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le\Desktop\Pavel\Příprava\Byty\Nový - Zámecké náměstí 2, byt 11, 23\"/>
    </mc:Choice>
  </mc:AlternateContent>
  <bookViews>
    <workbookView xWindow="-105" yWindow="-105" windowWidth="23250" windowHeight="12570" activeTab="1"/>
  </bookViews>
  <sheets>
    <sheet name="Pokyny pro vyplnění" sheetId="11" r:id="rId1"/>
    <sheet name="Stavba" sheetId="1" r:id="rId2"/>
    <sheet name="VzorPolozky" sheetId="10" state="hidden" r:id="rId3"/>
    <sheet name="VRN" sheetId="12" r:id="rId4"/>
    <sheet name="byt č.11" sheetId="13" r:id="rId5"/>
    <sheet name="byt č.23" sheetId="14" r:id="rId6"/>
  </sheets>
  <externalReferences>
    <externalReference r:id="rId7"/>
  </externalReferences>
  <definedNames>
    <definedName name="_xlnm._FilterDatabase" localSheetId="4" hidden="1">'byt č.11'!$A$9:$V$387</definedName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'byt č.11'!$1:$7</definedName>
    <definedName name="_xlnm.Print_Titles" localSheetId="5">'byt č.23'!$1:$7</definedName>
    <definedName name="_xlnm.Print_Titles" localSheetId="3">VRN!$1:$7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'byt č.11'!$A$1:$X$399</definedName>
    <definedName name="_xlnm.Print_Area" localSheetId="5">'byt č.23'!$A$1:$X$506</definedName>
    <definedName name="_xlnm.Print_Area" localSheetId="1">Stavba!$A$1:$J$78</definedName>
    <definedName name="_xlnm.Print_Area" localSheetId="3">VRN!$A$1:$X$28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4" l="1"/>
  <c r="I9" i="14"/>
  <c r="I8" i="14" s="1"/>
  <c r="K9" i="14"/>
  <c r="K8" i="14" s="1"/>
  <c r="O9" i="14"/>
  <c r="O8" i="14" s="1"/>
  <c r="Q9" i="14"/>
  <c r="Q8" i="14" s="1"/>
  <c r="V9" i="14"/>
  <c r="G11" i="14"/>
  <c r="I11" i="14"/>
  <c r="K11" i="14"/>
  <c r="M11" i="14"/>
  <c r="O11" i="14"/>
  <c r="Q11" i="14"/>
  <c r="V11" i="14"/>
  <c r="V8" i="14" s="1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6" i="14"/>
  <c r="I16" i="14"/>
  <c r="K16" i="14"/>
  <c r="M16" i="14"/>
  <c r="O16" i="14"/>
  <c r="Q16" i="14"/>
  <c r="V16" i="14"/>
  <c r="G18" i="14"/>
  <c r="I18" i="14"/>
  <c r="K18" i="14"/>
  <c r="M18" i="14"/>
  <c r="O18" i="14"/>
  <c r="Q18" i="14"/>
  <c r="V18" i="14"/>
  <c r="G20" i="14"/>
  <c r="M20" i="14" s="1"/>
  <c r="I20" i="14"/>
  <c r="K20" i="14"/>
  <c r="O20" i="14"/>
  <c r="Q20" i="14"/>
  <c r="V20" i="14"/>
  <c r="G25" i="14"/>
  <c r="M25" i="14" s="1"/>
  <c r="I25" i="14"/>
  <c r="K25" i="14"/>
  <c r="O25" i="14"/>
  <c r="Q25" i="14"/>
  <c r="V25" i="14"/>
  <c r="G27" i="14"/>
  <c r="M27" i="14" s="1"/>
  <c r="I27" i="14"/>
  <c r="K27" i="14"/>
  <c r="O27" i="14"/>
  <c r="Q27" i="14"/>
  <c r="V27" i="14"/>
  <c r="G28" i="14"/>
  <c r="I28" i="14"/>
  <c r="K28" i="14"/>
  <c r="M28" i="14"/>
  <c r="O28" i="14"/>
  <c r="Q28" i="14"/>
  <c r="V28" i="14"/>
  <c r="G30" i="14"/>
  <c r="I30" i="14"/>
  <c r="K30" i="14"/>
  <c r="M30" i="14"/>
  <c r="O30" i="14"/>
  <c r="Q30" i="14"/>
  <c r="V30" i="14"/>
  <c r="G32" i="14"/>
  <c r="I32" i="14"/>
  <c r="I31" i="14" s="1"/>
  <c r="K32" i="14"/>
  <c r="M32" i="14"/>
  <c r="O32" i="14"/>
  <c r="O31" i="14" s="1"/>
  <c r="Q32" i="14"/>
  <c r="V32" i="14"/>
  <c r="V31" i="14" s="1"/>
  <c r="G35" i="14"/>
  <c r="M35" i="14" s="1"/>
  <c r="M31" i="14" s="1"/>
  <c r="I35" i="14"/>
  <c r="K35" i="14"/>
  <c r="K31" i="14" s="1"/>
  <c r="O35" i="14"/>
  <c r="Q35" i="14"/>
  <c r="Q31" i="14" s="1"/>
  <c r="V35" i="14"/>
  <c r="G39" i="14"/>
  <c r="M39" i="14" s="1"/>
  <c r="I39" i="14"/>
  <c r="I38" i="14" s="1"/>
  <c r="K39" i="14"/>
  <c r="O39" i="14"/>
  <c r="O38" i="14" s="1"/>
  <c r="Q39" i="14"/>
  <c r="V39" i="14"/>
  <c r="G44" i="14"/>
  <c r="I44" i="14"/>
  <c r="K44" i="14"/>
  <c r="K38" i="14" s="1"/>
  <c r="O44" i="14"/>
  <c r="Q44" i="14"/>
  <c r="Q38" i="14" s="1"/>
  <c r="V44" i="14"/>
  <c r="G64" i="14"/>
  <c r="I64" i="14"/>
  <c r="K64" i="14"/>
  <c r="M64" i="14"/>
  <c r="O64" i="14"/>
  <c r="Q64" i="14"/>
  <c r="V64" i="14"/>
  <c r="G68" i="14"/>
  <c r="M68" i="14" s="1"/>
  <c r="I68" i="14"/>
  <c r="K68" i="14"/>
  <c r="O68" i="14"/>
  <c r="Q68" i="14"/>
  <c r="V68" i="14"/>
  <c r="G72" i="14"/>
  <c r="M72" i="14" s="1"/>
  <c r="I72" i="14"/>
  <c r="K72" i="14"/>
  <c r="O72" i="14"/>
  <c r="Q72" i="14"/>
  <c r="V72" i="14"/>
  <c r="G78" i="14"/>
  <c r="M78" i="14" s="1"/>
  <c r="I78" i="14"/>
  <c r="K78" i="14"/>
  <c r="O78" i="14"/>
  <c r="Q78" i="14"/>
  <c r="V78" i="14"/>
  <c r="G81" i="14"/>
  <c r="I81" i="14"/>
  <c r="K81" i="14"/>
  <c r="M81" i="14"/>
  <c r="O81" i="14"/>
  <c r="Q81" i="14"/>
  <c r="V81" i="14"/>
  <c r="G99" i="14"/>
  <c r="M99" i="14" s="1"/>
  <c r="I99" i="14"/>
  <c r="K99" i="14"/>
  <c r="O99" i="14"/>
  <c r="Q99" i="14"/>
  <c r="V99" i="14"/>
  <c r="V38" i="14" s="1"/>
  <c r="Q100" i="14"/>
  <c r="G101" i="14"/>
  <c r="I101" i="14"/>
  <c r="K101" i="14"/>
  <c r="K100" i="14" s="1"/>
  <c r="O101" i="14"/>
  <c r="Q101" i="14"/>
  <c r="V101" i="14"/>
  <c r="V100" i="14" s="1"/>
  <c r="G110" i="14"/>
  <c r="I110" i="14"/>
  <c r="I100" i="14" s="1"/>
  <c r="K110" i="14"/>
  <c r="M110" i="14"/>
  <c r="O110" i="14"/>
  <c r="Q110" i="14"/>
  <c r="V110" i="14"/>
  <c r="G119" i="14"/>
  <c r="M119" i="14" s="1"/>
  <c r="I119" i="14"/>
  <c r="K119" i="14"/>
  <c r="O119" i="14"/>
  <c r="O100" i="14" s="1"/>
  <c r="Q119" i="14"/>
  <c r="V119" i="14"/>
  <c r="G129" i="14"/>
  <c r="I129" i="14"/>
  <c r="I128" i="14" s="1"/>
  <c r="K129" i="14"/>
  <c r="K128" i="14" s="1"/>
  <c r="M129" i="14"/>
  <c r="O129" i="14"/>
  <c r="O128" i="14" s="1"/>
  <c r="Q129" i="14"/>
  <c r="V129" i="14"/>
  <c r="V128" i="14" s="1"/>
  <c r="G130" i="14"/>
  <c r="M130" i="14" s="1"/>
  <c r="M128" i="14" s="1"/>
  <c r="I130" i="14"/>
  <c r="K130" i="14"/>
  <c r="O130" i="14"/>
  <c r="Q130" i="14"/>
  <c r="Q128" i="14" s="1"/>
  <c r="V130" i="14"/>
  <c r="V131" i="14"/>
  <c r="G132" i="14"/>
  <c r="M132" i="14" s="1"/>
  <c r="I132" i="14"/>
  <c r="I131" i="14" s="1"/>
  <c r="K132" i="14"/>
  <c r="K131" i="14" s="1"/>
  <c r="O132" i="14"/>
  <c r="O131" i="14" s="1"/>
  <c r="Q132" i="14"/>
  <c r="Q131" i="14" s="1"/>
  <c r="V132" i="14"/>
  <c r="G141" i="14"/>
  <c r="I141" i="14"/>
  <c r="K141" i="14"/>
  <c r="O141" i="14"/>
  <c r="Q141" i="14"/>
  <c r="V141" i="14"/>
  <c r="G146" i="14"/>
  <c r="I146" i="14"/>
  <c r="K146" i="14"/>
  <c r="K145" i="14" s="1"/>
  <c r="M146" i="14"/>
  <c r="O146" i="14"/>
  <c r="O145" i="14" s="1"/>
  <c r="Q146" i="14"/>
  <c r="Q145" i="14" s="1"/>
  <c r="V146" i="14"/>
  <c r="G155" i="14"/>
  <c r="M155" i="14" s="1"/>
  <c r="I155" i="14"/>
  <c r="K155" i="14"/>
  <c r="O155" i="14"/>
  <c r="Q155" i="14"/>
  <c r="V155" i="14"/>
  <c r="G158" i="14"/>
  <c r="M158" i="14" s="1"/>
  <c r="I158" i="14"/>
  <c r="K158" i="14"/>
  <c r="O158" i="14"/>
  <c r="Q158" i="14"/>
  <c r="V158" i="14"/>
  <c r="V145" i="14" s="1"/>
  <c r="G159" i="14"/>
  <c r="I159" i="14"/>
  <c r="K159" i="14"/>
  <c r="M159" i="14"/>
  <c r="O159" i="14"/>
  <c r="Q159" i="14"/>
  <c r="V159" i="14"/>
  <c r="G160" i="14"/>
  <c r="M160" i="14" s="1"/>
  <c r="I160" i="14"/>
  <c r="K160" i="14"/>
  <c r="O160" i="14"/>
  <c r="Q160" i="14"/>
  <c r="V160" i="14"/>
  <c r="G161" i="14"/>
  <c r="M161" i="14" s="1"/>
  <c r="I161" i="14"/>
  <c r="K161" i="14"/>
  <c r="O161" i="14"/>
  <c r="Q161" i="14"/>
  <c r="V161" i="14"/>
  <c r="G162" i="14"/>
  <c r="M162" i="14" s="1"/>
  <c r="I162" i="14"/>
  <c r="K162" i="14"/>
  <c r="O162" i="14"/>
  <c r="Q162" i="14"/>
  <c r="V162" i="14"/>
  <c r="G163" i="14"/>
  <c r="M163" i="14" s="1"/>
  <c r="I163" i="14"/>
  <c r="I145" i="14" s="1"/>
  <c r="K163" i="14"/>
  <c r="O163" i="14"/>
  <c r="Q163" i="14"/>
  <c r="V163" i="14"/>
  <c r="G165" i="14"/>
  <c r="I165" i="14"/>
  <c r="K165" i="14"/>
  <c r="M165" i="14"/>
  <c r="O165" i="14"/>
  <c r="Q165" i="14"/>
  <c r="V165" i="14"/>
  <c r="G166" i="14"/>
  <c r="M166" i="14" s="1"/>
  <c r="I166" i="14"/>
  <c r="K166" i="14"/>
  <c r="O166" i="14"/>
  <c r="Q166" i="14"/>
  <c r="V166" i="14"/>
  <c r="G171" i="14"/>
  <c r="M171" i="14" s="1"/>
  <c r="I171" i="14"/>
  <c r="K171" i="14"/>
  <c r="O171" i="14"/>
  <c r="Q171" i="14"/>
  <c r="V171" i="14"/>
  <c r="K173" i="14"/>
  <c r="O173" i="14"/>
  <c r="Q173" i="14"/>
  <c r="G174" i="14"/>
  <c r="G173" i="14" s="1"/>
  <c r="I174" i="14"/>
  <c r="I173" i="14" s="1"/>
  <c r="K174" i="14"/>
  <c r="O174" i="14"/>
  <c r="Q174" i="14"/>
  <c r="V174" i="14"/>
  <c r="V173" i="14" s="1"/>
  <c r="V175" i="14"/>
  <c r="G176" i="14"/>
  <c r="G175" i="14" s="1"/>
  <c r="I176" i="14"/>
  <c r="K176" i="14"/>
  <c r="K175" i="14" s="1"/>
  <c r="O176" i="14"/>
  <c r="Q176" i="14"/>
  <c r="Q175" i="14" s="1"/>
  <c r="V176" i="14"/>
  <c r="G180" i="14"/>
  <c r="M180" i="14" s="1"/>
  <c r="I180" i="14"/>
  <c r="I175" i="14" s="1"/>
  <c r="K180" i="14"/>
  <c r="O180" i="14"/>
  <c r="O175" i="14" s="1"/>
  <c r="Q180" i="14"/>
  <c r="V180" i="14"/>
  <c r="G185" i="14"/>
  <c r="I185" i="14"/>
  <c r="K185" i="14"/>
  <c r="M185" i="14"/>
  <c r="O185" i="14"/>
  <c r="Q185" i="14"/>
  <c r="V185" i="14"/>
  <c r="K186" i="14"/>
  <c r="Q186" i="14"/>
  <c r="G187" i="14"/>
  <c r="M187" i="14" s="1"/>
  <c r="M186" i="14" s="1"/>
  <c r="I187" i="14"/>
  <c r="I186" i="14" s="1"/>
  <c r="K187" i="14"/>
  <c r="O187" i="14"/>
  <c r="O186" i="14" s="1"/>
  <c r="Q187" i="14"/>
  <c r="V187" i="14"/>
  <c r="V186" i="14" s="1"/>
  <c r="Q188" i="14"/>
  <c r="G189" i="14"/>
  <c r="G188" i="14" s="1"/>
  <c r="I189" i="14"/>
  <c r="I188" i="14" s="1"/>
  <c r="K189" i="14"/>
  <c r="O189" i="14"/>
  <c r="Q189" i="14"/>
  <c r="V189" i="14"/>
  <c r="V188" i="14" s="1"/>
  <c r="G190" i="14"/>
  <c r="M190" i="14" s="1"/>
  <c r="I190" i="14"/>
  <c r="K190" i="14"/>
  <c r="K188" i="14" s="1"/>
  <c r="O190" i="14"/>
  <c r="Q190" i="14"/>
  <c r="V190" i="14"/>
  <c r="G191" i="14"/>
  <c r="M191" i="14" s="1"/>
  <c r="I191" i="14"/>
  <c r="K191" i="14"/>
  <c r="O191" i="14"/>
  <c r="Q191" i="14"/>
  <c r="V191" i="14"/>
  <c r="G192" i="14"/>
  <c r="I192" i="14"/>
  <c r="K192" i="14"/>
  <c r="M192" i="14"/>
  <c r="O192" i="14"/>
  <c r="Q192" i="14"/>
  <c r="V192" i="14"/>
  <c r="G193" i="14"/>
  <c r="I193" i="14"/>
  <c r="K193" i="14"/>
  <c r="M193" i="14"/>
  <c r="O193" i="14"/>
  <c r="O188" i="14" s="1"/>
  <c r="Q193" i="14"/>
  <c r="V193" i="14"/>
  <c r="G194" i="14"/>
  <c r="M194" i="14" s="1"/>
  <c r="I194" i="14"/>
  <c r="K194" i="14"/>
  <c r="O194" i="14"/>
  <c r="Q194" i="14"/>
  <c r="V194" i="14"/>
  <c r="G195" i="14"/>
  <c r="M195" i="14" s="1"/>
  <c r="I195" i="14"/>
  <c r="K195" i="14"/>
  <c r="O195" i="14"/>
  <c r="Q195" i="14"/>
  <c r="V195" i="14"/>
  <c r="Q196" i="14"/>
  <c r="G197" i="14"/>
  <c r="I197" i="14"/>
  <c r="I196" i="14" s="1"/>
  <c r="K197" i="14"/>
  <c r="O197" i="14"/>
  <c r="Q197" i="14"/>
  <c r="V197" i="14"/>
  <c r="V196" i="14" s="1"/>
  <c r="G198" i="14"/>
  <c r="M198" i="14" s="1"/>
  <c r="I198" i="14"/>
  <c r="K198" i="14"/>
  <c r="K196" i="14" s="1"/>
  <c r="O198" i="14"/>
  <c r="Q198" i="14"/>
  <c r="V198" i="14"/>
  <c r="G199" i="14"/>
  <c r="M199" i="14" s="1"/>
  <c r="I199" i="14"/>
  <c r="K199" i="14"/>
  <c r="O199" i="14"/>
  <c r="Q199" i="14"/>
  <c r="V199" i="14"/>
  <c r="G200" i="14"/>
  <c r="I200" i="14"/>
  <c r="K200" i="14"/>
  <c r="M200" i="14"/>
  <c r="O200" i="14"/>
  <c r="Q200" i="14"/>
  <c r="V200" i="14"/>
  <c r="G201" i="14"/>
  <c r="M201" i="14" s="1"/>
  <c r="I201" i="14"/>
  <c r="K201" i="14"/>
  <c r="O201" i="14"/>
  <c r="O196" i="14" s="1"/>
  <c r="Q201" i="14"/>
  <c r="V201" i="14"/>
  <c r="G202" i="14"/>
  <c r="M202" i="14" s="1"/>
  <c r="I202" i="14"/>
  <c r="K202" i="14"/>
  <c r="O202" i="14"/>
  <c r="Q202" i="14"/>
  <c r="V202" i="14"/>
  <c r="G204" i="14"/>
  <c r="I204" i="14"/>
  <c r="K204" i="14"/>
  <c r="K203" i="14" s="1"/>
  <c r="O204" i="14"/>
  <c r="Q204" i="14"/>
  <c r="Q203" i="14" s="1"/>
  <c r="V204" i="14"/>
  <c r="G205" i="14"/>
  <c r="M205" i="14" s="1"/>
  <c r="I205" i="14"/>
  <c r="I203" i="14" s="1"/>
  <c r="K205" i="14"/>
  <c r="O205" i="14"/>
  <c r="Q205" i="14"/>
  <c r="V205" i="14"/>
  <c r="V203" i="14" s="1"/>
  <c r="G206" i="14"/>
  <c r="M206" i="14" s="1"/>
  <c r="I206" i="14"/>
  <c r="K206" i="14"/>
  <c r="O206" i="14"/>
  <c r="Q206" i="14"/>
  <c r="V206" i="14"/>
  <c r="G207" i="14"/>
  <c r="M207" i="14" s="1"/>
  <c r="I207" i="14"/>
  <c r="K207" i="14"/>
  <c r="O207" i="14"/>
  <c r="Q207" i="14"/>
  <c r="V207" i="14"/>
  <c r="G208" i="14"/>
  <c r="M208" i="14" s="1"/>
  <c r="I208" i="14"/>
  <c r="K208" i="14"/>
  <c r="O208" i="14"/>
  <c r="Q208" i="14"/>
  <c r="V208" i="14"/>
  <c r="G209" i="14"/>
  <c r="I209" i="14"/>
  <c r="K209" i="14"/>
  <c r="M209" i="14"/>
  <c r="O209" i="14"/>
  <c r="Q209" i="14"/>
  <c r="V209" i="14"/>
  <c r="G210" i="14"/>
  <c r="I210" i="14"/>
  <c r="K210" i="14"/>
  <c r="M210" i="14"/>
  <c r="O210" i="14"/>
  <c r="Q210" i="14"/>
  <c r="V210" i="14"/>
  <c r="G211" i="14"/>
  <c r="M211" i="14" s="1"/>
  <c r="I211" i="14"/>
  <c r="K211" i="14"/>
  <c r="O211" i="14"/>
  <c r="O203" i="14" s="1"/>
  <c r="Q211" i="14"/>
  <c r="V211" i="14"/>
  <c r="G212" i="14"/>
  <c r="M212" i="14" s="1"/>
  <c r="I212" i="14"/>
  <c r="K212" i="14"/>
  <c r="O212" i="14"/>
  <c r="Q212" i="14"/>
  <c r="V212" i="14"/>
  <c r="G213" i="14"/>
  <c r="M213" i="14" s="1"/>
  <c r="I213" i="14"/>
  <c r="K213" i="14"/>
  <c r="O213" i="14"/>
  <c r="Q213" i="14"/>
  <c r="V213" i="14"/>
  <c r="G214" i="14"/>
  <c r="M214" i="14" s="1"/>
  <c r="I214" i="14"/>
  <c r="K214" i="14"/>
  <c r="O214" i="14"/>
  <c r="Q214" i="14"/>
  <c r="V214" i="14"/>
  <c r="G215" i="14"/>
  <c r="M215" i="14" s="1"/>
  <c r="I215" i="14"/>
  <c r="K215" i="14"/>
  <c r="O215" i="14"/>
  <c r="Q215" i="14"/>
  <c r="V215" i="14"/>
  <c r="G216" i="14"/>
  <c r="M216" i="14" s="1"/>
  <c r="I216" i="14"/>
  <c r="K216" i="14"/>
  <c r="O216" i="14"/>
  <c r="Q216" i="14"/>
  <c r="V216" i="14"/>
  <c r="G217" i="14"/>
  <c r="I217" i="14"/>
  <c r="K217" i="14"/>
  <c r="M217" i="14"/>
  <c r="O217" i="14"/>
  <c r="Q217" i="14"/>
  <c r="V217" i="14"/>
  <c r="G218" i="14"/>
  <c r="M218" i="14" s="1"/>
  <c r="I218" i="14"/>
  <c r="K218" i="14"/>
  <c r="O218" i="14"/>
  <c r="Q218" i="14"/>
  <c r="V218" i="14"/>
  <c r="G219" i="14"/>
  <c r="M219" i="14" s="1"/>
  <c r="I219" i="14"/>
  <c r="K219" i="14"/>
  <c r="O219" i="14"/>
  <c r="Q219" i="14"/>
  <c r="V219" i="14"/>
  <c r="G221" i="14"/>
  <c r="M221" i="14" s="1"/>
  <c r="I221" i="14"/>
  <c r="K221" i="14"/>
  <c r="O221" i="14"/>
  <c r="Q221" i="14"/>
  <c r="V221" i="14"/>
  <c r="G222" i="14"/>
  <c r="M222" i="14" s="1"/>
  <c r="I222" i="14"/>
  <c r="K222" i="14"/>
  <c r="O222" i="14"/>
  <c r="Q222" i="14"/>
  <c r="V222" i="14"/>
  <c r="G223" i="14"/>
  <c r="M223" i="14" s="1"/>
  <c r="I223" i="14"/>
  <c r="K223" i="14"/>
  <c r="O223" i="14"/>
  <c r="Q223" i="14"/>
  <c r="V223" i="14"/>
  <c r="G224" i="14"/>
  <c r="M224" i="14" s="1"/>
  <c r="I224" i="14"/>
  <c r="K224" i="14"/>
  <c r="O224" i="14"/>
  <c r="Q224" i="14"/>
  <c r="V224" i="14"/>
  <c r="G225" i="14"/>
  <c r="M225" i="14" s="1"/>
  <c r="I225" i="14"/>
  <c r="K225" i="14"/>
  <c r="O225" i="14"/>
  <c r="Q225" i="14"/>
  <c r="V225" i="14"/>
  <c r="G226" i="14"/>
  <c r="I226" i="14"/>
  <c r="K226" i="14"/>
  <c r="M226" i="14"/>
  <c r="O226" i="14"/>
  <c r="Q226" i="14"/>
  <c r="V226" i="14"/>
  <c r="G227" i="14"/>
  <c r="M227" i="14" s="1"/>
  <c r="I227" i="14"/>
  <c r="K227" i="14"/>
  <c r="O227" i="14"/>
  <c r="Q227" i="14"/>
  <c r="V227" i="14"/>
  <c r="G228" i="14"/>
  <c r="M228" i="14" s="1"/>
  <c r="I228" i="14"/>
  <c r="K228" i="14"/>
  <c r="O228" i="14"/>
  <c r="Q228" i="14"/>
  <c r="V228" i="14"/>
  <c r="G229" i="14"/>
  <c r="M229" i="14" s="1"/>
  <c r="I229" i="14"/>
  <c r="K229" i="14"/>
  <c r="O229" i="14"/>
  <c r="Q229" i="14"/>
  <c r="V229" i="14"/>
  <c r="G230" i="14"/>
  <c r="M230" i="14" s="1"/>
  <c r="I230" i="14"/>
  <c r="K230" i="14"/>
  <c r="O230" i="14"/>
  <c r="Q230" i="14"/>
  <c r="V230" i="14"/>
  <c r="G231" i="14"/>
  <c r="M231" i="14" s="1"/>
  <c r="I231" i="14"/>
  <c r="K231" i="14"/>
  <c r="O231" i="14"/>
  <c r="Q231" i="14"/>
  <c r="V231" i="14"/>
  <c r="G233" i="14"/>
  <c r="I233" i="14"/>
  <c r="I232" i="14" s="1"/>
  <c r="K233" i="14"/>
  <c r="M233" i="14"/>
  <c r="O233" i="14"/>
  <c r="O232" i="14" s="1"/>
  <c r="Q233" i="14"/>
  <c r="V233" i="14"/>
  <c r="V232" i="14" s="1"/>
  <c r="G234" i="14"/>
  <c r="G232" i="14" s="1"/>
  <c r="I234" i="14"/>
  <c r="K234" i="14"/>
  <c r="K232" i="14" s="1"/>
  <c r="O234" i="14"/>
  <c r="Q234" i="14"/>
  <c r="Q232" i="14" s="1"/>
  <c r="V234" i="14"/>
  <c r="G235" i="14"/>
  <c r="M235" i="14" s="1"/>
  <c r="I235" i="14"/>
  <c r="K235" i="14"/>
  <c r="O235" i="14"/>
  <c r="Q235" i="14"/>
  <c r="V235" i="14"/>
  <c r="G236" i="14"/>
  <c r="M236" i="14" s="1"/>
  <c r="I236" i="14"/>
  <c r="K236" i="14"/>
  <c r="O236" i="14"/>
  <c r="Q236" i="14"/>
  <c r="V236" i="14"/>
  <c r="G237" i="14"/>
  <c r="M237" i="14" s="1"/>
  <c r="I237" i="14"/>
  <c r="K237" i="14"/>
  <c r="O237" i="14"/>
  <c r="Q237" i="14"/>
  <c r="V237" i="14"/>
  <c r="G238" i="14"/>
  <c r="M238" i="14" s="1"/>
  <c r="I238" i="14"/>
  <c r="K238" i="14"/>
  <c r="O238" i="14"/>
  <c r="Q238" i="14"/>
  <c r="V238" i="14"/>
  <c r="V239" i="14"/>
  <c r="G240" i="14"/>
  <c r="G239" i="14" s="1"/>
  <c r="I65" i="1" s="1"/>
  <c r="I240" i="14"/>
  <c r="K240" i="14"/>
  <c r="K239" i="14" s="1"/>
  <c r="O240" i="14"/>
  <c r="O239" i="14" s="1"/>
  <c r="Q240" i="14"/>
  <c r="Q239" i="14" s="1"/>
  <c r="V240" i="14"/>
  <c r="G241" i="14"/>
  <c r="M241" i="14" s="1"/>
  <c r="I241" i="14"/>
  <c r="I239" i="14" s="1"/>
  <c r="K241" i="14"/>
  <c r="O241" i="14"/>
  <c r="Q241" i="14"/>
  <c r="V241" i="14"/>
  <c r="G242" i="14"/>
  <c r="I242" i="14"/>
  <c r="K242" i="14"/>
  <c r="M242" i="14"/>
  <c r="O242" i="14"/>
  <c r="Q242" i="14"/>
  <c r="V242" i="14"/>
  <c r="G243" i="14"/>
  <c r="M243" i="14" s="1"/>
  <c r="I243" i="14"/>
  <c r="K243" i="14"/>
  <c r="O243" i="14"/>
  <c r="Q243" i="14"/>
  <c r="V243" i="14"/>
  <c r="G246" i="14"/>
  <c r="M246" i="14" s="1"/>
  <c r="I246" i="14"/>
  <c r="I245" i="14" s="1"/>
  <c r="K246" i="14"/>
  <c r="K245" i="14" s="1"/>
  <c r="O246" i="14"/>
  <c r="Q246" i="14"/>
  <c r="Q245" i="14" s="1"/>
  <c r="V246" i="14"/>
  <c r="G247" i="14"/>
  <c r="I247" i="14"/>
  <c r="K247" i="14"/>
  <c r="O247" i="14"/>
  <c r="Q247" i="14"/>
  <c r="V247" i="14"/>
  <c r="V245" i="14" s="1"/>
  <c r="G248" i="14"/>
  <c r="M248" i="14" s="1"/>
  <c r="I248" i="14"/>
  <c r="K248" i="14"/>
  <c r="O248" i="14"/>
  <c r="Q248" i="14"/>
  <c r="V248" i="14"/>
  <c r="G254" i="14"/>
  <c r="M254" i="14" s="1"/>
  <c r="I254" i="14"/>
  <c r="K254" i="14"/>
  <c r="O254" i="14"/>
  <c r="Q254" i="14"/>
  <c r="V254" i="14"/>
  <c r="G255" i="14"/>
  <c r="I255" i="14"/>
  <c r="K255" i="14"/>
  <c r="M255" i="14"/>
  <c r="O255" i="14"/>
  <c r="Q255" i="14"/>
  <c r="V255" i="14"/>
  <c r="G256" i="14"/>
  <c r="M256" i="14" s="1"/>
  <c r="I256" i="14"/>
  <c r="K256" i="14"/>
  <c r="O256" i="14"/>
  <c r="Q256" i="14"/>
  <c r="V256" i="14"/>
  <c r="G257" i="14"/>
  <c r="M257" i="14" s="1"/>
  <c r="I257" i="14"/>
  <c r="K257" i="14"/>
  <c r="O257" i="14"/>
  <c r="Q257" i="14"/>
  <c r="V257" i="14"/>
  <c r="G258" i="14"/>
  <c r="M258" i="14" s="1"/>
  <c r="I258" i="14"/>
  <c r="K258" i="14"/>
  <c r="O258" i="14"/>
  <c r="O245" i="14" s="1"/>
  <c r="Q258" i="14"/>
  <c r="V258" i="14"/>
  <c r="G260" i="14"/>
  <c r="M260" i="14" s="1"/>
  <c r="I260" i="14"/>
  <c r="K260" i="14"/>
  <c r="O260" i="14"/>
  <c r="Q260" i="14"/>
  <c r="V260" i="14"/>
  <c r="G273" i="14"/>
  <c r="M273" i="14" s="1"/>
  <c r="I273" i="14"/>
  <c r="K273" i="14"/>
  <c r="O273" i="14"/>
  <c r="Q273" i="14"/>
  <c r="V273" i="14"/>
  <c r="G274" i="14"/>
  <c r="I274" i="14"/>
  <c r="K274" i="14"/>
  <c r="M274" i="14"/>
  <c r="O274" i="14"/>
  <c r="Q274" i="14"/>
  <c r="V274" i="14"/>
  <c r="G280" i="14"/>
  <c r="M280" i="14" s="1"/>
  <c r="I280" i="14"/>
  <c r="K280" i="14"/>
  <c r="O280" i="14"/>
  <c r="Q280" i="14"/>
  <c r="V280" i="14"/>
  <c r="I281" i="14"/>
  <c r="G282" i="14"/>
  <c r="M282" i="14" s="1"/>
  <c r="I282" i="14"/>
  <c r="K282" i="14"/>
  <c r="K281" i="14" s="1"/>
  <c r="O282" i="14"/>
  <c r="O281" i="14" s="1"/>
  <c r="Q282" i="14"/>
  <c r="V282" i="14"/>
  <c r="V281" i="14" s="1"/>
  <c r="G285" i="14"/>
  <c r="M285" i="14" s="1"/>
  <c r="I285" i="14"/>
  <c r="K285" i="14"/>
  <c r="O285" i="14"/>
  <c r="Q285" i="14"/>
  <c r="Q281" i="14" s="1"/>
  <c r="V285" i="14"/>
  <c r="G290" i="14"/>
  <c r="M290" i="14" s="1"/>
  <c r="I290" i="14"/>
  <c r="K290" i="14"/>
  <c r="O290" i="14"/>
  <c r="Q290" i="14"/>
  <c r="V290" i="14"/>
  <c r="G292" i="14"/>
  <c r="I292" i="14"/>
  <c r="K292" i="14"/>
  <c r="K291" i="14" s="1"/>
  <c r="O292" i="14"/>
  <c r="Q292" i="14"/>
  <c r="V292" i="14"/>
  <c r="V291" i="14" s="1"/>
  <c r="G296" i="14"/>
  <c r="I296" i="14"/>
  <c r="I291" i="14" s="1"/>
  <c r="K296" i="14"/>
  <c r="M296" i="14"/>
  <c r="O296" i="14"/>
  <c r="Q296" i="14"/>
  <c r="V296" i="14"/>
  <c r="G300" i="14"/>
  <c r="M300" i="14" s="1"/>
  <c r="I300" i="14"/>
  <c r="K300" i="14"/>
  <c r="O300" i="14"/>
  <c r="Q300" i="14"/>
  <c r="V300" i="14"/>
  <c r="G304" i="14"/>
  <c r="M304" i="14" s="1"/>
  <c r="I304" i="14"/>
  <c r="K304" i="14"/>
  <c r="O304" i="14"/>
  <c r="Q304" i="14"/>
  <c r="V304" i="14"/>
  <c r="G308" i="14"/>
  <c r="M308" i="14" s="1"/>
  <c r="I308" i="14"/>
  <c r="K308" i="14"/>
  <c r="O308" i="14"/>
  <c r="O291" i="14" s="1"/>
  <c r="Q308" i="14"/>
  <c r="V308" i="14"/>
  <c r="G312" i="14"/>
  <c r="M312" i="14" s="1"/>
  <c r="I312" i="14"/>
  <c r="K312" i="14"/>
  <c r="O312" i="14"/>
  <c r="Q312" i="14"/>
  <c r="V312" i="14"/>
  <c r="G316" i="14"/>
  <c r="I316" i="14"/>
  <c r="K316" i="14"/>
  <c r="M316" i="14"/>
  <c r="O316" i="14"/>
  <c r="Q316" i="14"/>
  <c r="V316" i="14"/>
  <c r="G319" i="14"/>
  <c r="M319" i="14" s="1"/>
  <c r="I319" i="14"/>
  <c r="K319" i="14"/>
  <c r="O319" i="14"/>
  <c r="Q319" i="14"/>
  <c r="Q291" i="14" s="1"/>
  <c r="V319" i="14"/>
  <c r="G322" i="14"/>
  <c r="M322" i="14" s="1"/>
  <c r="I322" i="14"/>
  <c r="K322" i="14"/>
  <c r="O322" i="14"/>
  <c r="Q322" i="14"/>
  <c r="V322" i="14"/>
  <c r="G331" i="14"/>
  <c r="M331" i="14" s="1"/>
  <c r="I331" i="14"/>
  <c r="K331" i="14"/>
  <c r="O331" i="14"/>
  <c r="Q331" i="14"/>
  <c r="V331" i="14"/>
  <c r="G333" i="14"/>
  <c r="M333" i="14" s="1"/>
  <c r="I333" i="14"/>
  <c r="I332" i="14" s="1"/>
  <c r="K333" i="14"/>
  <c r="O333" i="14"/>
  <c r="Q333" i="14"/>
  <c r="Q332" i="14" s="1"/>
  <c r="V333" i="14"/>
  <c r="V332" i="14" s="1"/>
  <c r="G339" i="14"/>
  <c r="M339" i="14" s="1"/>
  <c r="I339" i="14"/>
  <c r="K339" i="14"/>
  <c r="K332" i="14" s="1"/>
  <c r="O339" i="14"/>
  <c r="O332" i="14" s="1"/>
  <c r="Q339" i="14"/>
  <c r="V339" i="14"/>
  <c r="G345" i="14"/>
  <c r="M345" i="14" s="1"/>
  <c r="I345" i="14"/>
  <c r="K345" i="14"/>
  <c r="O345" i="14"/>
  <c r="Q345" i="14"/>
  <c r="V345" i="14"/>
  <c r="G351" i="14"/>
  <c r="I351" i="14"/>
  <c r="K351" i="14"/>
  <c r="M351" i="14"/>
  <c r="O351" i="14"/>
  <c r="Q351" i="14"/>
  <c r="V351" i="14"/>
  <c r="G358" i="14"/>
  <c r="M358" i="14" s="1"/>
  <c r="I358" i="14"/>
  <c r="K358" i="14"/>
  <c r="O358" i="14"/>
  <c r="Q358" i="14"/>
  <c r="V358" i="14"/>
  <c r="G364" i="14"/>
  <c r="M364" i="14" s="1"/>
  <c r="I364" i="14"/>
  <c r="K364" i="14"/>
  <c r="O364" i="14"/>
  <c r="Q364" i="14"/>
  <c r="V364" i="14"/>
  <c r="G367" i="14"/>
  <c r="M367" i="14" s="1"/>
  <c r="I367" i="14"/>
  <c r="K367" i="14"/>
  <c r="O367" i="14"/>
  <c r="Q367" i="14"/>
  <c r="V367" i="14"/>
  <c r="G376" i="14"/>
  <c r="M376" i="14" s="1"/>
  <c r="I376" i="14"/>
  <c r="K376" i="14"/>
  <c r="O376" i="14"/>
  <c r="Q376" i="14"/>
  <c r="V376" i="14"/>
  <c r="G377" i="14"/>
  <c r="I377" i="14"/>
  <c r="K377" i="14"/>
  <c r="M377" i="14"/>
  <c r="O377" i="14"/>
  <c r="Q377" i="14"/>
  <c r="V377" i="14"/>
  <c r="G379" i="14"/>
  <c r="I379" i="14"/>
  <c r="K379" i="14"/>
  <c r="M379" i="14"/>
  <c r="O379" i="14"/>
  <c r="Q379" i="14"/>
  <c r="Q378" i="14" s="1"/>
  <c r="V379" i="14"/>
  <c r="G383" i="14"/>
  <c r="G378" i="14" s="1"/>
  <c r="I383" i="14"/>
  <c r="K383" i="14"/>
  <c r="M383" i="14"/>
  <c r="O383" i="14"/>
  <c r="O378" i="14" s="1"/>
  <c r="Q383" i="14"/>
  <c r="V383" i="14"/>
  <c r="V378" i="14" s="1"/>
  <c r="G387" i="14"/>
  <c r="I387" i="14"/>
  <c r="K387" i="14"/>
  <c r="M387" i="14"/>
  <c r="O387" i="14"/>
  <c r="Q387" i="14"/>
  <c r="V387" i="14"/>
  <c r="G391" i="14"/>
  <c r="M391" i="14" s="1"/>
  <c r="I391" i="14"/>
  <c r="K391" i="14"/>
  <c r="O391" i="14"/>
  <c r="Q391" i="14"/>
  <c r="V391" i="14"/>
  <c r="G395" i="14"/>
  <c r="M395" i="14" s="1"/>
  <c r="I395" i="14"/>
  <c r="I378" i="14" s="1"/>
  <c r="K395" i="14"/>
  <c r="O395" i="14"/>
  <c r="Q395" i="14"/>
  <c r="V395" i="14"/>
  <c r="G398" i="14"/>
  <c r="M398" i="14" s="1"/>
  <c r="I398" i="14"/>
  <c r="K398" i="14"/>
  <c r="O398" i="14"/>
  <c r="Q398" i="14"/>
  <c r="V398" i="14"/>
  <c r="G399" i="14"/>
  <c r="I399" i="14"/>
  <c r="K399" i="14"/>
  <c r="M399" i="14"/>
  <c r="O399" i="14"/>
  <c r="Q399" i="14"/>
  <c r="V399" i="14"/>
  <c r="G406" i="14"/>
  <c r="M406" i="14" s="1"/>
  <c r="I406" i="14"/>
  <c r="K406" i="14"/>
  <c r="K378" i="14" s="1"/>
  <c r="O406" i="14"/>
  <c r="Q406" i="14"/>
  <c r="V406" i="14"/>
  <c r="G407" i="14"/>
  <c r="I407" i="14"/>
  <c r="K407" i="14"/>
  <c r="M407" i="14"/>
  <c r="O407" i="14"/>
  <c r="Q407" i="14"/>
  <c r="V407" i="14"/>
  <c r="O408" i="14"/>
  <c r="G409" i="14"/>
  <c r="I409" i="14"/>
  <c r="I408" i="14" s="1"/>
  <c r="K409" i="14"/>
  <c r="M409" i="14"/>
  <c r="O409" i="14"/>
  <c r="Q409" i="14"/>
  <c r="Q408" i="14" s="1"/>
  <c r="V409" i="14"/>
  <c r="G414" i="14"/>
  <c r="G408" i="14" s="1"/>
  <c r="I414" i="14"/>
  <c r="K414" i="14"/>
  <c r="K408" i="14" s="1"/>
  <c r="O414" i="14"/>
  <c r="Q414" i="14"/>
  <c r="V414" i="14"/>
  <c r="V408" i="14" s="1"/>
  <c r="G416" i="14"/>
  <c r="M416" i="14" s="1"/>
  <c r="I416" i="14"/>
  <c r="K416" i="14"/>
  <c r="O416" i="14"/>
  <c r="Q416" i="14"/>
  <c r="V416" i="14"/>
  <c r="G420" i="14"/>
  <c r="G419" i="14" s="1"/>
  <c r="I420" i="14"/>
  <c r="I419" i="14" s="1"/>
  <c r="K420" i="14"/>
  <c r="O420" i="14"/>
  <c r="Q420" i="14"/>
  <c r="Q419" i="14" s="1"/>
  <c r="V420" i="14"/>
  <c r="G424" i="14"/>
  <c r="M424" i="14" s="1"/>
  <c r="I424" i="14"/>
  <c r="K424" i="14"/>
  <c r="K419" i="14" s="1"/>
  <c r="O424" i="14"/>
  <c r="O419" i="14" s="1"/>
  <c r="Q424" i="14"/>
  <c r="V424" i="14"/>
  <c r="V419" i="14" s="1"/>
  <c r="G429" i="14"/>
  <c r="I429" i="14"/>
  <c r="K429" i="14"/>
  <c r="M429" i="14"/>
  <c r="O429" i="14"/>
  <c r="Q429" i="14"/>
  <c r="V429" i="14"/>
  <c r="G434" i="14"/>
  <c r="I434" i="14"/>
  <c r="K434" i="14"/>
  <c r="M434" i="14"/>
  <c r="O434" i="14"/>
  <c r="Q434" i="14"/>
  <c r="V434" i="14"/>
  <c r="I443" i="14"/>
  <c r="O443" i="14"/>
  <c r="Q443" i="14"/>
  <c r="G444" i="14"/>
  <c r="G443" i="14" s="1"/>
  <c r="I444" i="14"/>
  <c r="K444" i="14"/>
  <c r="K443" i="14" s="1"/>
  <c r="O444" i="14"/>
  <c r="Q444" i="14"/>
  <c r="V444" i="14"/>
  <c r="V443" i="14" s="1"/>
  <c r="G446" i="14"/>
  <c r="I446" i="14"/>
  <c r="K446" i="14"/>
  <c r="K445" i="14" s="1"/>
  <c r="O446" i="14"/>
  <c r="O445" i="14" s="1"/>
  <c r="Q446" i="14"/>
  <c r="V446" i="14"/>
  <c r="G447" i="14"/>
  <c r="M447" i="14" s="1"/>
  <c r="I447" i="14"/>
  <c r="I445" i="14" s="1"/>
  <c r="K447" i="14"/>
  <c r="O447" i="14"/>
  <c r="Q447" i="14"/>
  <c r="Q445" i="14" s="1"/>
  <c r="V447" i="14"/>
  <c r="G448" i="14"/>
  <c r="M448" i="14" s="1"/>
  <c r="I448" i="14"/>
  <c r="K448" i="14"/>
  <c r="O448" i="14"/>
  <c r="Q448" i="14"/>
  <c r="V448" i="14"/>
  <c r="V445" i="14" s="1"/>
  <c r="G449" i="14"/>
  <c r="I449" i="14"/>
  <c r="K449" i="14"/>
  <c r="M449" i="14"/>
  <c r="O449" i="14"/>
  <c r="Q449" i="14"/>
  <c r="V449" i="14"/>
  <c r="G450" i="14"/>
  <c r="I450" i="14"/>
  <c r="K450" i="14"/>
  <c r="M450" i="14"/>
  <c r="O450" i="14"/>
  <c r="Q450" i="14"/>
  <c r="V450" i="14"/>
  <c r="G451" i="14"/>
  <c r="I451" i="14"/>
  <c r="K451" i="14"/>
  <c r="M451" i="14"/>
  <c r="O451" i="14"/>
  <c r="Q451" i="14"/>
  <c r="V451" i="14"/>
  <c r="G452" i="14"/>
  <c r="M452" i="14" s="1"/>
  <c r="I452" i="14"/>
  <c r="K452" i="14"/>
  <c r="O452" i="14"/>
  <c r="Q452" i="14"/>
  <c r="V452" i="14"/>
  <c r="G453" i="14"/>
  <c r="M453" i="14" s="1"/>
  <c r="I453" i="14"/>
  <c r="K453" i="14"/>
  <c r="O453" i="14"/>
  <c r="Q453" i="14"/>
  <c r="V453" i="14"/>
  <c r="G454" i="14"/>
  <c r="M454" i="14" s="1"/>
  <c r="I454" i="14"/>
  <c r="K454" i="14"/>
  <c r="O454" i="14"/>
  <c r="Q454" i="14"/>
  <c r="V454" i="14"/>
  <c r="G455" i="14"/>
  <c r="I455" i="14"/>
  <c r="K455" i="14"/>
  <c r="M455" i="14"/>
  <c r="O455" i="14"/>
  <c r="Q455" i="14"/>
  <c r="V455" i="14"/>
  <c r="G456" i="14"/>
  <c r="M456" i="14" s="1"/>
  <c r="I456" i="14"/>
  <c r="K456" i="14"/>
  <c r="O456" i="14"/>
  <c r="Q456" i="14"/>
  <c r="V456" i="14"/>
  <c r="G457" i="14"/>
  <c r="M457" i="14" s="1"/>
  <c r="I457" i="14"/>
  <c r="K457" i="14"/>
  <c r="O457" i="14"/>
  <c r="Q457" i="14"/>
  <c r="V457" i="14"/>
  <c r="G458" i="14"/>
  <c r="I458" i="14"/>
  <c r="K458" i="14"/>
  <c r="M458" i="14"/>
  <c r="O458" i="14"/>
  <c r="Q458" i="14"/>
  <c r="V458" i="14"/>
  <c r="G459" i="14"/>
  <c r="M459" i="14" s="1"/>
  <c r="I459" i="14"/>
  <c r="K459" i="14"/>
  <c r="O459" i="14"/>
  <c r="Q459" i="14"/>
  <c r="V459" i="14"/>
  <c r="G460" i="14"/>
  <c r="M460" i="14" s="1"/>
  <c r="I460" i="14"/>
  <c r="K460" i="14"/>
  <c r="O460" i="14"/>
  <c r="Q460" i="14"/>
  <c r="V460" i="14"/>
  <c r="G461" i="14"/>
  <c r="I461" i="14"/>
  <c r="K461" i="14"/>
  <c r="M461" i="14"/>
  <c r="O461" i="14"/>
  <c r="Q461" i="14"/>
  <c r="V461" i="14"/>
  <c r="G462" i="14"/>
  <c r="M462" i="14" s="1"/>
  <c r="I462" i="14"/>
  <c r="K462" i="14"/>
  <c r="O462" i="14"/>
  <c r="Q462" i="14"/>
  <c r="V462" i="14"/>
  <c r="G463" i="14"/>
  <c r="M463" i="14" s="1"/>
  <c r="I463" i="14"/>
  <c r="K463" i="14"/>
  <c r="O463" i="14"/>
  <c r="Q463" i="14"/>
  <c r="V463" i="14"/>
  <c r="G464" i="14"/>
  <c r="M464" i="14" s="1"/>
  <c r="I464" i="14"/>
  <c r="K464" i="14"/>
  <c r="O464" i="14"/>
  <c r="Q464" i="14"/>
  <c r="V464" i="14"/>
  <c r="G465" i="14"/>
  <c r="M465" i="14" s="1"/>
  <c r="I465" i="14"/>
  <c r="K465" i="14"/>
  <c r="O465" i="14"/>
  <c r="Q465" i="14"/>
  <c r="V465" i="14"/>
  <c r="G466" i="14"/>
  <c r="M466" i="14" s="1"/>
  <c r="I466" i="14"/>
  <c r="K466" i="14"/>
  <c r="O466" i="14"/>
  <c r="Q466" i="14"/>
  <c r="V466" i="14"/>
  <c r="G467" i="14"/>
  <c r="I467" i="14"/>
  <c r="K467" i="14"/>
  <c r="M467" i="14"/>
  <c r="O467" i="14"/>
  <c r="Q467" i="14"/>
  <c r="V467" i="14"/>
  <c r="G468" i="14"/>
  <c r="M468" i="14" s="1"/>
  <c r="I468" i="14"/>
  <c r="K468" i="14"/>
  <c r="O468" i="14"/>
  <c r="Q468" i="14"/>
  <c r="V468" i="14"/>
  <c r="G469" i="14"/>
  <c r="I469" i="14"/>
  <c r="K469" i="14"/>
  <c r="M469" i="14"/>
  <c r="O469" i="14"/>
  <c r="Q469" i="14"/>
  <c r="V469" i="14"/>
  <c r="G470" i="14"/>
  <c r="M470" i="14" s="1"/>
  <c r="I470" i="14"/>
  <c r="K470" i="14"/>
  <c r="O470" i="14"/>
  <c r="Q470" i="14"/>
  <c r="V470" i="14"/>
  <c r="G471" i="14"/>
  <c r="M471" i="14" s="1"/>
  <c r="I471" i="14"/>
  <c r="K471" i="14"/>
  <c r="O471" i="14"/>
  <c r="Q471" i="14"/>
  <c r="V471" i="14"/>
  <c r="G472" i="14"/>
  <c r="M472" i="14" s="1"/>
  <c r="I472" i="14"/>
  <c r="K472" i="14"/>
  <c r="O472" i="14"/>
  <c r="Q472" i="14"/>
  <c r="V472" i="14"/>
  <c r="G473" i="14"/>
  <c r="I473" i="14"/>
  <c r="K473" i="14"/>
  <c r="M473" i="14"/>
  <c r="O473" i="14"/>
  <c r="Q473" i="14"/>
  <c r="V473" i="14"/>
  <c r="G474" i="14"/>
  <c r="M474" i="14" s="1"/>
  <c r="I474" i="14"/>
  <c r="K474" i="14"/>
  <c r="O474" i="14"/>
  <c r="Q474" i="14"/>
  <c r="V474" i="14"/>
  <c r="G475" i="14"/>
  <c r="M475" i="14" s="1"/>
  <c r="I475" i="14"/>
  <c r="K475" i="14"/>
  <c r="O475" i="14"/>
  <c r="Q475" i="14"/>
  <c r="V475" i="14"/>
  <c r="G476" i="14"/>
  <c r="M476" i="14" s="1"/>
  <c r="I476" i="14"/>
  <c r="K476" i="14"/>
  <c r="O476" i="14"/>
  <c r="Q476" i="14"/>
  <c r="V476" i="14"/>
  <c r="G477" i="14"/>
  <c r="I477" i="14"/>
  <c r="K477" i="14"/>
  <c r="M477" i="14"/>
  <c r="O477" i="14"/>
  <c r="Q477" i="14"/>
  <c r="V477" i="14"/>
  <c r="G478" i="14"/>
  <c r="M478" i="14" s="1"/>
  <c r="I478" i="14"/>
  <c r="K478" i="14"/>
  <c r="O478" i="14"/>
  <c r="Q478" i="14"/>
  <c r="V478" i="14"/>
  <c r="G479" i="14"/>
  <c r="M479" i="14" s="1"/>
  <c r="I479" i="14"/>
  <c r="K479" i="14"/>
  <c r="O479" i="14"/>
  <c r="Q479" i="14"/>
  <c r="V479" i="14"/>
  <c r="G480" i="14"/>
  <c r="M480" i="14" s="1"/>
  <c r="I480" i="14"/>
  <c r="K480" i="14"/>
  <c r="O480" i="14"/>
  <c r="Q480" i="14"/>
  <c r="V480" i="14"/>
  <c r="G482" i="14"/>
  <c r="G481" i="14" s="1"/>
  <c r="I482" i="14"/>
  <c r="K482" i="14"/>
  <c r="O482" i="14"/>
  <c r="O481" i="14" s="1"/>
  <c r="Q482" i="14"/>
  <c r="V482" i="14"/>
  <c r="V481" i="14" s="1"/>
  <c r="G483" i="14"/>
  <c r="I483" i="14"/>
  <c r="I481" i="14" s="1"/>
  <c r="K483" i="14"/>
  <c r="M483" i="14"/>
  <c r="O483" i="14"/>
  <c r="Q483" i="14"/>
  <c r="Q481" i="14" s="1"/>
  <c r="V483" i="14"/>
  <c r="G484" i="14"/>
  <c r="M484" i="14" s="1"/>
  <c r="I484" i="14"/>
  <c r="K484" i="14"/>
  <c r="K481" i="14" s="1"/>
  <c r="O484" i="14"/>
  <c r="Q484" i="14"/>
  <c r="V484" i="14"/>
  <c r="G486" i="14"/>
  <c r="I486" i="14"/>
  <c r="K486" i="14"/>
  <c r="K485" i="14" s="1"/>
  <c r="O486" i="14"/>
  <c r="O485" i="14" s="1"/>
  <c r="Q486" i="14"/>
  <c r="V486" i="14"/>
  <c r="G487" i="14"/>
  <c r="M487" i="14" s="1"/>
  <c r="I487" i="14"/>
  <c r="I485" i="14" s="1"/>
  <c r="K487" i="14"/>
  <c r="O487" i="14"/>
  <c r="Q487" i="14"/>
  <c r="Q485" i="14" s="1"/>
  <c r="V487" i="14"/>
  <c r="G488" i="14"/>
  <c r="M488" i="14" s="1"/>
  <c r="I488" i="14"/>
  <c r="K488" i="14"/>
  <c r="O488" i="14"/>
  <c r="Q488" i="14"/>
  <c r="V488" i="14"/>
  <c r="V485" i="14" s="1"/>
  <c r="G489" i="14"/>
  <c r="I489" i="14"/>
  <c r="K489" i="14"/>
  <c r="M489" i="14"/>
  <c r="O489" i="14"/>
  <c r="Q489" i="14"/>
  <c r="V489" i="14"/>
  <c r="G490" i="14"/>
  <c r="M490" i="14" s="1"/>
  <c r="I490" i="14"/>
  <c r="K490" i="14"/>
  <c r="O490" i="14"/>
  <c r="Q490" i="14"/>
  <c r="V490" i="14"/>
  <c r="G491" i="14"/>
  <c r="M491" i="14" s="1"/>
  <c r="I491" i="14"/>
  <c r="K491" i="14"/>
  <c r="O491" i="14"/>
  <c r="Q491" i="14"/>
  <c r="V491" i="14"/>
  <c r="G492" i="14"/>
  <c r="M492" i="14" s="1"/>
  <c r="I492" i="14"/>
  <c r="K492" i="14"/>
  <c r="O492" i="14"/>
  <c r="Q492" i="14"/>
  <c r="V492" i="14"/>
  <c r="G493" i="14"/>
  <c r="M493" i="14" s="1"/>
  <c r="I493" i="14"/>
  <c r="K493" i="14"/>
  <c r="O493" i="14"/>
  <c r="Q493" i="14"/>
  <c r="V493" i="14"/>
  <c r="G494" i="14"/>
  <c r="M494" i="14" s="1"/>
  <c r="I494" i="14"/>
  <c r="K494" i="14"/>
  <c r="O494" i="14"/>
  <c r="Q494" i="14"/>
  <c r="V494" i="14"/>
  <c r="AF496" i="14"/>
  <c r="G43" i="1" s="1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20" i="13"/>
  <c r="M20" i="13" s="1"/>
  <c r="I20" i="13"/>
  <c r="K20" i="13"/>
  <c r="O20" i="13"/>
  <c r="Q20" i="13"/>
  <c r="V20" i="13"/>
  <c r="G23" i="13"/>
  <c r="M23" i="13" s="1"/>
  <c r="I23" i="13"/>
  <c r="K23" i="13"/>
  <c r="O23" i="13"/>
  <c r="Q23" i="13"/>
  <c r="V23" i="13"/>
  <c r="G24" i="13"/>
  <c r="I24" i="13"/>
  <c r="K24" i="13"/>
  <c r="O24" i="13"/>
  <c r="Q24" i="13"/>
  <c r="V24" i="13"/>
  <c r="G26" i="13"/>
  <c r="M26" i="13" s="1"/>
  <c r="I26" i="13"/>
  <c r="K26" i="13"/>
  <c r="O26" i="13"/>
  <c r="Q26" i="13"/>
  <c r="V26" i="13"/>
  <c r="G29" i="13"/>
  <c r="M29" i="13" s="1"/>
  <c r="I29" i="13"/>
  <c r="K29" i="13"/>
  <c r="O29" i="13"/>
  <c r="Q29" i="13"/>
  <c r="V29" i="13"/>
  <c r="G31" i="13"/>
  <c r="G28" i="13" s="1"/>
  <c r="I31" i="13"/>
  <c r="K31" i="13"/>
  <c r="O31" i="13"/>
  <c r="Q31" i="13"/>
  <c r="V31" i="13"/>
  <c r="G34" i="13"/>
  <c r="M34" i="13" s="1"/>
  <c r="I34" i="13"/>
  <c r="K34" i="13"/>
  <c r="O34" i="13"/>
  <c r="Q34" i="13"/>
  <c r="V34" i="13"/>
  <c r="G37" i="13"/>
  <c r="M37" i="13" s="1"/>
  <c r="I37" i="13"/>
  <c r="K37" i="13"/>
  <c r="O37" i="13"/>
  <c r="Q37" i="13"/>
  <c r="V37" i="13"/>
  <c r="G40" i="13"/>
  <c r="I40" i="13"/>
  <c r="K40" i="13"/>
  <c r="O40" i="13"/>
  <c r="Q40" i="13"/>
  <c r="V40" i="13"/>
  <c r="G43" i="13"/>
  <c r="M43" i="13" s="1"/>
  <c r="I43" i="13"/>
  <c r="K43" i="13"/>
  <c r="O43" i="13"/>
  <c r="Q43" i="13"/>
  <c r="V43" i="13"/>
  <c r="G52" i="13"/>
  <c r="M52" i="13" s="1"/>
  <c r="I52" i="13"/>
  <c r="K52" i="13"/>
  <c r="O52" i="13"/>
  <c r="Q52" i="13"/>
  <c r="V52" i="13"/>
  <c r="G56" i="13"/>
  <c r="M56" i="13" s="1"/>
  <c r="I56" i="13"/>
  <c r="K56" i="13"/>
  <c r="O56" i="13"/>
  <c r="Q56" i="13"/>
  <c r="V56" i="13"/>
  <c r="G60" i="13"/>
  <c r="M60" i="13" s="1"/>
  <c r="I60" i="13"/>
  <c r="K60" i="13"/>
  <c r="O60" i="13"/>
  <c r="Q60" i="13"/>
  <c r="V60" i="13"/>
  <c r="G62" i="13"/>
  <c r="M62" i="13" s="1"/>
  <c r="I62" i="13"/>
  <c r="K62" i="13"/>
  <c r="O62" i="13"/>
  <c r="Q62" i="13"/>
  <c r="V62" i="13"/>
  <c r="G65" i="13"/>
  <c r="M65" i="13" s="1"/>
  <c r="I65" i="13"/>
  <c r="K65" i="13"/>
  <c r="O65" i="13"/>
  <c r="Q65" i="13"/>
  <c r="V65" i="13"/>
  <c r="G67" i="13"/>
  <c r="I67" i="13"/>
  <c r="K67" i="13"/>
  <c r="O67" i="13"/>
  <c r="Q67" i="13"/>
  <c r="Q66" i="13" s="1"/>
  <c r="V67" i="13"/>
  <c r="G72" i="13"/>
  <c r="M72" i="13" s="1"/>
  <c r="I72" i="13"/>
  <c r="K72" i="13"/>
  <c r="O72" i="13"/>
  <c r="Q72" i="13"/>
  <c r="V72" i="13"/>
  <c r="G77" i="13"/>
  <c r="M77" i="13" s="1"/>
  <c r="I77" i="13"/>
  <c r="K77" i="13"/>
  <c r="O77" i="13"/>
  <c r="Q77" i="13"/>
  <c r="V77" i="13"/>
  <c r="G83" i="13"/>
  <c r="M83" i="13" s="1"/>
  <c r="I83" i="13"/>
  <c r="I82" i="13" s="1"/>
  <c r="K83" i="13"/>
  <c r="K82" i="13" s="1"/>
  <c r="O83" i="13"/>
  <c r="Q83" i="13"/>
  <c r="V83" i="13"/>
  <c r="G84" i="13"/>
  <c r="I84" i="13"/>
  <c r="K84" i="13"/>
  <c r="O84" i="13"/>
  <c r="Q84" i="13"/>
  <c r="V84" i="13"/>
  <c r="G86" i="13"/>
  <c r="M86" i="13" s="1"/>
  <c r="I86" i="13"/>
  <c r="K86" i="13"/>
  <c r="O86" i="13"/>
  <c r="Q86" i="13"/>
  <c r="V86" i="13"/>
  <c r="G91" i="13"/>
  <c r="M91" i="13" s="1"/>
  <c r="I91" i="13"/>
  <c r="K91" i="13"/>
  <c r="O91" i="13"/>
  <c r="Q91" i="13"/>
  <c r="V91" i="13"/>
  <c r="G95" i="13"/>
  <c r="M95" i="13" s="1"/>
  <c r="I95" i="13"/>
  <c r="K95" i="13"/>
  <c r="O95" i="13"/>
  <c r="Q95" i="13"/>
  <c r="V95" i="13"/>
  <c r="G96" i="13"/>
  <c r="M96" i="13" s="1"/>
  <c r="I96" i="13"/>
  <c r="K96" i="13"/>
  <c r="O96" i="13"/>
  <c r="Q96" i="13"/>
  <c r="V96" i="13"/>
  <c r="G97" i="13"/>
  <c r="M97" i="13" s="1"/>
  <c r="I97" i="13"/>
  <c r="K97" i="13"/>
  <c r="O97" i="13"/>
  <c r="Q97" i="13"/>
  <c r="V97" i="13"/>
  <c r="G98" i="13"/>
  <c r="M98" i="13" s="1"/>
  <c r="I98" i="13"/>
  <c r="K98" i="13"/>
  <c r="O98" i="13"/>
  <c r="Q98" i="13"/>
  <c r="V98" i="13"/>
  <c r="G99" i="13"/>
  <c r="M99" i="13" s="1"/>
  <c r="I99" i="13"/>
  <c r="K99" i="13"/>
  <c r="O99" i="13"/>
  <c r="Q99" i="13"/>
  <c r="V99" i="13"/>
  <c r="G100" i="13"/>
  <c r="M100" i="13" s="1"/>
  <c r="I100" i="13"/>
  <c r="K100" i="13"/>
  <c r="O100" i="13"/>
  <c r="Q100" i="13"/>
  <c r="V100" i="13"/>
  <c r="G103" i="13"/>
  <c r="M103" i="13" s="1"/>
  <c r="I103" i="13"/>
  <c r="K103" i="13"/>
  <c r="O103" i="13"/>
  <c r="Q103" i="13"/>
  <c r="V103" i="13"/>
  <c r="G112" i="13"/>
  <c r="M112" i="13" s="1"/>
  <c r="I112" i="13"/>
  <c r="K112" i="13"/>
  <c r="O112" i="13"/>
  <c r="Q112" i="13"/>
  <c r="V112" i="13"/>
  <c r="G113" i="13"/>
  <c r="M113" i="13" s="1"/>
  <c r="I113" i="13"/>
  <c r="K113" i="13"/>
  <c r="O113" i="13"/>
  <c r="Q113" i="13"/>
  <c r="V113" i="13"/>
  <c r="G116" i="13"/>
  <c r="M116" i="13" s="1"/>
  <c r="M115" i="13" s="1"/>
  <c r="I116" i="13"/>
  <c r="I115" i="13" s="1"/>
  <c r="K116" i="13"/>
  <c r="K115" i="13" s="1"/>
  <c r="O116" i="13"/>
  <c r="O115" i="13" s="1"/>
  <c r="Q116" i="13"/>
  <c r="Q115" i="13" s="1"/>
  <c r="V116" i="13"/>
  <c r="V115" i="13" s="1"/>
  <c r="G118" i="13"/>
  <c r="M118" i="13" s="1"/>
  <c r="I118" i="13"/>
  <c r="K118" i="13"/>
  <c r="O118" i="13"/>
  <c r="Q118" i="13"/>
  <c r="V118" i="13"/>
  <c r="G122" i="13"/>
  <c r="M122" i="13" s="1"/>
  <c r="I122" i="13"/>
  <c r="K122" i="13"/>
  <c r="O122" i="13"/>
  <c r="Q122" i="13"/>
  <c r="V122" i="13"/>
  <c r="G127" i="13"/>
  <c r="I127" i="13"/>
  <c r="K127" i="13"/>
  <c r="O127" i="13"/>
  <c r="Q127" i="13"/>
  <c r="V127" i="13"/>
  <c r="G129" i="13"/>
  <c r="M129" i="13" s="1"/>
  <c r="M128" i="13" s="1"/>
  <c r="I129" i="13"/>
  <c r="I128" i="13" s="1"/>
  <c r="K129" i="13"/>
  <c r="K128" i="13" s="1"/>
  <c r="O129" i="13"/>
  <c r="O128" i="13" s="1"/>
  <c r="Q129" i="13"/>
  <c r="Q128" i="13" s="1"/>
  <c r="V129" i="13"/>
  <c r="V128" i="13" s="1"/>
  <c r="G131" i="13"/>
  <c r="M131" i="13" s="1"/>
  <c r="I131" i="13"/>
  <c r="K131" i="13"/>
  <c r="O131" i="13"/>
  <c r="Q131" i="13"/>
  <c r="V131" i="13"/>
  <c r="G132" i="13"/>
  <c r="M132" i="13" s="1"/>
  <c r="I132" i="13"/>
  <c r="K132" i="13"/>
  <c r="O132" i="13"/>
  <c r="Q132" i="13"/>
  <c r="V132" i="13"/>
  <c r="G133" i="13"/>
  <c r="M133" i="13" s="1"/>
  <c r="I133" i="13"/>
  <c r="K133" i="13"/>
  <c r="O133" i="13"/>
  <c r="Q133" i="13"/>
  <c r="V133" i="13"/>
  <c r="G134" i="13"/>
  <c r="M134" i="13" s="1"/>
  <c r="I134" i="13"/>
  <c r="K134" i="13"/>
  <c r="O134" i="13"/>
  <c r="Q134" i="13"/>
  <c r="V134" i="13"/>
  <c r="G135" i="13"/>
  <c r="M135" i="13" s="1"/>
  <c r="I135" i="13"/>
  <c r="K135" i="13"/>
  <c r="O135" i="13"/>
  <c r="Q135" i="13"/>
  <c r="V135" i="13"/>
  <c r="G136" i="13"/>
  <c r="M136" i="13" s="1"/>
  <c r="I136" i="13"/>
  <c r="K136" i="13"/>
  <c r="O136" i="13"/>
  <c r="Q136" i="13"/>
  <c r="V136" i="13"/>
  <c r="G137" i="13"/>
  <c r="M137" i="13" s="1"/>
  <c r="I137" i="13"/>
  <c r="K137" i="13"/>
  <c r="O137" i="13"/>
  <c r="Q137" i="13"/>
  <c r="V137" i="13"/>
  <c r="G139" i="13"/>
  <c r="M139" i="13" s="1"/>
  <c r="I139" i="13"/>
  <c r="K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M141" i="13" s="1"/>
  <c r="I141" i="13"/>
  <c r="K141" i="13"/>
  <c r="O141" i="13"/>
  <c r="Q141" i="13"/>
  <c r="V141" i="13"/>
  <c r="G142" i="13"/>
  <c r="M142" i="13" s="1"/>
  <c r="I142" i="13"/>
  <c r="K142" i="13"/>
  <c r="O142" i="13"/>
  <c r="Q142" i="13"/>
  <c r="V142" i="13"/>
  <c r="G143" i="13"/>
  <c r="M143" i="13" s="1"/>
  <c r="I143" i="13"/>
  <c r="K143" i="13"/>
  <c r="O143" i="13"/>
  <c r="Q143" i="13"/>
  <c r="V143" i="13"/>
  <c r="G144" i="13"/>
  <c r="M144" i="13" s="1"/>
  <c r="I144" i="13"/>
  <c r="K144" i="13"/>
  <c r="O144" i="13"/>
  <c r="Q144" i="13"/>
  <c r="V144" i="13"/>
  <c r="G146" i="13"/>
  <c r="M146" i="13" s="1"/>
  <c r="I146" i="13"/>
  <c r="K146" i="13"/>
  <c r="O146" i="13"/>
  <c r="Q146" i="13"/>
  <c r="V146" i="13"/>
  <c r="G147" i="13"/>
  <c r="M147" i="13" s="1"/>
  <c r="I147" i="13"/>
  <c r="K147" i="13"/>
  <c r="O147" i="13"/>
  <c r="Q147" i="13"/>
  <c r="V147" i="13"/>
  <c r="G148" i="13"/>
  <c r="M148" i="13" s="1"/>
  <c r="I148" i="13"/>
  <c r="K148" i="13"/>
  <c r="O148" i="13"/>
  <c r="Q148" i="13"/>
  <c r="V148" i="13"/>
  <c r="G149" i="13"/>
  <c r="M149" i="13" s="1"/>
  <c r="I149" i="13"/>
  <c r="K149" i="13"/>
  <c r="O149" i="13"/>
  <c r="Q149" i="13"/>
  <c r="V149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V151" i="13"/>
  <c r="G152" i="13"/>
  <c r="M152" i="13" s="1"/>
  <c r="I152" i="13"/>
  <c r="K152" i="13"/>
  <c r="O152" i="13"/>
  <c r="Q152" i="13"/>
  <c r="V152" i="13"/>
  <c r="G153" i="13"/>
  <c r="M153" i="13" s="1"/>
  <c r="I153" i="13"/>
  <c r="K153" i="13"/>
  <c r="O153" i="13"/>
  <c r="Q153" i="13"/>
  <c r="V153" i="13"/>
  <c r="G154" i="13"/>
  <c r="M154" i="13" s="1"/>
  <c r="I154" i="13"/>
  <c r="K154" i="13"/>
  <c r="O154" i="13"/>
  <c r="Q154" i="13"/>
  <c r="V154" i="13"/>
  <c r="G155" i="13"/>
  <c r="M155" i="13" s="1"/>
  <c r="I155" i="13"/>
  <c r="K155" i="13"/>
  <c r="O155" i="13"/>
  <c r="Q155" i="13"/>
  <c r="V155" i="13"/>
  <c r="G156" i="13"/>
  <c r="M156" i="13" s="1"/>
  <c r="I156" i="13"/>
  <c r="K156" i="13"/>
  <c r="O156" i="13"/>
  <c r="Q156" i="13"/>
  <c r="V156" i="13"/>
  <c r="G157" i="13"/>
  <c r="M157" i="13" s="1"/>
  <c r="I157" i="13"/>
  <c r="K157" i="13"/>
  <c r="O157" i="13"/>
  <c r="Q157" i="13"/>
  <c r="V157" i="13"/>
  <c r="G158" i="13"/>
  <c r="M158" i="13" s="1"/>
  <c r="I158" i="13"/>
  <c r="K158" i="13"/>
  <c r="O158" i="13"/>
  <c r="Q158" i="13"/>
  <c r="V158" i="13"/>
  <c r="G159" i="13"/>
  <c r="M159" i="13" s="1"/>
  <c r="I159" i="13"/>
  <c r="K159" i="13"/>
  <c r="O159" i="13"/>
  <c r="Q159" i="13"/>
  <c r="V159" i="13"/>
  <c r="G160" i="13"/>
  <c r="M160" i="13" s="1"/>
  <c r="I160" i="13"/>
  <c r="K160" i="13"/>
  <c r="O160" i="13"/>
  <c r="Q160" i="13"/>
  <c r="V160" i="13"/>
  <c r="G161" i="13"/>
  <c r="M161" i="13" s="1"/>
  <c r="I161" i="13"/>
  <c r="K161" i="13"/>
  <c r="O161" i="13"/>
  <c r="Q161" i="13"/>
  <c r="V161" i="13"/>
  <c r="G162" i="13"/>
  <c r="M162" i="13" s="1"/>
  <c r="I162" i="13"/>
  <c r="K162" i="13"/>
  <c r="O162" i="13"/>
  <c r="Q162" i="13"/>
  <c r="V162" i="13"/>
  <c r="G163" i="13"/>
  <c r="M163" i="13" s="1"/>
  <c r="I163" i="13"/>
  <c r="K163" i="13"/>
  <c r="O163" i="13"/>
  <c r="Q163" i="13"/>
  <c r="V163" i="13"/>
  <c r="G165" i="13"/>
  <c r="M165" i="13" s="1"/>
  <c r="I165" i="13"/>
  <c r="K165" i="13"/>
  <c r="O165" i="13"/>
  <c r="Q165" i="13"/>
  <c r="V165" i="13"/>
  <c r="G166" i="13"/>
  <c r="M166" i="13" s="1"/>
  <c r="I166" i="13"/>
  <c r="K166" i="13"/>
  <c r="O166" i="13"/>
  <c r="Q166" i="13"/>
  <c r="V166" i="13"/>
  <c r="G167" i="13"/>
  <c r="M167" i="13" s="1"/>
  <c r="I167" i="13"/>
  <c r="K167" i="13"/>
  <c r="O167" i="13"/>
  <c r="Q167" i="13"/>
  <c r="V167" i="13"/>
  <c r="G168" i="13"/>
  <c r="M168" i="13" s="1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1" i="13"/>
  <c r="M171" i="13" s="1"/>
  <c r="I171" i="13"/>
  <c r="K171" i="13"/>
  <c r="O171" i="13"/>
  <c r="Q171" i="13"/>
  <c r="V171" i="13"/>
  <c r="G172" i="13"/>
  <c r="M172" i="13" s="1"/>
  <c r="I172" i="13"/>
  <c r="K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M174" i="13" s="1"/>
  <c r="I174" i="13"/>
  <c r="K174" i="13"/>
  <c r="O174" i="13"/>
  <c r="Q174" i="13"/>
  <c r="V174" i="13"/>
  <c r="G176" i="13"/>
  <c r="I176" i="13"/>
  <c r="K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M178" i="13" s="1"/>
  <c r="I178" i="13"/>
  <c r="K178" i="13"/>
  <c r="O178" i="13"/>
  <c r="Q178" i="13"/>
  <c r="V178" i="13"/>
  <c r="G179" i="13"/>
  <c r="M179" i="13" s="1"/>
  <c r="I179" i="13"/>
  <c r="K179" i="13"/>
  <c r="O179" i="13"/>
  <c r="Q179" i="13"/>
  <c r="V179" i="13"/>
  <c r="G180" i="13"/>
  <c r="M180" i="13" s="1"/>
  <c r="I180" i="13"/>
  <c r="K180" i="13"/>
  <c r="O180" i="13"/>
  <c r="Q180" i="13"/>
  <c r="V180" i="13"/>
  <c r="G181" i="13"/>
  <c r="M181" i="13" s="1"/>
  <c r="I181" i="13"/>
  <c r="K181" i="13"/>
  <c r="O181" i="13"/>
  <c r="Q181" i="13"/>
  <c r="V181" i="13"/>
  <c r="G183" i="13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G190" i="13"/>
  <c r="M190" i="13" s="1"/>
  <c r="I190" i="13"/>
  <c r="K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M196" i="13" s="1"/>
  <c r="I196" i="13"/>
  <c r="K196" i="13"/>
  <c r="O196" i="13"/>
  <c r="Q196" i="13"/>
  <c r="V196" i="13"/>
  <c r="G198" i="13"/>
  <c r="M198" i="13" s="1"/>
  <c r="I198" i="13"/>
  <c r="K198" i="13"/>
  <c r="O198" i="13"/>
  <c r="Q198" i="13"/>
  <c r="V198" i="13"/>
  <c r="G211" i="13"/>
  <c r="M211" i="13" s="1"/>
  <c r="I211" i="13"/>
  <c r="K211" i="13"/>
  <c r="O211" i="13"/>
  <c r="Q211" i="13"/>
  <c r="V211" i="13"/>
  <c r="G213" i="13"/>
  <c r="M213" i="13" s="1"/>
  <c r="I213" i="13"/>
  <c r="K213" i="13"/>
  <c r="O213" i="13"/>
  <c r="Q213" i="13"/>
  <c r="V213" i="13"/>
  <c r="G215" i="13"/>
  <c r="M215" i="13" s="1"/>
  <c r="I215" i="13"/>
  <c r="K215" i="13"/>
  <c r="O215" i="13"/>
  <c r="Q215" i="13"/>
  <c r="V215" i="13"/>
  <c r="G219" i="13"/>
  <c r="I219" i="13"/>
  <c r="K219" i="13"/>
  <c r="O219" i="13"/>
  <c r="Q219" i="13"/>
  <c r="V219" i="13"/>
  <c r="G221" i="13"/>
  <c r="I221" i="13"/>
  <c r="K221" i="13"/>
  <c r="O221" i="13"/>
  <c r="Q221" i="13"/>
  <c r="V221" i="13"/>
  <c r="G223" i="13"/>
  <c r="M223" i="13" s="1"/>
  <c r="I223" i="13"/>
  <c r="K223" i="13"/>
  <c r="O223" i="13"/>
  <c r="Q223" i="13"/>
  <c r="V223" i="13"/>
  <c r="G225" i="13"/>
  <c r="M225" i="13" s="1"/>
  <c r="I225" i="13"/>
  <c r="K225" i="13"/>
  <c r="O225" i="13"/>
  <c r="Q225" i="13"/>
  <c r="V225" i="13"/>
  <c r="G227" i="13"/>
  <c r="M227" i="13" s="1"/>
  <c r="I227" i="13"/>
  <c r="K227" i="13"/>
  <c r="O227" i="13"/>
  <c r="Q227" i="13"/>
  <c r="V227" i="13"/>
  <c r="G229" i="13"/>
  <c r="M229" i="13" s="1"/>
  <c r="I229" i="13"/>
  <c r="K229" i="13"/>
  <c r="O229" i="13"/>
  <c r="Q229" i="13"/>
  <c r="V229" i="13"/>
  <c r="G231" i="13"/>
  <c r="M231" i="13" s="1"/>
  <c r="I231" i="13"/>
  <c r="K231" i="13"/>
  <c r="O231" i="13"/>
  <c r="Q231" i="13"/>
  <c r="V231" i="13"/>
  <c r="G233" i="13"/>
  <c r="M233" i="13" s="1"/>
  <c r="I233" i="13"/>
  <c r="K233" i="13"/>
  <c r="O233" i="13"/>
  <c r="Q233" i="13"/>
  <c r="V233" i="13"/>
  <c r="G234" i="13"/>
  <c r="M234" i="13" s="1"/>
  <c r="I234" i="13"/>
  <c r="K234" i="13"/>
  <c r="O234" i="13"/>
  <c r="Q234" i="13"/>
  <c r="V234" i="13"/>
  <c r="G239" i="13"/>
  <c r="M239" i="13" s="1"/>
  <c r="I239" i="13"/>
  <c r="K239" i="13"/>
  <c r="O239" i="13"/>
  <c r="Q239" i="13"/>
  <c r="V239" i="13"/>
  <c r="G241" i="13"/>
  <c r="M241" i="13" s="1"/>
  <c r="I241" i="13"/>
  <c r="K241" i="13"/>
  <c r="O241" i="13"/>
  <c r="Q241" i="13"/>
  <c r="V241" i="13"/>
  <c r="G245" i="13"/>
  <c r="M245" i="13" s="1"/>
  <c r="I245" i="13"/>
  <c r="K245" i="13"/>
  <c r="O245" i="13"/>
  <c r="Q245" i="13"/>
  <c r="V245" i="13"/>
  <c r="G249" i="13"/>
  <c r="M249" i="13" s="1"/>
  <c r="I249" i="13"/>
  <c r="K249" i="13"/>
  <c r="O249" i="13"/>
  <c r="Q249" i="13"/>
  <c r="V249" i="13"/>
  <c r="G253" i="13"/>
  <c r="M253" i="13" s="1"/>
  <c r="I253" i="13"/>
  <c r="K253" i="13"/>
  <c r="O253" i="13"/>
  <c r="Q253" i="13"/>
  <c r="V253" i="13"/>
  <c r="G257" i="13"/>
  <c r="M257" i="13" s="1"/>
  <c r="I257" i="13"/>
  <c r="K257" i="13"/>
  <c r="O257" i="13"/>
  <c r="Q257" i="13"/>
  <c r="V257" i="13"/>
  <c r="G261" i="13"/>
  <c r="M261" i="13" s="1"/>
  <c r="I261" i="13"/>
  <c r="K261" i="13"/>
  <c r="O261" i="13"/>
  <c r="Q261" i="13"/>
  <c r="V261" i="13"/>
  <c r="G263" i="13"/>
  <c r="M263" i="13" s="1"/>
  <c r="I263" i="13"/>
  <c r="K263" i="13"/>
  <c r="O263" i="13"/>
  <c r="Q263" i="13"/>
  <c r="V263" i="13"/>
  <c r="G270" i="13"/>
  <c r="M270" i="13" s="1"/>
  <c r="I270" i="13"/>
  <c r="K270" i="13"/>
  <c r="O270" i="13"/>
  <c r="Q270" i="13"/>
  <c r="V270" i="13"/>
  <c r="G271" i="13"/>
  <c r="M271" i="13" s="1"/>
  <c r="I271" i="13"/>
  <c r="K271" i="13"/>
  <c r="O271" i="13"/>
  <c r="Q271" i="13"/>
  <c r="V271" i="13"/>
  <c r="G273" i="13"/>
  <c r="M273" i="13" s="1"/>
  <c r="I273" i="13"/>
  <c r="K273" i="13"/>
  <c r="O273" i="13"/>
  <c r="Q273" i="13"/>
  <c r="V273" i="13"/>
  <c r="G277" i="13"/>
  <c r="M277" i="13" s="1"/>
  <c r="I277" i="13"/>
  <c r="K277" i="13"/>
  <c r="O277" i="13"/>
  <c r="Q277" i="13"/>
  <c r="V277" i="13"/>
  <c r="G278" i="13"/>
  <c r="M278" i="13" s="1"/>
  <c r="I278" i="13"/>
  <c r="K278" i="13"/>
  <c r="O278" i="13"/>
  <c r="Q278" i="13"/>
  <c r="V278" i="13"/>
  <c r="G282" i="13"/>
  <c r="M282" i="13" s="1"/>
  <c r="I282" i="13"/>
  <c r="K282" i="13"/>
  <c r="O282" i="13"/>
  <c r="Q282" i="13"/>
  <c r="V282" i="13"/>
  <c r="G286" i="13"/>
  <c r="M286" i="13" s="1"/>
  <c r="I286" i="13"/>
  <c r="K286" i="13"/>
  <c r="O286" i="13"/>
  <c r="Q286" i="13"/>
  <c r="V286" i="13"/>
  <c r="G290" i="13"/>
  <c r="M290" i="13" s="1"/>
  <c r="I290" i="13"/>
  <c r="K290" i="13"/>
  <c r="O290" i="13"/>
  <c r="Q290" i="13"/>
  <c r="V290" i="13"/>
  <c r="G293" i="13"/>
  <c r="M293" i="13" s="1"/>
  <c r="I293" i="13"/>
  <c r="K293" i="13"/>
  <c r="O293" i="13"/>
  <c r="Q293" i="13"/>
  <c r="V293" i="13"/>
  <c r="G295" i="13"/>
  <c r="M295" i="13" s="1"/>
  <c r="I295" i="13"/>
  <c r="K295" i="13"/>
  <c r="O295" i="13"/>
  <c r="Q295" i="13"/>
  <c r="V295" i="13"/>
  <c r="G303" i="13"/>
  <c r="M303" i="13" s="1"/>
  <c r="I303" i="13"/>
  <c r="K303" i="13"/>
  <c r="O303" i="13"/>
  <c r="Q303" i="13"/>
  <c r="V303" i="13"/>
  <c r="G304" i="13"/>
  <c r="M304" i="13" s="1"/>
  <c r="I304" i="13"/>
  <c r="K304" i="13"/>
  <c r="O304" i="13"/>
  <c r="Q304" i="13"/>
  <c r="V304" i="13"/>
  <c r="G306" i="13"/>
  <c r="I306" i="13"/>
  <c r="K306" i="13"/>
  <c r="O306" i="13"/>
  <c r="Q306" i="13"/>
  <c r="V306" i="13"/>
  <c r="G309" i="13"/>
  <c r="M309" i="13" s="1"/>
  <c r="I309" i="13"/>
  <c r="K309" i="13"/>
  <c r="O309" i="13"/>
  <c r="Q309" i="13"/>
  <c r="V309" i="13"/>
  <c r="G311" i="13"/>
  <c r="M311" i="13" s="1"/>
  <c r="I311" i="13"/>
  <c r="K311" i="13"/>
  <c r="O311" i="13"/>
  <c r="Q311" i="13"/>
  <c r="V311" i="13"/>
  <c r="G315" i="13"/>
  <c r="I315" i="13"/>
  <c r="K315" i="13"/>
  <c r="O315" i="13"/>
  <c r="Q315" i="13"/>
  <c r="V315" i="13"/>
  <c r="G318" i="13"/>
  <c r="M318" i="13" s="1"/>
  <c r="I318" i="13"/>
  <c r="K318" i="13"/>
  <c r="O318" i="13"/>
  <c r="Q318" i="13"/>
  <c r="V318" i="13"/>
  <c r="G321" i="13"/>
  <c r="M321" i="13" s="1"/>
  <c r="I321" i="13"/>
  <c r="K321" i="13"/>
  <c r="O321" i="13"/>
  <c r="Q321" i="13"/>
  <c r="V321" i="13"/>
  <c r="G326" i="13"/>
  <c r="M326" i="13" s="1"/>
  <c r="I326" i="13"/>
  <c r="K326" i="13"/>
  <c r="O326" i="13"/>
  <c r="Q326" i="13"/>
  <c r="V326" i="13"/>
  <c r="G332" i="13"/>
  <c r="G331" i="13" s="1"/>
  <c r="I73" i="1" s="1"/>
  <c r="I332" i="13"/>
  <c r="I331" i="13" s="1"/>
  <c r="K332" i="13"/>
  <c r="K331" i="13" s="1"/>
  <c r="O332" i="13"/>
  <c r="O331" i="13" s="1"/>
  <c r="Q332" i="13"/>
  <c r="Q331" i="13" s="1"/>
  <c r="V332" i="13"/>
  <c r="V331" i="13" s="1"/>
  <c r="G334" i="13"/>
  <c r="M334" i="13" s="1"/>
  <c r="I334" i="13"/>
  <c r="K334" i="13"/>
  <c r="O334" i="13"/>
  <c r="Q334" i="13"/>
  <c r="V334" i="13"/>
  <c r="G335" i="13"/>
  <c r="M335" i="13" s="1"/>
  <c r="I335" i="13"/>
  <c r="K335" i="13"/>
  <c r="O335" i="13"/>
  <c r="Q335" i="13"/>
  <c r="V335" i="13"/>
  <c r="G336" i="13"/>
  <c r="M336" i="13" s="1"/>
  <c r="I336" i="13"/>
  <c r="K336" i="13"/>
  <c r="O336" i="13"/>
  <c r="Q336" i="13"/>
  <c r="V336" i="13"/>
  <c r="G337" i="13"/>
  <c r="M337" i="13" s="1"/>
  <c r="I337" i="13"/>
  <c r="K337" i="13"/>
  <c r="O337" i="13"/>
  <c r="Q337" i="13"/>
  <c r="V337" i="13"/>
  <c r="G338" i="13"/>
  <c r="M338" i="13" s="1"/>
  <c r="I338" i="13"/>
  <c r="K338" i="13"/>
  <c r="O338" i="13"/>
  <c r="Q338" i="13"/>
  <c r="V338" i="13"/>
  <c r="G339" i="13"/>
  <c r="M339" i="13" s="1"/>
  <c r="I339" i="13"/>
  <c r="K339" i="13"/>
  <c r="O339" i="13"/>
  <c r="Q339" i="13"/>
  <c r="V339" i="13"/>
  <c r="G340" i="13"/>
  <c r="M340" i="13" s="1"/>
  <c r="I340" i="13"/>
  <c r="K340" i="13"/>
  <c r="O340" i="13"/>
  <c r="Q340" i="13"/>
  <c r="V340" i="13"/>
  <c r="G341" i="13"/>
  <c r="M341" i="13" s="1"/>
  <c r="I341" i="13"/>
  <c r="K341" i="13"/>
  <c r="O341" i="13"/>
  <c r="Q341" i="13"/>
  <c r="V341" i="13"/>
  <c r="G342" i="13"/>
  <c r="M342" i="13" s="1"/>
  <c r="I342" i="13"/>
  <c r="K342" i="13"/>
  <c r="O342" i="13"/>
  <c r="Q342" i="13"/>
  <c r="V342" i="13"/>
  <c r="G343" i="13"/>
  <c r="M343" i="13" s="1"/>
  <c r="I343" i="13"/>
  <c r="K343" i="13"/>
  <c r="O343" i="13"/>
  <c r="Q343" i="13"/>
  <c r="V343" i="13"/>
  <c r="G344" i="13"/>
  <c r="M344" i="13" s="1"/>
  <c r="I344" i="13"/>
  <c r="K344" i="13"/>
  <c r="O344" i="13"/>
  <c r="Q344" i="13"/>
  <c r="V344" i="13"/>
  <c r="G345" i="13"/>
  <c r="M345" i="13" s="1"/>
  <c r="I345" i="13"/>
  <c r="K345" i="13"/>
  <c r="O345" i="13"/>
  <c r="Q345" i="13"/>
  <c r="V345" i="13"/>
  <c r="G346" i="13"/>
  <c r="M346" i="13" s="1"/>
  <c r="I346" i="13"/>
  <c r="K346" i="13"/>
  <c r="O346" i="13"/>
  <c r="Q346" i="13"/>
  <c r="V346" i="13"/>
  <c r="G347" i="13"/>
  <c r="M347" i="13" s="1"/>
  <c r="I347" i="13"/>
  <c r="K347" i="13"/>
  <c r="O347" i="13"/>
  <c r="Q347" i="13"/>
  <c r="V347" i="13"/>
  <c r="G348" i="13"/>
  <c r="M348" i="13" s="1"/>
  <c r="I348" i="13"/>
  <c r="K348" i="13"/>
  <c r="O348" i="13"/>
  <c r="Q348" i="13"/>
  <c r="V348" i="13"/>
  <c r="G349" i="13"/>
  <c r="M349" i="13" s="1"/>
  <c r="I349" i="13"/>
  <c r="K349" i="13"/>
  <c r="O349" i="13"/>
  <c r="Q349" i="13"/>
  <c r="V349" i="13"/>
  <c r="G350" i="13"/>
  <c r="M350" i="13" s="1"/>
  <c r="I350" i="13"/>
  <c r="K350" i="13"/>
  <c r="O350" i="13"/>
  <c r="Q350" i="13"/>
  <c r="V350" i="13"/>
  <c r="G351" i="13"/>
  <c r="M351" i="13" s="1"/>
  <c r="I351" i="13"/>
  <c r="K351" i="13"/>
  <c r="O351" i="13"/>
  <c r="Q351" i="13"/>
  <c r="V351" i="13"/>
  <c r="G352" i="13"/>
  <c r="M352" i="13" s="1"/>
  <c r="I352" i="13"/>
  <c r="K352" i="13"/>
  <c r="O352" i="13"/>
  <c r="Q352" i="13"/>
  <c r="V352" i="13"/>
  <c r="G353" i="13"/>
  <c r="M353" i="13" s="1"/>
  <c r="I353" i="13"/>
  <c r="K353" i="13"/>
  <c r="O353" i="13"/>
  <c r="Q353" i="13"/>
  <c r="V353" i="13"/>
  <c r="G354" i="13"/>
  <c r="M354" i="13" s="1"/>
  <c r="I354" i="13"/>
  <c r="K354" i="13"/>
  <c r="O354" i="13"/>
  <c r="Q354" i="13"/>
  <c r="V354" i="13"/>
  <c r="G355" i="13"/>
  <c r="M355" i="13" s="1"/>
  <c r="I355" i="13"/>
  <c r="K355" i="13"/>
  <c r="O355" i="13"/>
  <c r="Q355" i="13"/>
  <c r="V355" i="13"/>
  <c r="G356" i="13"/>
  <c r="M356" i="13" s="1"/>
  <c r="I356" i="13"/>
  <c r="K356" i="13"/>
  <c r="O356" i="13"/>
  <c r="Q356" i="13"/>
  <c r="V356" i="13"/>
  <c r="G357" i="13"/>
  <c r="M357" i="13" s="1"/>
  <c r="I357" i="13"/>
  <c r="K357" i="13"/>
  <c r="O357" i="13"/>
  <c r="Q357" i="13"/>
  <c r="V357" i="13"/>
  <c r="G358" i="13"/>
  <c r="M358" i="13" s="1"/>
  <c r="I358" i="13"/>
  <c r="K358" i="13"/>
  <c r="O358" i="13"/>
  <c r="Q358" i="13"/>
  <c r="V358" i="13"/>
  <c r="G359" i="13"/>
  <c r="M359" i="13" s="1"/>
  <c r="I359" i="13"/>
  <c r="K359" i="13"/>
  <c r="O359" i="13"/>
  <c r="Q359" i="13"/>
  <c r="V359" i="13"/>
  <c r="G360" i="13"/>
  <c r="M360" i="13" s="1"/>
  <c r="I360" i="13"/>
  <c r="K360" i="13"/>
  <c r="O360" i="13"/>
  <c r="Q360" i="13"/>
  <c r="V360" i="13"/>
  <c r="G361" i="13"/>
  <c r="M361" i="13" s="1"/>
  <c r="I361" i="13"/>
  <c r="K361" i="13"/>
  <c r="O361" i="13"/>
  <c r="Q361" i="13"/>
  <c r="V361" i="13"/>
  <c r="G362" i="13"/>
  <c r="M362" i="13" s="1"/>
  <c r="I362" i="13"/>
  <c r="K362" i="13"/>
  <c r="O362" i="13"/>
  <c r="Q362" i="13"/>
  <c r="V362" i="13"/>
  <c r="G363" i="13"/>
  <c r="M363" i="13" s="1"/>
  <c r="I363" i="13"/>
  <c r="K363" i="13"/>
  <c r="O363" i="13"/>
  <c r="Q363" i="13"/>
  <c r="V363" i="13"/>
  <c r="G364" i="13"/>
  <c r="M364" i="13" s="1"/>
  <c r="I364" i="13"/>
  <c r="K364" i="13"/>
  <c r="O364" i="13"/>
  <c r="Q364" i="13"/>
  <c r="V364" i="13"/>
  <c r="G365" i="13"/>
  <c r="M365" i="13" s="1"/>
  <c r="I365" i="13"/>
  <c r="K365" i="13"/>
  <c r="O365" i="13"/>
  <c r="Q365" i="13"/>
  <c r="V365" i="13"/>
  <c r="G366" i="13"/>
  <c r="M366" i="13" s="1"/>
  <c r="I366" i="13"/>
  <c r="K366" i="13"/>
  <c r="O366" i="13"/>
  <c r="Q366" i="13"/>
  <c r="V366" i="13"/>
  <c r="G367" i="13"/>
  <c r="M367" i="13" s="1"/>
  <c r="I367" i="13"/>
  <c r="K367" i="13"/>
  <c r="O367" i="13"/>
  <c r="Q367" i="13"/>
  <c r="V367" i="13"/>
  <c r="G368" i="13"/>
  <c r="M368" i="13" s="1"/>
  <c r="I368" i="13"/>
  <c r="K368" i="13"/>
  <c r="O368" i="13"/>
  <c r="Q368" i="13"/>
  <c r="V368" i="13"/>
  <c r="G369" i="13"/>
  <c r="M369" i="13" s="1"/>
  <c r="I369" i="13"/>
  <c r="K369" i="13"/>
  <c r="O369" i="13"/>
  <c r="Q369" i="13"/>
  <c r="V369" i="13"/>
  <c r="G370" i="13"/>
  <c r="M370" i="13" s="1"/>
  <c r="I370" i="13"/>
  <c r="K370" i="13"/>
  <c r="O370" i="13"/>
  <c r="Q370" i="13"/>
  <c r="V370" i="13"/>
  <c r="G371" i="13"/>
  <c r="M371" i="13" s="1"/>
  <c r="I371" i="13"/>
  <c r="K371" i="13"/>
  <c r="O371" i="13"/>
  <c r="Q371" i="13"/>
  <c r="V371" i="13"/>
  <c r="G372" i="13"/>
  <c r="M372" i="13" s="1"/>
  <c r="I372" i="13"/>
  <c r="K372" i="13"/>
  <c r="O372" i="13"/>
  <c r="Q372" i="13"/>
  <c r="V372" i="13"/>
  <c r="G373" i="13"/>
  <c r="M373" i="13" s="1"/>
  <c r="I373" i="13"/>
  <c r="K373" i="13"/>
  <c r="O373" i="13"/>
  <c r="Q373" i="13"/>
  <c r="V373" i="13"/>
  <c r="G374" i="13"/>
  <c r="M374" i="13" s="1"/>
  <c r="I374" i="13"/>
  <c r="K374" i="13"/>
  <c r="O374" i="13"/>
  <c r="Q374" i="13"/>
  <c r="V374" i="13"/>
  <c r="G376" i="13"/>
  <c r="M376" i="13" s="1"/>
  <c r="I376" i="13"/>
  <c r="K376" i="13"/>
  <c r="O376" i="13"/>
  <c r="Q376" i="13"/>
  <c r="V376" i="13"/>
  <c r="G377" i="13"/>
  <c r="M377" i="13" s="1"/>
  <c r="I377" i="13"/>
  <c r="K377" i="13"/>
  <c r="O377" i="13"/>
  <c r="Q377" i="13"/>
  <c r="V377" i="13"/>
  <c r="G378" i="13"/>
  <c r="I378" i="13"/>
  <c r="K378" i="13"/>
  <c r="O378" i="13"/>
  <c r="Q378" i="13"/>
  <c r="V378" i="13"/>
  <c r="G380" i="13"/>
  <c r="I380" i="13"/>
  <c r="K380" i="13"/>
  <c r="O380" i="13"/>
  <c r="Q380" i="13"/>
  <c r="V380" i="13"/>
  <c r="G381" i="13"/>
  <c r="M381" i="13" s="1"/>
  <c r="I381" i="13"/>
  <c r="K381" i="13"/>
  <c r="O381" i="13"/>
  <c r="Q381" i="13"/>
  <c r="V381" i="13"/>
  <c r="G382" i="13"/>
  <c r="M382" i="13" s="1"/>
  <c r="I382" i="13"/>
  <c r="K382" i="13"/>
  <c r="O382" i="13"/>
  <c r="Q382" i="13"/>
  <c r="V382" i="13"/>
  <c r="G383" i="13"/>
  <c r="M383" i="13" s="1"/>
  <c r="I383" i="13"/>
  <c r="K383" i="13"/>
  <c r="O383" i="13"/>
  <c r="Q383" i="13"/>
  <c r="V383" i="13"/>
  <c r="G384" i="13"/>
  <c r="M384" i="13" s="1"/>
  <c r="I384" i="13"/>
  <c r="K384" i="13"/>
  <c r="O384" i="13"/>
  <c r="Q384" i="13"/>
  <c r="V384" i="13"/>
  <c r="G385" i="13"/>
  <c r="M385" i="13" s="1"/>
  <c r="I385" i="13"/>
  <c r="K385" i="13"/>
  <c r="O385" i="13"/>
  <c r="Q385" i="13"/>
  <c r="V385" i="13"/>
  <c r="G386" i="13"/>
  <c r="M386" i="13" s="1"/>
  <c r="I386" i="13"/>
  <c r="K386" i="13"/>
  <c r="O386" i="13"/>
  <c r="Q386" i="13"/>
  <c r="V386" i="13"/>
  <c r="G387" i="13"/>
  <c r="M387" i="13" s="1"/>
  <c r="I387" i="13"/>
  <c r="K387" i="13"/>
  <c r="O387" i="13"/>
  <c r="Q387" i="13"/>
  <c r="V387" i="13"/>
  <c r="AF389" i="13"/>
  <c r="G42" i="1" s="1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AF18" i="12"/>
  <c r="I19" i="1"/>
  <c r="J28" i="1"/>
  <c r="J26" i="1"/>
  <c r="G38" i="1"/>
  <c r="F38" i="1"/>
  <c r="J23" i="1"/>
  <c r="J24" i="1"/>
  <c r="J25" i="1"/>
  <c r="J27" i="1"/>
  <c r="E24" i="1"/>
  <c r="E26" i="1"/>
  <c r="M281" i="14" l="1"/>
  <c r="G485" i="14"/>
  <c r="G445" i="14"/>
  <c r="M420" i="14"/>
  <c r="G31" i="14"/>
  <c r="I52" i="1" s="1"/>
  <c r="G332" i="14"/>
  <c r="G245" i="14"/>
  <c r="M234" i="14"/>
  <c r="G196" i="14"/>
  <c r="G128" i="14"/>
  <c r="G8" i="14"/>
  <c r="G281" i="14"/>
  <c r="G203" i="14"/>
  <c r="G131" i="14"/>
  <c r="G291" i="14"/>
  <c r="G186" i="14"/>
  <c r="G38" i="14"/>
  <c r="M232" i="14"/>
  <c r="G100" i="14"/>
  <c r="G117" i="13"/>
  <c r="I59" i="1" s="1"/>
  <c r="G212" i="13"/>
  <c r="I67" i="1" s="1"/>
  <c r="Q212" i="13"/>
  <c r="G82" i="13"/>
  <c r="I55" i="1" s="1"/>
  <c r="I375" i="13"/>
  <c r="Q85" i="13"/>
  <c r="O28" i="13"/>
  <c r="O175" i="13"/>
  <c r="I117" i="13"/>
  <c r="I28" i="13"/>
  <c r="K375" i="13"/>
  <c r="G182" i="13"/>
  <c r="K117" i="13"/>
  <c r="Q305" i="13"/>
  <c r="K212" i="13"/>
  <c r="Q138" i="13"/>
  <c r="V85" i="13"/>
  <c r="O85" i="13"/>
  <c r="M31" i="13"/>
  <c r="Q175" i="13"/>
  <c r="I138" i="13"/>
  <c r="G8" i="13"/>
  <c r="I51" i="1" s="1"/>
  <c r="I314" i="13"/>
  <c r="I212" i="13"/>
  <c r="V314" i="13"/>
  <c r="G33" i="13"/>
  <c r="G375" i="13"/>
  <c r="I75" i="1" s="1"/>
  <c r="V375" i="13"/>
  <c r="M219" i="13"/>
  <c r="M212" i="13" s="1"/>
  <c r="K85" i="13"/>
  <c r="I66" i="13"/>
  <c r="I305" i="13"/>
  <c r="K175" i="13"/>
  <c r="O130" i="13"/>
  <c r="V82" i="13"/>
  <c r="G66" i="13"/>
  <c r="I130" i="13"/>
  <c r="K305" i="13"/>
  <c r="I85" i="13"/>
  <c r="G85" i="13"/>
  <c r="I56" i="1" s="1"/>
  <c r="Q82" i="13"/>
  <c r="V28" i="13"/>
  <c r="V33" i="13"/>
  <c r="I8" i="13"/>
  <c r="Q333" i="13"/>
  <c r="K333" i="13"/>
  <c r="G305" i="13"/>
  <c r="I71" i="1" s="1"/>
  <c r="O240" i="13"/>
  <c r="O220" i="13"/>
  <c r="V175" i="13"/>
  <c r="Q130" i="13"/>
  <c r="O82" i="13"/>
  <c r="M28" i="13"/>
  <c r="O8" i="13"/>
  <c r="M94" i="13"/>
  <c r="I333" i="13"/>
  <c r="Q314" i="13"/>
  <c r="I272" i="13"/>
  <c r="K240" i="13"/>
  <c r="O33" i="13"/>
  <c r="M378" i="13"/>
  <c r="M375" i="13" s="1"/>
  <c r="Q240" i="13"/>
  <c r="Q220" i="13"/>
  <c r="I182" i="13"/>
  <c r="V145" i="13"/>
  <c r="Q33" i="13"/>
  <c r="AE389" i="13"/>
  <c r="F42" i="1" s="1"/>
  <c r="H42" i="1" s="1"/>
  <c r="I42" i="1" s="1"/>
  <c r="Q379" i="13"/>
  <c r="O379" i="13"/>
  <c r="O314" i="13"/>
  <c r="I240" i="13"/>
  <c r="V220" i="13"/>
  <c r="K220" i="13"/>
  <c r="K182" i="13"/>
  <c r="Q182" i="13"/>
  <c r="V138" i="13"/>
  <c r="O138" i="13"/>
  <c r="M84" i="13"/>
  <c r="M82" i="13" s="1"/>
  <c r="K66" i="13"/>
  <c r="K28" i="13"/>
  <c r="V182" i="13"/>
  <c r="V130" i="13"/>
  <c r="V379" i="13"/>
  <c r="K379" i="13"/>
  <c r="K314" i="13"/>
  <c r="V305" i="13"/>
  <c r="K272" i="13"/>
  <c r="V240" i="13"/>
  <c r="I220" i="13"/>
  <c r="V212" i="13"/>
  <c r="O145" i="13"/>
  <c r="K130" i="13"/>
  <c r="Q94" i="13"/>
  <c r="V66" i="13"/>
  <c r="K33" i="13"/>
  <c r="V8" i="13"/>
  <c r="V333" i="13"/>
  <c r="V272" i="13"/>
  <c r="G220" i="13"/>
  <c r="M183" i="13"/>
  <c r="M182" i="13" s="1"/>
  <c r="I175" i="13"/>
  <c r="Q145" i="13"/>
  <c r="K145" i="13"/>
  <c r="K138" i="13"/>
  <c r="V117" i="13"/>
  <c r="G115" i="13"/>
  <c r="I58" i="1" s="1"/>
  <c r="I33" i="13"/>
  <c r="Q8" i="13"/>
  <c r="G379" i="13"/>
  <c r="I76" i="1" s="1"/>
  <c r="Q375" i="13"/>
  <c r="G314" i="13"/>
  <c r="I72" i="1" s="1"/>
  <c r="O305" i="13"/>
  <c r="Q272" i="13"/>
  <c r="O212" i="13"/>
  <c r="G175" i="13"/>
  <c r="I64" i="1" s="1"/>
  <c r="I145" i="13"/>
  <c r="Q117" i="13"/>
  <c r="K94" i="13"/>
  <c r="M85" i="13"/>
  <c r="O66" i="13"/>
  <c r="O333" i="13"/>
  <c r="I379" i="13"/>
  <c r="G40" i="1"/>
  <c r="O375" i="13"/>
  <c r="O272" i="13"/>
  <c r="O182" i="13"/>
  <c r="O117" i="13"/>
  <c r="V94" i="13"/>
  <c r="O94" i="13"/>
  <c r="I94" i="13"/>
  <c r="Q28" i="13"/>
  <c r="K8" i="13"/>
  <c r="G8" i="12"/>
  <c r="I77" i="1" s="1"/>
  <c r="I20" i="1" s="1"/>
  <c r="AE18" i="12"/>
  <c r="F41" i="1" s="1"/>
  <c r="G41" i="1"/>
  <c r="G39" i="1"/>
  <c r="G44" i="1" s="1"/>
  <c r="G25" i="1" s="1"/>
  <c r="A25" i="1" s="1"/>
  <c r="G26" i="1" s="1"/>
  <c r="M145" i="14"/>
  <c r="M332" i="14"/>
  <c r="M419" i="14"/>
  <c r="M378" i="14"/>
  <c r="AE496" i="14"/>
  <c r="F43" i="1" s="1"/>
  <c r="H43" i="1" s="1"/>
  <c r="I43" i="1" s="1"/>
  <c r="M482" i="14"/>
  <c r="M481" i="14" s="1"/>
  <c r="G145" i="14"/>
  <c r="M204" i="14"/>
  <c r="M203" i="14" s="1"/>
  <c r="M444" i="14"/>
  <c r="M443" i="14" s="1"/>
  <c r="M414" i="14"/>
  <c r="M408" i="14" s="1"/>
  <c r="M292" i="14"/>
  <c r="M291" i="14" s="1"/>
  <c r="M247" i="14"/>
  <c r="M245" i="14" s="1"/>
  <c r="M197" i="14"/>
  <c r="M196" i="14" s="1"/>
  <c r="M189" i="14"/>
  <c r="M188" i="14" s="1"/>
  <c r="M174" i="14"/>
  <c r="M173" i="14" s="1"/>
  <c r="M486" i="14"/>
  <c r="M485" i="14" s="1"/>
  <c r="M446" i="14"/>
  <c r="M445" i="14" s="1"/>
  <c r="M240" i="14"/>
  <c r="M239" i="14" s="1"/>
  <c r="M176" i="14"/>
  <c r="M175" i="14" s="1"/>
  <c r="M141" i="14"/>
  <c r="M131" i="14" s="1"/>
  <c r="M101" i="14"/>
  <c r="M100" i="14" s="1"/>
  <c r="M44" i="14"/>
  <c r="M38" i="14" s="1"/>
  <c r="M9" i="14"/>
  <c r="M8" i="14" s="1"/>
  <c r="M333" i="13"/>
  <c r="M130" i="13"/>
  <c r="M240" i="13"/>
  <c r="M138" i="13"/>
  <c r="M145" i="13"/>
  <c r="M272" i="13"/>
  <c r="M315" i="13"/>
  <c r="M314" i="13" s="1"/>
  <c r="G128" i="13"/>
  <c r="I60" i="1" s="1"/>
  <c r="G94" i="13"/>
  <c r="I57" i="1" s="1"/>
  <c r="G333" i="13"/>
  <c r="I74" i="1" s="1"/>
  <c r="G240" i="13"/>
  <c r="I69" i="1" s="1"/>
  <c r="G145" i="13"/>
  <c r="I63" i="1" s="1"/>
  <c r="G138" i="13"/>
  <c r="I62" i="1" s="1"/>
  <c r="G130" i="13"/>
  <c r="I61" i="1" s="1"/>
  <c r="G272" i="13"/>
  <c r="I70" i="1" s="1"/>
  <c r="M306" i="13"/>
  <c r="M305" i="13" s="1"/>
  <c r="M176" i="13"/>
  <c r="M175" i="13" s="1"/>
  <c r="M127" i="13"/>
  <c r="M117" i="13" s="1"/>
  <c r="M67" i="13"/>
  <c r="M66" i="13" s="1"/>
  <c r="M40" i="13"/>
  <c r="M33" i="13" s="1"/>
  <c r="M24" i="13"/>
  <c r="M8" i="13" s="1"/>
  <c r="M380" i="13"/>
  <c r="M379" i="13" s="1"/>
  <c r="M332" i="13"/>
  <c r="M331" i="13" s="1"/>
  <c r="M221" i="13"/>
  <c r="M220" i="13" s="1"/>
  <c r="M8" i="12"/>
  <c r="I68" i="1" l="1"/>
  <c r="I53" i="1"/>
  <c r="I78" i="1" s="1"/>
  <c r="I54" i="1"/>
  <c r="I66" i="1"/>
  <c r="I18" i="1"/>
  <c r="G496" i="14"/>
  <c r="I16" i="1"/>
  <c r="I21" i="1" s="1"/>
  <c r="I17" i="1"/>
  <c r="G389" i="13"/>
  <c r="G18" i="12"/>
  <c r="H41" i="1"/>
  <c r="I41" i="1" s="1"/>
  <c r="F40" i="1"/>
  <c r="H40" i="1" s="1"/>
  <c r="I40" i="1" s="1"/>
  <c r="F39" i="1"/>
  <c r="F44" i="1" s="1"/>
  <c r="A26" i="1"/>
  <c r="J73" i="1" l="1"/>
  <c r="J65" i="1"/>
  <c r="J68" i="1"/>
  <c r="J62" i="1"/>
  <c r="J55" i="1"/>
  <c r="J64" i="1"/>
  <c r="J75" i="1"/>
  <c r="J77" i="1"/>
  <c r="J54" i="1"/>
  <c r="J61" i="1"/>
  <c r="J76" i="1"/>
  <c r="J63" i="1"/>
  <c r="J56" i="1"/>
  <c r="J72" i="1"/>
  <c r="J66" i="1"/>
  <c r="J53" i="1"/>
  <c r="J52" i="1"/>
  <c r="J71" i="1"/>
  <c r="J60" i="1"/>
  <c r="J67" i="1"/>
  <c r="J57" i="1"/>
  <c r="J51" i="1"/>
  <c r="J58" i="1"/>
  <c r="J74" i="1"/>
  <c r="J70" i="1"/>
  <c r="J69" i="1"/>
  <c r="J59" i="1"/>
  <c r="H39" i="1"/>
  <c r="H44" i="1" s="1"/>
  <c r="G28" i="1"/>
  <c r="G23" i="1"/>
  <c r="A23" i="1" s="1"/>
  <c r="A24" i="1" s="1"/>
  <c r="J78" i="1" l="1"/>
  <c r="I39" i="1"/>
  <c r="I44" i="1" s="1"/>
  <c r="J42" i="1" s="1"/>
  <c r="G24" i="1"/>
  <c r="A27" i="1" s="1"/>
  <c r="G29" i="1" s="1"/>
  <c r="G27" i="1" s="1"/>
  <c r="J39" i="1" l="1"/>
  <c r="J44" i="1" s="1"/>
  <c r="J40" i="1"/>
  <c r="J43" i="1"/>
  <c r="J41" i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<sst xmlns="http://schemas.openxmlformats.org/spreadsheetml/2006/main" count="4147" uniqueCount="835">
  <si>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</si>
  <si>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</si>
  <si>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</si>
  <si>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</si>
  <si>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</si>
  <si>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</si>
  <si>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</si>
  <si>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</si>
  <si>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</si>
  <si>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</si>
  <si>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</si>
  <si>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</si>
  <si>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</si>
  <si>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</si>
  <si>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</si>
  <si>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</si>
  <si>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</si>
  <si>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</si>
  <si>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</si>
  <si>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</si>
  <si>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</si>
  <si>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</si>
  <si>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</si>
  <si>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</si>
  <si>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</si>
  <si>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</si>
  <si>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</si>
  <si>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</si>
  <si>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</si>
  <si>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</si>
  <si>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</si>
  <si>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</si>
  <si>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</si>
  <si>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</si>
  <si>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</si>
  <si>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</si>
  <si>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</si>
  <si>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</si>
  <si>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</si>
  <si>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</si>
  <si>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</si>
  <si>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</si>
  <si>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</si>
  <si>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</si>
  <si>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</si>
  <si>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</si>
  <si>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</si>
  <si>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Rekonstrukce bytu - vedlejší a ostatní náklady</t>
  </si>
  <si>
    <t>Rekonstrukce bytu - Zámecké Náměstí 2 byt č.11</t>
  </si>
  <si>
    <t>Rekonstrukce bytu - Zámecké Náměstí 2 byt č.23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</si>
  <si>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</si>
  <si>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</si>
  <si>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</si>
  <si>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</si>
  <si>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</si>
  <si>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</si>
  <si>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</si>
  <si>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</si>
  <si>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</si>
  <si>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</si>
  <si>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</si>
  <si>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</si>
  <si>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</si>
  <si>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</si>
  <si>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</si>
  <si>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</si>
  <si>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</si>
  <si>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</si>
  <si>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</si>
  <si>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</si>
  <si>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</si>
  <si>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</si>
  <si>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</si>
  <si>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</si>
  <si>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</si>
  <si>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</si>
  <si>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</si>
  <si>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</si>
  <si>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</si>
  <si>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</si>
  <si>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</si>
  <si>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</si>
  <si>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</si>
  <si>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</si>
  <si>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</si>
  <si>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</si>
  <si>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</si>
  <si>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</si>
  <si>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</si>
  <si>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</si>
  <si>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</si>
  <si>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</si>
  <si>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</si>
  <si>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</si>
  <si>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</si>
  <si>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</si>
  <si>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</si>
  <si>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</si>
  <si>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</si>
  <si>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</si>
  <si>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</si>
  <si>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</si>
  <si>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</si>
  <si>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</si>
  <si>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</si>
  <si>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</si>
  <si>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</si>
  <si>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</si>
  <si>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</si>
  <si>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</si>
  <si>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</si>
  <si>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</si>
  <si>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</si>
  <si>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</si>
  <si>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</si>
  <si>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</si>
  <si>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</si>
  <si>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</si>
  <si>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</si>
  <si>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</si>
  <si>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</si>
  <si>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</si>
  <si>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</si>
  <si>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</si>
  <si>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</si>
  <si>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</si>
  <si>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</si>
  <si>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</si>
  <si>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</si>
  <si>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</si>
  <si>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</si>
  <si>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</si>
  <si>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</si>
  <si>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</si>
  <si>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</si>
  <si>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</si>
  <si>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</si>
  <si>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</si>
  <si>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</si>
  <si>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Vlastní</t>
  </si>
  <si>
    <t>Indiv</t>
  </si>
  <si>
    <t>VRN</t>
  </si>
  <si>
    <t>POL99_8</t>
  </si>
  <si>
    <t>005122 R</t>
  </si>
  <si>
    <t>Provozní vlivy</t>
  </si>
  <si>
    <t>005211080R</t>
  </si>
  <si>
    <t>Bezpečnostní a hygienická opatření na staveništi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</si>
  <si>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</si>
  <si>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</si>
  <si>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</si>
  <si>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</si>
  <si>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</si>
  <si>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</si>
  <si>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</si>
  <si>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</si>
  <si>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</si>
  <si>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>Fotodokumentace</t>
  </si>
  <si>
    <t>SUM</t>
  </si>
  <si>
    <t>Poznámky uchazeče k zadání</t>
  </si>
  <si>
    <t>POPUZIV</t>
  </si>
  <si>
    <t>END</t>
  </si>
  <si>
    <t>317944311</t>
  </si>
  <si>
    <t>Válcované nosníky do č.12 do připravených otvorů</t>
  </si>
  <si>
    <t>t</t>
  </si>
  <si>
    <t>RTS 21/ II</t>
  </si>
  <si>
    <t>Práce</t>
  </si>
  <si>
    <t>POL1_</t>
  </si>
  <si>
    <t>1,1*3,06*2/1000</t>
  </si>
  <si>
    <t>VV</t>
  </si>
  <si>
    <t>342263420</t>
  </si>
  <si>
    <t>Osazení revizních dvířek do SDK příček, do 0,50 m2</t>
  </si>
  <si>
    <t>kus</t>
  </si>
  <si>
    <t>342255024</t>
  </si>
  <si>
    <t>Příčky z desek Ytong tl. 10 cm desky P 2 - 500, 599 x 249 x 100 mm</t>
  </si>
  <si>
    <t>m2</t>
  </si>
  <si>
    <t>2,3*2,6</t>
  </si>
  <si>
    <t>-0,7*2,0</t>
  </si>
  <si>
    <t>342948111</t>
  </si>
  <si>
    <t>Ukotvení příček k cihel.konstr. kotvami na hmožd.</t>
  </si>
  <si>
    <t>m</t>
  </si>
  <si>
    <t>Nové jádro : 2,6*2</t>
  </si>
  <si>
    <t>346244313</t>
  </si>
  <si>
    <t>Obezdívky van a WC nádržek z desek Ytong tl.100 mm</t>
  </si>
  <si>
    <t>Instalační přizdívka pro rozvod potrubí : 1,9*1,5</t>
  </si>
  <si>
    <t>Podezdívka vaničky : (1,3*2+0,7*2)*0,1</t>
  </si>
  <si>
    <t>342264098</t>
  </si>
  <si>
    <t>Příplatek k podhledu sádrokart. za plochu do 10 m2</t>
  </si>
  <si>
    <t>Chodba : 1,7*2,3</t>
  </si>
  <si>
    <t>Koupelna : 1,9*2,3-0,9*0,7</t>
  </si>
  <si>
    <t>Revizní dvířka 60x60 bílá - plast</t>
  </si>
  <si>
    <t>ks</t>
  </si>
  <si>
    <t>Specifikace</t>
  </si>
  <si>
    <t>POL3_</t>
  </si>
  <si>
    <t>15411740</t>
  </si>
  <si>
    <t>Profil L rovnoramenný S235  50x50x4 mm</t>
  </si>
  <si>
    <t>SPCM</t>
  </si>
  <si>
    <t>347013111RZ1</t>
  </si>
  <si>
    <t>Předstěna SDK,1xoc.kce CD,1xRBI 12,5mm,izol bez dodávky izolace - SDK stoupačky</t>
  </si>
  <si>
    <t>R-položka</t>
  </si>
  <si>
    <t>POL12_1</t>
  </si>
  <si>
    <t>Stoupačka - koupelna + wc : (0,7+0,9)*2,6</t>
  </si>
  <si>
    <t>416021121</t>
  </si>
  <si>
    <t>Podhledy SDK, kovová.kce CD. 1x deska RB 12,5 mm</t>
  </si>
  <si>
    <t>416021123</t>
  </si>
  <si>
    <t>Podhledy SDK, kovová.kce CD. 1x deska RBI 12,5 mm</t>
  </si>
  <si>
    <t>602011141</t>
  </si>
  <si>
    <t>Štuk na stěnách vnitřní, ručně tloušťka vrstvy 4 mm</t>
  </si>
  <si>
    <t>Nové jádro : (2,3*2,6-0,7*2,0)</t>
  </si>
  <si>
    <t>(2,3)*(2,6-2,0)</t>
  </si>
  <si>
    <t>610991111</t>
  </si>
  <si>
    <t>Zakrývání výplní vnitřních otvorů, oken</t>
  </si>
  <si>
    <t>1,0*1,5*2</t>
  </si>
  <si>
    <t>1,5*1,5</t>
  </si>
  <si>
    <t>611421231</t>
  </si>
  <si>
    <t>Oprava váp.omítek stropů do 10% plochy - štukových po provedení rozvodů elektro</t>
  </si>
  <si>
    <t>Pokoj : 3,7*5,8</t>
  </si>
  <si>
    <t>Kuchyň : 3,4*3,6</t>
  </si>
  <si>
    <t>612421231</t>
  </si>
  <si>
    <t>Oprava vápen.omítek stěn do 10 % pl. - štukových po provedení rozvodů elektro</t>
  </si>
  <si>
    <t>Chodba : (2,3+1,7*2)*2,6</t>
  </si>
  <si>
    <t>-0,8*2,0*3</t>
  </si>
  <si>
    <t>Pokoj : (5,8*2+3,7*2)*2,6</t>
  </si>
  <si>
    <t>-0,8*2,0</t>
  </si>
  <si>
    <t>-1,0*1,5*2</t>
  </si>
  <si>
    <t>Kuchyň : (3,4*2+3,6*2)*2,6</t>
  </si>
  <si>
    <t>-1,5*1,5</t>
  </si>
  <si>
    <t>612423531</t>
  </si>
  <si>
    <t>Omítka rýh stěn vápenná šířky do 15 cm, štuková</t>
  </si>
  <si>
    <t>8,0*0,07</t>
  </si>
  <si>
    <t>2,0*0,15</t>
  </si>
  <si>
    <t>35*0,03</t>
  </si>
  <si>
    <t>612481211</t>
  </si>
  <si>
    <t xml:space="preserve">Montáž výztužné sítě(perlinky)do stěrky-vnit.stěny včetně výztužné sítě a stěrkového tmelu </t>
  </si>
  <si>
    <t>Nové jádro : (2,3)*2,6*2</t>
  </si>
  <si>
    <t>-0,7*2,0*2</t>
  </si>
  <si>
    <t>620451121</t>
  </si>
  <si>
    <t>Omítka cementová stěn zatřená dř.hladítkem, hladká</t>
  </si>
  <si>
    <t>Koupelna : (2,3+1,9*2+0,9+0,7)*2,1</t>
  </si>
  <si>
    <t>632411904</t>
  </si>
  <si>
    <t>Penetrace savých podkladů 0,25 l/m2</t>
  </si>
  <si>
    <t>61101147R00</t>
  </si>
  <si>
    <t>Bandáž spoje panelů skelná páska včetně uniflotu (spoj panelů sádrou do ztracena včetně výztužné pásky)</t>
  </si>
  <si>
    <t>Koupelna : 1,9*2,3-0,7*0,9</t>
  </si>
  <si>
    <t>632421120</t>
  </si>
  <si>
    <t>Potěr samonivelační ,ručně zpracovaný,tl. do 10 mm</t>
  </si>
  <si>
    <t>637101101R00</t>
  </si>
  <si>
    <t>Příprava podkladu - vysávání podlah prům.vysavačem</t>
  </si>
  <si>
    <t>642942111</t>
  </si>
  <si>
    <t>Osazení zárubní dveřních ocelových, pl. do 2,5 m2</t>
  </si>
  <si>
    <t>55330380</t>
  </si>
  <si>
    <t>Zárubeň ocelová YH100   700x1970x100  ZAKO pro přesné zdění, bez drážky, pevně přivařené závěsy</t>
  </si>
  <si>
    <t>952901111</t>
  </si>
  <si>
    <t>Vyčištění budov o výšce podlaží do 4 m</t>
  </si>
  <si>
    <t>952901110</t>
  </si>
  <si>
    <t>Čištění mytím ploch oken, dveří a parapetů</t>
  </si>
  <si>
    <t>968061125</t>
  </si>
  <si>
    <t>Vyvěšení dřevěných dveřních křídel pl. do 2 m2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</si>
  <si>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</si>
  <si>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</si>
  <si>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</si>
  <si>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</si>
  <si>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</si>
  <si>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</si>
  <si>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</si>
  <si>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</si>
  <si>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</si>
  <si>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</si>
  <si>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</si>
  <si>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</si>
  <si>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</si>
  <si>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</si>
  <si>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</si>
  <si>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</si>
  <si>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999281145</t>
  </si>
  <si>
    <t>Přesun hmot pro opravy a údržbu do v. 6 m, nošením</t>
  </si>
  <si>
    <t>Přesun hmot</t>
  </si>
  <si>
    <t>POL7_</t>
  </si>
  <si>
    <t>711212002</t>
  </si>
  <si>
    <t>Hydroizolační povlak - nátěr nebo stěrka</t>
  </si>
  <si>
    <t>(1,0+1,6+0,7)*2</t>
  </si>
  <si>
    <t>(1,9*2+2,3*2-0,7)*0,1</t>
  </si>
  <si>
    <t>711212601</t>
  </si>
  <si>
    <t>Těsnicí pás do spoje podlaha - stěna</t>
  </si>
  <si>
    <t>Koupelna : (1,9*2+2,3*2-0,7)</t>
  </si>
  <si>
    <t>0,7+1,6+1,0</t>
  </si>
  <si>
    <t>2,0*2</t>
  </si>
  <si>
    <t>0,7*2</t>
  </si>
  <si>
    <t>998711201</t>
  </si>
  <si>
    <t>Přesun hmot pro izolace proti vodě, výšky do 6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</si>
  <si>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</si>
  <si>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</si>
  <si>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</si>
  <si>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</si>
  <si>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</si>
  <si>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</si>
  <si>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</si>
  <si>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</si>
  <si>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</si>
  <si>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</si>
  <si>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</si>
  <si>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</si>
  <si>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</si>
  <si>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</si>
  <si>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</si>
  <si>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</si>
  <si>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998721201</t>
  </si>
  <si>
    <t>Přesun hmot pro vnitřní kanalizaci, výšky do 6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</si>
  <si>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</si>
  <si>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</si>
  <si>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</si>
  <si>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</si>
  <si>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</si>
  <si>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</si>
  <si>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</si>
  <si>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</si>
  <si>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</si>
  <si>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</si>
  <si>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</si>
  <si>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998722201</t>
  </si>
  <si>
    <t>Přesun hmot pro vnitřní vodovod, výšky do 6 m</t>
  </si>
  <si>
    <t>721223424</t>
  </si>
  <si>
    <t>D+M Sprchový žlab nerez 70cm včetně napojení na kanalizaci</t>
  </si>
  <si>
    <t>725013138</t>
  </si>
  <si>
    <t xml:space="preserve">Klozet kombi ,nádrž s armat.odpad svislý,bílý včetně sedátka v bílé barvě </t>
  </si>
  <si>
    <t>soubor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</si>
  <si>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</si>
  <si>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</si>
  <si>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</si>
  <si>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</si>
  <si>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</si>
  <si>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obezdezdívky</t>
  </si>
  <si>
    <t>725229106</t>
  </si>
  <si>
    <t>Montáž sprchových zástěn jednostranně upevněných</t>
  </si>
  <si>
    <t>725299101</t>
  </si>
  <si>
    <t>Montáž koupelnových doplňků - mýdelníků, držáků ap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</si>
  <si>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</si>
  <si>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</si>
  <si>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</si>
  <si>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</si>
  <si>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</si>
  <si>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</si>
  <si>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</si>
  <si>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</si>
  <si>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</si>
  <si>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</si>
  <si>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</si>
  <si>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</si>
  <si>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725820802</t>
  </si>
  <si>
    <t>Demontáž baterie stojánkové do 1otvoru</t>
  </si>
  <si>
    <t>725860188</t>
  </si>
  <si>
    <t>Sifon pračkový HL440, D 40/50 mm podomítkový, suchá zápachová klapka</t>
  </si>
  <si>
    <t>725860201</t>
  </si>
  <si>
    <t>Sifon dřezový HL100, 6/4 ", přípoj myčka, pračka</t>
  </si>
  <si>
    <t>725860213</t>
  </si>
  <si>
    <t>Sifon umyvadlový HL132, D 32, 40 mm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</si>
  <si>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</si>
  <si>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</si>
  <si>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</si>
  <si>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</si>
  <si>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</si>
  <si>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</si>
  <si>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</si>
  <si>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</si>
  <si>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</si>
  <si>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Sprchová sada 3-funkční ruční sprcha d 100 mm, Chrom</t>
  </si>
  <si>
    <t>551450092</t>
  </si>
  <si>
    <t>Baterie sprchová nástěnná  bez příslušenství, Chrom</t>
  </si>
  <si>
    <t>551789001R</t>
  </si>
  <si>
    <t>Držák toaletního papíru chrom</t>
  </si>
  <si>
    <t>55428111.A</t>
  </si>
  <si>
    <t>Sprchová zástěna pevná 80x185 cm</t>
  </si>
  <si>
    <t>63465124</t>
  </si>
  <si>
    <t>Zrcadlo nemontované čiré tl. 4 mm 40x60cm</t>
  </si>
  <si>
    <t>725110811R00</t>
  </si>
  <si>
    <t>Demontáž klozetů splachovacích</t>
  </si>
  <si>
    <t>725210821R00</t>
  </si>
  <si>
    <t>Demontáž umyvadel bez výtokových armatur</t>
  </si>
  <si>
    <t>998725201</t>
  </si>
  <si>
    <t>Přesun hmot pro zařizovací předměty, výšky do 6 m</t>
  </si>
  <si>
    <t>728115211</t>
  </si>
  <si>
    <t>Montáž potrubí ohebného neizol. z PVC do d 100 mm</t>
  </si>
  <si>
    <t>728611211</t>
  </si>
  <si>
    <t>Mtž ventilátoru radiál.nízkotl.potrub.do d 100 mm včetně napojení - časový spínač</t>
  </si>
  <si>
    <t>728611862</t>
  </si>
  <si>
    <t>Dmtž ventilátoru radiál.nízkotl.nástěn. do d 200mm včetně zaslepení otvoru</t>
  </si>
  <si>
    <t>28611773.AR</t>
  </si>
  <si>
    <t>PVC ventilační trubka ohebná O 100 mm</t>
  </si>
  <si>
    <t>429148013</t>
  </si>
  <si>
    <t>Ventilátor do koupelny s automatickou žaluzií - radiální d=100</t>
  </si>
  <si>
    <t>998728201</t>
  </si>
  <si>
    <t>Přesun hmot pro vzduchotechniku, výšky do 6 m</t>
  </si>
  <si>
    <t>766661112</t>
  </si>
  <si>
    <t>Montáž dveří do zárubně,otevíravých 1kř.do 0,8 m</t>
  </si>
  <si>
    <t>766662811</t>
  </si>
  <si>
    <t>Demontáž prahů dveří 1křídlových</t>
  </si>
  <si>
    <t>04</t>
  </si>
  <si>
    <t>D+M Elektrický sporák, bílý V × Š × H: 85 × 50 × 59,4 cm, příkon do 4kW</t>
  </si>
  <si>
    <t>Sporák s litinovými plotýnkami : 1</t>
  </si>
  <si>
    <t xml:space="preserve">energetická třída A, objem 68 l, čisticí funkce Eco Clean : </t>
  </si>
  <si>
    <t xml:space="preserve">3 litinové plotýnky, vnitřní osvětlení, chladná dvířka, úložný prostor : </t>
  </si>
  <si>
    <t xml:space="preserve">příslušenství: rošt, mělký plech : </t>
  </si>
  <si>
    <t>766772740R00</t>
  </si>
  <si>
    <t>D+M Kuchyň. špíze - laminát včetně madla barva dle kuchyň. linky (sonoma) nerez úchytky  včetně dvířek a polic 10ks 600x600x2700</t>
  </si>
  <si>
    <t>766772840R00</t>
  </si>
  <si>
    <t xml:space="preserve">D+M šatní skříně - DTD, TL. 18mm,ABS HRANA. BARVA DEKOR DŘEVO - sonoma šatní tyč kovová včetně madel rozměr 1,0*0,4*2,4m 4dveřová, uchytky nerez, 5x vnitřní police </t>
  </si>
  <si>
    <t>61160101Rwc</t>
  </si>
  <si>
    <t>61260603R</t>
  </si>
  <si>
    <t>76685488</t>
  </si>
  <si>
    <t>D+M Vnitřní vchodové dveře 800/1970  EI 30DP3, VSTUPNÍ, PLNÉ, DEKOR DŘEVO, KOVÁNÍ BEZPEČNOSTNÍ  koule-klika,KUKÁTKO, ZÁMEK S VLOŽKOU (3 KLÍČE), PRÁH</t>
  </si>
  <si>
    <t>06</t>
  </si>
  <si>
    <t>D+M Odsavač par bílý 630W včetně napojení na VZT - boční, bílý 50 cm</t>
  </si>
  <si>
    <t>7665488</t>
  </si>
  <si>
    <t>Vystěhování bytu - kuchyň. linka včetně odvozu a poplatku za skládku</t>
  </si>
  <si>
    <t>1</t>
  </si>
  <si>
    <t>766877115R00</t>
  </si>
  <si>
    <t>D+M Kuchyňské linky atyp DL=2000mm + 500mm skříňka nad digestoří</t>
  </si>
  <si>
    <t>Lamino barvy dle požadavku invesotra, hrany ABS, : 2,5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</si>
  <si>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</si>
  <si>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</si>
  <si>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</si>
  <si>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</si>
  <si>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šedá (bez rohové lišty) /transparentní tmel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</si>
  <si>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</si>
  <si>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</si>
  <si>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</si>
  <si>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</si>
  <si>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</si>
  <si>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výstroj šuplíků : </t>
  </si>
  <si>
    <t>998766201</t>
  </si>
  <si>
    <t>Přesun hmot pro truhlářské konstr., výšky do 6 m</t>
  </si>
  <si>
    <t>767137803</t>
  </si>
  <si>
    <t>Demontáž podhledů sádrokartonových, desek do suti</t>
  </si>
  <si>
    <t>767137803R00</t>
  </si>
  <si>
    <t>Demontáž příček umakartových, desek do suti (včetně obkladů a tapet)</t>
  </si>
  <si>
    <t>Koupelna + WC : (2,3*2,6)</t>
  </si>
  <si>
    <t>-0,6*2,0</t>
  </si>
  <si>
    <t>(0,9+0,7)*2,6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</si>
  <si>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</si>
  <si>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</si>
  <si>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</si>
  <si>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</si>
  <si>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</si>
  <si>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</si>
  <si>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771575113</t>
  </si>
  <si>
    <t>Montáž podlah keram.,hladké, tmel, 30x30 cm</t>
  </si>
  <si>
    <t>771578011</t>
  </si>
  <si>
    <t>Spára podlaha - stěna, silikonem</t>
  </si>
  <si>
    <t>Koupelna : (1,9*2+2,3*2)</t>
  </si>
  <si>
    <t>771579791</t>
  </si>
  <si>
    <t>Příplatek za plochu podlah keram. do 5 m2 jednotl.</t>
  </si>
  <si>
    <t>771579793</t>
  </si>
  <si>
    <t>Příplatek za spárovací hmotu - plošně,keram.dlažba</t>
  </si>
  <si>
    <t>771319111R00</t>
  </si>
  <si>
    <t xml:space="preserve">Příplatek za odtokový žlábek </t>
  </si>
  <si>
    <t>02</t>
  </si>
  <si>
    <t>Keramická dlažba 30x30 - předpoklad ceny 450Kč/m2</t>
  </si>
  <si>
    <t>Začátek provozního součtu</t>
  </si>
  <si>
    <t xml:space="preserve">  Koupelna : 1,9*2,3-0,7*0,9</t>
  </si>
  <si>
    <t>Konec provozního součtu</t>
  </si>
  <si>
    <t>3,74*1,05</t>
  </si>
  <si>
    <t>998771201</t>
  </si>
  <si>
    <t>Přesun hmot pro podlahy z dlaždic, výšky do 6 m</t>
  </si>
  <si>
    <t>776101101</t>
  </si>
  <si>
    <t>Vysávání podlah prům.vysavačem pod povlak.podlahy</t>
  </si>
  <si>
    <t>776101121</t>
  </si>
  <si>
    <t>Provedení penetrace podkladu pod.povlak.podlahy</t>
  </si>
  <si>
    <t>776421100</t>
  </si>
  <si>
    <t>Lepení podlahových soklíků z PVC a vinylu včetně dodávky soklíku PVC</t>
  </si>
  <si>
    <t>Chodba : (1,7*2+2,3*2-0,7-0,8*3)</t>
  </si>
  <si>
    <t>Pokoj : (3,7*2+5,8*2-0,8)</t>
  </si>
  <si>
    <t>Kuchyň : (3,4*2+3,6*2-0,8)</t>
  </si>
  <si>
    <t>776511820</t>
  </si>
  <si>
    <t>Odstranění PVC a koberců lepených s podložkou včetně lišt</t>
  </si>
  <si>
    <t>776521100</t>
  </si>
  <si>
    <t>Lepení povlak.podlah z pásů PVC na Chemopren včetně podlahoviny s nášlapnou vrstvou 0,6mm (dekor dřeva)</t>
  </si>
  <si>
    <t>776981101</t>
  </si>
  <si>
    <t xml:space="preserve">Montáž přechodové, podlahové lišty samolepicí </t>
  </si>
  <si>
    <t>0,7</t>
  </si>
  <si>
    <t>776994111</t>
  </si>
  <si>
    <t>Svařování povlakových podlah z pásů nebo čtverců včetně svařovací šňůry PVC 1179</t>
  </si>
  <si>
    <t xml:space="preserve">  Chodba : 1,7*2,3</t>
  </si>
  <si>
    <t xml:space="preserve">  Pokoj : 3,7*5,8</t>
  </si>
  <si>
    <t xml:space="preserve">  Kuchyň : 3,4*3,6</t>
  </si>
  <si>
    <t>37,16*0,5</t>
  </si>
  <si>
    <t>5537000111</t>
  </si>
  <si>
    <t>Lišta přechodová Al 30/A lepicí l=93 cm stříbro š 30 mm</t>
  </si>
  <si>
    <t>998776201</t>
  </si>
  <si>
    <t>Přesun hmot pro podlahy povlakové, výšky do 6 m</t>
  </si>
  <si>
    <t>781101210</t>
  </si>
  <si>
    <t>Penetrace podkladu pod obklady</t>
  </si>
  <si>
    <t>Koupelna : (1,9*2+2,3*2)*2,1</t>
  </si>
  <si>
    <t>Kuchyň : (1,0+0,5)*1,75</t>
  </si>
  <si>
    <t>781111116</t>
  </si>
  <si>
    <t>Otvor v obkladačce diamant.korunkou prům.do 90 mm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</si>
  <si>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</si>
  <si>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</si>
  <si>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</si>
  <si>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</si>
  <si>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</si>
  <si>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</si>
  <si>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</si>
  <si>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</si>
  <si>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2,0*3</t>
  </si>
  <si>
    <t>1,9</t>
  </si>
  <si>
    <t>781675116</t>
  </si>
  <si>
    <t>Montáž obkladů parapetů keramic. na tmel, 30x30 cm</t>
  </si>
  <si>
    <t>Koupelna : 1,9</t>
  </si>
  <si>
    <t>03</t>
  </si>
  <si>
    <t>Keramický obklad 20x40 - předpoklad ceny 400Kč/m2</t>
  </si>
  <si>
    <t xml:space="preserve">  Koupelna : (1,9*2+2,3*2)*2,1</t>
  </si>
  <si>
    <t xml:space="preserve">  -0,7*2,0</t>
  </si>
  <si>
    <t xml:space="preserve">  Kuchyň : (1,0+0,5)*1,75</t>
  </si>
  <si>
    <t xml:space="preserve">  1,9*0,2</t>
  </si>
  <si>
    <t>19,245*1,05</t>
  </si>
  <si>
    <t>59760720.AR</t>
  </si>
  <si>
    <t>Lišta obkl/dlažba plast</t>
  </si>
  <si>
    <t>998781201</t>
  </si>
  <si>
    <t>Přesun hmot pro obklady keramické, výšky do 6 m</t>
  </si>
  <si>
    <t>783112510</t>
  </si>
  <si>
    <t>Nátěr olejový OK "A" 2x + 1x email</t>
  </si>
  <si>
    <t>0,16*0,6*2*13</t>
  </si>
  <si>
    <t>0,16*0,6*2*15</t>
  </si>
  <si>
    <t>783424340</t>
  </si>
  <si>
    <t>Nátěr syntet. potrubí do DN 50 mm  Z+2x +1x email</t>
  </si>
  <si>
    <t>16</t>
  </si>
  <si>
    <t>783225400</t>
  </si>
  <si>
    <t>Nátěr syntetický kov. konstr. 2x + 1x email + tmel</t>
  </si>
  <si>
    <t>(0,7+2*2,1)*(0,15+0,05*2)</t>
  </si>
  <si>
    <t>(0,8+2*2,1)*(0,15+0,05*2)*3</t>
  </si>
  <si>
    <t>784402801</t>
  </si>
  <si>
    <t>Odstranění malby oškrábáním v místnosti H do 3,8 m</t>
  </si>
  <si>
    <t>Stěny : 87,37</t>
  </si>
  <si>
    <t>Stropy : 33,7</t>
  </si>
  <si>
    <t>784191101</t>
  </si>
  <si>
    <t>Penetrace podkladu univerzální Primalex 1x</t>
  </si>
  <si>
    <t>Stropy - SDK : 7,65</t>
  </si>
  <si>
    <t>Stěna - SDK : (0,9+0,7)*(2,6-2,0)</t>
  </si>
  <si>
    <t>784195112</t>
  </si>
  <si>
    <t>Malba Primalex Standard, bílá, bez penetrace, 2x</t>
  </si>
  <si>
    <t>Stěny - stávající omítky : 87,37</t>
  </si>
  <si>
    <t>Stěny - nové omítky : 5,96+(0,7+0,9)*(2,6-2,0)</t>
  </si>
  <si>
    <t>Stropy - stávající omítky : 33,7</t>
  </si>
  <si>
    <t>784011222</t>
  </si>
  <si>
    <t>Zakrytí podlah včetně papírové lepenky</t>
  </si>
  <si>
    <t>786611811</t>
  </si>
  <si>
    <t>Dmtž předokenních rolet s viditelným boxem - garnýž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</si>
  <si>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</si>
  <si>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</si>
  <si>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</si>
  <si>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</si>
  <si>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</si>
  <si>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</si>
  <si>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</si>
  <si>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</si>
  <si>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</si>
  <si>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</si>
  <si>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210120901</t>
  </si>
  <si>
    <t>Hlavní vypínač v rozvaděči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</si>
  <si>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</si>
  <si>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</si>
  <si>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</si>
  <si>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</si>
  <si>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</si>
  <si>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</si>
  <si>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</si>
  <si>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</si>
  <si>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</si>
  <si>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</si>
  <si>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</si>
  <si>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</si>
  <si>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</si>
  <si>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</si>
  <si>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210810013</t>
  </si>
  <si>
    <t>Kabel CYKY-m 750 V 4 x 10 mm2 volně uložený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</si>
  <si>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</si>
  <si>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</si>
  <si>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</si>
  <si>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</si>
  <si>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</si>
  <si>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</si>
  <si>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</si>
  <si>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</si>
  <si>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</si>
  <si>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</si>
  <si>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021548885</t>
  </si>
  <si>
    <t>Jistič hlavní třípólový před elektroměr 25A B 10kA</t>
  </si>
  <si>
    <t>34111100</t>
  </si>
  <si>
    <t>Kabel silový s Cu jádrem 750 V CYKY 5 x 6 mm2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</si>
  <si>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</si>
  <si>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</si>
  <si>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</si>
  <si>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</si>
  <si>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</si>
  <si>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</si>
  <si>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</si>
  <si>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</si>
  <si>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</si>
  <si>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</si>
  <si>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</si>
  <si>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</si>
  <si>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</si>
  <si>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</si>
  <si>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</si>
  <si>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</si>
  <si>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</si>
  <si>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</si>
  <si>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</si>
  <si>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</si>
  <si>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</si>
  <si>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</si>
  <si>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</si>
  <si>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</si>
  <si>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</si>
  <si>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</si>
  <si>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</si>
  <si>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</si>
  <si>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</si>
  <si>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</si>
  <si>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</si>
  <si>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</si>
  <si>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358891530</t>
  </si>
  <si>
    <t>Chránič kombi PFL7-16/1N/B/003 proudový s nadproud.ochranou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</si>
  <si>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</si>
  <si>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</si>
  <si>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</si>
  <si>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</si>
  <si>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</si>
  <si>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</si>
  <si>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</si>
  <si>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</si>
  <si>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</si>
  <si>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</si>
  <si>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</si>
  <si>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</si>
  <si>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</si>
  <si>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</si>
  <si>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</si>
  <si>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</si>
  <si>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</si>
  <si>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</si>
  <si>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</si>
  <si>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</si>
  <si>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</si>
  <si>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</si>
  <si>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</si>
  <si>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</si>
  <si>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</si>
  <si>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</si>
  <si>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</si>
  <si>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</si>
  <si>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</si>
  <si>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</si>
  <si>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</si>
  <si>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1,1*3,06*2/1000*2</t>
  </si>
  <si>
    <t>342263410</t>
  </si>
  <si>
    <t>Osazení revizních dvířek do příček, do 0,25 m2</t>
  </si>
  <si>
    <t>(2,6+1,8)*2,6</t>
  </si>
  <si>
    <t>Nové jádro : 2,6*3</t>
  </si>
  <si>
    <t>(1,6*2+0,5*2)*0,5</t>
  </si>
  <si>
    <t>Předsíň : 1,0*1,4</t>
  </si>
  <si>
    <t>Chodba : 2,6*2,6+1,5*1,4</t>
  </si>
  <si>
    <t>Koupelna : 1,6*1,8</t>
  </si>
  <si>
    <t>WC : 1,0*0,8</t>
  </si>
  <si>
    <t>28349052</t>
  </si>
  <si>
    <t>Dvířka vanová 300 x 300 mm bílá - plast</t>
  </si>
  <si>
    <t>Předstěna WC : 0,8*2,6</t>
  </si>
  <si>
    <t>601011141</t>
  </si>
  <si>
    <t>Štuk na stropech ručně tloušťka vrstvy 4 mm</t>
  </si>
  <si>
    <t>Pokoj 1 : 2,6*3,7</t>
  </si>
  <si>
    <t>Kuchyň : 3,0*3,5</t>
  </si>
  <si>
    <t>Pokoj 2 : 5,3*3,2</t>
  </si>
  <si>
    <t>Pokoj 3 : 5,4*2,5</t>
  </si>
  <si>
    <t>602014141</t>
  </si>
  <si>
    <t>Štuk na stěnách vnitřní ručně 2x nanášený, celková tloušťka vrstvy 4 mm</t>
  </si>
  <si>
    <t xml:space="preserve">Z důvodu nevyhovující stávajících omítek budou stěny : </t>
  </si>
  <si>
    <t xml:space="preserve">nataženy štukem 100% včetně ostění oken : </t>
  </si>
  <si>
    <t>Předsíň : (1,0*2+1,4*2)*2,6</t>
  </si>
  <si>
    <t>-0,8*2,0*2</t>
  </si>
  <si>
    <t>Chodba : (4,0*2+2,6*2)*2,6</t>
  </si>
  <si>
    <t>-0,8*2,0*5</t>
  </si>
  <si>
    <t>Pokoj 1 : (2,6*2+3,7*2)*2,6</t>
  </si>
  <si>
    <t>Kuchyň : (3,5*2+3,0*2)*2,6</t>
  </si>
  <si>
    <t>Pokoj 2 : (5,3*2+3,2*2)*2,6</t>
  </si>
  <si>
    <t>Pokoj 3 : (5,4*2+2,5*2)*2,6</t>
  </si>
  <si>
    <t>Koupelna : (1,6*2+1,8*2)*(2,6-2,1)</t>
  </si>
  <si>
    <t>WC : (0,8+1,0*2)*2,6</t>
  </si>
  <si>
    <t>1,5*1,5*2</t>
  </si>
  <si>
    <t>1,1*1,2</t>
  </si>
  <si>
    <t>1,3*1,1*2</t>
  </si>
  <si>
    <t>612423521</t>
  </si>
  <si>
    <t>Omítka rýh stěn vápenná šířky do 15 cm, hladká</t>
  </si>
  <si>
    <t>50*0,03</t>
  </si>
  <si>
    <t>612451121</t>
  </si>
  <si>
    <t>Omítka vnitřní zdiva, cementová (MC), hladká</t>
  </si>
  <si>
    <t>Předsíň : (1,4*2+1,0*2-0,8*2)*1,0</t>
  </si>
  <si>
    <t>Chodba : (1,4*2+1,5)*2,6</t>
  </si>
  <si>
    <t>Kuchyň : (3,0+3,5-0,8)*1,5</t>
  </si>
  <si>
    <t>Koupelna : (1,8+1,6)*2,6</t>
  </si>
  <si>
    <t>WC : (1,0)*2,6</t>
  </si>
  <si>
    <t>Nové jádro : (2,6*2+1,8*2)*2,6</t>
  </si>
  <si>
    <t>-0,7*2,0*2*2</t>
  </si>
  <si>
    <t>Koupelna : (1,6*2+1,8*2)*2,6</t>
  </si>
  <si>
    <t>Pokoj 1 : 3,7*2,6</t>
  </si>
  <si>
    <t>Koupelna : 1,8*1,6</t>
  </si>
  <si>
    <t>965048150</t>
  </si>
  <si>
    <t>Dočištění povrchu po vybourání dlažeb a odstranění pvc, tmel do 50%</t>
  </si>
  <si>
    <t>Předsíň : 1,4*1,0</t>
  </si>
  <si>
    <t>965081713</t>
  </si>
  <si>
    <t>Bourání dlažeb keramických tl.10 mm, nad 1 m2</t>
  </si>
  <si>
    <t>978013191</t>
  </si>
  <si>
    <t>Otlučení omítek vnitřních stěn v rozsahu do 100 %</t>
  </si>
  <si>
    <t>Chodba : (1,4+1,5+1,4)*2,6</t>
  </si>
  <si>
    <t>Koupelna : 8,84</t>
  </si>
  <si>
    <t>WC : 2,6</t>
  </si>
  <si>
    <t>968083021</t>
  </si>
  <si>
    <t>Vybourání plastových dveří plných pl. do 2 m2</t>
  </si>
  <si>
    <t>0,8*2,0</t>
  </si>
  <si>
    <t>999281148</t>
  </si>
  <si>
    <t>Přesun hmot pro opravy a údržbu do v. 12 m,nošením</t>
  </si>
  <si>
    <t>Koupelna : 1,6*1,9</t>
  </si>
  <si>
    <t>(1,0+1,6+1,0)*2</t>
  </si>
  <si>
    <t>(1,8*2+1,6*2-0,7)*0,1</t>
  </si>
  <si>
    <t>Koupelna : (1,8*2+1,6*2-0,7)</t>
  </si>
  <si>
    <t>1,0+1,6+1,0</t>
  </si>
  <si>
    <t>998711202</t>
  </si>
  <si>
    <t>Přesun hmot pro izolace proti vodě, výšky do 12 m</t>
  </si>
  <si>
    <t>998721202</t>
  </si>
  <si>
    <t>Přesun hmot pro vnitřní kanalizaci, výšky do 12 m</t>
  </si>
  <si>
    <t>998722202</t>
  </si>
  <si>
    <t>Přesun hmot pro vnitřní vodovod, výšky do 12 m</t>
  </si>
  <si>
    <t>725860190</t>
  </si>
  <si>
    <t>Sifon vanový PP HL500, D 40,50 mm samočistící s nastavitelným odpadem 5/4 "</t>
  </si>
  <si>
    <t>726190932</t>
  </si>
  <si>
    <t xml:space="preserve">Montáž vany dl. do 170cm </t>
  </si>
  <si>
    <t>Baterie vanová nástěnná včetně sprchová sada 3-funkční ruční sprcha d 100 mm, Chrom</t>
  </si>
  <si>
    <t>55220578</t>
  </si>
  <si>
    <t xml:space="preserve">Vana akrylátová Klasik bílá 160x70 cm </t>
  </si>
  <si>
    <t>998725202</t>
  </si>
  <si>
    <t>Přesun hmot pro zařizovací předměty, výšky do 12 m</t>
  </si>
  <si>
    <t>998728202</t>
  </si>
  <si>
    <t>Přesun hmot pro vzduchotechniku, výšky do 12 m</t>
  </si>
  <si>
    <t>735191910</t>
  </si>
  <si>
    <t>Napuštění vody do otopného systému</t>
  </si>
  <si>
    <t>735494811</t>
  </si>
  <si>
    <t>Vypuštění vody z otopných těles</t>
  </si>
  <si>
    <t>998735201</t>
  </si>
  <si>
    <t>Přesun hmot pro otopná tělesa, výšky do 6 m</t>
  </si>
  <si>
    <t>735721810R00</t>
  </si>
  <si>
    <t>Demontáž otopných těles ocelových článkových včetně opětovné montáže</t>
  </si>
  <si>
    <t>Demontáž a opětovná montáž při provádění nových štuk. omítek : 4</t>
  </si>
  <si>
    <t>D+M Elektrický sporák, bílý V × Š × H: 85 × 50 × 60 cm, příkon do 8kW (např. MORA E 110AW)</t>
  </si>
  <si>
    <t>D+M Elektrický sporák, bílý V × Š × H: 85 × 50 × 60 cm, příkon do 8kW : 1 : 1</t>
  </si>
  <si>
    <t xml:space="preserve">Sporák s litinovými plotýnkami : regulace teploty 50-275 :  : </t>
  </si>
  <si>
    <t xml:space="preserve">energetická třída A, objem 68 l, čisticí funkce Eco Clean :  :  : </t>
  </si>
  <si>
    <t xml:space="preserve">4 litinové plotýnky(2x prům. 180mm/1500 W 2x prům. 145mm/1000W) vnitřní osvětlení, chladná dvířka, úložný prostor : :  : </t>
  </si>
  <si>
    <t xml:space="preserve">příslušenství: rošt, mělký plech :  :  : </t>
  </si>
  <si>
    <t xml:space="preserve">D+M šatní skříně - DTD, TL. 18mm,ABS HRANA. BARVA DEKOR DŘEVO - sonoma šatní tyč kovová včetně madel rozměr 1,5*0,4*2,4m 6dveřová, uchytky nerez, 10x vnitřní police </t>
  </si>
  <si>
    <t>D+M Kuchyňské linky atyp DL=3000mm + 500mm skříňka nad digestoří</t>
  </si>
  <si>
    <t>Lamino barvy dle požadavku invesotra, hrany ABS, : 3,5</t>
  </si>
  <si>
    <t>766711021</t>
  </si>
  <si>
    <t>D+M Vstupní plastové dveře plné 850x2030mm zlatý dub - dle stávajcích</t>
  </si>
  <si>
    <t>U = max. 1,1 W/m2.K : 1</t>
  </si>
  <si>
    <t xml:space="preserve">včetně rámu - zárubně : </t>
  </si>
  <si>
    <t xml:space="preserve">včetně zedníckého začištění : </t>
  </si>
  <si>
    <t xml:space="preserve">Kukátko : </t>
  </si>
  <si>
    <t xml:space="preserve">Bezpečností kování : </t>
  </si>
  <si>
    <t>998766202</t>
  </si>
  <si>
    <t>Přesun hmot pro truhlářské konstr., výšky do 12 m</t>
  </si>
  <si>
    <t>WC : 0,8*1,0</t>
  </si>
  <si>
    <t>Koupelna : (1,8*2+1,6*2)*2,6</t>
  </si>
  <si>
    <t>WC : (0,8*2+1,0*2)*2,6</t>
  </si>
  <si>
    <t>998767202</t>
  </si>
  <si>
    <t>Přesun hmot pro zámečnické konstr., výšky do 12 m</t>
  </si>
  <si>
    <t>Předsíň : 1,4*2+1,0*2-0,8*2</t>
  </si>
  <si>
    <t>Koupelna : 1,6*2+1,8*2-0,7</t>
  </si>
  <si>
    <t>WC : 1,0*2+0,8*2-0,7</t>
  </si>
  <si>
    <t>771475014</t>
  </si>
  <si>
    <t>Obklad soklíků keram.rovných, tmel,výška 10 cm</t>
  </si>
  <si>
    <t>WC : 0,8*2+1,0*2-0,7</t>
  </si>
  <si>
    <t>771479001</t>
  </si>
  <si>
    <t>Řezání dlaždic keramických pro soklíky</t>
  </si>
  <si>
    <t xml:space="preserve">  Předsíň : 1,4*1,0</t>
  </si>
  <si>
    <t xml:space="preserve">  Koupelna : 1,6*1,8</t>
  </si>
  <si>
    <t xml:space="preserve">  WC : 1,0*0,8</t>
  </si>
  <si>
    <t xml:space="preserve">  Předsíň : (1,4*2+1,0*2-0,8*2)*0,1</t>
  </si>
  <si>
    <t xml:space="preserve">  WC : (0,8*2+1,0*2-0,7)*0,1</t>
  </si>
  <si>
    <t>5,69*1,05</t>
  </si>
  <si>
    <t>998771202</t>
  </si>
  <si>
    <t>Přesun hmot pro podlahy z dlaždic, výšky do 12 m</t>
  </si>
  <si>
    <t>Chodba : 4,0*2+2,6*2-0,8*5-0,7*2</t>
  </si>
  <si>
    <t>Pokoj 1 : 3,7*2+2,6*2-0,8</t>
  </si>
  <si>
    <t>Kuchyň : 3,0*2+3,5*2-0,8</t>
  </si>
  <si>
    <t>Pokoj 2 : 5,3*2+3,2*2-0,8</t>
  </si>
  <si>
    <t>Pokoj 3 : 5,4*2+2,5*2-0,8</t>
  </si>
  <si>
    <t>0,8</t>
  </si>
  <si>
    <t xml:space="preserve">  Chodba : 2,6*2,6+1,5*1,4</t>
  </si>
  <si>
    <t xml:space="preserve">  Pokoj 1 : 3,7*2,6</t>
  </si>
  <si>
    <t xml:space="preserve">  Kuchyň : 3,0*3,5</t>
  </si>
  <si>
    <t xml:space="preserve">  Pokoj 2 : 5,3*3,2</t>
  </si>
  <si>
    <t xml:space="preserve">  Pokoj 3 : 5,4*2,5</t>
  </si>
  <si>
    <t>59,44*0,5</t>
  </si>
  <si>
    <t>998776202</t>
  </si>
  <si>
    <t>Přesun hmot pro podlahy povlakové, výšky do 12 m</t>
  </si>
  <si>
    <t>Koupelna : (1,6*2+1,8*2)*2,0</t>
  </si>
  <si>
    <t>1,6</t>
  </si>
  <si>
    <t xml:space="preserve">  Koupelna : (1,6*2+1,8*2)*2,0</t>
  </si>
  <si>
    <t>14,825*1,05</t>
  </si>
  <si>
    <t>998781202</t>
  </si>
  <si>
    <t>Přesun hmot pro obklady keramické, výšky do 12 m</t>
  </si>
  <si>
    <t>0,16*0,6*2*16</t>
  </si>
  <si>
    <t>0,16*0,6*2*20</t>
  </si>
  <si>
    <t>0,16*0,6*2*14</t>
  </si>
  <si>
    <t>(0,7+2*2,1)*(0,15+0,05*2)*2</t>
  </si>
  <si>
    <t>(0,8+2*2,1)*(0,15+0,05*2)*5</t>
  </si>
  <si>
    <t xml:space="preserve">Odstranění stávajících maleb včetně tapet na omítku : </t>
  </si>
  <si>
    <t>Stěny : 187,52</t>
  </si>
  <si>
    <t>Stropy : 50,58</t>
  </si>
  <si>
    <t>Stropy - SDK : 13,94</t>
  </si>
  <si>
    <t>Stropy - nové omítky : 50,58</t>
  </si>
  <si>
    <t>Stěna - SDK : 2,08</t>
  </si>
  <si>
    <t>Stěna nové omítky : 187,52</t>
  </si>
  <si>
    <t>210810053</t>
  </si>
  <si>
    <t>Kabel CYKY-m 750 V 4 x 10 mm2 pevně uložený</t>
  </si>
  <si>
    <t>35822001013</t>
  </si>
  <si>
    <t>Jistič do 80 A 1 pól. charakteristika B, LTN-10B-1</t>
  </si>
  <si>
    <t>979011219</t>
  </si>
  <si>
    <t>Přípl.k svislé dopr.suti za každé další NP nošením</t>
  </si>
  <si>
    <t>Rekonstrukce bytu - Zámecké Náměstí 2 byt č.11 a 23</t>
  </si>
  <si>
    <t>Město Krnov</t>
  </si>
  <si>
    <t>Hlavní náměstí 96/1</t>
  </si>
  <si>
    <t>Krnov-Pod Bezručovým vrchem</t>
  </si>
  <si>
    <t>CZ00296139</t>
  </si>
  <si>
    <t>Dveře vnitřní hladké 2/3 sklo 1kř. 80x197 dub sonoma včetně kování včeřně truhlářské úpravy (seříznutí) do stáv. Zárubní</t>
  </si>
  <si>
    <t>Dveře vnitřní hladké plné 1kř. 70x197 dub sonoma včetně kování WC  včeřně truhlářské úpravy (seříznutí) do stáv. Zárubní</t>
  </si>
  <si>
    <t>Dveře vnitřní hladké 2/3 sklo 1kř. 80x197 dub sonoma včetně kování  včeřně truhlářské úpravy (seříznutí) do stáv. Zárubní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</si>
</sst>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164" fontId="18" fillId="0" borderId="0" xfId="0" applyNumberFormat="1" applyFont="1" applyAlignment="1">
      <alignment horizontal="center" vertical="top" wrapText="1" shrinkToFit="1"/>
    </xf>
    <xf numFmtId="164" fontId="18" fillId="0" borderId="0" xfId="0" applyNumberFormat="1" applyFont="1" applyAlignment="1">
      <alignment vertical="top" wrapText="1" shrinkToFit="1"/>
    </xf>
    <xf numFmtId="164" fontId="17" fillId="0" borderId="0" xfId="0" quotePrefix="1" applyNumberFormat="1" applyFont="1" applyAlignment="1">
      <alignment horizontal="left" vertical="top" wrapText="1"/>
    </xf>
    <xf numFmtId="164" fontId="18" fillId="0" borderId="0" xfId="0" applyNumberFormat="1" applyFont="1" applyAlignment="1">
      <alignment horizontal="left" vertical="top" wrapText="1"/>
    </xf>
    <xf numFmtId="164" fontId="18" fillId="0" borderId="0" xfId="0" quotePrefix="1" applyNumberFormat="1" applyFont="1" applyAlignment="1">
      <alignment horizontal="left" vertical="top" wrapText="1"/>
    </xf>
    <xf numFmtId="0" fontId="8" fillId="0" borderId="0" xfId="0" applyFont="1" applyAlignment="1">
      <alignment vertical="center"/>
    </xf>
    <xf numFmtId="49" fontId="5" fillId="3" borderId="29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5" t="s">
        <v>41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1"/>
  <sheetViews>
    <sheetView showGridLines="0" tabSelected="1" topLeftCell="B1" zoomScaleNormal="100" zoomScaleSheetLayoutView="75" workbookViewId="0">
      <selection activeCell="B4" sqref="B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2"/>
      <c r="B2" s="78" t="s">
        <v>24</v>
      </c>
      <c r="C2" s="79"/>
      <c r="D2" s="80"/>
      <c r="E2" s="230" t="s">
        <v>827</v>
      </c>
      <c r="F2" s="231"/>
      <c r="G2" s="231"/>
      <c r="H2" s="231"/>
      <c r="I2" s="231"/>
      <c r="J2" s="232"/>
      <c r="O2" s="1"/>
    </row>
    <row r="3" spans="1:15" ht="27" hidden="1" customHeight="1" x14ac:dyDescent="0.2">
      <c r="A3" s="2"/>
      <c r="B3" s="81"/>
      <c r="C3" s="79"/>
      <c r="D3" s="82"/>
      <c r="E3" s="233"/>
      <c r="F3" s="234"/>
      <c r="G3" s="234"/>
      <c r="H3" s="234"/>
      <c r="I3" s="234"/>
      <c r="J3" s="235"/>
    </row>
    <row r="4" spans="1:15" ht="23.25" customHeight="1" x14ac:dyDescent="0.2">
      <c r="A4" s="2"/>
      <c r="B4" s="83"/>
      <c r="C4" s="84"/>
      <c r="D4" s="85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23</v>
      </c>
      <c r="D5" s="60" t="s">
        <v>828</v>
      </c>
      <c r="E5" s="76"/>
      <c r="F5" s="76"/>
      <c r="G5" s="76"/>
      <c r="H5" s="18" t="s">
        <v>42</v>
      </c>
      <c r="I5" s="22">
        <v>296139</v>
      </c>
      <c r="J5" s="8"/>
    </row>
    <row r="6" spans="1:15" ht="15.75" customHeight="1" x14ac:dyDescent="0.2">
      <c r="A6" s="2"/>
      <c r="B6" s="28"/>
      <c r="C6" s="55"/>
      <c r="D6" s="193" t="s">
        <v>829</v>
      </c>
      <c r="E6" s="77"/>
      <c r="F6" s="77"/>
      <c r="G6" s="77"/>
      <c r="H6" s="18" t="s">
        <v>36</v>
      </c>
      <c r="I6" s="22" t="s">
        <v>831</v>
      </c>
      <c r="J6" s="8"/>
    </row>
    <row r="7" spans="1:15" ht="15.75" customHeight="1" x14ac:dyDescent="0.2">
      <c r="A7" s="2"/>
      <c r="B7" s="29"/>
      <c r="C7" s="56"/>
      <c r="D7" s="53">
        <v>79401</v>
      </c>
      <c r="E7" s="23" t="s">
        <v>830</v>
      </c>
      <c r="F7" s="57"/>
      <c r="G7" s="5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7"/>
      <c r="E11" s="237"/>
      <c r="F11" s="237"/>
      <c r="G11" s="237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6"/>
      <c r="F15" s="236"/>
      <c r="G15" s="238"/>
      <c r="H15" s="238"/>
      <c r="I15" s="238" t="s">
        <v>31</v>
      </c>
      <c r="J15" s="239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08"/>
      <c r="F16" s="209"/>
      <c r="G16" s="208"/>
      <c r="H16" s="209"/>
      <c r="I16" s="208">
        <f>SUMIF(F51:F77,A16,I51:I77)+SUMIF(F51:F77,"PSU",I51:I77)</f>
        <v>0</v>
      </c>
      <c r="J16" s="210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08"/>
      <c r="F17" s="209"/>
      <c r="G17" s="208"/>
      <c r="H17" s="209"/>
      <c r="I17" s="208">
        <f>SUMIF(F51:F77,A17,I51:I77)</f>
        <v>0</v>
      </c>
      <c r="J17" s="210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08"/>
      <c r="F18" s="209"/>
      <c r="G18" s="208"/>
      <c r="H18" s="209"/>
      <c r="I18" s="208">
        <f>SUMIF(F51:F77,A18,I51:I77)</f>
        <v>0</v>
      </c>
      <c r="J18" s="210"/>
    </row>
    <row r="19" spans="1:10" ht="23.25" customHeight="1" x14ac:dyDescent="0.2">
      <c r="A19" s="140" t="s">
        <v>108</v>
      </c>
      <c r="B19" s="38" t="s">
        <v>29</v>
      </c>
      <c r="C19" s="62"/>
      <c r="D19" s="63"/>
      <c r="E19" s="208"/>
      <c r="F19" s="209"/>
      <c r="G19" s="208"/>
      <c r="H19" s="209"/>
      <c r="I19" s="208">
        <f>SUMIF(F51:F77,A19,I51:I77)</f>
        <v>0</v>
      </c>
      <c r="J19" s="210"/>
    </row>
    <row r="20" spans="1:10" ht="23.25" customHeight="1" x14ac:dyDescent="0.2">
      <c r="A20" s="140" t="s">
        <v>107</v>
      </c>
      <c r="B20" s="38" t="s">
        <v>30</v>
      </c>
      <c r="C20" s="62"/>
      <c r="D20" s="63"/>
      <c r="E20" s="208"/>
      <c r="F20" s="209"/>
      <c r="G20" s="208"/>
      <c r="H20" s="209"/>
      <c r="I20" s="208">
        <f>SUMIF(F51:F77,A20,I51:I77)</f>
        <v>0</v>
      </c>
      <c r="J20" s="210"/>
    </row>
    <row r="21" spans="1:10" ht="23.25" customHeight="1" x14ac:dyDescent="0.2">
      <c r="A21" s="2"/>
      <c r="B21" s="48" t="s">
        <v>31</v>
      </c>
      <c r="C21" s="64"/>
      <c r="D21" s="65"/>
      <c r="E21" s="211"/>
      <c r="F21" s="240"/>
      <c r="G21" s="211"/>
      <c r="H21" s="240"/>
      <c r="I21" s="211">
        <f>SUM(I16:J20)</f>
        <v>0</v>
      </c>
      <c r="J21" s="21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4">
        <f>A23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7">
        <f>A25</f>
        <v>0</v>
      </c>
      <c r="H26" s="228"/>
      <c r="I26" s="22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13">
        <f>ZakladDPHSniVypocet+ZakladDPHZaklVypocet</f>
        <v>0</v>
      </c>
      <c r="H28" s="214"/>
      <c r="I28" s="214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3">
        <f>A27</f>
        <v>0</v>
      </c>
      <c r="H29" s="213"/>
      <c r="I29" s="213"/>
      <c r="J29" s="121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43</v>
      </c>
      <c r="C39" s="201"/>
      <c r="D39" s="201"/>
      <c r="E39" s="201"/>
      <c r="F39" s="101">
        <f>VRN!AE18+'byt č.11'!AE389+'byt č.23'!AE496</f>
        <v>0</v>
      </c>
      <c r="G39" s="102">
        <f>VRN!AF18+'byt č.11'!AF389+'byt č.23'!AF496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90">
        <v>2</v>
      </c>
      <c r="B40" s="105" t="s">
        <v>44</v>
      </c>
      <c r="C40" s="202" t="s">
        <v>45</v>
      </c>
      <c r="D40" s="202"/>
      <c r="E40" s="202"/>
      <c r="F40" s="106">
        <f>VRN!AE18+'byt č.11'!AE389+'byt č.23'!AE496</f>
        <v>0</v>
      </c>
      <c r="G40" s="107">
        <f>VRN!AF18+'byt č.11'!AF389+'byt č.23'!AF496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customHeight="1" x14ac:dyDescent="0.2">
      <c r="A41" s="90">
        <v>3</v>
      </c>
      <c r="B41" s="109" t="s">
        <v>46</v>
      </c>
      <c r="C41" s="201" t="s">
        <v>47</v>
      </c>
      <c r="D41" s="201"/>
      <c r="E41" s="201"/>
      <c r="F41" s="110">
        <f>VRN!AE18</f>
        <v>0</v>
      </c>
      <c r="G41" s="103">
        <f>VRN!AF18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">
      <c r="A42" s="90">
        <v>3</v>
      </c>
      <c r="B42" s="109" t="s">
        <v>46</v>
      </c>
      <c r="C42" s="201" t="s">
        <v>48</v>
      </c>
      <c r="D42" s="201"/>
      <c r="E42" s="201"/>
      <c r="F42" s="110">
        <f>'byt č.11'!AE389</f>
        <v>0</v>
      </c>
      <c r="G42" s="103">
        <f>'byt č.11'!AF389</f>
        <v>0</v>
      </c>
      <c r="H42" s="103">
        <f>(F42*SazbaDPH1/100)+(G42*SazbaDPH2/100)</f>
        <v>0</v>
      </c>
      <c r="I42" s="103">
        <f>F42+G42+H42</f>
        <v>0</v>
      </c>
      <c r="J42" s="104" t="str">
        <f>IF(CenaCelkemVypocet=0,"",I42/CenaCelkemVypocet*100)</f>
        <v/>
      </c>
    </row>
    <row r="43" spans="1:10" ht="25.5" customHeight="1" x14ac:dyDescent="0.2">
      <c r="A43" s="90">
        <v>3</v>
      </c>
      <c r="B43" s="109" t="s">
        <v>46</v>
      </c>
      <c r="C43" s="201" t="s">
        <v>49</v>
      </c>
      <c r="D43" s="201"/>
      <c r="E43" s="201"/>
      <c r="F43" s="110">
        <f>'byt č.23'!AE496</f>
        <v>0</v>
      </c>
      <c r="G43" s="103">
        <f>'byt č.23'!AF496</f>
        <v>0</v>
      </c>
      <c r="H43" s="103">
        <f>(F43*SazbaDPH1/100)+(G43*SazbaDPH2/100)</f>
        <v>0</v>
      </c>
      <c r="I43" s="103">
        <f>F43+G43+H43</f>
        <v>0</v>
      </c>
      <c r="J43" s="104" t="str">
        <f>IF(CenaCelkemVypocet=0,"",I43/CenaCelkemVypocet*100)</f>
        <v/>
      </c>
    </row>
    <row r="44" spans="1:10" ht="25.5" customHeight="1" x14ac:dyDescent="0.2">
      <c r="A44" s="90"/>
      <c r="B44" s="198" t="s">
        <v>50</v>
      </c>
      <c r="C44" s="199"/>
      <c r="D44" s="199"/>
      <c r="E44" s="200"/>
      <c r="F44" s="111">
        <f>SUMIF(A39:A43,"=1",F39:F43)</f>
        <v>0</v>
      </c>
      <c r="G44" s="112">
        <f>SUMIF(A39:A43,"=1",G39:G43)</f>
        <v>0</v>
      </c>
      <c r="H44" s="112">
        <f>SUMIF(A39:A43,"=1",H39:H43)</f>
        <v>0</v>
      </c>
      <c r="I44" s="112">
        <f>SUMIF(A39:A43,"=1",I39:I43)</f>
        <v>0</v>
      </c>
      <c r="J44" s="113">
        <f>SUMIF(A39:A43,"=1",J39:J43)</f>
        <v>0</v>
      </c>
    </row>
    <row r="48" spans="1:10" ht="15.75" x14ac:dyDescent="0.25">
      <c r="B48" s="122" t="s">
        <v>52</v>
      </c>
    </row>
    <row r="50" spans="1:10" ht="25.5" customHeight="1" x14ac:dyDescent="0.2">
      <c r="A50" s="124"/>
      <c r="B50" s="127" t="s">
        <v>18</v>
      </c>
      <c r="C50" s="127" t="s">
        <v>6</v>
      </c>
      <c r="D50" s="128"/>
      <c r="E50" s="128"/>
      <c r="F50" s="129" t="s">
        <v>53</v>
      </c>
      <c r="G50" s="129"/>
      <c r="H50" s="129"/>
      <c r="I50" s="129" t="s">
        <v>31</v>
      </c>
      <c r="J50" s="129" t="s">
        <v>0</v>
      </c>
    </row>
    <row r="51" spans="1:10" ht="36.75" customHeight="1" x14ac:dyDescent="0.2">
      <c r="A51" s="125"/>
      <c r="B51" s="130" t="s">
        <v>54</v>
      </c>
      <c r="C51" s="196" t="s">
        <v>55</v>
      </c>
      <c r="D51" s="197"/>
      <c r="E51" s="197"/>
      <c r="F51" s="138" t="s">
        <v>26</v>
      </c>
      <c r="G51" s="131"/>
      <c r="H51" s="131"/>
      <c r="I51" s="131">
        <f>'byt č.11'!G8+'byt č.23'!G8</f>
        <v>0</v>
      </c>
      <c r="J51" s="136" t="str">
        <f>IF(I78=0,"",I51/I78*100)</f>
        <v/>
      </c>
    </row>
    <row r="52" spans="1:10" ht="36.75" customHeight="1" x14ac:dyDescent="0.2">
      <c r="A52" s="125"/>
      <c r="B52" s="130" t="s">
        <v>56</v>
      </c>
      <c r="C52" s="196" t="s">
        <v>57</v>
      </c>
      <c r="D52" s="197"/>
      <c r="E52" s="197"/>
      <c r="F52" s="138" t="s">
        <v>26</v>
      </c>
      <c r="G52" s="131"/>
      <c r="H52" s="131"/>
      <c r="I52" s="131">
        <f>'byt č.11'!G28+'byt č.23'!G31</f>
        <v>0</v>
      </c>
      <c r="J52" s="136" t="str">
        <f>IF(I78=0,"",I52/I78*100)</f>
        <v/>
      </c>
    </row>
    <row r="53" spans="1:10" ht="36.75" customHeight="1" x14ac:dyDescent="0.2">
      <c r="A53" s="125"/>
      <c r="B53" s="130" t="s">
        <v>58</v>
      </c>
      <c r="C53" s="196" t="s">
        <v>59</v>
      </c>
      <c r="D53" s="197"/>
      <c r="E53" s="197"/>
      <c r="F53" s="138" t="s">
        <v>26</v>
      </c>
      <c r="G53" s="131"/>
      <c r="H53" s="131"/>
      <c r="I53" s="131">
        <f>'byt č.11'!G33+'byt č.23'!G38</f>
        <v>0</v>
      </c>
      <c r="J53" s="136" t="str">
        <f>IF(I78=0,"",I53/I78*100)</f>
        <v/>
      </c>
    </row>
    <row r="54" spans="1:10" ht="36.75" customHeight="1" x14ac:dyDescent="0.2">
      <c r="A54" s="125"/>
      <c r="B54" s="130" t="s">
        <v>60</v>
      </c>
      <c r="C54" s="196" t="s">
        <v>61</v>
      </c>
      <c r="D54" s="197"/>
      <c r="E54" s="197"/>
      <c r="F54" s="138" t="s">
        <v>26</v>
      </c>
      <c r="G54" s="131"/>
      <c r="H54" s="131"/>
      <c r="I54" s="131">
        <f>'byt č.11'!G66+'byt č.23'!G100</f>
        <v>0</v>
      </c>
      <c r="J54" s="136" t="str">
        <f>IF(I78=0,"",I54/I78*100)</f>
        <v/>
      </c>
    </row>
    <row r="55" spans="1:10" ht="36.75" customHeight="1" x14ac:dyDescent="0.2">
      <c r="A55" s="125"/>
      <c r="B55" s="130" t="s">
        <v>62</v>
      </c>
      <c r="C55" s="196" t="s">
        <v>63</v>
      </c>
      <c r="D55" s="197"/>
      <c r="E55" s="197"/>
      <c r="F55" s="138" t="s">
        <v>26</v>
      </c>
      <c r="G55" s="131"/>
      <c r="H55" s="131"/>
      <c r="I55" s="131">
        <f>'byt č.11'!G82+'byt č.23'!G128</f>
        <v>0</v>
      </c>
      <c r="J55" s="136" t="str">
        <f>IF(I78=0,"",I55/I78*100)</f>
        <v/>
      </c>
    </row>
    <row r="56" spans="1:10" ht="36.75" customHeight="1" x14ac:dyDescent="0.2">
      <c r="A56" s="125"/>
      <c r="B56" s="130" t="s">
        <v>64</v>
      </c>
      <c r="C56" s="196" t="s">
        <v>65</v>
      </c>
      <c r="D56" s="197"/>
      <c r="E56" s="197"/>
      <c r="F56" s="138" t="s">
        <v>26</v>
      </c>
      <c r="G56" s="131"/>
      <c r="H56" s="131"/>
      <c r="I56" s="131">
        <f>'byt č.11'!G85+'byt č.23'!G131</f>
        <v>0</v>
      </c>
      <c r="J56" s="136" t="str">
        <f>IF(I78=0,"",I56/I78*100)</f>
        <v/>
      </c>
    </row>
    <row r="57" spans="1:10" ht="36.75" customHeight="1" x14ac:dyDescent="0.2">
      <c r="A57" s="125"/>
      <c r="B57" s="130" t="s">
        <v>66</v>
      </c>
      <c r="C57" s="196" t="s">
        <v>67</v>
      </c>
      <c r="D57" s="197"/>
      <c r="E57" s="197"/>
      <c r="F57" s="138" t="s">
        <v>26</v>
      </c>
      <c r="G57" s="131"/>
      <c r="H57" s="131"/>
      <c r="I57" s="131">
        <f>'byt č.11'!G94+'byt č.23'!G145</f>
        <v>0</v>
      </c>
      <c r="J57" s="136" t="str">
        <f>IF(I78=0,"",I57/I78*100)</f>
        <v/>
      </c>
    </row>
    <row r="58" spans="1:10" ht="36.75" customHeight="1" x14ac:dyDescent="0.2">
      <c r="A58" s="125"/>
      <c r="B58" s="130" t="s">
        <v>68</v>
      </c>
      <c r="C58" s="196" t="s">
        <v>69</v>
      </c>
      <c r="D58" s="197"/>
      <c r="E58" s="197"/>
      <c r="F58" s="138" t="s">
        <v>26</v>
      </c>
      <c r="G58" s="131"/>
      <c r="H58" s="131"/>
      <c r="I58" s="131">
        <f>'byt č.11'!G115+'byt č.23'!G173</f>
        <v>0</v>
      </c>
      <c r="J58" s="136" t="str">
        <f>IF(I78=0,"",I58/I78*100)</f>
        <v/>
      </c>
    </row>
    <row r="59" spans="1:10" ht="36.75" customHeight="1" x14ac:dyDescent="0.2">
      <c r="A59" s="125"/>
      <c r="B59" s="130" t="s">
        <v>70</v>
      </c>
      <c r="C59" s="196" t="s">
        <v>71</v>
      </c>
      <c r="D59" s="197"/>
      <c r="E59" s="197"/>
      <c r="F59" s="138" t="s">
        <v>27</v>
      </c>
      <c r="G59" s="131"/>
      <c r="H59" s="131"/>
      <c r="I59" s="131">
        <f>'byt č.11'!G117+'byt č.23'!G175</f>
        <v>0</v>
      </c>
      <c r="J59" s="136" t="str">
        <f>IF(I78=0,"",I59/I78*100)</f>
        <v/>
      </c>
    </row>
    <row r="60" spans="1:10" ht="36.75" customHeight="1" x14ac:dyDescent="0.2">
      <c r="A60" s="125"/>
      <c r="B60" s="130" t="s">
        <v>72</v>
      </c>
      <c r="C60" s="196" t="s">
        <v>73</v>
      </c>
      <c r="D60" s="197"/>
      <c r="E60" s="197"/>
      <c r="F60" s="138" t="s">
        <v>27</v>
      </c>
      <c r="G60" s="131"/>
      <c r="H60" s="131"/>
      <c r="I60" s="131">
        <f>'byt č.11'!G128+'byt č.23'!G186</f>
        <v>0</v>
      </c>
      <c r="J60" s="136" t="str">
        <f>IF(I78=0,"",I60/I78*100)</f>
        <v/>
      </c>
    </row>
    <row r="61" spans="1:10" ht="36.75" customHeight="1" x14ac:dyDescent="0.2">
      <c r="A61" s="125"/>
      <c r="B61" s="130" t="s">
        <v>74</v>
      </c>
      <c r="C61" s="196" t="s">
        <v>75</v>
      </c>
      <c r="D61" s="197"/>
      <c r="E61" s="197"/>
      <c r="F61" s="138" t="s">
        <v>27</v>
      </c>
      <c r="G61" s="131"/>
      <c r="H61" s="131"/>
      <c r="I61" s="131">
        <f>'byt č.11'!G130+'byt č.23'!G188</f>
        <v>0</v>
      </c>
      <c r="J61" s="136" t="str">
        <f>IF(I78=0,"",I61/I78*100)</f>
        <v/>
      </c>
    </row>
    <row r="62" spans="1:10" ht="36.75" customHeight="1" x14ac:dyDescent="0.2">
      <c r="A62" s="125"/>
      <c r="B62" s="130" t="s">
        <v>76</v>
      </c>
      <c r="C62" s="196" t="s">
        <v>77</v>
      </c>
      <c r="D62" s="197"/>
      <c r="E62" s="197"/>
      <c r="F62" s="138" t="s">
        <v>27</v>
      </c>
      <c r="G62" s="131"/>
      <c r="H62" s="131"/>
      <c r="I62" s="131">
        <f>'byt č.11'!G138+'byt č.23'!G196</f>
        <v>0</v>
      </c>
      <c r="J62" s="136" t="str">
        <f>IF(I78=0,"",I62/I78*100)</f>
        <v/>
      </c>
    </row>
    <row r="63" spans="1:10" ht="36.75" customHeight="1" x14ac:dyDescent="0.2">
      <c r="A63" s="125"/>
      <c r="B63" s="130" t="s">
        <v>78</v>
      </c>
      <c r="C63" s="196" t="s">
        <v>79</v>
      </c>
      <c r="D63" s="197"/>
      <c r="E63" s="197"/>
      <c r="F63" s="138" t="s">
        <v>27</v>
      </c>
      <c r="G63" s="131"/>
      <c r="H63" s="131"/>
      <c r="I63" s="131">
        <f>'byt č.11'!G145+'byt č.23'!G203</f>
        <v>0</v>
      </c>
      <c r="J63" s="136" t="str">
        <f>IF(I78=0,"",I63/I78*100)</f>
        <v/>
      </c>
    </row>
    <row r="64" spans="1:10" ht="36.75" customHeight="1" x14ac:dyDescent="0.2">
      <c r="A64" s="125"/>
      <c r="B64" s="130" t="s">
        <v>80</v>
      </c>
      <c r="C64" s="196" t="s">
        <v>81</v>
      </c>
      <c r="D64" s="197"/>
      <c r="E64" s="197"/>
      <c r="F64" s="138" t="s">
        <v>27</v>
      </c>
      <c r="G64" s="131"/>
      <c r="H64" s="131"/>
      <c r="I64" s="131">
        <f>'byt č.11'!G175+'byt č.23'!G232</f>
        <v>0</v>
      </c>
      <c r="J64" s="136" t="str">
        <f>IF(I78=0,"",I64/I78*100)</f>
        <v/>
      </c>
    </row>
    <row r="65" spans="1:10" ht="36.75" customHeight="1" x14ac:dyDescent="0.2">
      <c r="A65" s="125"/>
      <c r="B65" s="130" t="s">
        <v>82</v>
      </c>
      <c r="C65" s="196" t="s">
        <v>83</v>
      </c>
      <c r="D65" s="197"/>
      <c r="E65" s="197"/>
      <c r="F65" s="138" t="s">
        <v>27</v>
      </c>
      <c r="G65" s="131"/>
      <c r="H65" s="131"/>
      <c r="I65" s="131">
        <f>'byt č.23'!G239</f>
        <v>0</v>
      </c>
      <c r="J65" s="136" t="str">
        <f>IF(I78=0,"",I65/I78*100)</f>
        <v/>
      </c>
    </row>
    <row r="66" spans="1:10" ht="36.75" customHeight="1" x14ac:dyDescent="0.2">
      <c r="A66" s="125"/>
      <c r="B66" s="130" t="s">
        <v>84</v>
      </c>
      <c r="C66" s="196" t="s">
        <v>85</v>
      </c>
      <c r="D66" s="197"/>
      <c r="E66" s="197"/>
      <c r="F66" s="138" t="s">
        <v>27</v>
      </c>
      <c r="G66" s="131"/>
      <c r="H66" s="131"/>
      <c r="I66" s="131">
        <f>'byt č.11'!G182+'byt č.23'!G245</f>
        <v>0</v>
      </c>
      <c r="J66" s="136" t="str">
        <f>IF(I78=0,"",I66/I78*100)</f>
        <v/>
      </c>
    </row>
    <row r="67" spans="1:10" ht="36.75" customHeight="1" x14ac:dyDescent="0.2">
      <c r="A67" s="125"/>
      <c r="B67" s="130" t="s">
        <v>86</v>
      </c>
      <c r="C67" s="196" t="s">
        <v>87</v>
      </c>
      <c r="D67" s="197"/>
      <c r="E67" s="197"/>
      <c r="F67" s="138" t="s">
        <v>27</v>
      </c>
      <c r="G67" s="131"/>
      <c r="H67" s="131"/>
      <c r="I67" s="131">
        <f>'byt č.11'!G212+'byt č.23'!G281</f>
        <v>0</v>
      </c>
      <c r="J67" s="136" t="str">
        <f>IF(I78=0,"",I67/I78*100)</f>
        <v/>
      </c>
    </row>
    <row r="68" spans="1:10" ht="36.75" customHeight="1" x14ac:dyDescent="0.2">
      <c r="A68" s="125"/>
      <c r="B68" s="130" t="s">
        <v>88</v>
      </c>
      <c r="C68" s="196" t="s">
        <v>89</v>
      </c>
      <c r="D68" s="197"/>
      <c r="E68" s="197"/>
      <c r="F68" s="138" t="s">
        <v>27</v>
      </c>
      <c r="G68" s="131"/>
      <c r="H68" s="131"/>
      <c r="I68" s="131">
        <f>'byt č.11'!G220+'byt č.23'!G291</f>
        <v>0</v>
      </c>
      <c r="J68" s="136" t="str">
        <f>IF(I78=0,"",I68/I78*100)</f>
        <v/>
      </c>
    </row>
    <row r="69" spans="1:10" ht="36.75" customHeight="1" x14ac:dyDescent="0.2">
      <c r="A69" s="125"/>
      <c r="B69" s="130" t="s">
        <v>90</v>
      </c>
      <c r="C69" s="196" t="s">
        <v>91</v>
      </c>
      <c r="D69" s="197"/>
      <c r="E69" s="197"/>
      <c r="F69" s="138" t="s">
        <v>27</v>
      </c>
      <c r="G69" s="131"/>
      <c r="H69" s="131"/>
      <c r="I69" s="131">
        <f>'byt č.11'!G240+'byt č.23'!G332</f>
        <v>0</v>
      </c>
      <c r="J69" s="136" t="str">
        <f>IF(I78=0,"",I69/I78*100)</f>
        <v/>
      </c>
    </row>
    <row r="70" spans="1:10" ht="36.75" customHeight="1" x14ac:dyDescent="0.2">
      <c r="A70" s="125"/>
      <c r="B70" s="130" t="s">
        <v>92</v>
      </c>
      <c r="C70" s="196" t="s">
        <v>93</v>
      </c>
      <c r="D70" s="197"/>
      <c r="E70" s="197"/>
      <c r="F70" s="138" t="s">
        <v>27</v>
      </c>
      <c r="G70" s="131"/>
      <c r="H70" s="131"/>
      <c r="I70" s="131">
        <f>'byt č.11'!G272+'byt č.23'!G378</f>
        <v>0</v>
      </c>
      <c r="J70" s="136" t="str">
        <f>IF(I78=0,"",I70/I78*100)</f>
        <v/>
      </c>
    </row>
    <row r="71" spans="1:10" ht="36.75" customHeight="1" x14ac:dyDescent="0.2">
      <c r="A71" s="125"/>
      <c r="B71" s="130" t="s">
        <v>94</v>
      </c>
      <c r="C71" s="196" t="s">
        <v>95</v>
      </c>
      <c r="D71" s="197"/>
      <c r="E71" s="197"/>
      <c r="F71" s="138" t="s">
        <v>27</v>
      </c>
      <c r="G71" s="131"/>
      <c r="H71" s="131"/>
      <c r="I71" s="131">
        <f>'byt č.11'!G305+'byt č.23'!G408</f>
        <v>0</v>
      </c>
      <c r="J71" s="136" t="str">
        <f>IF(I78=0,"",I71/I78*100)</f>
        <v/>
      </c>
    </row>
    <row r="72" spans="1:10" ht="36.75" customHeight="1" x14ac:dyDescent="0.2">
      <c r="A72" s="125"/>
      <c r="B72" s="130" t="s">
        <v>96</v>
      </c>
      <c r="C72" s="196" t="s">
        <v>97</v>
      </c>
      <c r="D72" s="197"/>
      <c r="E72" s="197"/>
      <c r="F72" s="138" t="s">
        <v>27</v>
      </c>
      <c r="G72" s="131"/>
      <c r="H72" s="131"/>
      <c r="I72" s="131">
        <f>'byt č.11'!G314+'byt č.23'!G419</f>
        <v>0</v>
      </c>
      <c r="J72" s="136" t="str">
        <f>IF(I78=0,"",I72/I78*100)</f>
        <v/>
      </c>
    </row>
    <row r="73" spans="1:10" ht="36.75" customHeight="1" x14ac:dyDescent="0.2">
      <c r="A73" s="125"/>
      <c r="B73" s="130" t="s">
        <v>98</v>
      </c>
      <c r="C73" s="196" t="s">
        <v>99</v>
      </c>
      <c r="D73" s="197"/>
      <c r="E73" s="197"/>
      <c r="F73" s="138" t="s">
        <v>27</v>
      </c>
      <c r="G73" s="131"/>
      <c r="H73" s="131"/>
      <c r="I73" s="131">
        <f>'byt č.11'!G331+'byt č.23'!G443</f>
        <v>0</v>
      </c>
      <c r="J73" s="136" t="str">
        <f>IF(I78=0,"",I73/I78*100)</f>
        <v/>
      </c>
    </row>
    <row r="74" spans="1:10" ht="36.75" customHeight="1" x14ac:dyDescent="0.2">
      <c r="A74" s="125"/>
      <c r="B74" s="130" t="s">
        <v>100</v>
      </c>
      <c r="C74" s="196" t="s">
        <v>101</v>
      </c>
      <c r="D74" s="197"/>
      <c r="E74" s="197"/>
      <c r="F74" s="138" t="s">
        <v>28</v>
      </c>
      <c r="G74" s="131"/>
      <c r="H74" s="131"/>
      <c r="I74" s="131">
        <f>'byt č.11'!G333+'byt č.23'!G445</f>
        <v>0</v>
      </c>
      <c r="J74" s="136" t="str">
        <f>IF(I78=0,"",I74/I78*100)</f>
        <v/>
      </c>
    </row>
    <row r="75" spans="1:10" ht="36.75" customHeight="1" x14ac:dyDescent="0.2">
      <c r="A75" s="125"/>
      <c r="B75" s="130" t="s">
        <v>102</v>
      </c>
      <c r="C75" s="196" t="s">
        <v>103</v>
      </c>
      <c r="D75" s="197"/>
      <c r="E75" s="197"/>
      <c r="F75" s="138" t="s">
        <v>28</v>
      </c>
      <c r="G75" s="131"/>
      <c r="H75" s="131"/>
      <c r="I75" s="131">
        <f>'byt č.11'!G375+'byt č.23'!G481</f>
        <v>0</v>
      </c>
      <c r="J75" s="136" t="str">
        <f>IF(I78=0,"",I75/I78*100)</f>
        <v/>
      </c>
    </row>
    <row r="76" spans="1:10" ht="36.75" customHeight="1" x14ac:dyDescent="0.2">
      <c r="A76" s="125"/>
      <c r="B76" s="130" t="s">
        <v>104</v>
      </c>
      <c r="C76" s="196" t="s">
        <v>105</v>
      </c>
      <c r="D76" s="197"/>
      <c r="E76" s="197"/>
      <c r="F76" s="138" t="s">
        <v>106</v>
      </c>
      <c r="G76" s="131"/>
      <c r="H76" s="131"/>
      <c r="I76" s="131">
        <f>'byt č.11'!G379+'byt č.23'!G485</f>
        <v>0</v>
      </c>
      <c r="J76" s="136" t="str">
        <f>IF(I78=0,"",I76/I78*100)</f>
        <v/>
      </c>
    </row>
    <row r="77" spans="1:10" ht="36.75" customHeight="1" x14ac:dyDescent="0.2">
      <c r="A77" s="125"/>
      <c r="B77" s="130" t="s">
        <v>107</v>
      </c>
      <c r="C77" s="196" t="s">
        <v>30</v>
      </c>
      <c r="D77" s="197"/>
      <c r="E77" s="197"/>
      <c r="F77" s="138" t="s">
        <v>107</v>
      </c>
      <c r="G77" s="131"/>
      <c r="H77" s="131"/>
      <c r="I77" s="131">
        <f>VRN!G8</f>
        <v>0</v>
      </c>
      <c r="J77" s="136" t="str">
        <f>IF(I78=0,"",I77/I78*100)</f>
        <v/>
      </c>
    </row>
    <row r="78" spans="1:10" ht="25.5" customHeight="1" x14ac:dyDescent="0.2">
      <c r="A78" s="126"/>
      <c r="B78" s="132" t="s">
        <v>1</v>
      </c>
      <c r="C78" s="133"/>
      <c r="D78" s="134"/>
      <c r="E78" s="134"/>
      <c r="F78" s="139"/>
      <c r="G78" s="135"/>
      <c r="H78" s="135"/>
      <c r="I78" s="135">
        <f>SUM(I51:I77)</f>
        <v>0</v>
      </c>
      <c r="J78" s="137">
        <f>SUM(J51:J77)</f>
        <v>0</v>
      </c>
    </row>
    <row r="79" spans="1:10" x14ac:dyDescent="0.2">
      <c r="F79" s="88"/>
      <c r="G79" s="88"/>
      <c r="H79" s="88"/>
      <c r="I79" s="88"/>
      <c r="J79" s="89"/>
    </row>
    <row r="80" spans="1:10" x14ac:dyDescent="0.2">
      <c r="F80" s="88"/>
      <c r="G80" s="88"/>
      <c r="H80" s="88"/>
      <c r="I80" s="88"/>
      <c r="J80" s="89"/>
    </row>
    <row r="81" spans="6:10" x14ac:dyDescent="0.2">
      <c r="F81" s="88"/>
      <c r="G81" s="88"/>
      <c r="H81" s="88"/>
      <c r="I81" s="88"/>
      <c r="J81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5:E75"/>
    <mergeCell ref="C76:E76"/>
    <mergeCell ref="C77:E77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8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9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10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Y16" sqref="Y16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109</v>
      </c>
    </row>
    <row r="2" spans="1:60" ht="25.15" customHeight="1" x14ac:dyDescent="0.2">
      <c r="A2" s="141" t="s">
        <v>8</v>
      </c>
      <c r="B2" s="49"/>
      <c r="C2" s="258" t="s">
        <v>827</v>
      </c>
      <c r="D2" s="259"/>
      <c r="E2" s="259"/>
      <c r="F2" s="259"/>
      <c r="G2" s="260"/>
      <c r="AG2" t="s">
        <v>110</v>
      </c>
    </row>
    <row r="3" spans="1:60" ht="25.15" customHeight="1" x14ac:dyDescent="0.2">
      <c r="A3" s="141" t="s">
        <v>9</v>
      </c>
      <c r="B3" s="49"/>
      <c r="C3" s="258" t="s">
        <v>45</v>
      </c>
      <c r="D3" s="259"/>
      <c r="E3" s="259"/>
      <c r="F3" s="259"/>
      <c r="G3" s="260"/>
      <c r="AC3" s="123" t="s">
        <v>110</v>
      </c>
      <c r="AG3" t="s">
        <v>111</v>
      </c>
    </row>
    <row r="4" spans="1:60" ht="25.15" customHeight="1" x14ac:dyDescent="0.2">
      <c r="A4" s="142" t="s">
        <v>10</v>
      </c>
      <c r="B4" s="143"/>
      <c r="C4" s="261" t="s">
        <v>47</v>
      </c>
      <c r="D4" s="262"/>
      <c r="E4" s="262"/>
      <c r="F4" s="262"/>
      <c r="G4" s="263"/>
      <c r="AG4" t="s">
        <v>112</v>
      </c>
    </row>
    <row r="5" spans="1:60" x14ac:dyDescent="0.2">
      <c r="D5" s="10"/>
    </row>
    <row r="6" spans="1:60" ht="38.25" x14ac:dyDescent="0.2">
      <c r="A6" s="145" t="s">
        <v>113</v>
      </c>
      <c r="B6" s="147" t="s">
        <v>114</v>
      </c>
      <c r="C6" s="147" t="s">
        <v>115</v>
      </c>
      <c r="D6" s="146" t="s">
        <v>116</v>
      </c>
      <c r="E6" s="145" t="s">
        <v>117</v>
      </c>
      <c r="F6" s="144" t="s">
        <v>118</v>
      </c>
      <c r="G6" s="145" t="s">
        <v>31</v>
      </c>
      <c r="H6" s="148" t="s">
        <v>32</v>
      </c>
      <c r="I6" s="148" t="s">
        <v>119</v>
      </c>
      <c r="J6" s="148" t="s">
        <v>33</v>
      </c>
      <c r="K6" s="148" t="s">
        <v>120</v>
      </c>
      <c r="L6" s="148" t="s">
        <v>121</v>
      </c>
      <c r="M6" s="148" t="s">
        <v>122</v>
      </c>
      <c r="N6" s="148" t="s">
        <v>123</v>
      </c>
      <c r="O6" s="148" t="s">
        <v>124</v>
      </c>
      <c r="P6" s="148" t="s">
        <v>125</v>
      </c>
      <c r="Q6" s="148" t="s">
        <v>126</v>
      </c>
      <c r="R6" s="148" t="s">
        <v>127</v>
      </c>
      <c r="S6" s="148" t="s">
        <v>128</v>
      </c>
      <c r="T6" s="148" t="s">
        <v>129</v>
      </c>
      <c r="U6" s="148" t="s">
        <v>130</v>
      </c>
      <c r="V6" s="148" t="s">
        <v>131</v>
      </c>
      <c r="W6" s="148" t="s">
        <v>132</v>
      </c>
      <c r="X6" s="148" t="s">
        <v>133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134</v>
      </c>
      <c r="B8" s="162" t="s">
        <v>107</v>
      </c>
      <c r="C8" s="180" t="s">
        <v>30</v>
      </c>
      <c r="D8" s="163"/>
      <c r="E8" s="164"/>
      <c r="F8" s="165"/>
      <c r="G8" s="166">
        <f>SUMIF(AG9:AG16,"&lt;&gt;NOR",G9:G16)</f>
        <v>0</v>
      </c>
      <c r="H8" s="160"/>
      <c r="I8" s="160">
        <f>SUM(I9:I16)</f>
        <v>0</v>
      </c>
      <c r="J8" s="160"/>
      <c r="K8" s="160">
        <f>SUM(K9:K16)</f>
        <v>15700</v>
      </c>
      <c r="L8" s="160"/>
      <c r="M8" s="160">
        <f>SUM(M9:M16)</f>
        <v>0</v>
      </c>
      <c r="N8" s="160"/>
      <c r="O8" s="160">
        <f>SUM(O9:O16)</f>
        <v>0</v>
      </c>
      <c r="P8" s="160"/>
      <c r="Q8" s="160">
        <f>SUM(Q9:Q16)</f>
        <v>0</v>
      </c>
      <c r="R8" s="160"/>
      <c r="S8" s="160"/>
      <c r="T8" s="160"/>
      <c r="U8" s="160"/>
      <c r="V8" s="160">
        <f>SUM(V9:V16)</f>
        <v>0</v>
      </c>
      <c r="W8" s="160"/>
      <c r="X8" s="160"/>
      <c r="AG8" t="s">
        <v>135</v>
      </c>
    </row>
    <row r="9" spans="1:60" outlineLevel="1" x14ac:dyDescent="0.2">
      <c r="A9" s="173">
        <v>1</v>
      </c>
      <c r="B9" s="174" t="s">
        <v>136</v>
      </c>
      <c r="C9" s="181" t="s">
        <v>137</v>
      </c>
      <c r="D9" s="175" t="s">
        <v>138</v>
      </c>
      <c r="E9" s="176">
        <v>1</v>
      </c>
      <c r="F9" s="177"/>
      <c r="G9" s="178">
        <f t="shared" ref="G9:G16" si="0">ROUND(E9*F9,2)</f>
        <v>0</v>
      </c>
      <c r="H9" s="159">
        <v>0</v>
      </c>
      <c r="I9" s="158">
        <f t="shared" ref="I9:I16" si="1">ROUND(E9*H9,2)</f>
        <v>0</v>
      </c>
      <c r="J9" s="159">
        <v>2000</v>
      </c>
      <c r="K9" s="158">
        <f t="shared" ref="K9:K16" si="2">ROUND(E9*J9,2)</f>
        <v>2000</v>
      </c>
      <c r="L9" s="158">
        <v>15</v>
      </c>
      <c r="M9" s="158">
        <f t="shared" ref="M9:M16" si="3">G9*(1+L9/100)</f>
        <v>0</v>
      </c>
      <c r="N9" s="158">
        <v>0</v>
      </c>
      <c r="O9" s="158">
        <f t="shared" ref="O9:O16" si="4">ROUND(E9*N9,2)</f>
        <v>0</v>
      </c>
      <c r="P9" s="158">
        <v>0</v>
      </c>
      <c r="Q9" s="158">
        <f t="shared" ref="Q9:Q16" si="5">ROUND(E9*P9,2)</f>
        <v>0</v>
      </c>
      <c r="R9" s="158"/>
      <c r="S9" s="158" t="s">
        <v>139</v>
      </c>
      <c r="T9" s="158" t="s">
        <v>140</v>
      </c>
      <c r="U9" s="158">
        <v>0</v>
      </c>
      <c r="V9" s="158">
        <f t="shared" ref="V9:V16" si="6">ROUND(E9*U9,2)</f>
        <v>0</v>
      </c>
      <c r="W9" s="158"/>
      <c r="X9" s="158" t="s">
        <v>141</v>
      </c>
      <c r="Y9" s="149"/>
      <c r="Z9" s="149"/>
      <c r="AA9" s="149"/>
      <c r="AB9" s="149"/>
      <c r="AC9" s="149"/>
      <c r="AD9" s="149"/>
      <c r="AE9" s="149"/>
      <c r="AF9" s="149"/>
      <c r="AG9" s="149" t="s">
        <v>142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3">
        <v>2</v>
      </c>
      <c r="B10" s="174" t="s">
        <v>143</v>
      </c>
      <c r="C10" s="181" t="s">
        <v>144</v>
      </c>
      <c r="D10" s="175" t="s">
        <v>138</v>
      </c>
      <c r="E10" s="176">
        <v>1</v>
      </c>
      <c r="F10" s="177"/>
      <c r="G10" s="178">
        <f t="shared" si="0"/>
        <v>0</v>
      </c>
      <c r="H10" s="159">
        <v>0</v>
      </c>
      <c r="I10" s="158">
        <f t="shared" si="1"/>
        <v>0</v>
      </c>
      <c r="J10" s="159">
        <v>2000</v>
      </c>
      <c r="K10" s="158">
        <f t="shared" si="2"/>
        <v>2000</v>
      </c>
      <c r="L10" s="158">
        <v>15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139</v>
      </c>
      <c r="T10" s="158" t="s">
        <v>140</v>
      </c>
      <c r="U10" s="158">
        <v>0</v>
      </c>
      <c r="V10" s="158">
        <f t="shared" si="6"/>
        <v>0</v>
      </c>
      <c r="W10" s="158"/>
      <c r="X10" s="158" t="s">
        <v>141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142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3">
        <v>3</v>
      </c>
      <c r="B11" s="174" t="s">
        <v>145</v>
      </c>
      <c r="C11" s="181" t="s">
        <v>146</v>
      </c>
      <c r="D11" s="175" t="s">
        <v>138</v>
      </c>
      <c r="E11" s="176">
        <v>1</v>
      </c>
      <c r="F11" s="177"/>
      <c r="G11" s="178">
        <f t="shared" si="0"/>
        <v>0</v>
      </c>
      <c r="H11" s="159">
        <v>0</v>
      </c>
      <c r="I11" s="158">
        <f t="shared" si="1"/>
        <v>0</v>
      </c>
      <c r="J11" s="159">
        <v>2000</v>
      </c>
      <c r="K11" s="158">
        <f t="shared" si="2"/>
        <v>2000</v>
      </c>
      <c r="L11" s="158">
        <v>15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139</v>
      </c>
      <c r="T11" s="158" t="s">
        <v>140</v>
      </c>
      <c r="U11" s="158">
        <v>0</v>
      </c>
      <c r="V11" s="158">
        <f t="shared" si="6"/>
        <v>0</v>
      </c>
      <c r="W11" s="158"/>
      <c r="X11" s="158" t="s">
        <v>141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142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3">
        <v>4</v>
      </c>
      <c r="B12" s="174" t="s">
        <v>147</v>
      </c>
      <c r="C12" s="181" t="s">
        <v>148</v>
      </c>
      <c r="D12" s="175" t="s">
        <v>138</v>
      </c>
      <c r="E12" s="176">
        <v>1</v>
      </c>
      <c r="F12" s="177"/>
      <c r="G12" s="178">
        <f t="shared" si="0"/>
        <v>0</v>
      </c>
      <c r="H12" s="159">
        <v>0</v>
      </c>
      <c r="I12" s="158">
        <f t="shared" si="1"/>
        <v>0</v>
      </c>
      <c r="J12" s="159">
        <v>3000</v>
      </c>
      <c r="K12" s="158">
        <f t="shared" si="2"/>
        <v>3000</v>
      </c>
      <c r="L12" s="158">
        <v>15</v>
      </c>
      <c r="M12" s="158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8"/>
      <c r="S12" s="158" t="s">
        <v>139</v>
      </c>
      <c r="T12" s="158" t="s">
        <v>140</v>
      </c>
      <c r="U12" s="158">
        <v>0</v>
      </c>
      <c r="V12" s="158">
        <f t="shared" si="6"/>
        <v>0</v>
      </c>
      <c r="W12" s="158"/>
      <c r="X12" s="158" t="s">
        <v>141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142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3">
        <v>5</v>
      </c>
      <c r="B13" s="174" t="s">
        <v>149</v>
      </c>
      <c r="C13" s="181" t="s">
        <v>150</v>
      </c>
      <c r="D13" s="175" t="s">
        <v>138</v>
      </c>
      <c r="E13" s="176">
        <v>1</v>
      </c>
      <c r="F13" s="177"/>
      <c r="G13" s="178">
        <f t="shared" si="0"/>
        <v>0</v>
      </c>
      <c r="H13" s="159">
        <v>0</v>
      </c>
      <c r="I13" s="158">
        <f t="shared" si="1"/>
        <v>0</v>
      </c>
      <c r="J13" s="159">
        <v>500</v>
      </c>
      <c r="K13" s="158">
        <f t="shared" si="2"/>
        <v>500</v>
      </c>
      <c r="L13" s="158">
        <v>15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139</v>
      </c>
      <c r="T13" s="158" t="s">
        <v>140</v>
      </c>
      <c r="U13" s="158">
        <v>0</v>
      </c>
      <c r="V13" s="158">
        <f t="shared" si="6"/>
        <v>0</v>
      </c>
      <c r="W13" s="158"/>
      <c r="X13" s="158" t="s">
        <v>141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142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3">
        <v>6</v>
      </c>
      <c r="B14" s="174" t="s">
        <v>151</v>
      </c>
      <c r="C14" s="181" t="s">
        <v>152</v>
      </c>
      <c r="D14" s="175" t="s">
        <v>138</v>
      </c>
      <c r="E14" s="176">
        <v>1</v>
      </c>
      <c r="F14" s="177"/>
      <c r="G14" s="178">
        <f t="shared" si="0"/>
        <v>0</v>
      </c>
      <c r="H14" s="159">
        <v>0</v>
      </c>
      <c r="I14" s="158">
        <f t="shared" si="1"/>
        <v>0</v>
      </c>
      <c r="J14" s="159">
        <v>2000</v>
      </c>
      <c r="K14" s="158">
        <f t="shared" si="2"/>
        <v>2000</v>
      </c>
      <c r="L14" s="158">
        <v>15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139</v>
      </c>
      <c r="T14" s="158" t="s">
        <v>140</v>
      </c>
      <c r="U14" s="158">
        <v>0</v>
      </c>
      <c r="V14" s="158">
        <f t="shared" si="6"/>
        <v>0</v>
      </c>
      <c r="W14" s="158"/>
      <c r="X14" s="158" t="s">
        <v>141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142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3">
        <v>7</v>
      </c>
      <c r="B15" s="174" t="s">
        <v>153</v>
      </c>
      <c r="C15" s="181" t="s">
        <v>154</v>
      </c>
      <c r="D15" s="175" t="s">
        <v>138</v>
      </c>
      <c r="E15" s="176">
        <v>1</v>
      </c>
      <c r="F15" s="177"/>
      <c r="G15" s="178">
        <f t="shared" si="0"/>
        <v>0</v>
      </c>
      <c r="H15" s="159">
        <v>0</v>
      </c>
      <c r="I15" s="158">
        <f t="shared" si="1"/>
        <v>0</v>
      </c>
      <c r="J15" s="159">
        <v>4000</v>
      </c>
      <c r="K15" s="158">
        <f t="shared" si="2"/>
        <v>4000</v>
      </c>
      <c r="L15" s="158">
        <v>15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139</v>
      </c>
      <c r="T15" s="158" t="s">
        <v>140</v>
      </c>
      <c r="U15" s="158">
        <v>0</v>
      </c>
      <c r="V15" s="158">
        <f t="shared" si="6"/>
        <v>0</v>
      </c>
      <c r="W15" s="158"/>
      <c r="X15" s="158" t="s">
        <v>141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142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7">
        <v>8</v>
      </c>
      <c r="B16" s="168" t="s">
        <v>155</v>
      </c>
      <c r="C16" s="182" t="s">
        <v>156</v>
      </c>
      <c r="D16" s="169" t="s">
        <v>138</v>
      </c>
      <c r="E16" s="170">
        <v>1</v>
      </c>
      <c r="F16" s="171"/>
      <c r="G16" s="172">
        <f t="shared" si="0"/>
        <v>0</v>
      </c>
      <c r="H16" s="159">
        <v>0</v>
      </c>
      <c r="I16" s="158">
        <f t="shared" si="1"/>
        <v>0</v>
      </c>
      <c r="J16" s="159">
        <v>200</v>
      </c>
      <c r="K16" s="158">
        <f t="shared" si="2"/>
        <v>200</v>
      </c>
      <c r="L16" s="158">
        <v>15</v>
      </c>
      <c r="M16" s="158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139</v>
      </c>
      <c r="T16" s="158" t="s">
        <v>140</v>
      </c>
      <c r="U16" s="158">
        <v>0</v>
      </c>
      <c r="V16" s="158">
        <f t="shared" si="6"/>
        <v>0</v>
      </c>
      <c r="W16" s="158"/>
      <c r="X16" s="158" t="s">
        <v>141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142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33" x14ac:dyDescent="0.2">
      <c r="A17" s="3"/>
      <c r="B17" s="4"/>
      <c r="C17" s="183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121</v>
      </c>
    </row>
    <row r="18" spans="1:33" x14ac:dyDescent="0.2">
      <c r="A18" s="152"/>
      <c r="B18" s="153" t="s">
        <v>31</v>
      </c>
      <c r="C18" s="184"/>
      <c r="D18" s="154"/>
      <c r="E18" s="155"/>
      <c r="F18" s="155"/>
      <c r="G18" s="179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157</v>
      </c>
    </row>
    <row r="19" spans="1:33" x14ac:dyDescent="0.2">
      <c r="A19" s="3"/>
      <c r="B19" s="4"/>
      <c r="C19" s="183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"/>
      <c r="B20" s="4"/>
      <c r="C20" s="183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264" t="s">
        <v>158</v>
      </c>
      <c r="B21" s="264"/>
      <c r="C21" s="265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">
      <c r="A22" s="245"/>
      <c r="B22" s="246"/>
      <c r="C22" s="247"/>
      <c r="D22" s="246"/>
      <c r="E22" s="246"/>
      <c r="F22" s="246"/>
      <c r="G22" s="24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159</v>
      </c>
    </row>
    <row r="23" spans="1:33" x14ac:dyDescent="0.2">
      <c r="A23" s="249"/>
      <c r="B23" s="250"/>
      <c r="C23" s="251"/>
      <c r="D23" s="250"/>
      <c r="E23" s="250"/>
      <c r="F23" s="250"/>
      <c r="G23" s="25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">
      <c r="A24" s="249"/>
      <c r="B24" s="250"/>
      <c r="C24" s="251"/>
      <c r="D24" s="250"/>
      <c r="E24" s="250"/>
      <c r="F24" s="250"/>
      <c r="G24" s="25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">
      <c r="A25" s="249"/>
      <c r="B25" s="250"/>
      <c r="C25" s="251"/>
      <c r="D25" s="250"/>
      <c r="E25" s="250"/>
      <c r="F25" s="250"/>
      <c r="G25" s="25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">
      <c r="A26" s="253"/>
      <c r="B26" s="254"/>
      <c r="C26" s="255"/>
      <c r="D26" s="254"/>
      <c r="E26" s="254"/>
      <c r="F26" s="254"/>
      <c r="G26" s="25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">
      <c r="A27" s="3"/>
      <c r="B27" s="4"/>
      <c r="C27" s="183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">
      <c r="C28" s="185"/>
      <c r="D28" s="10"/>
      <c r="AG28" t="s">
        <v>160</v>
      </c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8" activePane="bottomLeft" state="frozen"/>
      <selection pane="bottomLeft" activeCell="Y384" sqref="Y384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109</v>
      </c>
    </row>
    <row r="2" spans="1:60" ht="25.15" customHeight="1" x14ac:dyDescent="0.2">
      <c r="A2" s="141" t="s">
        <v>8</v>
      </c>
      <c r="B2" s="49"/>
      <c r="C2" s="258" t="s">
        <v>827</v>
      </c>
      <c r="D2" s="259"/>
      <c r="E2" s="259"/>
      <c r="F2" s="259"/>
      <c r="G2" s="260"/>
      <c r="AG2" t="s">
        <v>110</v>
      </c>
    </row>
    <row r="3" spans="1:60" ht="25.15" customHeight="1" x14ac:dyDescent="0.2">
      <c r="A3" s="141" t="s">
        <v>9</v>
      </c>
      <c r="B3" s="49"/>
      <c r="C3" s="258" t="s">
        <v>45</v>
      </c>
      <c r="D3" s="259"/>
      <c r="E3" s="259"/>
      <c r="F3" s="259"/>
      <c r="G3" s="260"/>
      <c r="AC3" s="123" t="s">
        <v>110</v>
      </c>
      <c r="AG3" t="s">
        <v>111</v>
      </c>
    </row>
    <row r="4" spans="1:60" ht="25.15" customHeight="1" x14ac:dyDescent="0.2">
      <c r="A4" s="142" t="s">
        <v>10</v>
      </c>
      <c r="B4" s="143"/>
      <c r="C4" s="261" t="s">
        <v>48</v>
      </c>
      <c r="D4" s="262"/>
      <c r="E4" s="262"/>
      <c r="F4" s="262"/>
      <c r="G4" s="263"/>
      <c r="AG4" t="s">
        <v>112</v>
      </c>
    </row>
    <row r="5" spans="1:60" x14ac:dyDescent="0.2">
      <c r="D5" s="10"/>
    </row>
    <row r="6" spans="1:60" ht="38.25" x14ac:dyDescent="0.2">
      <c r="A6" s="145" t="s">
        <v>113</v>
      </c>
      <c r="B6" s="147" t="s">
        <v>114</v>
      </c>
      <c r="C6" s="147" t="s">
        <v>115</v>
      </c>
      <c r="D6" s="146" t="s">
        <v>116</v>
      </c>
      <c r="E6" s="145" t="s">
        <v>117</v>
      </c>
      <c r="F6" s="144" t="s">
        <v>118</v>
      </c>
      <c r="G6" s="145" t="s">
        <v>31</v>
      </c>
      <c r="H6" s="148" t="s">
        <v>32</v>
      </c>
      <c r="I6" s="148" t="s">
        <v>119</v>
      </c>
      <c r="J6" s="148" t="s">
        <v>33</v>
      </c>
      <c r="K6" s="148" t="s">
        <v>120</v>
      </c>
      <c r="L6" s="148" t="s">
        <v>121</v>
      </c>
      <c r="M6" s="148" t="s">
        <v>122</v>
      </c>
      <c r="N6" s="148" t="s">
        <v>123</v>
      </c>
      <c r="O6" s="148" t="s">
        <v>124</v>
      </c>
      <c r="P6" s="148" t="s">
        <v>125</v>
      </c>
      <c r="Q6" s="148" t="s">
        <v>126</v>
      </c>
      <c r="R6" s="148" t="s">
        <v>127</v>
      </c>
      <c r="S6" s="148" t="s">
        <v>128</v>
      </c>
      <c r="T6" s="148" t="s">
        <v>129</v>
      </c>
      <c r="U6" s="148" t="s">
        <v>130</v>
      </c>
      <c r="V6" s="148" t="s">
        <v>131</v>
      </c>
      <c r="W6" s="148" t="s">
        <v>132</v>
      </c>
      <c r="X6" s="148" t="s">
        <v>133</v>
      </c>
    </row>
    <row r="7" spans="1:60" hidden="1" x14ac:dyDescent="0.2">
      <c r="A7" s="4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134</v>
      </c>
      <c r="B8" s="162" t="s">
        <v>54</v>
      </c>
      <c r="C8" s="180" t="s">
        <v>55</v>
      </c>
      <c r="D8" s="163"/>
      <c r="E8" s="164"/>
      <c r="F8" s="165"/>
      <c r="G8" s="166">
        <f>SUMIF(AG9:AG27,"&lt;&gt;NOR",G9:G27)</f>
        <v>0</v>
      </c>
      <c r="H8" s="160"/>
      <c r="I8" s="160">
        <f>SUM(I9:I27)</f>
        <v>6447.47</v>
      </c>
      <c r="J8" s="160"/>
      <c r="K8" s="160">
        <f>SUM(K9:K27)</f>
        <v>9603.7900000000009</v>
      </c>
      <c r="L8" s="160"/>
      <c r="M8" s="160">
        <f>SUM(M9:M27)</f>
        <v>0</v>
      </c>
      <c r="N8" s="160"/>
      <c r="O8" s="160">
        <f>SUM(O9:O27)</f>
        <v>0.66000000000000014</v>
      </c>
      <c r="P8" s="160"/>
      <c r="Q8" s="160">
        <f>SUM(Q9:Q27)</f>
        <v>0</v>
      </c>
      <c r="R8" s="160"/>
      <c r="S8" s="160"/>
      <c r="T8" s="160"/>
      <c r="U8" s="160"/>
      <c r="V8" s="160">
        <f>SUM(V9:V27)</f>
        <v>11.73</v>
      </c>
      <c r="W8" s="160"/>
      <c r="X8" s="160"/>
      <c r="AG8" t="s">
        <v>135</v>
      </c>
    </row>
    <row r="9" spans="1:60" outlineLevel="1" x14ac:dyDescent="0.2">
      <c r="A9" s="167">
        <v>1</v>
      </c>
      <c r="B9" s="168" t="s">
        <v>161</v>
      </c>
      <c r="C9" s="182" t="s">
        <v>162</v>
      </c>
      <c r="D9" s="169" t="s">
        <v>163</v>
      </c>
      <c r="E9" s="170">
        <v>6.7299999999999999E-3</v>
      </c>
      <c r="F9" s="171"/>
      <c r="G9" s="172">
        <f>ROUND(E9*F9,2)</f>
        <v>0</v>
      </c>
      <c r="H9" s="159">
        <v>47266.02</v>
      </c>
      <c r="I9" s="158">
        <f>ROUND(E9*H9,2)</f>
        <v>318.10000000000002</v>
      </c>
      <c r="J9" s="159">
        <v>10671.88</v>
      </c>
      <c r="K9" s="158">
        <f>ROUND(E9*J9,2)</f>
        <v>71.819999999999993</v>
      </c>
      <c r="L9" s="158">
        <v>15</v>
      </c>
      <c r="M9" s="158">
        <f>G9*(1+L9/100)</f>
        <v>0</v>
      </c>
      <c r="N9" s="158">
        <v>1.0900000000000001</v>
      </c>
      <c r="O9" s="158">
        <f>ROUND(E9*N9,2)</f>
        <v>0.01</v>
      </c>
      <c r="P9" s="158">
        <v>0</v>
      </c>
      <c r="Q9" s="158">
        <f>ROUND(E9*P9,2)</f>
        <v>0</v>
      </c>
      <c r="R9" s="158"/>
      <c r="S9" s="158" t="s">
        <v>164</v>
      </c>
      <c r="T9" s="158" t="s">
        <v>140</v>
      </c>
      <c r="U9" s="158">
        <v>20.6</v>
      </c>
      <c r="V9" s="158">
        <f>ROUND(E9*U9,2)</f>
        <v>0.14000000000000001</v>
      </c>
      <c r="W9" s="158"/>
      <c r="X9" s="158" t="s">
        <v>165</v>
      </c>
      <c r="Y9" s="149"/>
      <c r="Z9" s="149"/>
      <c r="AA9" s="149"/>
      <c r="AB9" s="149"/>
      <c r="AC9" s="149"/>
      <c r="AD9" s="149"/>
      <c r="AE9" s="149"/>
      <c r="AF9" s="149"/>
      <c r="AG9" s="149" t="s">
        <v>166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7"/>
      <c r="B10" s="157"/>
      <c r="C10" s="190" t="s">
        <v>167</v>
      </c>
      <c r="D10" s="186"/>
      <c r="E10" s="187">
        <v>6.7299999999999999E-3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168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3">
        <v>2</v>
      </c>
      <c r="B11" s="174" t="s">
        <v>169</v>
      </c>
      <c r="C11" s="181" t="s">
        <v>170</v>
      </c>
      <c r="D11" s="175" t="s">
        <v>171</v>
      </c>
      <c r="E11" s="176">
        <v>1</v>
      </c>
      <c r="F11" s="177"/>
      <c r="G11" s="178">
        <f>ROUND(E11*F11,2)</f>
        <v>0</v>
      </c>
      <c r="H11" s="159">
        <v>9.44</v>
      </c>
      <c r="I11" s="158">
        <f>ROUND(E11*H11,2)</f>
        <v>9.44</v>
      </c>
      <c r="J11" s="159">
        <v>584.55999999999995</v>
      </c>
      <c r="K11" s="158">
        <f>ROUND(E11*J11,2)</f>
        <v>584.55999999999995</v>
      </c>
      <c r="L11" s="158">
        <v>15</v>
      </c>
      <c r="M11" s="158">
        <f>G11*(1+L11/100)</f>
        <v>0</v>
      </c>
      <c r="N11" s="158">
        <v>2.4000000000000001E-4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164</v>
      </c>
      <c r="T11" s="158" t="s">
        <v>140</v>
      </c>
      <c r="U11" s="158">
        <v>1.04</v>
      </c>
      <c r="V11" s="158">
        <f>ROUND(E11*U11,2)</f>
        <v>1.04</v>
      </c>
      <c r="W11" s="158"/>
      <c r="X11" s="158" t="s">
        <v>165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166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67">
        <v>3</v>
      </c>
      <c r="B12" s="168" t="s">
        <v>172</v>
      </c>
      <c r="C12" s="182" t="s">
        <v>173</v>
      </c>
      <c r="D12" s="169" t="s">
        <v>174</v>
      </c>
      <c r="E12" s="170">
        <v>4.58</v>
      </c>
      <c r="F12" s="171"/>
      <c r="G12" s="172">
        <f>ROUND(E12*F12,2)</f>
        <v>0</v>
      </c>
      <c r="H12" s="159">
        <v>544.28</v>
      </c>
      <c r="I12" s="158">
        <f>ROUND(E12*H12,2)</f>
        <v>2492.8000000000002</v>
      </c>
      <c r="J12" s="159">
        <v>283.62</v>
      </c>
      <c r="K12" s="158">
        <f>ROUND(E12*J12,2)</f>
        <v>1298.98</v>
      </c>
      <c r="L12" s="158">
        <v>15</v>
      </c>
      <c r="M12" s="158">
        <f>G12*(1+L12/100)</f>
        <v>0</v>
      </c>
      <c r="N12" s="158">
        <v>7.4709999999999999E-2</v>
      </c>
      <c r="O12" s="158">
        <f>ROUND(E12*N12,2)</f>
        <v>0.34</v>
      </c>
      <c r="P12" s="158">
        <v>0</v>
      </c>
      <c r="Q12" s="158">
        <f>ROUND(E12*P12,2)</f>
        <v>0</v>
      </c>
      <c r="R12" s="158"/>
      <c r="S12" s="158" t="s">
        <v>164</v>
      </c>
      <c r="T12" s="158" t="s">
        <v>140</v>
      </c>
      <c r="U12" s="158">
        <v>0.52915000000000001</v>
      </c>
      <c r="V12" s="158">
        <f>ROUND(E12*U12,2)</f>
        <v>2.42</v>
      </c>
      <c r="W12" s="158"/>
      <c r="X12" s="158" t="s">
        <v>165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166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7"/>
      <c r="B13" s="157"/>
      <c r="C13" s="190" t="s">
        <v>175</v>
      </c>
      <c r="D13" s="186"/>
      <c r="E13" s="187">
        <v>5.98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168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7"/>
      <c r="B14" s="157"/>
      <c r="C14" s="190" t="s">
        <v>176</v>
      </c>
      <c r="D14" s="186"/>
      <c r="E14" s="187">
        <v>-1.4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168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7">
        <v>4</v>
      </c>
      <c r="B15" s="168" t="s">
        <v>177</v>
      </c>
      <c r="C15" s="182" t="s">
        <v>178</v>
      </c>
      <c r="D15" s="169" t="s">
        <v>179</v>
      </c>
      <c r="E15" s="170">
        <v>5.2</v>
      </c>
      <c r="F15" s="171"/>
      <c r="G15" s="172">
        <f>ROUND(E15*F15,2)</f>
        <v>0</v>
      </c>
      <c r="H15" s="159">
        <v>26.86</v>
      </c>
      <c r="I15" s="158">
        <f>ROUND(E15*H15,2)</f>
        <v>139.66999999999999</v>
      </c>
      <c r="J15" s="159">
        <v>121.04</v>
      </c>
      <c r="K15" s="158">
        <f>ROUND(E15*J15,2)</f>
        <v>629.41</v>
      </c>
      <c r="L15" s="158">
        <v>15</v>
      </c>
      <c r="M15" s="158">
        <f>G15*(1+L15/100)</f>
        <v>0</v>
      </c>
      <c r="N15" s="158">
        <v>1.0200000000000001E-3</v>
      </c>
      <c r="O15" s="158">
        <f>ROUND(E15*N15,2)</f>
        <v>0.01</v>
      </c>
      <c r="P15" s="158">
        <v>0</v>
      </c>
      <c r="Q15" s="158">
        <f>ROUND(E15*P15,2)</f>
        <v>0</v>
      </c>
      <c r="R15" s="158"/>
      <c r="S15" s="158" t="s">
        <v>164</v>
      </c>
      <c r="T15" s="158" t="s">
        <v>140</v>
      </c>
      <c r="U15" s="158">
        <v>0.223</v>
      </c>
      <c r="V15" s="158">
        <f>ROUND(E15*U15,2)</f>
        <v>1.1599999999999999</v>
      </c>
      <c r="W15" s="158"/>
      <c r="X15" s="158" t="s">
        <v>165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166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7"/>
      <c r="B16" s="157"/>
      <c r="C16" s="190" t="s">
        <v>180</v>
      </c>
      <c r="D16" s="186"/>
      <c r="E16" s="187">
        <v>5.2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168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67">
        <v>5</v>
      </c>
      <c r="B17" s="168" t="s">
        <v>181</v>
      </c>
      <c r="C17" s="182" t="s">
        <v>182</v>
      </c>
      <c r="D17" s="169" t="s">
        <v>174</v>
      </c>
      <c r="E17" s="170">
        <v>3.25</v>
      </c>
      <c r="F17" s="171"/>
      <c r="G17" s="172">
        <f>ROUND(E17*F17,2)</f>
        <v>0</v>
      </c>
      <c r="H17" s="159">
        <v>521.54999999999995</v>
      </c>
      <c r="I17" s="158">
        <f>ROUND(E17*H17,2)</f>
        <v>1695.04</v>
      </c>
      <c r="J17" s="159">
        <v>414.95</v>
      </c>
      <c r="K17" s="158">
        <f>ROUND(E17*J17,2)</f>
        <v>1348.59</v>
      </c>
      <c r="L17" s="158">
        <v>15</v>
      </c>
      <c r="M17" s="158">
        <f>G17*(1+L17/100)</f>
        <v>0</v>
      </c>
      <c r="N17" s="158">
        <v>7.392E-2</v>
      </c>
      <c r="O17" s="158">
        <f>ROUND(E17*N17,2)</f>
        <v>0.24</v>
      </c>
      <c r="P17" s="158">
        <v>0</v>
      </c>
      <c r="Q17" s="158">
        <f>ROUND(E17*P17,2)</f>
        <v>0</v>
      </c>
      <c r="R17" s="158"/>
      <c r="S17" s="158" t="s">
        <v>164</v>
      </c>
      <c r="T17" s="158" t="s">
        <v>140</v>
      </c>
      <c r="U17" s="158">
        <v>0.77700000000000002</v>
      </c>
      <c r="V17" s="158">
        <f>ROUND(E17*U17,2)</f>
        <v>2.5299999999999998</v>
      </c>
      <c r="W17" s="158"/>
      <c r="X17" s="158" t="s">
        <v>165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166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7"/>
      <c r="B18" s="157"/>
      <c r="C18" s="190" t="s">
        <v>183</v>
      </c>
      <c r="D18" s="186"/>
      <c r="E18" s="187">
        <v>2.85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168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7"/>
      <c r="B19" s="157"/>
      <c r="C19" s="190" t="s">
        <v>184</v>
      </c>
      <c r="D19" s="186"/>
      <c r="E19" s="187">
        <v>0.4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168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7">
        <v>6</v>
      </c>
      <c r="B20" s="168" t="s">
        <v>185</v>
      </c>
      <c r="C20" s="182" t="s">
        <v>186</v>
      </c>
      <c r="D20" s="169" t="s">
        <v>174</v>
      </c>
      <c r="E20" s="170">
        <v>7.65</v>
      </c>
      <c r="F20" s="171"/>
      <c r="G20" s="172">
        <f>ROUND(E20*F20,2)</f>
        <v>0</v>
      </c>
      <c r="H20" s="159">
        <v>0</v>
      </c>
      <c r="I20" s="158">
        <f>ROUND(E20*H20,2)</f>
        <v>0</v>
      </c>
      <c r="J20" s="159">
        <v>324.2</v>
      </c>
      <c r="K20" s="158">
        <f>ROUND(E20*J20,2)</f>
        <v>2480.13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164</v>
      </c>
      <c r="T20" s="158" t="s">
        <v>140</v>
      </c>
      <c r="U20" s="158">
        <v>0.57999999999999996</v>
      </c>
      <c r="V20" s="158">
        <f>ROUND(E20*U20,2)</f>
        <v>4.4400000000000004</v>
      </c>
      <c r="W20" s="158"/>
      <c r="X20" s="158" t="s">
        <v>165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166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7"/>
      <c r="B21" s="157"/>
      <c r="C21" s="190" t="s">
        <v>187</v>
      </c>
      <c r="D21" s="186"/>
      <c r="E21" s="187">
        <v>3.91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168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7"/>
      <c r="B22" s="157"/>
      <c r="C22" s="190" t="s">
        <v>188</v>
      </c>
      <c r="D22" s="186"/>
      <c r="E22" s="187">
        <v>3.74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168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3">
        <v>7</v>
      </c>
      <c r="B23" s="174" t="s">
        <v>46</v>
      </c>
      <c r="C23" s="181" t="s">
        <v>189</v>
      </c>
      <c r="D23" s="175" t="s">
        <v>190</v>
      </c>
      <c r="E23" s="176">
        <v>1</v>
      </c>
      <c r="F23" s="177"/>
      <c r="G23" s="178">
        <f>ROUND(E23*F23,2)</f>
        <v>0</v>
      </c>
      <c r="H23" s="159">
        <v>1491.7</v>
      </c>
      <c r="I23" s="158">
        <f>ROUND(E23*H23,2)</f>
        <v>1491.7</v>
      </c>
      <c r="J23" s="159">
        <v>0</v>
      </c>
      <c r="K23" s="158">
        <f>ROUND(E23*J23,2)</f>
        <v>0</v>
      </c>
      <c r="L23" s="158">
        <v>15</v>
      </c>
      <c r="M23" s="158">
        <f>G23*(1+L23/100)</f>
        <v>0</v>
      </c>
      <c r="N23" s="158">
        <v>0</v>
      </c>
      <c r="O23" s="158">
        <f>ROUND(E23*N23,2)</f>
        <v>0</v>
      </c>
      <c r="P23" s="158">
        <v>0</v>
      </c>
      <c r="Q23" s="158">
        <f>ROUND(E23*P23,2)</f>
        <v>0</v>
      </c>
      <c r="R23" s="158"/>
      <c r="S23" s="158" t="s">
        <v>139</v>
      </c>
      <c r="T23" s="158" t="s">
        <v>140</v>
      </c>
      <c r="U23" s="158">
        <v>0</v>
      </c>
      <c r="V23" s="158">
        <f>ROUND(E23*U23,2)</f>
        <v>0</v>
      </c>
      <c r="W23" s="158"/>
      <c r="X23" s="158" t="s">
        <v>191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192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7">
        <v>8</v>
      </c>
      <c r="B24" s="168" t="s">
        <v>193</v>
      </c>
      <c r="C24" s="182" t="s">
        <v>194</v>
      </c>
      <c r="D24" s="169" t="s">
        <v>163</v>
      </c>
      <c r="E24" s="170">
        <v>6.7299999999999999E-3</v>
      </c>
      <c r="F24" s="171"/>
      <c r="G24" s="172">
        <f>ROUND(E24*F24,2)</f>
        <v>0</v>
      </c>
      <c r="H24" s="159">
        <v>44683.5</v>
      </c>
      <c r="I24" s="158">
        <f>ROUND(E24*H24,2)</f>
        <v>300.72000000000003</v>
      </c>
      <c r="J24" s="159">
        <v>0</v>
      </c>
      <c r="K24" s="158">
        <f>ROUND(E24*J24,2)</f>
        <v>0</v>
      </c>
      <c r="L24" s="158">
        <v>15</v>
      </c>
      <c r="M24" s="158">
        <f>G24*(1+L24/100)</f>
        <v>0</v>
      </c>
      <c r="N24" s="158">
        <v>1</v>
      </c>
      <c r="O24" s="158">
        <f>ROUND(E24*N24,2)</f>
        <v>0.01</v>
      </c>
      <c r="P24" s="158">
        <v>0</v>
      </c>
      <c r="Q24" s="158">
        <f>ROUND(E24*P24,2)</f>
        <v>0</v>
      </c>
      <c r="R24" s="158" t="s">
        <v>195</v>
      </c>
      <c r="S24" s="158" t="s">
        <v>164</v>
      </c>
      <c r="T24" s="158" t="s">
        <v>140</v>
      </c>
      <c r="U24" s="158">
        <v>0</v>
      </c>
      <c r="V24" s="158">
        <f>ROUND(E24*U24,2)</f>
        <v>0</v>
      </c>
      <c r="W24" s="158"/>
      <c r="X24" s="158" t="s">
        <v>191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192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7"/>
      <c r="B25" s="157"/>
      <c r="C25" s="190" t="s">
        <v>167</v>
      </c>
      <c r="D25" s="186"/>
      <c r="E25" s="187">
        <v>6.7299999999999999E-3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168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67">
        <v>9</v>
      </c>
      <c r="B26" s="168" t="s">
        <v>196</v>
      </c>
      <c r="C26" s="182" t="s">
        <v>197</v>
      </c>
      <c r="D26" s="169" t="s">
        <v>174</v>
      </c>
      <c r="E26" s="170">
        <v>4.16</v>
      </c>
      <c r="F26" s="171"/>
      <c r="G26" s="172">
        <f>ROUND(E26*F26,2)</f>
        <v>0</v>
      </c>
      <c r="H26" s="159">
        <v>0</v>
      </c>
      <c r="I26" s="158">
        <f>ROUND(E26*H26,2)</f>
        <v>0</v>
      </c>
      <c r="J26" s="159">
        <v>766.9</v>
      </c>
      <c r="K26" s="158">
        <f>ROUND(E26*J26,2)</f>
        <v>3190.3</v>
      </c>
      <c r="L26" s="158">
        <v>15</v>
      </c>
      <c r="M26" s="158">
        <f>G26*(1+L26/100)</f>
        <v>0</v>
      </c>
      <c r="N26" s="158">
        <v>1.1469999999999999E-2</v>
      </c>
      <c r="O26" s="158">
        <f>ROUND(E26*N26,2)</f>
        <v>0.05</v>
      </c>
      <c r="P26" s="158">
        <v>0</v>
      </c>
      <c r="Q26" s="158">
        <f>ROUND(E26*P26,2)</f>
        <v>0</v>
      </c>
      <c r="R26" s="158"/>
      <c r="S26" s="158" t="s">
        <v>164</v>
      </c>
      <c r="T26" s="158" t="s">
        <v>140</v>
      </c>
      <c r="U26" s="158">
        <v>0</v>
      </c>
      <c r="V26" s="158">
        <f>ROUND(E26*U26,2)</f>
        <v>0</v>
      </c>
      <c r="W26" s="158"/>
      <c r="X26" s="158" t="s">
        <v>198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199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7"/>
      <c r="B27" s="157"/>
      <c r="C27" s="190" t="s">
        <v>200</v>
      </c>
      <c r="D27" s="186"/>
      <c r="E27" s="187">
        <v>4.16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9"/>
      <c r="Z27" s="149"/>
      <c r="AA27" s="149"/>
      <c r="AB27" s="149"/>
      <c r="AC27" s="149"/>
      <c r="AD27" s="149"/>
      <c r="AE27" s="149"/>
      <c r="AF27" s="149"/>
      <c r="AG27" s="149" t="s">
        <v>168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194" t="s">
        <v>134</v>
      </c>
      <c r="B28" s="162" t="s">
        <v>56</v>
      </c>
      <c r="C28" s="180" t="s">
        <v>57</v>
      </c>
      <c r="D28" s="163"/>
      <c r="E28" s="164"/>
      <c r="F28" s="165"/>
      <c r="G28" s="166">
        <f>SUMIF(AG29:AG32,"&lt;&gt;NOR",G29:G32)</f>
        <v>0</v>
      </c>
      <c r="H28" s="160"/>
      <c r="I28" s="160">
        <f>SUM(I29:I32)</f>
        <v>2260.56</v>
      </c>
      <c r="J28" s="160"/>
      <c r="K28" s="160">
        <f>SUM(K29:K32)</f>
        <v>4775.32</v>
      </c>
      <c r="L28" s="160"/>
      <c r="M28" s="160">
        <f>SUM(M29:M32)</f>
        <v>0</v>
      </c>
      <c r="N28" s="160"/>
      <c r="O28" s="160">
        <f>SUM(O29:O32)</f>
        <v>0.09</v>
      </c>
      <c r="P28" s="160"/>
      <c r="Q28" s="160">
        <f>SUM(Q29:Q32)</f>
        <v>0</v>
      </c>
      <c r="R28" s="160"/>
      <c r="S28" s="160"/>
      <c r="T28" s="160"/>
      <c r="U28" s="160"/>
      <c r="V28" s="160">
        <f>SUM(V29:V32)</f>
        <v>7.26</v>
      </c>
      <c r="W28" s="160"/>
      <c r="X28" s="160"/>
      <c r="AG28" t="s">
        <v>135</v>
      </c>
    </row>
    <row r="29" spans="1:60" ht="22.5" outlineLevel="1" x14ac:dyDescent="0.2">
      <c r="A29" s="167">
        <v>10</v>
      </c>
      <c r="B29" s="168" t="s">
        <v>201</v>
      </c>
      <c r="C29" s="182" t="s">
        <v>202</v>
      </c>
      <c r="D29" s="169" t="s">
        <v>174</v>
      </c>
      <c r="E29" s="170">
        <v>3.91</v>
      </c>
      <c r="F29" s="171"/>
      <c r="G29" s="172">
        <f>ROUND(E29*F29,2)</f>
        <v>0</v>
      </c>
      <c r="H29" s="159">
        <v>265.24</v>
      </c>
      <c r="I29" s="158">
        <f>ROUND(E29*H29,2)</f>
        <v>1037.0899999999999</v>
      </c>
      <c r="J29" s="159">
        <v>626.86</v>
      </c>
      <c r="K29" s="158">
        <f>ROUND(E29*J29,2)</f>
        <v>2451.02</v>
      </c>
      <c r="L29" s="158">
        <v>15</v>
      </c>
      <c r="M29" s="158">
        <f>G29*(1+L29/100)</f>
        <v>0</v>
      </c>
      <c r="N29" s="158">
        <v>1.1900000000000001E-2</v>
      </c>
      <c r="O29" s="158">
        <f>ROUND(E29*N29,2)</f>
        <v>0.05</v>
      </c>
      <c r="P29" s="158">
        <v>0</v>
      </c>
      <c r="Q29" s="158">
        <f>ROUND(E29*P29,2)</f>
        <v>0</v>
      </c>
      <c r="R29" s="158"/>
      <c r="S29" s="158" t="s">
        <v>164</v>
      </c>
      <c r="T29" s="158" t="s">
        <v>140</v>
      </c>
      <c r="U29" s="158">
        <v>0.95</v>
      </c>
      <c r="V29" s="158">
        <f>ROUND(E29*U29,2)</f>
        <v>3.71</v>
      </c>
      <c r="W29" s="158"/>
      <c r="X29" s="158" t="s">
        <v>165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166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7"/>
      <c r="B30" s="157"/>
      <c r="C30" s="190" t="s">
        <v>187</v>
      </c>
      <c r="D30" s="186"/>
      <c r="E30" s="187">
        <v>3.91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168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67">
        <v>11</v>
      </c>
      <c r="B31" s="168" t="s">
        <v>203</v>
      </c>
      <c r="C31" s="182" t="s">
        <v>204</v>
      </c>
      <c r="D31" s="169" t="s">
        <v>174</v>
      </c>
      <c r="E31" s="170">
        <v>3.74</v>
      </c>
      <c r="F31" s="171"/>
      <c r="G31" s="172">
        <f>ROUND(E31*F31,2)</f>
        <v>0</v>
      </c>
      <c r="H31" s="159">
        <v>327.13</v>
      </c>
      <c r="I31" s="158">
        <f>ROUND(E31*H31,2)</f>
        <v>1223.47</v>
      </c>
      <c r="J31" s="159">
        <v>621.47</v>
      </c>
      <c r="K31" s="158">
        <f>ROUND(E31*J31,2)</f>
        <v>2324.3000000000002</v>
      </c>
      <c r="L31" s="158">
        <v>15</v>
      </c>
      <c r="M31" s="158">
        <f>G31*(1+L31/100)</f>
        <v>0</v>
      </c>
      <c r="N31" s="158">
        <v>1.201E-2</v>
      </c>
      <c r="O31" s="158">
        <f>ROUND(E31*N31,2)</f>
        <v>0.04</v>
      </c>
      <c r="P31" s="158">
        <v>0</v>
      </c>
      <c r="Q31" s="158">
        <f>ROUND(E31*P31,2)</f>
        <v>0</v>
      </c>
      <c r="R31" s="158"/>
      <c r="S31" s="158" t="s">
        <v>164</v>
      </c>
      <c r="T31" s="158" t="s">
        <v>140</v>
      </c>
      <c r="U31" s="158">
        <v>0.95</v>
      </c>
      <c r="V31" s="158">
        <f>ROUND(E31*U31,2)</f>
        <v>3.55</v>
      </c>
      <c r="W31" s="158"/>
      <c r="X31" s="158" t="s">
        <v>165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166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7"/>
      <c r="B32" s="157"/>
      <c r="C32" s="190" t="s">
        <v>188</v>
      </c>
      <c r="D32" s="186"/>
      <c r="E32" s="187">
        <v>3.74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168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">
      <c r="A33" s="194" t="s">
        <v>134</v>
      </c>
      <c r="B33" s="162" t="s">
        <v>58</v>
      </c>
      <c r="C33" s="180" t="s">
        <v>59</v>
      </c>
      <c r="D33" s="163"/>
      <c r="E33" s="164"/>
      <c r="F33" s="165"/>
      <c r="G33" s="166">
        <f>SUMIF(AG34:AG65,"&lt;&gt;NOR",G34:G65)</f>
        <v>0</v>
      </c>
      <c r="H33" s="160"/>
      <c r="I33" s="160">
        <f>SUM(I34:I65)</f>
        <v>4086.1500000000005</v>
      </c>
      <c r="J33" s="160"/>
      <c r="K33" s="160">
        <f>SUM(K34:K65)</f>
        <v>22594.519999999997</v>
      </c>
      <c r="L33" s="160"/>
      <c r="M33" s="160">
        <f>SUM(M34:M65)</f>
        <v>0</v>
      </c>
      <c r="N33" s="160"/>
      <c r="O33" s="160">
        <f>SUM(O34:O65)</f>
        <v>1.75</v>
      </c>
      <c r="P33" s="160"/>
      <c r="Q33" s="160">
        <f>SUM(Q34:Q65)</f>
        <v>0</v>
      </c>
      <c r="R33" s="160"/>
      <c r="S33" s="160"/>
      <c r="T33" s="160"/>
      <c r="U33" s="160"/>
      <c r="V33" s="160">
        <f>SUM(V34:V65)</f>
        <v>40.030000000000008</v>
      </c>
      <c r="W33" s="160"/>
      <c r="X33" s="160"/>
      <c r="AG33" t="s">
        <v>135</v>
      </c>
    </row>
    <row r="34" spans="1:60" outlineLevel="1" x14ac:dyDescent="0.2">
      <c r="A34" s="167">
        <v>12</v>
      </c>
      <c r="B34" s="168" t="s">
        <v>205</v>
      </c>
      <c r="C34" s="182" t="s">
        <v>206</v>
      </c>
      <c r="D34" s="169" t="s">
        <v>174</v>
      </c>
      <c r="E34" s="170">
        <v>5.96</v>
      </c>
      <c r="F34" s="171"/>
      <c r="G34" s="172">
        <f>ROUND(E34*F34,2)</f>
        <v>0</v>
      </c>
      <c r="H34" s="159">
        <v>30.39</v>
      </c>
      <c r="I34" s="158">
        <f>ROUND(E34*H34,2)</f>
        <v>181.12</v>
      </c>
      <c r="J34" s="159">
        <v>134.21</v>
      </c>
      <c r="K34" s="158">
        <f>ROUND(E34*J34,2)</f>
        <v>799.89</v>
      </c>
      <c r="L34" s="158">
        <v>15</v>
      </c>
      <c r="M34" s="158">
        <f>G34*(1+L34/100)</f>
        <v>0</v>
      </c>
      <c r="N34" s="158">
        <v>4.8999999999999998E-3</v>
      </c>
      <c r="O34" s="158">
        <f>ROUND(E34*N34,2)</f>
        <v>0.03</v>
      </c>
      <c r="P34" s="158">
        <v>0</v>
      </c>
      <c r="Q34" s="158">
        <f>ROUND(E34*P34,2)</f>
        <v>0</v>
      </c>
      <c r="R34" s="158"/>
      <c r="S34" s="158" t="s">
        <v>164</v>
      </c>
      <c r="T34" s="158" t="s">
        <v>140</v>
      </c>
      <c r="U34" s="158">
        <v>0.25</v>
      </c>
      <c r="V34" s="158">
        <f>ROUND(E34*U34,2)</f>
        <v>1.49</v>
      </c>
      <c r="W34" s="158"/>
      <c r="X34" s="158" t="s">
        <v>165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166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7"/>
      <c r="B35" s="157"/>
      <c r="C35" s="190" t="s">
        <v>207</v>
      </c>
      <c r="D35" s="186"/>
      <c r="E35" s="187">
        <v>4.58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168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7"/>
      <c r="B36" s="157"/>
      <c r="C36" s="190" t="s">
        <v>208</v>
      </c>
      <c r="D36" s="186"/>
      <c r="E36" s="187">
        <v>1.38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168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67">
        <v>13</v>
      </c>
      <c r="B37" s="168" t="s">
        <v>209</v>
      </c>
      <c r="C37" s="182" t="s">
        <v>210</v>
      </c>
      <c r="D37" s="169" t="s">
        <v>174</v>
      </c>
      <c r="E37" s="170">
        <v>5.25</v>
      </c>
      <c r="F37" s="171"/>
      <c r="G37" s="172">
        <f>ROUND(E37*F37,2)</f>
        <v>0</v>
      </c>
      <c r="H37" s="159">
        <v>15.23</v>
      </c>
      <c r="I37" s="158">
        <f>ROUND(E37*H37,2)</f>
        <v>79.959999999999994</v>
      </c>
      <c r="J37" s="159">
        <v>38.97</v>
      </c>
      <c r="K37" s="158">
        <f>ROUND(E37*J37,2)</f>
        <v>204.59</v>
      </c>
      <c r="L37" s="158">
        <v>15</v>
      </c>
      <c r="M37" s="158">
        <f>G37*(1+L37/100)</f>
        <v>0</v>
      </c>
      <c r="N37" s="158">
        <v>4.0000000000000003E-5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164</v>
      </c>
      <c r="T37" s="158" t="s">
        <v>140</v>
      </c>
      <c r="U37" s="158">
        <v>7.8E-2</v>
      </c>
      <c r="V37" s="158">
        <f>ROUND(E37*U37,2)</f>
        <v>0.41</v>
      </c>
      <c r="W37" s="158"/>
      <c r="X37" s="158" t="s">
        <v>165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166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7"/>
      <c r="B38" s="157"/>
      <c r="C38" s="190" t="s">
        <v>211</v>
      </c>
      <c r="D38" s="186"/>
      <c r="E38" s="187">
        <v>3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168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7"/>
      <c r="B39" s="157"/>
      <c r="C39" s="190" t="s">
        <v>212</v>
      </c>
      <c r="D39" s="186"/>
      <c r="E39" s="187">
        <v>2.25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9"/>
      <c r="Z39" s="149"/>
      <c r="AA39" s="149"/>
      <c r="AB39" s="149"/>
      <c r="AC39" s="149"/>
      <c r="AD39" s="149"/>
      <c r="AE39" s="149"/>
      <c r="AF39" s="149"/>
      <c r="AG39" s="149" t="s">
        <v>168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67">
        <v>14</v>
      </c>
      <c r="B40" s="168" t="s">
        <v>213</v>
      </c>
      <c r="C40" s="182" t="s">
        <v>214</v>
      </c>
      <c r="D40" s="169" t="s">
        <v>174</v>
      </c>
      <c r="E40" s="170">
        <v>33.700000000000003</v>
      </c>
      <c r="F40" s="171"/>
      <c r="G40" s="172">
        <f>ROUND(E40*F40,2)</f>
        <v>0</v>
      </c>
      <c r="H40" s="159">
        <v>16.05</v>
      </c>
      <c r="I40" s="158">
        <f>ROUND(E40*H40,2)</f>
        <v>540.89</v>
      </c>
      <c r="J40" s="159">
        <v>108.65</v>
      </c>
      <c r="K40" s="158">
        <f>ROUND(E40*J40,2)</f>
        <v>3661.51</v>
      </c>
      <c r="L40" s="158">
        <v>15</v>
      </c>
      <c r="M40" s="158">
        <f>G40*(1+L40/100)</f>
        <v>0</v>
      </c>
      <c r="N40" s="158">
        <v>6.0899999999999999E-3</v>
      </c>
      <c r="O40" s="158">
        <f>ROUND(E40*N40,2)</f>
        <v>0.21</v>
      </c>
      <c r="P40" s="158">
        <v>0</v>
      </c>
      <c r="Q40" s="158">
        <f>ROUND(E40*P40,2)</f>
        <v>0</v>
      </c>
      <c r="R40" s="158"/>
      <c r="S40" s="158" t="s">
        <v>164</v>
      </c>
      <c r="T40" s="158" t="s">
        <v>140</v>
      </c>
      <c r="U40" s="158">
        <v>0.19273999999999999</v>
      </c>
      <c r="V40" s="158">
        <f>ROUND(E40*U40,2)</f>
        <v>6.5</v>
      </c>
      <c r="W40" s="158"/>
      <c r="X40" s="158" t="s">
        <v>165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166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7"/>
      <c r="B41" s="157"/>
      <c r="C41" s="190" t="s">
        <v>215</v>
      </c>
      <c r="D41" s="186"/>
      <c r="E41" s="187">
        <v>21.46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168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7"/>
      <c r="B42" s="157"/>
      <c r="C42" s="190" t="s">
        <v>216</v>
      </c>
      <c r="D42" s="186"/>
      <c r="E42" s="187">
        <v>12.24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168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67">
        <v>15</v>
      </c>
      <c r="B43" s="168" t="s">
        <v>217</v>
      </c>
      <c r="C43" s="182" t="s">
        <v>218</v>
      </c>
      <c r="D43" s="169" t="s">
        <v>174</v>
      </c>
      <c r="E43" s="170">
        <v>87.37</v>
      </c>
      <c r="F43" s="171"/>
      <c r="G43" s="172">
        <f>ROUND(E43*F43,2)</f>
        <v>0</v>
      </c>
      <c r="H43" s="159">
        <v>5.5</v>
      </c>
      <c r="I43" s="158">
        <f>ROUND(E43*H43,2)</f>
        <v>480.54</v>
      </c>
      <c r="J43" s="159">
        <v>96.8</v>
      </c>
      <c r="K43" s="158">
        <f>ROUND(E43*J43,2)</f>
        <v>8457.42</v>
      </c>
      <c r="L43" s="158">
        <v>15</v>
      </c>
      <c r="M43" s="158">
        <f>G43*(1+L43/100)</f>
        <v>0</v>
      </c>
      <c r="N43" s="158">
        <v>5.4299999999999999E-3</v>
      </c>
      <c r="O43" s="158">
        <f>ROUND(E43*N43,2)</f>
        <v>0.47</v>
      </c>
      <c r="P43" s="158">
        <v>0</v>
      </c>
      <c r="Q43" s="158">
        <f>ROUND(E43*P43,2)</f>
        <v>0</v>
      </c>
      <c r="R43" s="158"/>
      <c r="S43" s="158" t="s">
        <v>164</v>
      </c>
      <c r="T43" s="158" t="s">
        <v>140</v>
      </c>
      <c r="U43" s="158">
        <v>0.16941999999999999</v>
      </c>
      <c r="V43" s="158">
        <f>ROUND(E43*U43,2)</f>
        <v>14.8</v>
      </c>
      <c r="W43" s="158"/>
      <c r="X43" s="158" t="s">
        <v>165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166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7"/>
      <c r="B44" s="157"/>
      <c r="C44" s="190" t="s">
        <v>219</v>
      </c>
      <c r="D44" s="186"/>
      <c r="E44" s="187">
        <v>14.82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168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7"/>
      <c r="B45" s="157"/>
      <c r="C45" s="190" t="s">
        <v>220</v>
      </c>
      <c r="D45" s="186"/>
      <c r="E45" s="187">
        <v>-4.8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168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7"/>
      <c r="B46" s="157"/>
      <c r="C46" s="190" t="s">
        <v>221</v>
      </c>
      <c r="D46" s="186"/>
      <c r="E46" s="187">
        <v>49.4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168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7"/>
      <c r="B47" s="157"/>
      <c r="C47" s="190" t="s">
        <v>222</v>
      </c>
      <c r="D47" s="186"/>
      <c r="E47" s="187">
        <v>-1.6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168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7"/>
      <c r="B48" s="157"/>
      <c r="C48" s="190" t="s">
        <v>223</v>
      </c>
      <c r="D48" s="186"/>
      <c r="E48" s="187">
        <v>-3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168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7"/>
      <c r="B49" s="157"/>
      <c r="C49" s="190" t="s">
        <v>224</v>
      </c>
      <c r="D49" s="186"/>
      <c r="E49" s="187">
        <v>36.4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168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7"/>
      <c r="B50" s="157"/>
      <c r="C50" s="190" t="s">
        <v>222</v>
      </c>
      <c r="D50" s="186"/>
      <c r="E50" s="187">
        <v>-1.6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168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7"/>
      <c r="B51" s="157"/>
      <c r="C51" s="190" t="s">
        <v>225</v>
      </c>
      <c r="D51" s="186"/>
      <c r="E51" s="187">
        <v>-2.25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168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67">
        <v>16</v>
      </c>
      <c r="B52" s="168" t="s">
        <v>226</v>
      </c>
      <c r="C52" s="182" t="s">
        <v>227</v>
      </c>
      <c r="D52" s="169" t="s">
        <v>174</v>
      </c>
      <c r="E52" s="170">
        <v>1.91</v>
      </c>
      <c r="F52" s="171"/>
      <c r="G52" s="172">
        <f>ROUND(E52*F52,2)</f>
        <v>0</v>
      </c>
      <c r="H52" s="159">
        <v>164.21</v>
      </c>
      <c r="I52" s="158">
        <f>ROUND(E52*H52,2)</f>
        <v>313.64</v>
      </c>
      <c r="J52" s="159">
        <v>1049.29</v>
      </c>
      <c r="K52" s="158">
        <f>ROUND(E52*J52,2)</f>
        <v>2004.14</v>
      </c>
      <c r="L52" s="158">
        <v>15</v>
      </c>
      <c r="M52" s="158">
        <f>G52*(1+L52/100)</f>
        <v>0</v>
      </c>
      <c r="N52" s="158">
        <v>5.8500000000000003E-2</v>
      </c>
      <c r="O52" s="158">
        <f>ROUND(E52*N52,2)</f>
        <v>0.11</v>
      </c>
      <c r="P52" s="158">
        <v>0</v>
      </c>
      <c r="Q52" s="158">
        <f>ROUND(E52*P52,2)</f>
        <v>0</v>
      </c>
      <c r="R52" s="158"/>
      <c r="S52" s="158" t="s">
        <v>164</v>
      </c>
      <c r="T52" s="158" t="s">
        <v>140</v>
      </c>
      <c r="U52" s="158">
        <v>1.86904</v>
      </c>
      <c r="V52" s="158">
        <f>ROUND(E52*U52,2)</f>
        <v>3.57</v>
      </c>
      <c r="W52" s="158"/>
      <c r="X52" s="158" t="s">
        <v>165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166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7"/>
      <c r="B53" s="157"/>
      <c r="C53" s="190" t="s">
        <v>228</v>
      </c>
      <c r="D53" s="186"/>
      <c r="E53" s="187">
        <v>0.56000000000000005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168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7"/>
      <c r="B54" s="157"/>
      <c r="C54" s="190" t="s">
        <v>229</v>
      </c>
      <c r="D54" s="186"/>
      <c r="E54" s="187">
        <v>0.3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168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7"/>
      <c r="B55" s="157"/>
      <c r="C55" s="190" t="s">
        <v>230</v>
      </c>
      <c r="D55" s="186"/>
      <c r="E55" s="187">
        <v>1.05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168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67">
        <v>17</v>
      </c>
      <c r="B56" s="168" t="s">
        <v>231</v>
      </c>
      <c r="C56" s="182" t="s">
        <v>232</v>
      </c>
      <c r="D56" s="169" t="s">
        <v>174</v>
      </c>
      <c r="E56" s="170">
        <v>12.01</v>
      </c>
      <c r="F56" s="171"/>
      <c r="G56" s="172">
        <f>ROUND(E56*F56,2)</f>
        <v>0</v>
      </c>
      <c r="H56" s="159">
        <v>101.72</v>
      </c>
      <c r="I56" s="158">
        <f>ROUND(E56*H56,2)</f>
        <v>1221.6600000000001</v>
      </c>
      <c r="J56" s="159">
        <v>207.48</v>
      </c>
      <c r="K56" s="158">
        <f>ROUND(E56*J56,2)</f>
        <v>2491.83</v>
      </c>
      <c r="L56" s="158">
        <v>15</v>
      </c>
      <c r="M56" s="158">
        <f>G56*(1+L56/100)</f>
        <v>0</v>
      </c>
      <c r="N56" s="158">
        <v>3.6099999999999999E-3</v>
      </c>
      <c r="O56" s="158">
        <f>ROUND(E56*N56,2)</f>
        <v>0.04</v>
      </c>
      <c r="P56" s="158">
        <v>0</v>
      </c>
      <c r="Q56" s="158">
        <f>ROUND(E56*P56,2)</f>
        <v>0</v>
      </c>
      <c r="R56" s="158"/>
      <c r="S56" s="158" t="s">
        <v>164</v>
      </c>
      <c r="T56" s="158" t="s">
        <v>140</v>
      </c>
      <c r="U56" s="158">
        <v>0.36199999999999999</v>
      </c>
      <c r="V56" s="158">
        <f>ROUND(E56*U56,2)</f>
        <v>4.3499999999999996</v>
      </c>
      <c r="W56" s="158"/>
      <c r="X56" s="158" t="s">
        <v>165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166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7"/>
      <c r="B57" s="157"/>
      <c r="C57" s="190" t="s">
        <v>233</v>
      </c>
      <c r="D57" s="186"/>
      <c r="E57" s="187">
        <v>11.96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168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7"/>
      <c r="B58" s="157"/>
      <c r="C58" s="190" t="s">
        <v>234</v>
      </c>
      <c r="D58" s="186"/>
      <c r="E58" s="187">
        <v>-2.8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168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7"/>
      <c r="B59" s="157"/>
      <c r="C59" s="190" t="s">
        <v>183</v>
      </c>
      <c r="D59" s="186"/>
      <c r="E59" s="187">
        <v>2.85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168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67">
        <v>18</v>
      </c>
      <c r="B60" s="168" t="s">
        <v>235</v>
      </c>
      <c r="C60" s="182" t="s">
        <v>236</v>
      </c>
      <c r="D60" s="169" t="s">
        <v>174</v>
      </c>
      <c r="E60" s="170">
        <v>16.170000000000002</v>
      </c>
      <c r="F60" s="171"/>
      <c r="G60" s="172">
        <f>ROUND(E60*F60,2)</f>
        <v>0</v>
      </c>
      <c r="H60" s="159">
        <v>61.97</v>
      </c>
      <c r="I60" s="158">
        <f>ROUND(E60*H60,2)</f>
        <v>1002.05</v>
      </c>
      <c r="J60" s="159">
        <v>236.73</v>
      </c>
      <c r="K60" s="158">
        <f>ROUND(E60*J60,2)</f>
        <v>3827.92</v>
      </c>
      <c r="L60" s="158">
        <v>15</v>
      </c>
      <c r="M60" s="158">
        <f>G60*(1+L60/100)</f>
        <v>0</v>
      </c>
      <c r="N60" s="158">
        <v>5.5129999999999998E-2</v>
      </c>
      <c r="O60" s="158">
        <f>ROUND(E60*N60,2)</f>
        <v>0.89</v>
      </c>
      <c r="P60" s="158">
        <v>0</v>
      </c>
      <c r="Q60" s="158">
        <f>ROUND(E60*P60,2)</f>
        <v>0</v>
      </c>
      <c r="R60" s="158"/>
      <c r="S60" s="158" t="s">
        <v>164</v>
      </c>
      <c r="T60" s="158" t="s">
        <v>140</v>
      </c>
      <c r="U60" s="158">
        <v>0.44800000000000001</v>
      </c>
      <c r="V60" s="158">
        <f>ROUND(E60*U60,2)</f>
        <v>7.24</v>
      </c>
      <c r="W60" s="158"/>
      <c r="X60" s="158" t="s">
        <v>165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166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7"/>
      <c r="B61" s="157"/>
      <c r="C61" s="190" t="s">
        <v>237</v>
      </c>
      <c r="D61" s="186"/>
      <c r="E61" s="187">
        <v>16.170000000000002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168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67">
        <v>19</v>
      </c>
      <c r="B62" s="168" t="s">
        <v>238</v>
      </c>
      <c r="C62" s="182" t="s">
        <v>239</v>
      </c>
      <c r="D62" s="169" t="s">
        <v>174</v>
      </c>
      <c r="E62" s="170">
        <v>5.96</v>
      </c>
      <c r="F62" s="171"/>
      <c r="G62" s="172">
        <f>ROUND(E62*F62,2)</f>
        <v>0</v>
      </c>
      <c r="H62" s="159">
        <v>44.68</v>
      </c>
      <c r="I62" s="158">
        <f>ROUND(E62*H62,2)</f>
        <v>266.29000000000002</v>
      </c>
      <c r="J62" s="159">
        <v>47.52</v>
      </c>
      <c r="K62" s="158">
        <f>ROUND(E62*J62,2)</f>
        <v>283.22000000000003</v>
      </c>
      <c r="L62" s="158">
        <v>15</v>
      </c>
      <c r="M62" s="158">
        <f>G62*(1+L62/100)</f>
        <v>0</v>
      </c>
      <c r="N62" s="158">
        <v>2.5999999999999998E-4</v>
      </c>
      <c r="O62" s="158">
        <f>ROUND(E62*N62,2)</f>
        <v>0</v>
      </c>
      <c r="P62" s="158">
        <v>0</v>
      </c>
      <c r="Q62" s="158">
        <f>ROUND(E62*P62,2)</f>
        <v>0</v>
      </c>
      <c r="R62" s="158"/>
      <c r="S62" s="158" t="s">
        <v>164</v>
      </c>
      <c r="T62" s="158" t="s">
        <v>140</v>
      </c>
      <c r="U62" s="158">
        <v>0.09</v>
      </c>
      <c r="V62" s="158">
        <f>ROUND(E62*U62,2)</f>
        <v>0.54</v>
      </c>
      <c r="W62" s="158"/>
      <c r="X62" s="158" t="s">
        <v>165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166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7"/>
      <c r="B63" s="157"/>
      <c r="C63" s="190" t="s">
        <v>207</v>
      </c>
      <c r="D63" s="186"/>
      <c r="E63" s="187">
        <v>4.58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168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7"/>
      <c r="B64" s="157"/>
      <c r="C64" s="190" t="s">
        <v>208</v>
      </c>
      <c r="D64" s="186"/>
      <c r="E64" s="187">
        <v>1.38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168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33.75" outlineLevel="1" x14ac:dyDescent="0.2">
      <c r="A65" s="173">
        <v>20</v>
      </c>
      <c r="B65" s="174" t="s">
        <v>240</v>
      </c>
      <c r="C65" s="181" t="s">
        <v>241</v>
      </c>
      <c r="D65" s="175" t="s">
        <v>179</v>
      </c>
      <c r="E65" s="176">
        <v>12</v>
      </c>
      <c r="F65" s="177"/>
      <c r="G65" s="178">
        <f>ROUND(E65*F65,2)</f>
        <v>0</v>
      </c>
      <c r="H65" s="159">
        <v>0</v>
      </c>
      <c r="I65" s="158">
        <f>ROUND(E65*H65,2)</f>
        <v>0</v>
      </c>
      <c r="J65" s="159">
        <v>72</v>
      </c>
      <c r="K65" s="158">
        <f>ROUND(E65*J65,2)</f>
        <v>864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139</v>
      </c>
      <c r="T65" s="158" t="s">
        <v>140</v>
      </c>
      <c r="U65" s="158">
        <v>9.4E-2</v>
      </c>
      <c r="V65" s="158">
        <f>ROUND(E65*U65,2)</f>
        <v>1.1299999999999999</v>
      </c>
      <c r="W65" s="158"/>
      <c r="X65" s="158" t="s">
        <v>165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166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194" t="s">
        <v>134</v>
      </c>
      <c r="B66" s="162" t="s">
        <v>60</v>
      </c>
      <c r="C66" s="180" t="s">
        <v>61</v>
      </c>
      <c r="D66" s="163"/>
      <c r="E66" s="164"/>
      <c r="F66" s="165"/>
      <c r="G66" s="166">
        <f>SUMIF(AG67:AG81,"&lt;&gt;NOR",G67:G81)</f>
        <v>0</v>
      </c>
      <c r="H66" s="160"/>
      <c r="I66" s="160">
        <f>SUM(I67:I81)</f>
        <v>15994.6</v>
      </c>
      <c r="J66" s="160"/>
      <c r="K66" s="160">
        <f>SUM(K67:K81)</f>
        <v>10531.43</v>
      </c>
      <c r="L66" s="160"/>
      <c r="M66" s="160">
        <f>SUM(M67:M81)</f>
        <v>0</v>
      </c>
      <c r="N66" s="160"/>
      <c r="O66" s="160">
        <f>SUM(O67:O81)</f>
        <v>0.76</v>
      </c>
      <c r="P66" s="160"/>
      <c r="Q66" s="160">
        <f>SUM(Q67:Q81)</f>
        <v>0</v>
      </c>
      <c r="R66" s="160"/>
      <c r="S66" s="160"/>
      <c r="T66" s="160"/>
      <c r="U66" s="160"/>
      <c r="V66" s="160">
        <f>SUM(V67:V81)</f>
        <v>19.760000000000002</v>
      </c>
      <c r="W66" s="160"/>
      <c r="X66" s="160"/>
      <c r="AG66" t="s">
        <v>135</v>
      </c>
    </row>
    <row r="67" spans="1:60" outlineLevel="1" x14ac:dyDescent="0.2">
      <c r="A67" s="167">
        <v>21</v>
      </c>
      <c r="B67" s="168" t="s">
        <v>238</v>
      </c>
      <c r="C67" s="182" t="s">
        <v>239</v>
      </c>
      <c r="D67" s="169" t="s">
        <v>174</v>
      </c>
      <c r="E67" s="170">
        <v>41.35</v>
      </c>
      <c r="F67" s="171"/>
      <c r="G67" s="172">
        <f>ROUND(E67*F67,2)</f>
        <v>0</v>
      </c>
      <c r="H67" s="159">
        <v>44.68</v>
      </c>
      <c r="I67" s="158">
        <f>ROUND(E67*H67,2)</f>
        <v>1847.52</v>
      </c>
      <c r="J67" s="159">
        <v>47.52</v>
      </c>
      <c r="K67" s="158">
        <f>ROUND(E67*J67,2)</f>
        <v>1964.95</v>
      </c>
      <c r="L67" s="158">
        <v>15</v>
      </c>
      <c r="M67" s="158">
        <f>G67*(1+L67/100)</f>
        <v>0</v>
      </c>
      <c r="N67" s="158">
        <v>2.5999999999999998E-4</v>
      </c>
      <c r="O67" s="158">
        <f>ROUND(E67*N67,2)</f>
        <v>0.01</v>
      </c>
      <c r="P67" s="158">
        <v>0</v>
      </c>
      <c r="Q67" s="158">
        <f>ROUND(E67*P67,2)</f>
        <v>0</v>
      </c>
      <c r="R67" s="158"/>
      <c r="S67" s="158" t="s">
        <v>164</v>
      </c>
      <c r="T67" s="158" t="s">
        <v>140</v>
      </c>
      <c r="U67" s="158">
        <v>0.09</v>
      </c>
      <c r="V67" s="158">
        <f>ROUND(E67*U67,2)</f>
        <v>3.72</v>
      </c>
      <c r="W67" s="158"/>
      <c r="X67" s="158" t="s">
        <v>165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166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7"/>
      <c r="B68" s="157"/>
      <c r="C68" s="190" t="s">
        <v>187</v>
      </c>
      <c r="D68" s="186"/>
      <c r="E68" s="187">
        <v>3.91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168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7"/>
      <c r="B69" s="157"/>
      <c r="C69" s="190" t="s">
        <v>242</v>
      </c>
      <c r="D69" s="186"/>
      <c r="E69" s="187">
        <v>3.74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168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7"/>
      <c r="B70" s="157"/>
      <c r="C70" s="190" t="s">
        <v>215</v>
      </c>
      <c r="D70" s="186"/>
      <c r="E70" s="187">
        <v>21.46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168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7"/>
      <c r="B71" s="157"/>
      <c r="C71" s="190" t="s">
        <v>216</v>
      </c>
      <c r="D71" s="186"/>
      <c r="E71" s="187">
        <v>12.24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168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67">
        <v>22</v>
      </c>
      <c r="B72" s="168" t="s">
        <v>243</v>
      </c>
      <c r="C72" s="182" t="s">
        <v>244</v>
      </c>
      <c r="D72" s="169" t="s">
        <v>174</v>
      </c>
      <c r="E72" s="170">
        <v>41.35</v>
      </c>
      <c r="F72" s="171"/>
      <c r="G72" s="172">
        <f>ROUND(E72*F72,2)</f>
        <v>0</v>
      </c>
      <c r="H72" s="159">
        <v>342.13</v>
      </c>
      <c r="I72" s="158">
        <f>ROUND(E72*H72,2)</f>
        <v>14147.08</v>
      </c>
      <c r="J72" s="159">
        <v>199.27</v>
      </c>
      <c r="K72" s="158">
        <f>ROUND(E72*J72,2)</f>
        <v>8239.81</v>
      </c>
      <c r="L72" s="158">
        <v>15</v>
      </c>
      <c r="M72" s="158">
        <f>G72*(1+L72/100)</f>
        <v>0</v>
      </c>
      <c r="N72" s="158">
        <v>1.806E-2</v>
      </c>
      <c r="O72" s="158">
        <f>ROUND(E72*N72,2)</f>
        <v>0.75</v>
      </c>
      <c r="P72" s="158">
        <v>0</v>
      </c>
      <c r="Q72" s="158">
        <f>ROUND(E72*P72,2)</f>
        <v>0</v>
      </c>
      <c r="R72" s="158"/>
      <c r="S72" s="158" t="s">
        <v>164</v>
      </c>
      <c r="T72" s="158" t="s">
        <v>140</v>
      </c>
      <c r="U72" s="158">
        <v>0.372</v>
      </c>
      <c r="V72" s="158">
        <f>ROUND(E72*U72,2)</f>
        <v>15.38</v>
      </c>
      <c r="W72" s="158"/>
      <c r="X72" s="158" t="s">
        <v>165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166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7"/>
      <c r="B73" s="157"/>
      <c r="C73" s="190" t="s">
        <v>187</v>
      </c>
      <c r="D73" s="186"/>
      <c r="E73" s="187">
        <v>3.91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168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7"/>
      <c r="B74" s="157"/>
      <c r="C74" s="190" t="s">
        <v>242</v>
      </c>
      <c r="D74" s="186"/>
      <c r="E74" s="187">
        <v>3.74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168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7"/>
      <c r="B75" s="157"/>
      <c r="C75" s="190" t="s">
        <v>215</v>
      </c>
      <c r="D75" s="186"/>
      <c r="E75" s="187">
        <v>21.46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168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7"/>
      <c r="B76" s="157"/>
      <c r="C76" s="190" t="s">
        <v>216</v>
      </c>
      <c r="D76" s="186"/>
      <c r="E76" s="187">
        <v>12.24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168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67">
        <v>23</v>
      </c>
      <c r="B77" s="168" t="s">
        <v>245</v>
      </c>
      <c r="C77" s="182" t="s">
        <v>246</v>
      </c>
      <c r="D77" s="169" t="s">
        <v>174</v>
      </c>
      <c r="E77" s="170">
        <v>41.35</v>
      </c>
      <c r="F77" s="171"/>
      <c r="G77" s="172">
        <f>ROUND(E77*F77,2)</f>
        <v>0</v>
      </c>
      <c r="H77" s="159">
        <v>0</v>
      </c>
      <c r="I77" s="158">
        <f>ROUND(E77*H77,2)</f>
        <v>0</v>
      </c>
      <c r="J77" s="159">
        <v>7.9</v>
      </c>
      <c r="K77" s="158">
        <f>ROUND(E77*J77,2)</f>
        <v>326.67</v>
      </c>
      <c r="L77" s="158">
        <v>15</v>
      </c>
      <c r="M77" s="158">
        <f>G77*(1+L77/100)</f>
        <v>0</v>
      </c>
      <c r="N77" s="158">
        <v>0</v>
      </c>
      <c r="O77" s="158">
        <f>ROUND(E77*N77,2)</f>
        <v>0</v>
      </c>
      <c r="P77" s="158">
        <v>0</v>
      </c>
      <c r="Q77" s="158">
        <f>ROUND(E77*P77,2)</f>
        <v>0</v>
      </c>
      <c r="R77" s="158"/>
      <c r="S77" s="158" t="s">
        <v>139</v>
      </c>
      <c r="T77" s="158" t="s">
        <v>140</v>
      </c>
      <c r="U77" s="158">
        <v>1.6E-2</v>
      </c>
      <c r="V77" s="158">
        <f>ROUND(E77*U77,2)</f>
        <v>0.66</v>
      </c>
      <c r="W77" s="158"/>
      <c r="X77" s="158" t="s">
        <v>165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166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7"/>
      <c r="B78" s="157"/>
      <c r="C78" s="190" t="s">
        <v>187</v>
      </c>
      <c r="D78" s="186"/>
      <c r="E78" s="187">
        <v>3.91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168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7"/>
      <c r="B79" s="157"/>
      <c r="C79" s="190" t="s">
        <v>242</v>
      </c>
      <c r="D79" s="186"/>
      <c r="E79" s="187">
        <v>3.74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168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7"/>
      <c r="B80" s="157"/>
      <c r="C80" s="190" t="s">
        <v>215</v>
      </c>
      <c r="D80" s="186"/>
      <c r="E80" s="187">
        <v>21.46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168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7"/>
      <c r="B81" s="157"/>
      <c r="C81" s="190" t="s">
        <v>216</v>
      </c>
      <c r="D81" s="186"/>
      <c r="E81" s="187">
        <v>12.24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168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x14ac:dyDescent="0.2">
      <c r="A82" s="194" t="s">
        <v>134</v>
      </c>
      <c r="B82" s="162" t="s">
        <v>62</v>
      </c>
      <c r="C82" s="180" t="s">
        <v>63</v>
      </c>
      <c r="D82" s="163"/>
      <c r="E82" s="164"/>
      <c r="F82" s="165"/>
      <c r="G82" s="166">
        <f>SUMIF(AG83:AG84,"&lt;&gt;NOR",G83:G84)</f>
        <v>0</v>
      </c>
      <c r="H82" s="160"/>
      <c r="I82" s="160">
        <f>SUM(I83:I84)</f>
        <v>1337.94</v>
      </c>
      <c r="J82" s="160"/>
      <c r="K82" s="160">
        <f>SUM(K83:K84)</f>
        <v>1002.66</v>
      </c>
      <c r="L82" s="160"/>
      <c r="M82" s="160">
        <f>SUM(M83:M84)</f>
        <v>0</v>
      </c>
      <c r="N82" s="160"/>
      <c r="O82" s="160">
        <f>SUM(O83:O84)</f>
        <v>0.03</v>
      </c>
      <c r="P82" s="160"/>
      <c r="Q82" s="160">
        <f>SUM(Q83:Q84)</f>
        <v>0</v>
      </c>
      <c r="R82" s="160"/>
      <c r="S82" s="160"/>
      <c r="T82" s="160"/>
      <c r="U82" s="160"/>
      <c r="V82" s="160">
        <f>SUM(V83:V84)</f>
        <v>1.86</v>
      </c>
      <c r="W82" s="160"/>
      <c r="X82" s="160"/>
      <c r="AG82" t="s">
        <v>135</v>
      </c>
    </row>
    <row r="83" spans="1:60" outlineLevel="1" x14ac:dyDescent="0.2">
      <c r="A83" s="173">
        <v>24</v>
      </c>
      <c r="B83" s="174" t="s">
        <v>247</v>
      </c>
      <c r="C83" s="181" t="s">
        <v>248</v>
      </c>
      <c r="D83" s="175" t="s">
        <v>171</v>
      </c>
      <c r="E83" s="176">
        <v>1</v>
      </c>
      <c r="F83" s="177"/>
      <c r="G83" s="178">
        <f>ROUND(E83*F83,2)</f>
        <v>0</v>
      </c>
      <c r="H83" s="159">
        <v>20.239999999999998</v>
      </c>
      <c r="I83" s="158">
        <f>ROUND(E83*H83,2)</f>
        <v>20.239999999999998</v>
      </c>
      <c r="J83" s="159">
        <v>1002.66</v>
      </c>
      <c r="K83" s="158">
        <f>ROUND(E83*J83,2)</f>
        <v>1002.66</v>
      </c>
      <c r="L83" s="158">
        <v>15</v>
      </c>
      <c r="M83" s="158">
        <f>G83*(1+L83/100)</f>
        <v>0</v>
      </c>
      <c r="N83" s="158">
        <v>1.8970000000000001E-2</v>
      </c>
      <c r="O83" s="158">
        <f>ROUND(E83*N83,2)</f>
        <v>0.02</v>
      </c>
      <c r="P83" s="158">
        <v>0</v>
      </c>
      <c r="Q83" s="158">
        <f>ROUND(E83*P83,2)</f>
        <v>0</v>
      </c>
      <c r="R83" s="158"/>
      <c r="S83" s="158" t="s">
        <v>164</v>
      </c>
      <c r="T83" s="158" t="s">
        <v>140</v>
      </c>
      <c r="U83" s="158">
        <v>1.86</v>
      </c>
      <c r="V83" s="158">
        <f>ROUND(E83*U83,2)</f>
        <v>1.86</v>
      </c>
      <c r="W83" s="158"/>
      <c r="X83" s="158" t="s">
        <v>165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166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73">
        <v>25</v>
      </c>
      <c r="B84" s="174" t="s">
        <v>249</v>
      </c>
      <c r="C84" s="181" t="s">
        <v>250</v>
      </c>
      <c r="D84" s="175" t="s">
        <v>171</v>
      </c>
      <c r="E84" s="176">
        <v>1</v>
      </c>
      <c r="F84" s="177"/>
      <c r="G84" s="178">
        <f>ROUND(E84*F84,2)</f>
        <v>0</v>
      </c>
      <c r="H84" s="159">
        <v>1317.7</v>
      </c>
      <c r="I84" s="158">
        <f>ROUND(E84*H84,2)</f>
        <v>1317.7</v>
      </c>
      <c r="J84" s="159">
        <v>0</v>
      </c>
      <c r="K84" s="158">
        <f>ROUND(E84*J84,2)</f>
        <v>0</v>
      </c>
      <c r="L84" s="158">
        <v>15</v>
      </c>
      <c r="M84" s="158">
        <f>G84*(1+L84/100)</f>
        <v>0</v>
      </c>
      <c r="N84" s="158">
        <v>1.056E-2</v>
      </c>
      <c r="O84" s="158">
        <f>ROUND(E84*N84,2)</f>
        <v>0.01</v>
      </c>
      <c r="P84" s="158">
        <v>0</v>
      </c>
      <c r="Q84" s="158">
        <f>ROUND(E84*P84,2)</f>
        <v>0</v>
      </c>
      <c r="R84" s="158" t="s">
        <v>195</v>
      </c>
      <c r="S84" s="158" t="s">
        <v>164</v>
      </c>
      <c r="T84" s="158" t="s">
        <v>140</v>
      </c>
      <c r="U84" s="158">
        <v>0</v>
      </c>
      <c r="V84" s="158">
        <f>ROUND(E84*U84,2)</f>
        <v>0</v>
      </c>
      <c r="W84" s="158"/>
      <c r="X84" s="158" t="s">
        <v>191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192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25.5" x14ac:dyDescent="0.2">
      <c r="A85" s="194" t="s">
        <v>134</v>
      </c>
      <c r="B85" s="162" t="s">
        <v>64</v>
      </c>
      <c r="C85" s="180" t="s">
        <v>65</v>
      </c>
      <c r="D85" s="163"/>
      <c r="E85" s="164"/>
      <c r="F85" s="165"/>
      <c r="G85" s="166">
        <f>SUMIF(AG86:AG93,"&lt;&gt;NOR",G86:G93)</f>
        <v>0</v>
      </c>
      <c r="H85" s="160"/>
      <c r="I85" s="160">
        <f>SUM(I86:I93)</f>
        <v>71.42</v>
      </c>
      <c r="J85" s="160"/>
      <c r="K85" s="160">
        <f>SUM(K86:K93)</f>
        <v>5894.95</v>
      </c>
      <c r="L85" s="160"/>
      <c r="M85" s="160">
        <f>SUM(M86:M93)</f>
        <v>0</v>
      </c>
      <c r="N85" s="160"/>
      <c r="O85" s="160">
        <f>SUM(O86:O93)</f>
        <v>0</v>
      </c>
      <c r="P85" s="160"/>
      <c r="Q85" s="160">
        <f>SUM(Q86:Q93)</f>
        <v>0</v>
      </c>
      <c r="R85" s="160"/>
      <c r="S85" s="160"/>
      <c r="T85" s="160"/>
      <c r="U85" s="160"/>
      <c r="V85" s="160">
        <f>SUM(V86:V93)</f>
        <v>13.42</v>
      </c>
      <c r="W85" s="160"/>
      <c r="X85" s="160"/>
      <c r="AG85" t="s">
        <v>135</v>
      </c>
    </row>
    <row r="86" spans="1:60" outlineLevel="1" x14ac:dyDescent="0.2">
      <c r="A86" s="167">
        <v>26</v>
      </c>
      <c r="B86" s="168" t="s">
        <v>251</v>
      </c>
      <c r="C86" s="182" t="s">
        <v>252</v>
      </c>
      <c r="D86" s="169" t="s">
        <v>174</v>
      </c>
      <c r="E86" s="170">
        <v>41.35</v>
      </c>
      <c r="F86" s="171"/>
      <c r="G86" s="172">
        <f>ROUND(E86*F86,2)</f>
        <v>0</v>
      </c>
      <c r="H86" s="159">
        <v>1.59</v>
      </c>
      <c r="I86" s="158">
        <f>ROUND(E86*H86,2)</f>
        <v>65.75</v>
      </c>
      <c r="J86" s="159">
        <v>135.31</v>
      </c>
      <c r="K86" s="158">
        <f>ROUND(E86*J86,2)</f>
        <v>5595.07</v>
      </c>
      <c r="L86" s="158">
        <v>15</v>
      </c>
      <c r="M86" s="158">
        <f>G86*(1+L86/100)</f>
        <v>0</v>
      </c>
      <c r="N86" s="158">
        <v>4.0000000000000003E-5</v>
      </c>
      <c r="O86" s="158">
        <f>ROUND(E86*N86,2)</f>
        <v>0</v>
      </c>
      <c r="P86" s="158">
        <v>0</v>
      </c>
      <c r="Q86" s="158">
        <f>ROUND(E86*P86,2)</f>
        <v>0</v>
      </c>
      <c r="R86" s="158"/>
      <c r="S86" s="158" t="s">
        <v>164</v>
      </c>
      <c r="T86" s="158" t="s">
        <v>140</v>
      </c>
      <c r="U86" s="158">
        <v>0.308</v>
      </c>
      <c r="V86" s="158">
        <f>ROUND(E86*U86,2)</f>
        <v>12.74</v>
      </c>
      <c r="W86" s="158"/>
      <c r="X86" s="158" t="s">
        <v>165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166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7"/>
      <c r="B87" s="157"/>
      <c r="C87" s="190" t="s">
        <v>187</v>
      </c>
      <c r="D87" s="186"/>
      <c r="E87" s="187">
        <v>3.91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168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7"/>
      <c r="B88" s="157"/>
      <c r="C88" s="190" t="s">
        <v>242</v>
      </c>
      <c r="D88" s="186"/>
      <c r="E88" s="187">
        <v>3.74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168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7"/>
      <c r="B89" s="157"/>
      <c r="C89" s="190" t="s">
        <v>215</v>
      </c>
      <c r="D89" s="186"/>
      <c r="E89" s="187">
        <v>21.46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168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7"/>
      <c r="B90" s="157"/>
      <c r="C90" s="190" t="s">
        <v>216</v>
      </c>
      <c r="D90" s="186"/>
      <c r="E90" s="187">
        <v>12.24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168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67">
        <v>27</v>
      </c>
      <c r="B91" s="168" t="s">
        <v>253</v>
      </c>
      <c r="C91" s="182" t="s">
        <v>254</v>
      </c>
      <c r="D91" s="169" t="s">
        <v>174</v>
      </c>
      <c r="E91" s="170">
        <v>5.25</v>
      </c>
      <c r="F91" s="171"/>
      <c r="G91" s="172">
        <f>ROUND(E91*F91,2)</f>
        <v>0</v>
      </c>
      <c r="H91" s="159">
        <v>1.08</v>
      </c>
      <c r="I91" s="158">
        <f>ROUND(E91*H91,2)</f>
        <v>5.67</v>
      </c>
      <c r="J91" s="159">
        <v>57.12</v>
      </c>
      <c r="K91" s="158">
        <f>ROUND(E91*J91,2)</f>
        <v>299.88</v>
      </c>
      <c r="L91" s="158">
        <v>15</v>
      </c>
      <c r="M91" s="158">
        <f>G91*(1+L91/100)</f>
        <v>0</v>
      </c>
      <c r="N91" s="158">
        <v>1.0000000000000001E-5</v>
      </c>
      <c r="O91" s="158">
        <f>ROUND(E91*N91,2)</f>
        <v>0</v>
      </c>
      <c r="P91" s="158">
        <v>0</v>
      </c>
      <c r="Q91" s="158">
        <f>ROUND(E91*P91,2)</f>
        <v>0</v>
      </c>
      <c r="R91" s="158"/>
      <c r="S91" s="158" t="s">
        <v>164</v>
      </c>
      <c r="T91" s="158" t="s">
        <v>140</v>
      </c>
      <c r="U91" s="158">
        <v>0.13</v>
      </c>
      <c r="V91" s="158">
        <f>ROUND(E91*U91,2)</f>
        <v>0.68</v>
      </c>
      <c r="W91" s="158"/>
      <c r="X91" s="158" t="s">
        <v>165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166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7"/>
      <c r="B92" s="157"/>
      <c r="C92" s="190" t="s">
        <v>211</v>
      </c>
      <c r="D92" s="186"/>
      <c r="E92" s="187">
        <v>3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168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7"/>
      <c r="B93" s="157"/>
      <c r="C93" s="190" t="s">
        <v>212</v>
      </c>
      <c r="D93" s="186"/>
      <c r="E93" s="187">
        <v>2.25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168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x14ac:dyDescent="0.2">
      <c r="A94" s="194" t="s">
        <v>134</v>
      </c>
      <c r="B94" s="162" t="s">
        <v>66</v>
      </c>
      <c r="C94" s="180" t="s">
        <v>67</v>
      </c>
      <c r="D94" s="163"/>
      <c r="E94" s="164"/>
      <c r="F94" s="165"/>
      <c r="G94" s="166">
        <f>SUMIF(AG95:AG114,"&lt;&gt;NOR",G95:G114)</f>
        <v>0</v>
      </c>
      <c r="H94" s="160"/>
      <c r="I94" s="160">
        <f>SUM(I95:I114)</f>
        <v>620.95999999999992</v>
      </c>
      <c r="J94" s="160"/>
      <c r="K94" s="160">
        <f>SUM(K95:K114)</f>
        <v>11255.419999999998</v>
      </c>
      <c r="L94" s="160"/>
      <c r="M94" s="160">
        <f>SUM(M95:M114)</f>
        <v>0</v>
      </c>
      <c r="N94" s="160"/>
      <c r="O94" s="160">
        <f>SUM(O95:O114)</f>
        <v>0.01</v>
      </c>
      <c r="P94" s="160"/>
      <c r="Q94" s="160">
        <f>SUM(Q95:Q114)</f>
        <v>1.6400000000000001</v>
      </c>
      <c r="R94" s="160"/>
      <c r="S94" s="160"/>
      <c r="T94" s="160"/>
      <c r="U94" s="160"/>
      <c r="V94" s="160">
        <f>SUM(V95:V114)</f>
        <v>16.670000000000002</v>
      </c>
      <c r="W94" s="160"/>
      <c r="X94" s="160"/>
      <c r="AG94" t="s">
        <v>135</v>
      </c>
    </row>
    <row r="95" spans="1:60" outlineLevel="1" x14ac:dyDescent="0.2">
      <c r="A95" s="173">
        <v>28</v>
      </c>
      <c r="B95" s="174" t="s">
        <v>255</v>
      </c>
      <c r="C95" s="181" t="s">
        <v>256</v>
      </c>
      <c r="D95" s="175" t="s">
        <v>171</v>
      </c>
      <c r="E95" s="176">
        <v>4</v>
      </c>
      <c r="F95" s="177"/>
      <c r="G95" s="178">
        <f t="shared" ref="G95:G100" si="0">ROUND(E95*F95,2)</f>
        <v>0</v>
      </c>
      <c r="H95" s="159">
        <v>0</v>
      </c>
      <c r="I95" s="158">
        <f t="shared" ref="I95:I100" si="1">ROUND(E95*H95,2)</f>
        <v>0</v>
      </c>
      <c r="J95" s="159">
        <v>19.5</v>
      </c>
      <c r="K95" s="158">
        <f t="shared" ref="K95:K100" si="2">ROUND(E95*J95,2)</f>
        <v>78</v>
      </c>
      <c r="L95" s="158">
        <v>15</v>
      </c>
      <c r="M95" s="158">
        <f t="shared" ref="M95:M100" si="3">G95*(1+L95/100)</f>
        <v>0</v>
      </c>
      <c r="N95" s="158">
        <v>0</v>
      </c>
      <c r="O95" s="158">
        <f t="shared" ref="O95:O100" si="4">ROUND(E95*N95,2)</f>
        <v>0</v>
      </c>
      <c r="P95" s="158">
        <v>0</v>
      </c>
      <c r="Q95" s="158">
        <f t="shared" ref="Q95:Q100" si="5">ROUND(E95*P95,2)</f>
        <v>0</v>
      </c>
      <c r="R95" s="158"/>
      <c r="S95" s="158" t="s">
        <v>164</v>
      </c>
      <c r="T95" s="158" t="s">
        <v>140</v>
      </c>
      <c r="U95" s="158">
        <v>0.05</v>
      </c>
      <c r="V95" s="158">
        <f t="shared" ref="V95:V100" si="6">ROUND(E95*U95,2)</f>
        <v>0.2</v>
      </c>
      <c r="W95" s="158"/>
      <c r="X95" s="158" t="s">
        <v>165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166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3">
        <v>29</v>
      </c>
      <c r="B96" s="174" t="s">
        <v>257</v>
      </c>
      <c r="C96" s="181" t="s">
        <v>258</v>
      </c>
      <c r="D96" s="175" t="s">
        <v>179</v>
      </c>
      <c r="E96" s="176">
        <v>8</v>
      </c>
      <c r="F96" s="177"/>
      <c r="G96" s="178">
        <f t="shared" si="0"/>
        <v>0</v>
      </c>
      <c r="H96" s="159">
        <v>12.38</v>
      </c>
      <c r="I96" s="158">
        <f t="shared" si="1"/>
        <v>99.04</v>
      </c>
      <c r="J96" s="159">
        <v>112.82</v>
      </c>
      <c r="K96" s="158">
        <f t="shared" si="2"/>
        <v>902.56</v>
      </c>
      <c r="L96" s="158">
        <v>15</v>
      </c>
      <c r="M96" s="158">
        <f t="shared" si="3"/>
        <v>0</v>
      </c>
      <c r="N96" s="158">
        <v>4.8999999999999998E-4</v>
      </c>
      <c r="O96" s="158">
        <f t="shared" si="4"/>
        <v>0</v>
      </c>
      <c r="P96" s="158">
        <v>6.0000000000000001E-3</v>
      </c>
      <c r="Q96" s="158">
        <f t="shared" si="5"/>
        <v>0.05</v>
      </c>
      <c r="R96" s="158"/>
      <c r="S96" s="158" t="s">
        <v>164</v>
      </c>
      <c r="T96" s="158" t="s">
        <v>140</v>
      </c>
      <c r="U96" s="158">
        <v>0.27400000000000002</v>
      </c>
      <c r="V96" s="158">
        <f t="shared" si="6"/>
        <v>2.19</v>
      </c>
      <c r="W96" s="158"/>
      <c r="X96" s="158" t="s">
        <v>165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166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3">
        <v>30</v>
      </c>
      <c r="B97" s="174" t="s">
        <v>259</v>
      </c>
      <c r="C97" s="181" t="s">
        <v>260</v>
      </c>
      <c r="D97" s="175" t="s">
        <v>179</v>
      </c>
      <c r="E97" s="176">
        <v>2</v>
      </c>
      <c r="F97" s="177"/>
      <c r="G97" s="178">
        <f t="shared" si="0"/>
        <v>0</v>
      </c>
      <c r="H97" s="159">
        <v>12.31</v>
      </c>
      <c r="I97" s="158">
        <f t="shared" si="1"/>
        <v>24.62</v>
      </c>
      <c r="J97" s="159">
        <v>170.59</v>
      </c>
      <c r="K97" s="158">
        <f t="shared" si="2"/>
        <v>341.18</v>
      </c>
      <c r="L97" s="158">
        <v>15</v>
      </c>
      <c r="M97" s="158">
        <f t="shared" si="3"/>
        <v>0</v>
      </c>
      <c r="N97" s="158">
        <v>4.8999999999999998E-4</v>
      </c>
      <c r="O97" s="158">
        <f t="shared" si="4"/>
        <v>0</v>
      </c>
      <c r="P97" s="158">
        <v>2.7E-2</v>
      </c>
      <c r="Q97" s="158">
        <f t="shared" si="5"/>
        <v>0.05</v>
      </c>
      <c r="R97" s="158"/>
      <c r="S97" s="158" t="s">
        <v>164</v>
      </c>
      <c r="T97" s="158" t="s">
        <v>140</v>
      </c>
      <c r="U97" s="158">
        <v>0.42199999999999999</v>
      </c>
      <c r="V97" s="158">
        <f t="shared" si="6"/>
        <v>0.84</v>
      </c>
      <c r="W97" s="158"/>
      <c r="X97" s="158" t="s">
        <v>165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166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3">
        <v>31</v>
      </c>
      <c r="B98" s="174" t="s">
        <v>261</v>
      </c>
      <c r="C98" s="181" t="s">
        <v>262</v>
      </c>
      <c r="D98" s="175" t="s">
        <v>179</v>
      </c>
      <c r="E98" s="176">
        <v>30</v>
      </c>
      <c r="F98" s="177"/>
      <c r="G98" s="178">
        <f t="shared" si="0"/>
        <v>0</v>
      </c>
      <c r="H98" s="159">
        <v>14.04</v>
      </c>
      <c r="I98" s="158">
        <f t="shared" si="1"/>
        <v>421.2</v>
      </c>
      <c r="J98" s="159">
        <v>113.96</v>
      </c>
      <c r="K98" s="158">
        <f t="shared" si="2"/>
        <v>3418.8</v>
      </c>
      <c r="L98" s="158">
        <v>15</v>
      </c>
      <c r="M98" s="158">
        <f t="shared" si="3"/>
        <v>0</v>
      </c>
      <c r="N98" s="158">
        <v>0</v>
      </c>
      <c r="O98" s="158">
        <f t="shared" si="4"/>
        <v>0</v>
      </c>
      <c r="P98" s="158">
        <v>2.16E-3</v>
      </c>
      <c r="Q98" s="158">
        <f t="shared" si="5"/>
        <v>0.06</v>
      </c>
      <c r="R98" s="158"/>
      <c r="S98" s="158" t="s">
        <v>164</v>
      </c>
      <c r="T98" s="158" t="s">
        <v>140</v>
      </c>
      <c r="U98" s="158">
        <v>0.26500000000000001</v>
      </c>
      <c r="V98" s="158">
        <f t="shared" si="6"/>
        <v>7.95</v>
      </c>
      <c r="W98" s="158"/>
      <c r="X98" s="158" t="s">
        <v>165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166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3">
        <v>32</v>
      </c>
      <c r="B99" s="174" t="s">
        <v>263</v>
      </c>
      <c r="C99" s="181" t="s">
        <v>264</v>
      </c>
      <c r="D99" s="175" t="s">
        <v>179</v>
      </c>
      <c r="E99" s="176">
        <v>5</v>
      </c>
      <c r="F99" s="177"/>
      <c r="G99" s="178">
        <f t="shared" si="0"/>
        <v>0</v>
      </c>
      <c r="H99" s="159">
        <v>12.61</v>
      </c>
      <c r="I99" s="158">
        <f t="shared" si="1"/>
        <v>63.05</v>
      </c>
      <c r="J99" s="159">
        <v>48.99</v>
      </c>
      <c r="K99" s="158">
        <f t="shared" si="2"/>
        <v>244.95</v>
      </c>
      <c r="L99" s="158">
        <v>15</v>
      </c>
      <c r="M99" s="158">
        <f t="shared" si="3"/>
        <v>0</v>
      </c>
      <c r="N99" s="158">
        <v>4.8999999999999998E-4</v>
      </c>
      <c r="O99" s="158">
        <f t="shared" si="4"/>
        <v>0</v>
      </c>
      <c r="P99" s="158">
        <v>1E-3</v>
      </c>
      <c r="Q99" s="158">
        <f t="shared" si="5"/>
        <v>0.01</v>
      </c>
      <c r="R99" s="158"/>
      <c r="S99" s="158" t="s">
        <v>164</v>
      </c>
      <c r="T99" s="158" t="s">
        <v>140</v>
      </c>
      <c r="U99" s="158">
        <v>0.111</v>
      </c>
      <c r="V99" s="158">
        <f t="shared" si="6"/>
        <v>0.56000000000000005</v>
      </c>
      <c r="W99" s="158"/>
      <c r="X99" s="158" t="s">
        <v>165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166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67">
        <v>33</v>
      </c>
      <c r="B100" s="168" t="s">
        <v>265</v>
      </c>
      <c r="C100" s="182" t="s">
        <v>266</v>
      </c>
      <c r="D100" s="169" t="s">
        <v>174</v>
      </c>
      <c r="E100" s="170">
        <v>33.700000000000003</v>
      </c>
      <c r="F100" s="171"/>
      <c r="G100" s="172">
        <f t="shared" si="0"/>
        <v>0</v>
      </c>
      <c r="H100" s="159">
        <v>0</v>
      </c>
      <c r="I100" s="158">
        <f t="shared" si="1"/>
        <v>0</v>
      </c>
      <c r="J100" s="159">
        <v>11.6</v>
      </c>
      <c r="K100" s="158">
        <f t="shared" si="2"/>
        <v>390.92</v>
      </c>
      <c r="L100" s="158">
        <v>15</v>
      </c>
      <c r="M100" s="158">
        <f t="shared" si="3"/>
        <v>0</v>
      </c>
      <c r="N100" s="158">
        <v>0</v>
      </c>
      <c r="O100" s="158">
        <f t="shared" si="4"/>
        <v>0</v>
      </c>
      <c r="P100" s="158">
        <v>4.0000000000000001E-3</v>
      </c>
      <c r="Q100" s="158">
        <f t="shared" si="5"/>
        <v>0.13</v>
      </c>
      <c r="R100" s="158"/>
      <c r="S100" s="158" t="s">
        <v>164</v>
      </c>
      <c r="T100" s="158" t="s">
        <v>140</v>
      </c>
      <c r="U100" s="158">
        <v>0.03</v>
      </c>
      <c r="V100" s="158">
        <f t="shared" si="6"/>
        <v>1.01</v>
      </c>
      <c r="W100" s="158"/>
      <c r="X100" s="158" t="s">
        <v>165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166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7"/>
      <c r="B101" s="157"/>
      <c r="C101" s="190" t="s">
        <v>215</v>
      </c>
      <c r="D101" s="186"/>
      <c r="E101" s="187">
        <v>21.46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168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7"/>
      <c r="B102" s="157"/>
      <c r="C102" s="190" t="s">
        <v>216</v>
      </c>
      <c r="D102" s="186"/>
      <c r="E102" s="187">
        <v>12.24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168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67">
        <v>34</v>
      </c>
      <c r="B103" s="168" t="s">
        <v>267</v>
      </c>
      <c r="C103" s="182" t="s">
        <v>268</v>
      </c>
      <c r="D103" s="169" t="s">
        <v>174</v>
      </c>
      <c r="E103" s="170">
        <v>87.37</v>
      </c>
      <c r="F103" s="171"/>
      <c r="G103" s="172">
        <f>ROUND(E103*F103,2)</f>
        <v>0</v>
      </c>
      <c r="H103" s="159">
        <v>0</v>
      </c>
      <c r="I103" s="158">
        <f>ROUND(E103*H103,2)</f>
        <v>0</v>
      </c>
      <c r="J103" s="159">
        <v>11.6</v>
      </c>
      <c r="K103" s="158">
        <f>ROUND(E103*J103,2)</f>
        <v>1013.49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4.0000000000000001E-3</v>
      </c>
      <c r="Q103" s="158">
        <f>ROUND(E103*P103,2)</f>
        <v>0.35</v>
      </c>
      <c r="R103" s="158"/>
      <c r="S103" s="158" t="s">
        <v>164</v>
      </c>
      <c r="T103" s="158" t="s">
        <v>140</v>
      </c>
      <c r="U103" s="158">
        <v>0.03</v>
      </c>
      <c r="V103" s="158">
        <f>ROUND(E103*U103,2)</f>
        <v>2.62</v>
      </c>
      <c r="W103" s="158"/>
      <c r="X103" s="158" t="s">
        <v>165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166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7"/>
      <c r="B104" s="157"/>
      <c r="C104" s="190" t="s">
        <v>219</v>
      </c>
      <c r="D104" s="186"/>
      <c r="E104" s="187">
        <v>14.82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168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7"/>
      <c r="B105" s="157"/>
      <c r="C105" s="190" t="s">
        <v>220</v>
      </c>
      <c r="D105" s="186"/>
      <c r="E105" s="187">
        <v>-4.8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168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7"/>
      <c r="B106" s="157"/>
      <c r="C106" s="190" t="s">
        <v>221</v>
      </c>
      <c r="D106" s="186"/>
      <c r="E106" s="187">
        <v>49.4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168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7"/>
      <c r="B107" s="157"/>
      <c r="C107" s="190" t="s">
        <v>222</v>
      </c>
      <c r="D107" s="186"/>
      <c r="E107" s="187">
        <v>-1.6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168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7"/>
      <c r="B108" s="157"/>
      <c r="C108" s="190" t="s">
        <v>223</v>
      </c>
      <c r="D108" s="186"/>
      <c r="E108" s="187">
        <v>-3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168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7"/>
      <c r="B109" s="157"/>
      <c r="C109" s="190" t="s">
        <v>224</v>
      </c>
      <c r="D109" s="186"/>
      <c r="E109" s="187">
        <v>36.4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168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7"/>
      <c r="B110" s="157"/>
      <c r="C110" s="190" t="s">
        <v>222</v>
      </c>
      <c r="D110" s="186"/>
      <c r="E110" s="187">
        <v>-1.6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168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7"/>
      <c r="B111" s="157"/>
      <c r="C111" s="190" t="s">
        <v>225</v>
      </c>
      <c r="D111" s="186"/>
      <c r="E111" s="187">
        <v>-2.25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168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73">
        <v>35</v>
      </c>
      <c r="B112" s="174" t="s">
        <v>269</v>
      </c>
      <c r="C112" s="181" t="s">
        <v>270</v>
      </c>
      <c r="D112" s="175" t="s">
        <v>171</v>
      </c>
      <c r="E112" s="176">
        <v>3</v>
      </c>
      <c r="F112" s="177"/>
      <c r="G112" s="178">
        <f>ROUND(E112*F112,2)</f>
        <v>0</v>
      </c>
      <c r="H112" s="159">
        <v>4.3499999999999996</v>
      </c>
      <c r="I112" s="158">
        <f>ROUND(E112*H112,2)</f>
        <v>13.05</v>
      </c>
      <c r="J112" s="159">
        <v>215.05</v>
      </c>
      <c r="K112" s="158">
        <f>ROUND(E112*J112,2)</f>
        <v>645.15</v>
      </c>
      <c r="L112" s="158">
        <v>15</v>
      </c>
      <c r="M112" s="158">
        <f>G112*(1+L112/100)</f>
        <v>0</v>
      </c>
      <c r="N112" s="158">
        <v>3.6700000000000001E-3</v>
      </c>
      <c r="O112" s="158">
        <f>ROUND(E112*N112,2)</f>
        <v>0.01</v>
      </c>
      <c r="P112" s="158">
        <v>0</v>
      </c>
      <c r="Q112" s="158">
        <f>ROUND(E112*P112,2)</f>
        <v>0</v>
      </c>
      <c r="R112" s="158"/>
      <c r="S112" s="158" t="s">
        <v>164</v>
      </c>
      <c r="T112" s="158" t="s">
        <v>140</v>
      </c>
      <c r="U112" s="158">
        <v>0.433</v>
      </c>
      <c r="V112" s="158">
        <f>ROUND(E112*U112,2)</f>
        <v>1.3</v>
      </c>
      <c r="W112" s="158"/>
      <c r="X112" s="158" t="s">
        <v>165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166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67">
        <v>36</v>
      </c>
      <c r="B113" s="168" t="s">
        <v>271</v>
      </c>
      <c r="C113" s="182" t="s">
        <v>272</v>
      </c>
      <c r="D113" s="169" t="s">
        <v>174</v>
      </c>
      <c r="E113" s="170">
        <v>16.170000000000002</v>
      </c>
      <c r="F113" s="171"/>
      <c r="G113" s="172">
        <f>ROUND(E113*F113,2)</f>
        <v>0</v>
      </c>
      <c r="H113" s="159">
        <v>0</v>
      </c>
      <c r="I113" s="158">
        <f>ROUND(E113*H113,2)</f>
        <v>0</v>
      </c>
      <c r="J113" s="159">
        <v>261</v>
      </c>
      <c r="K113" s="158">
        <f>ROUND(E113*J113,2)</f>
        <v>4220.37</v>
      </c>
      <c r="L113" s="158">
        <v>15</v>
      </c>
      <c r="M113" s="158">
        <f>G113*(1+L113/100)</f>
        <v>0</v>
      </c>
      <c r="N113" s="158">
        <v>0</v>
      </c>
      <c r="O113" s="158">
        <f>ROUND(E113*N113,2)</f>
        <v>0</v>
      </c>
      <c r="P113" s="158">
        <v>6.0999999999999999E-2</v>
      </c>
      <c r="Q113" s="158">
        <f>ROUND(E113*P113,2)</f>
        <v>0.99</v>
      </c>
      <c r="R113" s="158"/>
      <c r="S113" s="158" t="s">
        <v>164</v>
      </c>
      <c r="T113" s="158" t="s">
        <v>140</v>
      </c>
      <c r="U113" s="158">
        <v>0</v>
      </c>
      <c r="V113" s="158">
        <f>ROUND(E113*U113,2)</f>
        <v>0</v>
      </c>
      <c r="W113" s="158"/>
      <c r="X113" s="158" t="s">
        <v>198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199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7"/>
      <c r="B114" s="157"/>
      <c r="C114" s="190" t="s">
        <v>237</v>
      </c>
      <c r="D114" s="186"/>
      <c r="E114" s="187">
        <v>16.170000000000002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168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x14ac:dyDescent="0.2">
      <c r="A115" s="194" t="s">
        <v>134</v>
      </c>
      <c r="B115" s="162" t="s">
        <v>68</v>
      </c>
      <c r="C115" s="180" t="s">
        <v>69</v>
      </c>
      <c r="D115" s="163"/>
      <c r="E115" s="164"/>
      <c r="F115" s="165"/>
      <c r="G115" s="166">
        <f>SUMIF(AG116:AG116,"&lt;&gt;NOR",G116:G116)</f>
        <v>0</v>
      </c>
      <c r="H115" s="160"/>
      <c r="I115" s="160">
        <f>SUM(I116:I116)</f>
        <v>0</v>
      </c>
      <c r="J115" s="160"/>
      <c r="K115" s="160">
        <f>SUM(K116:K116)</f>
        <v>3242</v>
      </c>
      <c r="L115" s="160"/>
      <c r="M115" s="160">
        <f>SUM(M116:M116)</f>
        <v>0</v>
      </c>
      <c r="N115" s="160"/>
      <c r="O115" s="160">
        <f>SUM(O116:O116)</f>
        <v>0</v>
      </c>
      <c r="P115" s="160"/>
      <c r="Q115" s="160">
        <f>SUM(Q116:Q116)</f>
        <v>0</v>
      </c>
      <c r="R115" s="160"/>
      <c r="S115" s="160"/>
      <c r="T115" s="160"/>
      <c r="U115" s="160"/>
      <c r="V115" s="160">
        <f>SUM(V116:V116)</f>
        <v>6.94</v>
      </c>
      <c r="W115" s="160"/>
      <c r="X115" s="160"/>
      <c r="AG115" t="s">
        <v>135</v>
      </c>
    </row>
    <row r="116" spans="1:60" ht="22.5" outlineLevel="1" x14ac:dyDescent="0.2">
      <c r="A116" s="173">
        <v>37</v>
      </c>
      <c r="B116" s="174" t="s">
        <v>273</v>
      </c>
      <c r="C116" s="181" t="s">
        <v>274</v>
      </c>
      <c r="D116" s="175" t="s">
        <v>163</v>
      </c>
      <c r="E116" s="176">
        <v>3.3054700000000001</v>
      </c>
      <c r="F116" s="177"/>
      <c r="G116" s="178">
        <f>ROUND(E116*F116,2)</f>
        <v>0</v>
      </c>
      <c r="H116" s="159">
        <v>0</v>
      </c>
      <c r="I116" s="158">
        <f>ROUND(E116*H116,2)</f>
        <v>0</v>
      </c>
      <c r="J116" s="159">
        <v>980.8</v>
      </c>
      <c r="K116" s="158">
        <f>ROUND(E116*J116,2)</f>
        <v>3242</v>
      </c>
      <c r="L116" s="158">
        <v>15</v>
      </c>
      <c r="M116" s="158">
        <f>G116*(1+L116/100)</f>
        <v>0</v>
      </c>
      <c r="N116" s="158">
        <v>0</v>
      </c>
      <c r="O116" s="158">
        <f>ROUND(E116*N116,2)</f>
        <v>0</v>
      </c>
      <c r="P116" s="158">
        <v>0</v>
      </c>
      <c r="Q116" s="158">
        <f>ROUND(E116*P116,2)</f>
        <v>0</v>
      </c>
      <c r="R116" s="158"/>
      <c r="S116" s="158" t="s">
        <v>164</v>
      </c>
      <c r="T116" s="158" t="s">
        <v>140</v>
      </c>
      <c r="U116" s="158">
        <v>2.1</v>
      </c>
      <c r="V116" s="158">
        <f>ROUND(E116*U116,2)</f>
        <v>6.94</v>
      </c>
      <c r="W116" s="158"/>
      <c r="X116" s="158" t="s">
        <v>275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276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x14ac:dyDescent="0.2">
      <c r="A117" s="194" t="s">
        <v>134</v>
      </c>
      <c r="B117" s="162" t="s">
        <v>70</v>
      </c>
      <c r="C117" s="180" t="s">
        <v>71</v>
      </c>
      <c r="D117" s="163"/>
      <c r="E117" s="164"/>
      <c r="F117" s="165"/>
      <c r="G117" s="166">
        <f>SUMIF(AG118:AG127,"&lt;&gt;NOR",G118:G127)</f>
        <v>0</v>
      </c>
      <c r="H117" s="160"/>
      <c r="I117" s="160">
        <f>SUM(I118:I127)</f>
        <v>5404.33</v>
      </c>
      <c r="J117" s="160"/>
      <c r="K117" s="160">
        <f>SUM(K118:K127)</f>
        <v>3942.3700000000003</v>
      </c>
      <c r="L117" s="160"/>
      <c r="M117" s="160">
        <f>SUM(M118:M127)</f>
        <v>0</v>
      </c>
      <c r="N117" s="160"/>
      <c r="O117" s="160">
        <f>SUM(O118:O127)</f>
        <v>0.05</v>
      </c>
      <c r="P117" s="160"/>
      <c r="Q117" s="160">
        <f>SUM(Q118:Q127)</f>
        <v>0</v>
      </c>
      <c r="R117" s="160"/>
      <c r="S117" s="160"/>
      <c r="T117" s="160"/>
      <c r="U117" s="160"/>
      <c r="V117" s="160">
        <f>SUM(V118:V127)</f>
        <v>6.08</v>
      </c>
      <c r="W117" s="160"/>
      <c r="X117" s="160"/>
      <c r="AG117" t="s">
        <v>135</v>
      </c>
    </row>
    <row r="118" spans="1:60" outlineLevel="1" x14ac:dyDescent="0.2">
      <c r="A118" s="167">
        <v>38</v>
      </c>
      <c r="B118" s="168" t="s">
        <v>277</v>
      </c>
      <c r="C118" s="182" t="s">
        <v>278</v>
      </c>
      <c r="D118" s="169" t="s">
        <v>174</v>
      </c>
      <c r="E118" s="170">
        <v>11.11</v>
      </c>
      <c r="F118" s="171"/>
      <c r="G118" s="172">
        <f>ROUND(E118*F118,2)</f>
        <v>0</v>
      </c>
      <c r="H118" s="159">
        <v>343.34</v>
      </c>
      <c r="I118" s="158">
        <f>ROUND(E118*H118,2)</f>
        <v>3814.51</v>
      </c>
      <c r="J118" s="159">
        <v>225.16</v>
      </c>
      <c r="K118" s="158">
        <f>ROUND(E118*J118,2)</f>
        <v>2501.5300000000002</v>
      </c>
      <c r="L118" s="158">
        <v>15</v>
      </c>
      <c r="M118" s="158">
        <f>G118*(1+L118/100)</f>
        <v>0</v>
      </c>
      <c r="N118" s="158">
        <v>3.6800000000000001E-3</v>
      </c>
      <c r="O118" s="158">
        <f>ROUND(E118*N118,2)</f>
        <v>0.04</v>
      </c>
      <c r="P118" s="158">
        <v>0</v>
      </c>
      <c r="Q118" s="158">
        <f>ROUND(E118*P118,2)</f>
        <v>0</v>
      </c>
      <c r="R118" s="158"/>
      <c r="S118" s="158" t="s">
        <v>164</v>
      </c>
      <c r="T118" s="158" t="s">
        <v>140</v>
      </c>
      <c r="U118" s="158">
        <v>0.38500000000000001</v>
      </c>
      <c r="V118" s="158">
        <f>ROUND(E118*U118,2)</f>
        <v>4.28</v>
      </c>
      <c r="W118" s="158"/>
      <c r="X118" s="158" t="s">
        <v>165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166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7"/>
      <c r="B119" s="157"/>
      <c r="C119" s="190" t="s">
        <v>242</v>
      </c>
      <c r="D119" s="186"/>
      <c r="E119" s="187">
        <v>3.74</v>
      </c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168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7"/>
      <c r="B120" s="157"/>
      <c r="C120" s="190" t="s">
        <v>279</v>
      </c>
      <c r="D120" s="186"/>
      <c r="E120" s="187">
        <v>6.6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168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7"/>
      <c r="B121" s="157"/>
      <c r="C121" s="190" t="s">
        <v>280</v>
      </c>
      <c r="D121" s="186"/>
      <c r="E121" s="187">
        <v>0.77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168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67">
        <v>39</v>
      </c>
      <c r="B122" s="168" t="s">
        <v>281</v>
      </c>
      <c r="C122" s="182" t="s">
        <v>282</v>
      </c>
      <c r="D122" s="169" t="s">
        <v>179</v>
      </c>
      <c r="E122" s="170">
        <v>16.399999999999999</v>
      </c>
      <c r="F122" s="171"/>
      <c r="G122" s="172">
        <f>ROUND(E122*F122,2)</f>
        <v>0</v>
      </c>
      <c r="H122" s="159">
        <v>96.94</v>
      </c>
      <c r="I122" s="158">
        <f>ROUND(E122*H122,2)</f>
        <v>1589.82</v>
      </c>
      <c r="J122" s="159">
        <v>64.36</v>
      </c>
      <c r="K122" s="158">
        <f>ROUND(E122*J122,2)</f>
        <v>1055.5</v>
      </c>
      <c r="L122" s="158">
        <v>15</v>
      </c>
      <c r="M122" s="158">
        <f>G122*(1+L122/100)</f>
        <v>0</v>
      </c>
      <c r="N122" s="158">
        <v>3.2000000000000003E-4</v>
      </c>
      <c r="O122" s="158">
        <f>ROUND(E122*N122,2)</f>
        <v>0.01</v>
      </c>
      <c r="P122" s="158">
        <v>0</v>
      </c>
      <c r="Q122" s="158">
        <f>ROUND(E122*P122,2)</f>
        <v>0</v>
      </c>
      <c r="R122" s="158"/>
      <c r="S122" s="158" t="s">
        <v>164</v>
      </c>
      <c r="T122" s="158" t="s">
        <v>140</v>
      </c>
      <c r="U122" s="158">
        <v>0.11</v>
      </c>
      <c r="V122" s="158">
        <f>ROUND(E122*U122,2)</f>
        <v>1.8</v>
      </c>
      <c r="W122" s="158"/>
      <c r="X122" s="158" t="s">
        <v>165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166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7"/>
      <c r="B123" s="157"/>
      <c r="C123" s="190" t="s">
        <v>283</v>
      </c>
      <c r="D123" s="186"/>
      <c r="E123" s="187">
        <v>7.7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168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7"/>
      <c r="B124" s="157"/>
      <c r="C124" s="190" t="s">
        <v>284</v>
      </c>
      <c r="D124" s="186"/>
      <c r="E124" s="187">
        <v>3.3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168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7"/>
      <c r="B125" s="157"/>
      <c r="C125" s="190" t="s">
        <v>285</v>
      </c>
      <c r="D125" s="186"/>
      <c r="E125" s="187">
        <v>4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168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7"/>
      <c r="B126" s="157"/>
      <c r="C126" s="190" t="s">
        <v>286</v>
      </c>
      <c r="D126" s="186"/>
      <c r="E126" s="187">
        <v>1.4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168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73">
        <v>40</v>
      </c>
      <c r="B127" s="174" t="s">
        <v>287</v>
      </c>
      <c r="C127" s="181" t="s">
        <v>288</v>
      </c>
      <c r="D127" s="175" t="s">
        <v>0</v>
      </c>
      <c r="E127" s="176">
        <v>89.613600000000005</v>
      </c>
      <c r="F127" s="177"/>
      <c r="G127" s="178">
        <f>ROUND(E127*F127,2)</f>
        <v>0</v>
      </c>
      <c r="H127" s="159">
        <v>0</v>
      </c>
      <c r="I127" s="158">
        <f>ROUND(E127*H127,2)</f>
        <v>0</v>
      </c>
      <c r="J127" s="159">
        <v>4.3</v>
      </c>
      <c r="K127" s="158">
        <f>ROUND(E127*J127,2)</f>
        <v>385.34</v>
      </c>
      <c r="L127" s="158">
        <v>15</v>
      </c>
      <c r="M127" s="158">
        <f>G127*(1+L127/100)</f>
        <v>0</v>
      </c>
      <c r="N127" s="158">
        <v>0</v>
      </c>
      <c r="O127" s="158">
        <f>ROUND(E127*N127,2)</f>
        <v>0</v>
      </c>
      <c r="P127" s="158">
        <v>0</v>
      </c>
      <c r="Q127" s="158">
        <f>ROUND(E127*P127,2)</f>
        <v>0</v>
      </c>
      <c r="R127" s="158"/>
      <c r="S127" s="158" t="s">
        <v>164</v>
      </c>
      <c r="T127" s="158" t="s">
        <v>140</v>
      </c>
      <c r="U127" s="158">
        <v>0</v>
      </c>
      <c r="V127" s="158">
        <f>ROUND(E127*U127,2)</f>
        <v>0</v>
      </c>
      <c r="W127" s="158"/>
      <c r="X127" s="158" t="s">
        <v>275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276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x14ac:dyDescent="0.2">
      <c r="A128" s="194" t="s">
        <v>134</v>
      </c>
      <c r="B128" s="162" t="s">
        <v>72</v>
      </c>
      <c r="C128" s="180" t="s">
        <v>73</v>
      </c>
      <c r="D128" s="163"/>
      <c r="E128" s="164"/>
      <c r="F128" s="165"/>
      <c r="G128" s="166">
        <f>SUMIF(AG129:AG129,"&lt;&gt;NOR",G129:G129)</f>
        <v>0</v>
      </c>
      <c r="H128" s="160"/>
      <c r="I128" s="160">
        <f>SUM(I129:I129)</f>
        <v>0</v>
      </c>
      <c r="J128" s="160"/>
      <c r="K128" s="160">
        <f>SUM(K129:K129)</f>
        <v>1108.2</v>
      </c>
      <c r="L128" s="160"/>
      <c r="M128" s="160">
        <f>SUM(M129:M129)</f>
        <v>0</v>
      </c>
      <c r="N128" s="160"/>
      <c r="O128" s="160">
        <f>SUM(O129:O129)</f>
        <v>0</v>
      </c>
      <c r="P128" s="160"/>
      <c r="Q128" s="160">
        <f>SUM(Q129:Q129)</f>
        <v>0</v>
      </c>
      <c r="R128" s="160"/>
      <c r="S128" s="160"/>
      <c r="T128" s="160"/>
      <c r="U128" s="160"/>
      <c r="V128" s="160">
        <f>SUM(V129:V129)</f>
        <v>0.16</v>
      </c>
      <c r="W128" s="160"/>
      <c r="X128" s="160"/>
      <c r="AG128" t="s">
        <v>135</v>
      </c>
    </row>
    <row r="129" spans="1:60" ht="22.5" outlineLevel="1" x14ac:dyDescent="0.2">
      <c r="A129" s="173">
        <v>41</v>
      </c>
      <c r="B129" s="174" t="s">
        <v>289</v>
      </c>
      <c r="C129" s="181" t="s">
        <v>290</v>
      </c>
      <c r="D129" s="175" t="s">
        <v>291</v>
      </c>
      <c r="E129" s="176">
        <v>1</v>
      </c>
      <c r="F129" s="177"/>
      <c r="G129" s="178">
        <f>ROUND(E129*F129,2)</f>
        <v>0</v>
      </c>
      <c r="H129" s="159">
        <v>0</v>
      </c>
      <c r="I129" s="158">
        <f>ROUND(E129*H129,2)</f>
        <v>0</v>
      </c>
      <c r="J129" s="159">
        <v>1108.2</v>
      </c>
      <c r="K129" s="158">
        <f>ROUND(E129*J129,2)</f>
        <v>1108.2</v>
      </c>
      <c r="L129" s="158">
        <v>15</v>
      </c>
      <c r="M129" s="158">
        <f>G129*(1+L129/100)</f>
        <v>0</v>
      </c>
      <c r="N129" s="158">
        <v>0</v>
      </c>
      <c r="O129" s="158">
        <f>ROUND(E129*N129,2)</f>
        <v>0</v>
      </c>
      <c r="P129" s="158">
        <v>0</v>
      </c>
      <c r="Q129" s="158">
        <f>ROUND(E129*P129,2)</f>
        <v>0</v>
      </c>
      <c r="R129" s="158"/>
      <c r="S129" s="158" t="s">
        <v>139</v>
      </c>
      <c r="T129" s="158" t="s">
        <v>140</v>
      </c>
      <c r="U129" s="158">
        <v>0.157</v>
      </c>
      <c r="V129" s="158">
        <f>ROUND(E129*U129,2)</f>
        <v>0.16</v>
      </c>
      <c r="W129" s="158"/>
      <c r="X129" s="158" t="s">
        <v>165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166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x14ac:dyDescent="0.2">
      <c r="A130" s="194" t="s">
        <v>134</v>
      </c>
      <c r="B130" s="162" t="s">
        <v>74</v>
      </c>
      <c r="C130" s="180" t="s">
        <v>75</v>
      </c>
      <c r="D130" s="163"/>
      <c r="E130" s="164"/>
      <c r="F130" s="165"/>
      <c r="G130" s="166">
        <f>SUMIF(AG131:AG137,"&lt;&gt;NOR",G131:G137)</f>
        <v>0</v>
      </c>
      <c r="H130" s="160"/>
      <c r="I130" s="160">
        <f>SUM(I131:I137)</f>
        <v>1336.02</v>
      </c>
      <c r="J130" s="160"/>
      <c r="K130" s="160">
        <f>SUM(K131:K137)</f>
        <v>4340.4799999999996</v>
      </c>
      <c r="L130" s="160"/>
      <c r="M130" s="160">
        <f>SUM(M131:M137)</f>
        <v>0</v>
      </c>
      <c r="N130" s="160"/>
      <c r="O130" s="160">
        <f>SUM(O131:O137)</f>
        <v>0</v>
      </c>
      <c r="P130" s="160"/>
      <c r="Q130" s="160">
        <f>SUM(Q131:Q137)</f>
        <v>0</v>
      </c>
      <c r="R130" s="160"/>
      <c r="S130" s="160"/>
      <c r="T130" s="160"/>
      <c r="U130" s="160"/>
      <c r="V130" s="160">
        <f>SUM(V131:V137)</f>
        <v>5.5400000000000009</v>
      </c>
      <c r="W130" s="160"/>
      <c r="X130" s="160"/>
      <c r="AG130" t="s">
        <v>135</v>
      </c>
    </row>
    <row r="131" spans="1:60" outlineLevel="1" x14ac:dyDescent="0.2">
      <c r="A131" s="173">
        <v>42</v>
      </c>
      <c r="B131" s="174" t="s">
        <v>292</v>
      </c>
      <c r="C131" s="181" t="s">
        <v>293</v>
      </c>
      <c r="D131" s="175" t="s">
        <v>179</v>
      </c>
      <c r="E131" s="176">
        <v>7</v>
      </c>
      <c r="F131" s="177"/>
      <c r="G131" s="178">
        <f t="shared" ref="G131:G137" si="7">ROUND(E131*F131,2)</f>
        <v>0</v>
      </c>
      <c r="H131" s="159">
        <v>190.86</v>
      </c>
      <c r="I131" s="158">
        <f t="shared" ref="I131:I137" si="8">ROUND(E131*H131,2)</f>
        <v>1336.02</v>
      </c>
      <c r="J131" s="159">
        <v>308.94</v>
      </c>
      <c r="K131" s="158">
        <f t="shared" ref="K131:K137" si="9">ROUND(E131*J131,2)</f>
        <v>2162.58</v>
      </c>
      <c r="L131" s="158">
        <v>15</v>
      </c>
      <c r="M131" s="158">
        <f t="shared" ref="M131:M137" si="10">G131*(1+L131/100)</f>
        <v>0</v>
      </c>
      <c r="N131" s="158">
        <v>5.1999999999999995E-4</v>
      </c>
      <c r="O131" s="158">
        <f t="shared" ref="O131:O137" si="11">ROUND(E131*N131,2)</f>
        <v>0</v>
      </c>
      <c r="P131" s="158">
        <v>0</v>
      </c>
      <c r="Q131" s="158">
        <f t="shared" ref="Q131:Q137" si="12">ROUND(E131*P131,2)</f>
        <v>0</v>
      </c>
      <c r="R131" s="158"/>
      <c r="S131" s="158" t="s">
        <v>164</v>
      </c>
      <c r="T131" s="158" t="s">
        <v>140</v>
      </c>
      <c r="U131" s="158">
        <v>0.52900000000000003</v>
      </c>
      <c r="V131" s="158">
        <f t="shared" ref="V131:V137" si="13">ROUND(E131*U131,2)</f>
        <v>3.7</v>
      </c>
      <c r="W131" s="158"/>
      <c r="X131" s="158" t="s">
        <v>165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166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73">
        <v>43</v>
      </c>
      <c r="B132" s="174" t="s">
        <v>294</v>
      </c>
      <c r="C132" s="181" t="s">
        <v>295</v>
      </c>
      <c r="D132" s="175" t="s">
        <v>171</v>
      </c>
      <c r="E132" s="176">
        <v>1</v>
      </c>
      <c r="F132" s="177"/>
      <c r="G132" s="178">
        <f t="shared" si="7"/>
        <v>0</v>
      </c>
      <c r="H132" s="159">
        <v>0</v>
      </c>
      <c r="I132" s="158">
        <f t="shared" si="8"/>
        <v>0</v>
      </c>
      <c r="J132" s="159">
        <v>87.8</v>
      </c>
      <c r="K132" s="158">
        <f t="shared" si="9"/>
        <v>87.8</v>
      </c>
      <c r="L132" s="158">
        <v>15</v>
      </c>
      <c r="M132" s="158">
        <f t="shared" si="10"/>
        <v>0</v>
      </c>
      <c r="N132" s="158">
        <v>0</v>
      </c>
      <c r="O132" s="158">
        <f t="shared" si="11"/>
        <v>0</v>
      </c>
      <c r="P132" s="158">
        <v>0</v>
      </c>
      <c r="Q132" s="158">
        <f t="shared" si="12"/>
        <v>0</v>
      </c>
      <c r="R132" s="158"/>
      <c r="S132" s="158" t="s">
        <v>164</v>
      </c>
      <c r="T132" s="158" t="s">
        <v>140</v>
      </c>
      <c r="U132" s="158">
        <v>0.157</v>
      </c>
      <c r="V132" s="158">
        <f t="shared" si="13"/>
        <v>0.16</v>
      </c>
      <c r="W132" s="158"/>
      <c r="X132" s="158" t="s">
        <v>165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166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73">
        <v>44</v>
      </c>
      <c r="B133" s="174" t="s">
        <v>296</v>
      </c>
      <c r="C133" s="181" t="s">
        <v>297</v>
      </c>
      <c r="D133" s="175" t="s">
        <v>171</v>
      </c>
      <c r="E133" s="176">
        <v>3</v>
      </c>
      <c r="F133" s="177"/>
      <c r="G133" s="178">
        <f t="shared" si="7"/>
        <v>0</v>
      </c>
      <c r="H133" s="159">
        <v>0</v>
      </c>
      <c r="I133" s="158">
        <f t="shared" si="8"/>
        <v>0</v>
      </c>
      <c r="J133" s="159">
        <v>97.2</v>
      </c>
      <c r="K133" s="158">
        <f t="shared" si="9"/>
        <v>291.60000000000002</v>
      </c>
      <c r="L133" s="158">
        <v>15</v>
      </c>
      <c r="M133" s="158">
        <f t="shared" si="10"/>
        <v>0</v>
      </c>
      <c r="N133" s="158">
        <v>0</v>
      </c>
      <c r="O133" s="158">
        <f t="shared" si="11"/>
        <v>0</v>
      </c>
      <c r="P133" s="158">
        <v>0</v>
      </c>
      <c r="Q133" s="158">
        <f t="shared" si="12"/>
        <v>0</v>
      </c>
      <c r="R133" s="158"/>
      <c r="S133" s="158" t="s">
        <v>164</v>
      </c>
      <c r="T133" s="158" t="s">
        <v>140</v>
      </c>
      <c r="U133" s="158">
        <v>0.17399999999999999</v>
      </c>
      <c r="V133" s="158">
        <f t="shared" si="13"/>
        <v>0.52</v>
      </c>
      <c r="W133" s="158"/>
      <c r="X133" s="158" t="s">
        <v>165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166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73">
        <v>45</v>
      </c>
      <c r="B134" s="174" t="s">
        <v>298</v>
      </c>
      <c r="C134" s="181" t="s">
        <v>299</v>
      </c>
      <c r="D134" s="175" t="s">
        <v>171</v>
      </c>
      <c r="E134" s="176">
        <v>1</v>
      </c>
      <c r="F134" s="177"/>
      <c r="G134" s="178">
        <f t="shared" si="7"/>
        <v>0</v>
      </c>
      <c r="H134" s="159">
        <v>0</v>
      </c>
      <c r="I134" s="158">
        <f t="shared" si="8"/>
        <v>0</v>
      </c>
      <c r="J134" s="159">
        <v>144.6</v>
      </c>
      <c r="K134" s="158">
        <f t="shared" si="9"/>
        <v>144.6</v>
      </c>
      <c r="L134" s="158">
        <v>15</v>
      </c>
      <c r="M134" s="158">
        <f t="shared" si="10"/>
        <v>0</v>
      </c>
      <c r="N134" s="158">
        <v>0</v>
      </c>
      <c r="O134" s="158">
        <f t="shared" si="11"/>
        <v>0</v>
      </c>
      <c r="P134" s="158">
        <v>0</v>
      </c>
      <c r="Q134" s="158">
        <f t="shared" si="12"/>
        <v>0</v>
      </c>
      <c r="R134" s="158"/>
      <c r="S134" s="158" t="s">
        <v>164</v>
      </c>
      <c r="T134" s="158" t="s">
        <v>140</v>
      </c>
      <c r="U134" s="158">
        <v>0.25900000000000001</v>
      </c>
      <c r="V134" s="158">
        <f t="shared" si="13"/>
        <v>0.26</v>
      </c>
      <c r="W134" s="158"/>
      <c r="X134" s="158" t="s">
        <v>165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166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3">
        <v>46</v>
      </c>
      <c r="B135" s="174" t="s">
        <v>300</v>
      </c>
      <c r="C135" s="181" t="s">
        <v>301</v>
      </c>
      <c r="D135" s="175" t="s">
        <v>171</v>
      </c>
      <c r="E135" s="176">
        <v>2</v>
      </c>
      <c r="F135" s="177"/>
      <c r="G135" s="178">
        <f t="shared" si="7"/>
        <v>0</v>
      </c>
      <c r="H135" s="159">
        <v>0</v>
      </c>
      <c r="I135" s="158">
        <f t="shared" si="8"/>
        <v>0</v>
      </c>
      <c r="J135" s="159">
        <v>272.60000000000002</v>
      </c>
      <c r="K135" s="158">
        <f t="shared" si="9"/>
        <v>545.20000000000005</v>
      </c>
      <c r="L135" s="158">
        <v>15</v>
      </c>
      <c r="M135" s="158">
        <f t="shared" si="10"/>
        <v>0</v>
      </c>
      <c r="N135" s="158">
        <v>0</v>
      </c>
      <c r="O135" s="158">
        <f t="shared" si="11"/>
        <v>0</v>
      </c>
      <c r="P135" s="158">
        <v>0</v>
      </c>
      <c r="Q135" s="158">
        <f t="shared" si="12"/>
        <v>0</v>
      </c>
      <c r="R135" s="158"/>
      <c r="S135" s="158" t="s">
        <v>164</v>
      </c>
      <c r="T135" s="158" t="s">
        <v>140</v>
      </c>
      <c r="U135" s="158">
        <v>0.45</v>
      </c>
      <c r="V135" s="158">
        <f t="shared" si="13"/>
        <v>0.9</v>
      </c>
      <c r="W135" s="158"/>
      <c r="X135" s="158" t="s">
        <v>165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166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2.5" outlineLevel="1" x14ac:dyDescent="0.2">
      <c r="A136" s="173">
        <v>47</v>
      </c>
      <c r="B136" s="174" t="s">
        <v>302</v>
      </c>
      <c r="C136" s="181" t="s">
        <v>303</v>
      </c>
      <c r="D136" s="175" t="s">
        <v>304</v>
      </c>
      <c r="E136" s="176">
        <v>2</v>
      </c>
      <c r="F136" s="177"/>
      <c r="G136" s="178">
        <f t="shared" si="7"/>
        <v>0</v>
      </c>
      <c r="H136" s="159">
        <v>0</v>
      </c>
      <c r="I136" s="158">
        <f t="shared" si="8"/>
        <v>0</v>
      </c>
      <c r="J136" s="159">
        <v>498.7</v>
      </c>
      <c r="K136" s="158">
        <f t="shared" si="9"/>
        <v>997.4</v>
      </c>
      <c r="L136" s="158">
        <v>15</v>
      </c>
      <c r="M136" s="158">
        <f t="shared" si="10"/>
        <v>0</v>
      </c>
      <c r="N136" s="158">
        <v>0</v>
      </c>
      <c r="O136" s="158">
        <f t="shared" si="11"/>
        <v>0</v>
      </c>
      <c r="P136" s="158">
        <v>0</v>
      </c>
      <c r="Q136" s="158">
        <f t="shared" si="12"/>
        <v>0</v>
      </c>
      <c r="R136" s="158"/>
      <c r="S136" s="158" t="s">
        <v>139</v>
      </c>
      <c r="T136" s="158" t="s">
        <v>140</v>
      </c>
      <c r="U136" s="158">
        <v>0</v>
      </c>
      <c r="V136" s="158">
        <f t="shared" si="13"/>
        <v>0</v>
      </c>
      <c r="W136" s="158"/>
      <c r="X136" s="158" t="s">
        <v>165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166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73">
        <v>48</v>
      </c>
      <c r="B137" s="174" t="s">
        <v>305</v>
      </c>
      <c r="C137" s="181" t="s">
        <v>306</v>
      </c>
      <c r="D137" s="175" t="s">
        <v>0</v>
      </c>
      <c r="E137" s="176">
        <v>55.652000000000001</v>
      </c>
      <c r="F137" s="177"/>
      <c r="G137" s="178">
        <f t="shared" si="7"/>
        <v>0</v>
      </c>
      <c r="H137" s="159">
        <v>0</v>
      </c>
      <c r="I137" s="158">
        <f t="shared" si="8"/>
        <v>0</v>
      </c>
      <c r="J137" s="159">
        <v>2</v>
      </c>
      <c r="K137" s="158">
        <f t="shared" si="9"/>
        <v>111.3</v>
      </c>
      <c r="L137" s="158">
        <v>15</v>
      </c>
      <c r="M137" s="158">
        <f t="shared" si="10"/>
        <v>0</v>
      </c>
      <c r="N137" s="158">
        <v>0</v>
      </c>
      <c r="O137" s="158">
        <f t="shared" si="11"/>
        <v>0</v>
      </c>
      <c r="P137" s="158">
        <v>0</v>
      </c>
      <c r="Q137" s="158">
        <f t="shared" si="12"/>
        <v>0</v>
      </c>
      <c r="R137" s="158"/>
      <c r="S137" s="158" t="s">
        <v>164</v>
      </c>
      <c r="T137" s="158" t="s">
        <v>140</v>
      </c>
      <c r="U137" s="158">
        <v>0</v>
      </c>
      <c r="V137" s="158">
        <f t="shared" si="13"/>
        <v>0</v>
      </c>
      <c r="W137" s="158"/>
      <c r="X137" s="158" t="s">
        <v>275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276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x14ac:dyDescent="0.2">
      <c r="A138" s="194" t="s">
        <v>134</v>
      </c>
      <c r="B138" s="162" t="s">
        <v>76</v>
      </c>
      <c r="C138" s="180" t="s">
        <v>77</v>
      </c>
      <c r="D138" s="163"/>
      <c r="E138" s="164"/>
      <c r="F138" s="165"/>
      <c r="G138" s="166">
        <f>SUMIF(AG139:AG144,"&lt;&gt;NOR",G139:G144)</f>
        <v>0</v>
      </c>
      <c r="H138" s="160"/>
      <c r="I138" s="160">
        <f>SUM(I139:I144)</f>
        <v>2514.1200000000003</v>
      </c>
      <c r="J138" s="160"/>
      <c r="K138" s="160">
        <f>SUM(K139:K144)</f>
        <v>6388.23</v>
      </c>
      <c r="L138" s="160"/>
      <c r="M138" s="160">
        <f>SUM(M139:M144)</f>
        <v>0</v>
      </c>
      <c r="N138" s="160"/>
      <c r="O138" s="160">
        <f>SUM(O139:O144)</f>
        <v>0.06</v>
      </c>
      <c r="P138" s="160"/>
      <c r="Q138" s="160">
        <f>SUM(Q139:Q144)</f>
        <v>0</v>
      </c>
      <c r="R138" s="160"/>
      <c r="S138" s="160"/>
      <c r="T138" s="160"/>
      <c r="U138" s="160"/>
      <c r="V138" s="160">
        <f>SUM(V139:V144)</f>
        <v>11.86</v>
      </c>
      <c r="W138" s="160"/>
      <c r="X138" s="160"/>
      <c r="AG138" t="s">
        <v>135</v>
      </c>
    </row>
    <row r="139" spans="1:60" outlineLevel="1" x14ac:dyDescent="0.2">
      <c r="A139" s="173">
        <v>49</v>
      </c>
      <c r="B139" s="174" t="s">
        <v>307</v>
      </c>
      <c r="C139" s="181" t="s">
        <v>308</v>
      </c>
      <c r="D139" s="175" t="s">
        <v>179</v>
      </c>
      <c r="E139" s="176">
        <v>14</v>
      </c>
      <c r="F139" s="177"/>
      <c r="G139" s="178">
        <f t="shared" ref="G139:G144" si="14">ROUND(E139*F139,2)</f>
        <v>0</v>
      </c>
      <c r="H139" s="159">
        <v>77.489999999999995</v>
      </c>
      <c r="I139" s="158">
        <f t="shared" ref="I139:I144" si="15">ROUND(E139*H139,2)</f>
        <v>1084.8599999999999</v>
      </c>
      <c r="J139" s="159">
        <v>294.91000000000003</v>
      </c>
      <c r="K139" s="158">
        <f t="shared" ref="K139:K144" si="16">ROUND(E139*J139,2)</f>
        <v>4128.74</v>
      </c>
      <c r="L139" s="158">
        <v>15</v>
      </c>
      <c r="M139" s="158">
        <f t="shared" ref="M139:M144" si="17">G139*(1+L139/100)</f>
        <v>0</v>
      </c>
      <c r="N139" s="158">
        <v>3.9899999999999996E-3</v>
      </c>
      <c r="O139" s="158">
        <f t="shared" ref="O139:O144" si="18">ROUND(E139*N139,2)</f>
        <v>0.06</v>
      </c>
      <c r="P139" s="158">
        <v>0</v>
      </c>
      <c r="Q139" s="158">
        <f t="shared" ref="Q139:Q144" si="19">ROUND(E139*P139,2)</f>
        <v>0</v>
      </c>
      <c r="R139" s="158"/>
      <c r="S139" s="158" t="s">
        <v>164</v>
      </c>
      <c r="T139" s="158" t="s">
        <v>140</v>
      </c>
      <c r="U139" s="158">
        <v>0.54290000000000005</v>
      </c>
      <c r="V139" s="158">
        <f t="shared" ref="V139:V144" si="20">ROUND(E139*U139,2)</f>
        <v>7.6</v>
      </c>
      <c r="W139" s="158"/>
      <c r="X139" s="158" t="s">
        <v>165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166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22.5" outlineLevel="1" x14ac:dyDescent="0.2">
      <c r="A140" s="173">
        <v>50</v>
      </c>
      <c r="B140" s="174" t="s">
        <v>309</v>
      </c>
      <c r="C140" s="181" t="s">
        <v>310</v>
      </c>
      <c r="D140" s="175" t="s">
        <v>179</v>
      </c>
      <c r="E140" s="176">
        <v>14</v>
      </c>
      <c r="F140" s="177"/>
      <c r="G140" s="178">
        <f t="shared" si="14"/>
        <v>0</v>
      </c>
      <c r="H140" s="159">
        <v>29.94</v>
      </c>
      <c r="I140" s="158">
        <f t="shared" si="15"/>
        <v>419.16</v>
      </c>
      <c r="J140" s="159">
        <v>66.16</v>
      </c>
      <c r="K140" s="158">
        <f t="shared" si="16"/>
        <v>926.24</v>
      </c>
      <c r="L140" s="158">
        <v>15</v>
      </c>
      <c r="M140" s="158">
        <f t="shared" si="17"/>
        <v>0</v>
      </c>
      <c r="N140" s="158">
        <v>4.0000000000000003E-5</v>
      </c>
      <c r="O140" s="158">
        <f t="shared" si="18"/>
        <v>0</v>
      </c>
      <c r="P140" s="158">
        <v>0</v>
      </c>
      <c r="Q140" s="158">
        <f t="shared" si="19"/>
        <v>0</v>
      </c>
      <c r="R140" s="158"/>
      <c r="S140" s="158" t="s">
        <v>164</v>
      </c>
      <c r="T140" s="158" t="s">
        <v>140</v>
      </c>
      <c r="U140" s="158">
        <v>0.129</v>
      </c>
      <c r="V140" s="158">
        <f t="shared" si="20"/>
        <v>1.81</v>
      </c>
      <c r="W140" s="158"/>
      <c r="X140" s="158" t="s">
        <v>165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166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73">
        <v>51</v>
      </c>
      <c r="B141" s="174" t="s">
        <v>311</v>
      </c>
      <c r="C141" s="181" t="s">
        <v>312</v>
      </c>
      <c r="D141" s="175" t="s">
        <v>171</v>
      </c>
      <c r="E141" s="176">
        <v>2</v>
      </c>
      <c r="F141" s="177"/>
      <c r="G141" s="178">
        <f t="shared" si="14"/>
        <v>0</v>
      </c>
      <c r="H141" s="159">
        <v>123.72</v>
      </c>
      <c r="I141" s="158">
        <f t="shared" si="15"/>
        <v>247.44</v>
      </c>
      <c r="J141" s="159">
        <v>132.28</v>
      </c>
      <c r="K141" s="158">
        <f t="shared" si="16"/>
        <v>264.56</v>
      </c>
      <c r="L141" s="158">
        <v>15</v>
      </c>
      <c r="M141" s="158">
        <f t="shared" si="17"/>
        <v>0</v>
      </c>
      <c r="N141" s="158">
        <v>6.3000000000000003E-4</v>
      </c>
      <c r="O141" s="158">
        <f t="shared" si="18"/>
        <v>0</v>
      </c>
      <c r="P141" s="158">
        <v>0</v>
      </c>
      <c r="Q141" s="158">
        <f t="shared" si="19"/>
        <v>0</v>
      </c>
      <c r="R141" s="158"/>
      <c r="S141" s="158" t="s">
        <v>164</v>
      </c>
      <c r="T141" s="158" t="s">
        <v>140</v>
      </c>
      <c r="U141" s="158">
        <v>0.27200000000000002</v>
      </c>
      <c r="V141" s="158">
        <f t="shared" si="20"/>
        <v>0.54</v>
      </c>
      <c r="W141" s="158"/>
      <c r="X141" s="158" t="s">
        <v>165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166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73">
        <v>52</v>
      </c>
      <c r="B142" s="174" t="s">
        <v>313</v>
      </c>
      <c r="C142" s="181" t="s">
        <v>314</v>
      </c>
      <c r="D142" s="175" t="s">
        <v>315</v>
      </c>
      <c r="E142" s="176">
        <v>3</v>
      </c>
      <c r="F142" s="177"/>
      <c r="G142" s="178">
        <f t="shared" si="14"/>
        <v>0</v>
      </c>
      <c r="H142" s="159">
        <v>252.96</v>
      </c>
      <c r="I142" s="158">
        <f t="shared" si="15"/>
        <v>758.88</v>
      </c>
      <c r="J142" s="159">
        <v>262.94</v>
      </c>
      <c r="K142" s="158">
        <f t="shared" si="16"/>
        <v>788.82</v>
      </c>
      <c r="L142" s="158">
        <v>15</v>
      </c>
      <c r="M142" s="158">
        <f t="shared" si="17"/>
        <v>0</v>
      </c>
      <c r="N142" s="158">
        <v>1.48E-3</v>
      </c>
      <c r="O142" s="158">
        <f t="shared" si="18"/>
        <v>0</v>
      </c>
      <c r="P142" s="158">
        <v>0</v>
      </c>
      <c r="Q142" s="158">
        <f t="shared" si="19"/>
        <v>0</v>
      </c>
      <c r="R142" s="158"/>
      <c r="S142" s="158" t="s">
        <v>164</v>
      </c>
      <c r="T142" s="158" t="s">
        <v>140</v>
      </c>
      <c r="U142" s="158">
        <v>0.54</v>
      </c>
      <c r="V142" s="158">
        <f t="shared" si="20"/>
        <v>1.62</v>
      </c>
      <c r="W142" s="158"/>
      <c r="X142" s="158" t="s">
        <v>165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166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73">
        <v>53</v>
      </c>
      <c r="B143" s="174" t="s">
        <v>316</v>
      </c>
      <c r="C143" s="181" t="s">
        <v>317</v>
      </c>
      <c r="D143" s="175" t="s">
        <v>179</v>
      </c>
      <c r="E143" s="176">
        <v>14</v>
      </c>
      <c r="F143" s="177"/>
      <c r="G143" s="178">
        <f t="shared" si="14"/>
        <v>0</v>
      </c>
      <c r="H143" s="159">
        <v>0.27</v>
      </c>
      <c r="I143" s="158">
        <f t="shared" si="15"/>
        <v>3.78</v>
      </c>
      <c r="J143" s="159">
        <v>11.83</v>
      </c>
      <c r="K143" s="158">
        <f t="shared" si="16"/>
        <v>165.62</v>
      </c>
      <c r="L143" s="158">
        <v>15</v>
      </c>
      <c r="M143" s="158">
        <f t="shared" si="17"/>
        <v>0</v>
      </c>
      <c r="N143" s="158">
        <v>0</v>
      </c>
      <c r="O143" s="158">
        <f t="shared" si="18"/>
        <v>0</v>
      </c>
      <c r="P143" s="158">
        <v>0</v>
      </c>
      <c r="Q143" s="158">
        <f t="shared" si="19"/>
        <v>0</v>
      </c>
      <c r="R143" s="158"/>
      <c r="S143" s="158" t="s">
        <v>164</v>
      </c>
      <c r="T143" s="158" t="s">
        <v>140</v>
      </c>
      <c r="U143" s="158">
        <v>2.1000000000000001E-2</v>
      </c>
      <c r="V143" s="158">
        <f t="shared" si="20"/>
        <v>0.28999999999999998</v>
      </c>
      <c r="W143" s="158"/>
      <c r="X143" s="158" t="s">
        <v>165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166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73">
        <v>54</v>
      </c>
      <c r="B144" s="174" t="s">
        <v>318</v>
      </c>
      <c r="C144" s="181" t="s">
        <v>319</v>
      </c>
      <c r="D144" s="175" t="s">
        <v>0</v>
      </c>
      <c r="E144" s="176">
        <v>87.881</v>
      </c>
      <c r="F144" s="177"/>
      <c r="G144" s="178">
        <f t="shared" si="14"/>
        <v>0</v>
      </c>
      <c r="H144" s="159">
        <v>0</v>
      </c>
      <c r="I144" s="158">
        <f t="shared" si="15"/>
        <v>0</v>
      </c>
      <c r="J144" s="159">
        <v>1.3</v>
      </c>
      <c r="K144" s="158">
        <f t="shared" si="16"/>
        <v>114.25</v>
      </c>
      <c r="L144" s="158">
        <v>15</v>
      </c>
      <c r="M144" s="158">
        <f t="shared" si="17"/>
        <v>0</v>
      </c>
      <c r="N144" s="158">
        <v>0</v>
      </c>
      <c r="O144" s="158">
        <f t="shared" si="18"/>
        <v>0</v>
      </c>
      <c r="P144" s="158">
        <v>0</v>
      </c>
      <c r="Q144" s="158">
        <f t="shared" si="19"/>
        <v>0</v>
      </c>
      <c r="R144" s="158"/>
      <c r="S144" s="158" t="s">
        <v>164</v>
      </c>
      <c r="T144" s="158" t="s">
        <v>140</v>
      </c>
      <c r="U144" s="158">
        <v>0</v>
      </c>
      <c r="V144" s="158">
        <f t="shared" si="20"/>
        <v>0</v>
      </c>
      <c r="W144" s="158"/>
      <c r="X144" s="158" t="s">
        <v>275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276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x14ac:dyDescent="0.2">
      <c r="A145" s="194" t="s">
        <v>134</v>
      </c>
      <c r="B145" s="162" t="s">
        <v>78</v>
      </c>
      <c r="C145" s="180" t="s">
        <v>79</v>
      </c>
      <c r="D145" s="163"/>
      <c r="E145" s="164"/>
      <c r="F145" s="165"/>
      <c r="G145" s="166">
        <f>SUMIF(AG146:AG174,"&lt;&gt;NOR",G146:G174)</f>
        <v>0</v>
      </c>
      <c r="H145" s="160"/>
      <c r="I145" s="160">
        <f>SUM(I146:I174)</f>
        <v>30297.51</v>
      </c>
      <c r="J145" s="160"/>
      <c r="K145" s="160">
        <f>SUM(K146:K174)</f>
        <v>8263.6999999999989</v>
      </c>
      <c r="L145" s="160"/>
      <c r="M145" s="160">
        <f>SUM(M146:M174)</f>
        <v>0</v>
      </c>
      <c r="N145" s="160"/>
      <c r="O145" s="160">
        <f>SUM(O146:O174)</f>
        <v>6.9999999999999993E-2</v>
      </c>
      <c r="P145" s="160"/>
      <c r="Q145" s="160">
        <f>SUM(Q146:Q174)</f>
        <v>0.16999999999999998</v>
      </c>
      <c r="R145" s="160"/>
      <c r="S145" s="160"/>
      <c r="T145" s="160"/>
      <c r="U145" s="160"/>
      <c r="V145" s="160">
        <f>SUM(V146:V174)</f>
        <v>13.75</v>
      </c>
      <c r="W145" s="160"/>
      <c r="X145" s="160"/>
      <c r="AG145" t="s">
        <v>135</v>
      </c>
    </row>
    <row r="146" spans="1:60" ht="22.5" outlineLevel="1" x14ac:dyDescent="0.2">
      <c r="A146" s="173">
        <v>55</v>
      </c>
      <c r="B146" s="174" t="s">
        <v>320</v>
      </c>
      <c r="C146" s="181" t="s">
        <v>321</v>
      </c>
      <c r="D146" s="175" t="s">
        <v>171</v>
      </c>
      <c r="E146" s="176">
        <v>1</v>
      </c>
      <c r="F146" s="177"/>
      <c r="G146" s="178">
        <f t="shared" ref="G146:G163" si="21">ROUND(E146*F146,2)</f>
        <v>0</v>
      </c>
      <c r="H146" s="159">
        <v>3932.89</v>
      </c>
      <c r="I146" s="158">
        <f t="shared" ref="I146:I163" si="22">ROUND(E146*H146,2)</f>
        <v>3932.89</v>
      </c>
      <c r="J146" s="159">
        <v>156.41</v>
      </c>
      <c r="K146" s="158">
        <f t="shared" ref="K146:K163" si="23">ROUND(E146*J146,2)</f>
        <v>156.41</v>
      </c>
      <c r="L146" s="158">
        <v>15</v>
      </c>
      <c r="M146" s="158">
        <f t="shared" ref="M146:M163" si="24">G146*(1+L146/100)</f>
        <v>0</v>
      </c>
      <c r="N146" s="158">
        <v>1.1800000000000001E-3</v>
      </c>
      <c r="O146" s="158">
        <f t="shared" ref="O146:O163" si="25">ROUND(E146*N146,2)</f>
        <v>0</v>
      </c>
      <c r="P146" s="158">
        <v>0</v>
      </c>
      <c r="Q146" s="158">
        <f t="shared" ref="Q146:Q163" si="26">ROUND(E146*P146,2)</f>
        <v>0</v>
      </c>
      <c r="R146" s="158"/>
      <c r="S146" s="158" t="s">
        <v>164</v>
      </c>
      <c r="T146" s="158" t="s">
        <v>140</v>
      </c>
      <c r="U146" s="158">
        <v>0.2</v>
      </c>
      <c r="V146" s="158">
        <f t="shared" ref="V146:V163" si="27">ROUND(E146*U146,2)</f>
        <v>0.2</v>
      </c>
      <c r="W146" s="158"/>
      <c r="X146" s="158" t="s">
        <v>165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166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22.5" outlineLevel="1" x14ac:dyDescent="0.2">
      <c r="A147" s="173">
        <v>56</v>
      </c>
      <c r="B147" s="174" t="s">
        <v>322</v>
      </c>
      <c r="C147" s="181" t="s">
        <v>323</v>
      </c>
      <c r="D147" s="175" t="s">
        <v>324</v>
      </c>
      <c r="E147" s="176">
        <v>1</v>
      </c>
      <c r="F147" s="177"/>
      <c r="G147" s="178">
        <f t="shared" si="21"/>
        <v>0</v>
      </c>
      <c r="H147" s="159">
        <v>6287.23</v>
      </c>
      <c r="I147" s="158">
        <f t="shared" si="22"/>
        <v>6287.23</v>
      </c>
      <c r="J147" s="159">
        <v>916.27</v>
      </c>
      <c r="K147" s="158">
        <f t="shared" si="23"/>
        <v>916.27</v>
      </c>
      <c r="L147" s="158">
        <v>15</v>
      </c>
      <c r="M147" s="158">
        <f t="shared" si="24"/>
        <v>0</v>
      </c>
      <c r="N147" s="158">
        <v>2.8719999999999999E-2</v>
      </c>
      <c r="O147" s="158">
        <f t="shared" si="25"/>
        <v>0.03</v>
      </c>
      <c r="P147" s="158">
        <v>0</v>
      </c>
      <c r="Q147" s="158">
        <f t="shared" si="26"/>
        <v>0</v>
      </c>
      <c r="R147" s="158"/>
      <c r="S147" s="158" t="s">
        <v>164</v>
      </c>
      <c r="T147" s="158" t="s">
        <v>140</v>
      </c>
      <c r="U147" s="158">
        <v>1.5</v>
      </c>
      <c r="V147" s="158">
        <f t="shared" si="27"/>
        <v>1.5</v>
      </c>
      <c r="W147" s="158"/>
      <c r="X147" s="158" t="s">
        <v>165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166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73">
        <v>57</v>
      </c>
      <c r="B148" s="174" t="s">
        <v>325</v>
      </c>
      <c r="C148" s="181" t="s">
        <v>326</v>
      </c>
      <c r="D148" s="175" t="s">
        <v>324</v>
      </c>
      <c r="E148" s="176">
        <v>1</v>
      </c>
      <c r="F148" s="177"/>
      <c r="G148" s="178">
        <f t="shared" si="21"/>
        <v>0</v>
      </c>
      <c r="H148" s="159">
        <v>526.70000000000005</v>
      </c>
      <c r="I148" s="158">
        <f t="shared" si="22"/>
        <v>526.70000000000005</v>
      </c>
      <c r="J148" s="159">
        <v>843.1</v>
      </c>
      <c r="K148" s="158">
        <f t="shared" si="23"/>
        <v>843.1</v>
      </c>
      <c r="L148" s="158">
        <v>15</v>
      </c>
      <c r="M148" s="158">
        <f t="shared" si="24"/>
        <v>0</v>
      </c>
      <c r="N148" s="158">
        <v>1.8600000000000001E-3</v>
      </c>
      <c r="O148" s="158">
        <f t="shared" si="25"/>
        <v>0</v>
      </c>
      <c r="P148" s="158">
        <v>0</v>
      </c>
      <c r="Q148" s="158">
        <f t="shared" si="26"/>
        <v>0</v>
      </c>
      <c r="R148" s="158"/>
      <c r="S148" s="158" t="s">
        <v>164</v>
      </c>
      <c r="T148" s="158" t="s">
        <v>140</v>
      </c>
      <c r="U148" s="158">
        <v>1.3340000000000001</v>
      </c>
      <c r="V148" s="158">
        <f t="shared" si="27"/>
        <v>1.33</v>
      </c>
      <c r="W148" s="158"/>
      <c r="X148" s="158" t="s">
        <v>165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166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3">
        <v>58</v>
      </c>
      <c r="B149" s="174" t="s">
        <v>327</v>
      </c>
      <c r="C149" s="181" t="s">
        <v>328</v>
      </c>
      <c r="D149" s="175" t="s">
        <v>324</v>
      </c>
      <c r="E149" s="176">
        <v>1</v>
      </c>
      <c r="F149" s="177"/>
      <c r="G149" s="178">
        <f t="shared" si="21"/>
        <v>0</v>
      </c>
      <c r="H149" s="159">
        <v>103.93</v>
      </c>
      <c r="I149" s="158">
        <f t="shared" si="22"/>
        <v>103.93</v>
      </c>
      <c r="J149" s="159">
        <v>848.07</v>
      </c>
      <c r="K149" s="158">
        <f t="shared" si="23"/>
        <v>848.07</v>
      </c>
      <c r="L149" s="158">
        <v>15</v>
      </c>
      <c r="M149" s="158">
        <f t="shared" si="24"/>
        <v>0</v>
      </c>
      <c r="N149" s="158">
        <v>1.41E-3</v>
      </c>
      <c r="O149" s="158">
        <f t="shared" si="25"/>
        <v>0</v>
      </c>
      <c r="P149" s="158">
        <v>0</v>
      </c>
      <c r="Q149" s="158">
        <f t="shared" si="26"/>
        <v>0</v>
      </c>
      <c r="R149" s="158"/>
      <c r="S149" s="158" t="s">
        <v>164</v>
      </c>
      <c r="T149" s="158" t="s">
        <v>140</v>
      </c>
      <c r="U149" s="158">
        <v>1.575</v>
      </c>
      <c r="V149" s="158">
        <f t="shared" si="27"/>
        <v>1.58</v>
      </c>
      <c r="W149" s="158"/>
      <c r="X149" s="158" t="s">
        <v>165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166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73">
        <v>59</v>
      </c>
      <c r="B150" s="174" t="s">
        <v>329</v>
      </c>
      <c r="C150" s="181" t="s">
        <v>330</v>
      </c>
      <c r="D150" s="175" t="s">
        <v>324</v>
      </c>
      <c r="E150" s="176">
        <v>1</v>
      </c>
      <c r="F150" s="177"/>
      <c r="G150" s="178">
        <f t="shared" si="21"/>
        <v>0</v>
      </c>
      <c r="H150" s="159">
        <v>0</v>
      </c>
      <c r="I150" s="158">
        <f t="shared" si="22"/>
        <v>0</v>
      </c>
      <c r="J150" s="159">
        <v>504.8</v>
      </c>
      <c r="K150" s="158">
        <f t="shared" si="23"/>
        <v>504.8</v>
      </c>
      <c r="L150" s="158">
        <v>15</v>
      </c>
      <c r="M150" s="158">
        <f t="shared" si="24"/>
        <v>0</v>
      </c>
      <c r="N150" s="158">
        <v>0</v>
      </c>
      <c r="O150" s="158">
        <f t="shared" si="25"/>
        <v>0</v>
      </c>
      <c r="P150" s="158">
        <v>0.125</v>
      </c>
      <c r="Q150" s="158">
        <f t="shared" si="26"/>
        <v>0.13</v>
      </c>
      <c r="R150" s="158"/>
      <c r="S150" s="158" t="s">
        <v>164</v>
      </c>
      <c r="T150" s="158" t="s">
        <v>140</v>
      </c>
      <c r="U150" s="158">
        <v>1.1499999999999999</v>
      </c>
      <c r="V150" s="158">
        <f t="shared" si="27"/>
        <v>1.1499999999999999</v>
      </c>
      <c r="W150" s="158"/>
      <c r="X150" s="158" t="s">
        <v>165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166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2.5" outlineLevel="1" x14ac:dyDescent="0.2">
      <c r="A151" s="173">
        <v>60</v>
      </c>
      <c r="B151" s="174" t="s">
        <v>331</v>
      </c>
      <c r="C151" s="181" t="s">
        <v>332</v>
      </c>
      <c r="D151" s="175" t="s">
        <v>324</v>
      </c>
      <c r="E151" s="176">
        <v>1</v>
      </c>
      <c r="F151" s="177"/>
      <c r="G151" s="178">
        <f t="shared" si="21"/>
        <v>0</v>
      </c>
      <c r="H151" s="159">
        <v>55.28</v>
      </c>
      <c r="I151" s="158">
        <f t="shared" si="22"/>
        <v>55.28</v>
      </c>
      <c r="J151" s="159">
        <v>1122.72</v>
      </c>
      <c r="K151" s="158">
        <f t="shared" si="23"/>
        <v>1122.72</v>
      </c>
      <c r="L151" s="158">
        <v>15</v>
      </c>
      <c r="M151" s="158">
        <f t="shared" si="24"/>
        <v>0</v>
      </c>
      <c r="N151" s="158">
        <v>1.2E-4</v>
      </c>
      <c r="O151" s="158">
        <f t="shared" si="25"/>
        <v>0</v>
      </c>
      <c r="P151" s="158">
        <v>0</v>
      </c>
      <c r="Q151" s="158">
        <f t="shared" si="26"/>
        <v>0</v>
      </c>
      <c r="R151" s="158"/>
      <c r="S151" s="158" t="s">
        <v>164</v>
      </c>
      <c r="T151" s="158" t="s">
        <v>140</v>
      </c>
      <c r="U151" s="158">
        <v>2</v>
      </c>
      <c r="V151" s="158">
        <f t="shared" si="27"/>
        <v>2</v>
      </c>
      <c r="W151" s="158"/>
      <c r="X151" s="158" t="s">
        <v>165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166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t="22.5" outlineLevel="1" x14ac:dyDescent="0.2">
      <c r="A152" s="173">
        <v>61</v>
      </c>
      <c r="B152" s="174" t="s">
        <v>333</v>
      </c>
      <c r="C152" s="181" t="s">
        <v>334</v>
      </c>
      <c r="D152" s="175" t="s">
        <v>324</v>
      </c>
      <c r="E152" s="176">
        <v>3</v>
      </c>
      <c r="F152" s="177"/>
      <c r="G152" s="178">
        <f t="shared" si="21"/>
        <v>0</v>
      </c>
      <c r="H152" s="159">
        <v>20.239999999999998</v>
      </c>
      <c r="I152" s="158">
        <f t="shared" si="22"/>
        <v>60.72</v>
      </c>
      <c r="J152" s="159">
        <v>190.36</v>
      </c>
      <c r="K152" s="158">
        <f t="shared" si="23"/>
        <v>571.08000000000004</v>
      </c>
      <c r="L152" s="158">
        <v>15</v>
      </c>
      <c r="M152" s="158">
        <f t="shared" si="24"/>
        <v>0</v>
      </c>
      <c r="N152" s="158">
        <v>3.0000000000000001E-5</v>
      </c>
      <c r="O152" s="158">
        <f t="shared" si="25"/>
        <v>0</v>
      </c>
      <c r="P152" s="158">
        <v>0</v>
      </c>
      <c r="Q152" s="158">
        <f t="shared" si="26"/>
        <v>0</v>
      </c>
      <c r="R152" s="158"/>
      <c r="S152" s="158" t="s">
        <v>164</v>
      </c>
      <c r="T152" s="158" t="s">
        <v>140</v>
      </c>
      <c r="U152" s="158">
        <v>0.33</v>
      </c>
      <c r="V152" s="158">
        <f t="shared" si="27"/>
        <v>0.99</v>
      </c>
      <c r="W152" s="158"/>
      <c r="X152" s="158" t="s">
        <v>165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166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73">
        <v>62</v>
      </c>
      <c r="B153" s="174" t="s">
        <v>335</v>
      </c>
      <c r="C153" s="181" t="s">
        <v>336</v>
      </c>
      <c r="D153" s="175" t="s">
        <v>324</v>
      </c>
      <c r="E153" s="176">
        <v>5</v>
      </c>
      <c r="F153" s="177"/>
      <c r="G153" s="178">
        <f t="shared" si="21"/>
        <v>0</v>
      </c>
      <c r="H153" s="159">
        <v>141.22</v>
      </c>
      <c r="I153" s="158">
        <f t="shared" si="22"/>
        <v>706.1</v>
      </c>
      <c r="J153" s="159">
        <v>128.68</v>
      </c>
      <c r="K153" s="158">
        <f t="shared" si="23"/>
        <v>643.4</v>
      </c>
      <c r="L153" s="158">
        <v>15</v>
      </c>
      <c r="M153" s="158">
        <f t="shared" si="24"/>
        <v>0</v>
      </c>
      <c r="N153" s="158">
        <v>1.7000000000000001E-4</v>
      </c>
      <c r="O153" s="158">
        <f t="shared" si="25"/>
        <v>0</v>
      </c>
      <c r="P153" s="158">
        <v>0</v>
      </c>
      <c r="Q153" s="158">
        <f t="shared" si="26"/>
        <v>0</v>
      </c>
      <c r="R153" s="158"/>
      <c r="S153" s="158" t="s">
        <v>164</v>
      </c>
      <c r="T153" s="158" t="s">
        <v>140</v>
      </c>
      <c r="U153" s="158">
        <v>0.22700000000000001</v>
      </c>
      <c r="V153" s="158">
        <f t="shared" si="27"/>
        <v>1.1399999999999999</v>
      </c>
      <c r="W153" s="158"/>
      <c r="X153" s="158" t="s">
        <v>165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166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2.5" outlineLevel="1" x14ac:dyDescent="0.2">
      <c r="A154" s="173">
        <v>63</v>
      </c>
      <c r="B154" s="174" t="s">
        <v>337</v>
      </c>
      <c r="C154" s="181" t="s">
        <v>338</v>
      </c>
      <c r="D154" s="175" t="s">
        <v>324</v>
      </c>
      <c r="E154" s="176">
        <v>1</v>
      </c>
      <c r="F154" s="177"/>
      <c r="G154" s="178">
        <f t="shared" si="21"/>
        <v>0</v>
      </c>
      <c r="H154" s="159">
        <v>216.46</v>
      </c>
      <c r="I154" s="158">
        <f t="shared" si="22"/>
        <v>216.46</v>
      </c>
      <c r="J154" s="159">
        <v>70.540000000000006</v>
      </c>
      <c r="K154" s="158">
        <f t="shared" si="23"/>
        <v>70.540000000000006</v>
      </c>
      <c r="L154" s="158">
        <v>15</v>
      </c>
      <c r="M154" s="158">
        <f t="shared" si="24"/>
        <v>0</v>
      </c>
      <c r="N154" s="158">
        <v>2.4000000000000001E-4</v>
      </c>
      <c r="O154" s="158">
        <f t="shared" si="25"/>
        <v>0</v>
      </c>
      <c r="P154" s="158">
        <v>0</v>
      </c>
      <c r="Q154" s="158">
        <f t="shared" si="26"/>
        <v>0</v>
      </c>
      <c r="R154" s="158"/>
      <c r="S154" s="158" t="s">
        <v>164</v>
      </c>
      <c r="T154" s="158" t="s">
        <v>140</v>
      </c>
      <c r="U154" s="158">
        <v>0.124</v>
      </c>
      <c r="V154" s="158">
        <f t="shared" si="27"/>
        <v>0.12</v>
      </c>
      <c r="W154" s="158"/>
      <c r="X154" s="158" t="s">
        <v>165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166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2.5" outlineLevel="1" x14ac:dyDescent="0.2">
      <c r="A155" s="173">
        <v>64</v>
      </c>
      <c r="B155" s="174" t="s">
        <v>339</v>
      </c>
      <c r="C155" s="181" t="s">
        <v>340</v>
      </c>
      <c r="D155" s="175" t="s">
        <v>171</v>
      </c>
      <c r="E155" s="176">
        <v>1</v>
      </c>
      <c r="F155" s="177"/>
      <c r="G155" s="178">
        <f t="shared" si="21"/>
        <v>0</v>
      </c>
      <c r="H155" s="159">
        <v>1982.17</v>
      </c>
      <c r="I155" s="158">
        <f t="shared" si="22"/>
        <v>1982.17</v>
      </c>
      <c r="J155" s="159">
        <v>262.02999999999997</v>
      </c>
      <c r="K155" s="158">
        <f t="shared" si="23"/>
        <v>262.02999999999997</v>
      </c>
      <c r="L155" s="158">
        <v>15</v>
      </c>
      <c r="M155" s="158">
        <f t="shared" si="24"/>
        <v>0</v>
      </c>
      <c r="N155" s="158">
        <v>1.64E-3</v>
      </c>
      <c r="O155" s="158">
        <f t="shared" si="25"/>
        <v>0</v>
      </c>
      <c r="P155" s="158">
        <v>0</v>
      </c>
      <c r="Q155" s="158">
        <f t="shared" si="26"/>
        <v>0</v>
      </c>
      <c r="R155" s="158"/>
      <c r="S155" s="158" t="s">
        <v>164</v>
      </c>
      <c r="T155" s="158" t="s">
        <v>140</v>
      </c>
      <c r="U155" s="158">
        <v>0.44500000000000001</v>
      </c>
      <c r="V155" s="158">
        <f t="shared" si="27"/>
        <v>0.45</v>
      </c>
      <c r="W155" s="158"/>
      <c r="X155" s="158" t="s">
        <v>165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166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73">
        <v>65</v>
      </c>
      <c r="B156" s="174" t="s">
        <v>341</v>
      </c>
      <c r="C156" s="181" t="s">
        <v>342</v>
      </c>
      <c r="D156" s="175" t="s">
        <v>171</v>
      </c>
      <c r="E156" s="176">
        <v>1</v>
      </c>
      <c r="F156" s="177"/>
      <c r="G156" s="178">
        <f t="shared" si="21"/>
        <v>0</v>
      </c>
      <c r="H156" s="159">
        <v>2334.9699999999998</v>
      </c>
      <c r="I156" s="158">
        <f t="shared" si="22"/>
        <v>2334.9699999999998</v>
      </c>
      <c r="J156" s="159">
        <v>286.02999999999997</v>
      </c>
      <c r="K156" s="158">
        <f t="shared" si="23"/>
        <v>286.02999999999997</v>
      </c>
      <c r="L156" s="158">
        <v>15</v>
      </c>
      <c r="M156" s="158">
        <f t="shared" si="24"/>
        <v>0</v>
      </c>
      <c r="N156" s="158">
        <v>8.4999999999999995E-4</v>
      </c>
      <c r="O156" s="158">
        <f t="shared" si="25"/>
        <v>0</v>
      </c>
      <c r="P156" s="158">
        <v>0</v>
      </c>
      <c r="Q156" s="158">
        <f t="shared" si="26"/>
        <v>0</v>
      </c>
      <c r="R156" s="158"/>
      <c r="S156" s="158" t="s">
        <v>164</v>
      </c>
      <c r="T156" s="158" t="s">
        <v>140</v>
      </c>
      <c r="U156" s="158">
        <v>0.48499999999999999</v>
      </c>
      <c r="V156" s="158">
        <f t="shared" si="27"/>
        <v>0.49</v>
      </c>
      <c r="W156" s="158"/>
      <c r="X156" s="158" t="s">
        <v>165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166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73">
        <v>66</v>
      </c>
      <c r="B157" s="174" t="s">
        <v>343</v>
      </c>
      <c r="C157" s="181" t="s">
        <v>344</v>
      </c>
      <c r="D157" s="175" t="s">
        <v>171</v>
      </c>
      <c r="E157" s="176">
        <v>2</v>
      </c>
      <c r="F157" s="177"/>
      <c r="G157" s="178">
        <f t="shared" si="21"/>
        <v>0</v>
      </c>
      <c r="H157" s="159">
        <v>7.16</v>
      </c>
      <c r="I157" s="158">
        <f t="shared" si="22"/>
        <v>14.32</v>
      </c>
      <c r="J157" s="159">
        <v>249.44</v>
      </c>
      <c r="K157" s="158">
        <f t="shared" si="23"/>
        <v>498.88</v>
      </c>
      <c r="L157" s="158">
        <v>15</v>
      </c>
      <c r="M157" s="158">
        <f t="shared" si="24"/>
        <v>0</v>
      </c>
      <c r="N157" s="158">
        <v>4.0000000000000003E-5</v>
      </c>
      <c r="O157" s="158">
        <f t="shared" si="25"/>
        <v>0</v>
      </c>
      <c r="P157" s="158">
        <v>0</v>
      </c>
      <c r="Q157" s="158">
        <f t="shared" si="26"/>
        <v>0</v>
      </c>
      <c r="R157" s="158"/>
      <c r="S157" s="158" t="s">
        <v>164</v>
      </c>
      <c r="T157" s="158" t="s">
        <v>140</v>
      </c>
      <c r="U157" s="158">
        <v>0.44500000000000001</v>
      </c>
      <c r="V157" s="158">
        <f t="shared" si="27"/>
        <v>0.89</v>
      </c>
      <c r="W157" s="158"/>
      <c r="X157" s="158" t="s">
        <v>165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166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73">
        <v>67</v>
      </c>
      <c r="B158" s="174" t="s">
        <v>345</v>
      </c>
      <c r="C158" s="181" t="s">
        <v>346</v>
      </c>
      <c r="D158" s="175" t="s">
        <v>324</v>
      </c>
      <c r="E158" s="176">
        <v>1</v>
      </c>
      <c r="F158" s="177"/>
      <c r="G158" s="178">
        <f t="shared" si="21"/>
        <v>0</v>
      </c>
      <c r="H158" s="159">
        <v>0</v>
      </c>
      <c r="I158" s="158">
        <f t="shared" si="22"/>
        <v>0</v>
      </c>
      <c r="J158" s="159">
        <v>95.3</v>
      </c>
      <c r="K158" s="158">
        <f t="shared" si="23"/>
        <v>95.3</v>
      </c>
      <c r="L158" s="158">
        <v>15</v>
      </c>
      <c r="M158" s="158">
        <f t="shared" si="24"/>
        <v>0</v>
      </c>
      <c r="N158" s="158">
        <v>0</v>
      </c>
      <c r="O158" s="158">
        <f t="shared" si="25"/>
        <v>0</v>
      </c>
      <c r="P158" s="158">
        <v>1.56E-3</v>
      </c>
      <c r="Q158" s="158">
        <f t="shared" si="26"/>
        <v>0</v>
      </c>
      <c r="R158" s="158"/>
      <c r="S158" s="158" t="s">
        <v>164</v>
      </c>
      <c r="T158" s="158" t="s">
        <v>140</v>
      </c>
      <c r="U158" s="158">
        <v>0.217</v>
      </c>
      <c r="V158" s="158">
        <f t="shared" si="27"/>
        <v>0.22</v>
      </c>
      <c r="W158" s="158"/>
      <c r="X158" s="158" t="s">
        <v>165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166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73">
        <v>68</v>
      </c>
      <c r="B159" s="174" t="s">
        <v>347</v>
      </c>
      <c r="C159" s="181" t="s">
        <v>348</v>
      </c>
      <c r="D159" s="175" t="s">
        <v>324</v>
      </c>
      <c r="E159" s="176">
        <v>2</v>
      </c>
      <c r="F159" s="177"/>
      <c r="G159" s="178">
        <f t="shared" si="21"/>
        <v>0</v>
      </c>
      <c r="H159" s="159">
        <v>0</v>
      </c>
      <c r="I159" s="158">
        <f t="shared" si="22"/>
        <v>0</v>
      </c>
      <c r="J159" s="159">
        <v>97.4</v>
      </c>
      <c r="K159" s="158">
        <f t="shared" si="23"/>
        <v>194.8</v>
      </c>
      <c r="L159" s="158">
        <v>15</v>
      </c>
      <c r="M159" s="158">
        <f t="shared" si="24"/>
        <v>0</v>
      </c>
      <c r="N159" s="158">
        <v>0</v>
      </c>
      <c r="O159" s="158">
        <f t="shared" si="25"/>
        <v>0</v>
      </c>
      <c r="P159" s="158">
        <v>8.5999999999999998E-4</v>
      </c>
      <c r="Q159" s="158">
        <f t="shared" si="26"/>
        <v>0</v>
      </c>
      <c r="R159" s="158"/>
      <c r="S159" s="158" t="s">
        <v>164</v>
      </c>
      <c r="T159" s="158" t="s">
        <v>140</v>
      </c>
      <c r="U159" s="158">
        <v>0.222</v>
      </c>
      <c r="V159" s="158">
        <f t="shared" si="27"/>
        <v>0.44</v>
      </c>
      <c r="W159" s="158"/>
      <c r="X159" s="158" t="s">
        <v>165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166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ht="22.5" outlineLevel="1" x14ac:dyDescent="0.2">
      <c r="A160" s="173">
        <v>69</v>
      </c>
      <c r="B160" s="174" t="s">
        <v>349</v>
      </c>
      <c r="C160" s="181" t="s">
        <v>350</v>
      </c>
      <c r="D160" s="175" t="s">
        <v>171</v>
      </c>
      <c r="E160" s="176">
        <v>1</v>
      </c>
      <c r="F160" s="177"/>
      <c r="G160" s="178">
        <f t="shared" si="21"/>
        <v>0</v>
      </c>
      <c r="H160" s="159">
        <v>480.9</v>
      </c>
      <c r="I160" s="158">
        <f t="shared" si="22"/>
        <v>480.9</v>
      </c>
      <c r="J160" s="159">
        <v>139.69999999999999</v>
      </c>
      <c r="K160" s="158">
        <f t="shared" si="23"/>
        <v>139.69999999999999</v>
      </c>
      <c r="L160" s="158">
        <v>15</v>
      </c>
      <c r="M160" s="158">
        <f t="shared" si="24"/>
        <v>0</v>
      </c>
      <c r="N160" s="158">
        <v>2.0000000000000001E-4</v>
      </c>
      <c r="O160" s="158">
        <f t="shared" si="25"/>
        <v>0</v>
      </c>
      <c r="P160" s="158">
        <v>0</v>
      </c>
      <c r="Q160" s="158">
        <f t="shared" si="26"/>
        <v>0</v>
      </c>
      <c r="R160" s="158"/>
      <c r="S160" s="158" t="s">
        <v>164</v>
      </c>
      <c r="T160" s="158" t="s">
        <v>140</v>
      </c>
      <c r="U160" s="158">
        <v>0.246</v>
      </c>
      <c r="V160" s="158">
        <f t="shared" si="27"/>
        <v>0.25</v>
      </c>
      <c r="W160" s="158"/>
      <c r="X160" s="158" t="s">
        <v>165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166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3">
        <v>70</v>
      </c>
      <c r="B161" s="174" t="s">
        <v>351</v>
      </c>
      <c r="C161" s="181" t="s">
        <v>352</v>
      </c>
      <c r="D161" s="175" t="s">
        <v>171</v>
      </c>
      <c r="E161" s="176">
        <v>1</v>
      </c>
      <c r="F161" s="177"/>
      <c r="G161" s="178">
        <f t="shared" si="21"/>
        <v>0</v>
      </c>
      <c r="H161" s="159">
        <v>391.97</v>
      </c>
      <c r="I161" s="158">
        <f t="shared" si="22"/>
        <v>391.97</v>
      </c>
      <c r="J161" s="159">
        <v>142.72999999999999</v>
      </c>
      <c r="K161" s="158">
        <f t="shared" si="23"/>
        <v>142.72999999999999</v>
      </c>
      <c r="L161" s="158">
        <v>15</v>
      </c>
      <c r="M161" s="158">
        <f t="shared" si="24"/>
        <v>0</v>
      </c>
      <c r="N161" s="158">
        <v>2.5999999999999998E-4</v>
      </c>
      <c r="O161" s="158">
        <f t="shared" si="25"/>
        <v>0</v>
      </c>
      <c r="P161" s="158">
        <v>0</v>
      </c>
      <c r="Q161" s="158">
        <f t="shared" si="26"/>
        <v>0</v>
      </c>
      <c r="R161" s="158"/>
      <c r="S161" s="158" t="s">
        <v>164</v>
      </c>
      <c r="T161" s="158" t="s">
        <v>140</v>
      </c>
      <c r="U161" s="158">
        <v>0.246</v>
      </c>
      <c r="V161" s="158">
        <f t="shared" si="27"/>
        <v>0.25</v>
      </c>
      <c r="W161" s="158"/>
      <c r="X161" s="158" t="s">
        <v>165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166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3">
        <v>71</v>
      </c>
      <c r="B162" s="174" t="s">
        <v>353</v>
      </c>
      <c r="C162" s="181" t="s">
        <v>354</v>
      </c>
      <c r="D162" s="175" t="s">
        <v>171</v>
      </c>
      <c r="E162" s="176">
        <v>1</v>
      </c>
      <c r="F162" s="177"/>
      <c r="G162" s="178">
        <f t="shared" si="21"/>
        <v>0</v>
      </c>
      <c r="H162" s="159">
        <v>267.89</v>
      </c>
      <c r="I162" s="158">
        <f t="shared" si="22"/>
        <v>267.89</v>
      </c>
      <c r="J162" s="159">
        <v>139.41</v>
      </c>
      <c r="K162" s="158">
        <f t="shared" si="23"/>
        <v>139.41</v>
      </c>
      <c r="L162" s="158">
        <v>15</v>
      </c>
      <c r="M162" s="158">
        <f t="shared" si="24"/>
        <v>0</v>
      </c>
      <c r="N162" s="158">
        <v>2.0000000000000001E-4</v>
      </c>
      <c r="O162" s="158">
        <f t="shared" si="25"/>
        <v>0</v>
      </c>
      <c r="P162" s="158">
        <v>0</v>
      </c>
      <c r="Q162" s="158">
        <f t="shared" si="26"/>
        <v>0</v>
      </c>
      <c r="R162" s="158"/>
      <c r="S162" s="158" t="s">
        <v>164</v>
      </c>
      <c r="T162" s="158" t="s">
        <v>140</v>
      </c>
      <c r="U162" s="158">
        <v>0.246</v>
      </c>
      <c r="V162" s="158">
        <f t="shared" si="27"/>
        <v>0.25</v>
      </c>
      <c r="W162" s="158"/>
      <c r="X162" s="158" t="s">
        <v>165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166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67">
        <v>72</v>
      </c>
      <c r="B163" s="168" t="s">
        <v>355</v>
      </c>
      <c r="C163" s="182" t="s">
        <v>356</v>
      </c>
      <c r="D163" s="169" t="s">
        <v>174</v>
      </c>
      <c r="E163" s="170">
        <v>0.24</v>
      </c>
      <c r="F163" s="171"/>
      <c r="G163" s="172">
        <f t="shared" si="21"/>
        <v>0</v>
      </c>
      <c r="H163" s="159">
        <v>32.42</v>
      </c>
      <c r="I163" s="158">
        <f t="shared" si="22"/>
        <v>7.78</v>
      </c>
      <c r="J163" s="159">
        <v>1193.28</v>
      </c>
      <c r="K163" s="158">
        <f t="shared" si="23"/>
        <v>286.39</v>
      </c>
      <c r="L163" s="158">
        <v>15</v>
      </c>
      <c r="M163" s="158">
        <f t="shared" si="24"/>
        <v>0</v>
      </c>
      <c r="N163" s="158">
        <v>8.0000000000000007E-5</v>
      </c>
      <c r="O163" s="158">
        <f t="shared" si="25"/>
        <v>0</v>
      </c>
      <c r="P163" s="158">
        <v>0</v>
      </c>
      <c r="Q163" s="158">
        <f t="shared" si="26"/>
        <v>0</v>
      </c>
      <c r="R163" s="158"/>
      <c r="S163" s="158" t="s">
        <v>164</v>
      </c>
      <c r="T163" s="158" t="s">
        <v>140</v>
      </c>
      <c r="U163" s="158">
        <v>2.1</v>
      </c>
      <c r="V163" s="158">
        <f t="shared" si="27"/>
        <v>0.5</v>
      </c>
      <c r="W163" s="158"/>
      <c r="X163" s="158" t="s">
        <v>165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166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7"/>
      <c r="B164" s="157"/>
      <c r="C164" s="190" t="s">
        <v>357</v>
      </c>
      <c r="D164" s="186"/>
      <c r="E164" s="187">
        <v>0.24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168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ht="22.5" outlineLevel="1" x14ac:dyDescent="0.2">
      <c r="A165" s="173">
        <v>73</v>
      </c>
      <c r="B165" s="174" t="s">
        <v>358</v>
      </c>
      <c r="C165" s="181" t="s">
        <v>359</v>
      </c>
      <c r="D165" s="175" t="s">
        <v>171</v>
      </c>
      <c r="E165" s="176">
        <v>1</v>
      </c>
      <c r="F165" s="177"/>
      <c r="G165" s="178">
        <f t="shared" ref="G165:G174" si="28">ROUND(E165*F165,2)</f>
        <v>0</v>
      </c>
      <c r="H165" s="159">
        <v>1189.0999999999999</v>
      </c>
      <c r="I165" s="158">
        <f t="shared" ref="I165:I174" si="29">ROUND(E165*H165,2)</f>
        <v>1189.0999999999999</v>
      </c>
      <c r="J165" s="159">
        <v>0</v>
      </c>
      <c r="K165" s="158">
        <f t="shared" ref="K165:K174" si="30">ROUND(E165*J165,2)</f>
        <v>0</v>
      </c>
      <c r="L165" s="158">
        <v>15</v>
      </c>
      <c r="M165" s="158">
        <f t="shared" ref="M165:M174" si="31">G165*(1+L165/100)</f>
        <v>0</v>
      </c>
      <c r="N165" s="158">
        <v>1.2999999999999999E-2</v>
      </c>
      <c r="O165" s="158">
        <f t="shared" ref="O165:O174" si="32">ROUND(E165*N165,2)</f>
        <v>0.01</v>
      </c>
      <c r="P165" s="158">
        <v>0</v>
      </c>
      <c r="Q165" s="158">
        <f t="shared" ref="Q165:Q174" si="33">ROUND(E165*P165,2)</f>
        <v>0</v>
      </c>
      <c r="R165" s="158"/>
      <c r="S165" s="158" t="s">
        <v>164</v>
      </c>
      <c r="T165" s="158" t="s">
        <v>140</v>
      </c>
      <c r="U165" s="158">
        <v>0</v>
      </c>
      <c r="V165" s="158">
        <f t="shared" ref="V165:V174" si="34">ROUND(E165*U165,2)</f>
        <v>0</v>
      </c>
      <c r="W165" s="158"/>
      <c r="X165" s="158" t="s">
        <v>198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360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73">
        <v>74</v>
      </c>
      <c r="B166" s="174" t="s">
        <v>361</v>
      </c>
      <c r="C166" s="181" t="s">
        <v>362</v>
      </c>
      <c r="D166" s="175" t="s">
        <v>171</v>
      </c>
      <c r="E166" s="176">
        <v>2</v>
      </c>
      <c r="F166" s="177"/>
      <c r="G166" s="178">
        <f t="shared" si="28"/>
        <v>0</v>
      </c>
      <c r="H166" s="159">
        <v>382.4</v>
      </c>
      <c r="I166" s="158">
        <f t="shared" si="29"/>
        <v>764.8</v>
      </c>
      <c r="J166" s="159">
        <v>0</v>
      </c>
      <c r="K166" s="158">
        <f t="shared" si="30"/>
        <v>0</v>
      </c>
      <c r="L166" s="158">
        <v>15</v>
      </c>
      <c r="M166" s="158">
        <f t="shared" si="31"/>
        <v>0</v>
      </c>
      <c r="N166" s="158">
        <v>8.9999999999999998E-4</v>
      </c>
      <c r="O166" s="158">
        <f t="shared" si="32"/>
        <v>0</v>
      </c>
      <c r="P166" s="158">
        <v>0</v>
      </c>
      <c r="Q166" s="158">
        <f t="shared" si="33"/>
        <v>0</v>
      </c>
      <c r="R166" s="158"/>
      <c r="S166" s="158" t="s">
        <v>139</v>
      </c>
      <c r="T166" s="158" t="s">
        <v>140</v>
      </c>
      <c r="U166" s="158">
        <v>0</v>
      </c>
      <c r="V166" s="158">
        <f t="shared" si="34"/>
        <v>0</v>
      </c>
      <c r="W166" s="158"/>
      <c r="X166" s="158" t="s">
        <v>191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192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ht="22.5" outlineLevel="1" x14ac:dyDescent="0.2">
      <c r="A167" s="173">
        <v>75</v>
      </c>
      <c r="B167" s="174" t="s">
        <v>363</v>
      </c>
      <c r="C167" s="181" t="s">
        <v>364</v>
      </c>
      <c r="D167" s="175" t="s">
        <v>171</v>
      </c>
      <c r="E167" s="176">
        <v>1</v>
      </c>
      <c r="F167" s="177"/>
      <c r="G167" s="178">
        <f t="shared" si="28"/>
        <v>0</v>
      </c>
      <c r="H167" s="159">
        <v>1850.7</v>
      </c>
      <c r="I167" s="158">
        <f t="shared" si="29"/>
        <v>1850.7</v>
      </c>
      <c r="J167" s="159">
        <v>0</v>
      </c>
      <c r="K167" s="158">
        <f t="shared" si="30"/>
        <v>0</v>
      </c>
      <c r="L167" s="158">
        <v>15</v>
      </c>
      <c r="M167" s="158">
        <f t="shared" si="31"/>
        <v>0</v>
      </c>
      <c r="N167" s="158">
        <v>8.0000000000000004E-4</v>
      </c>
      <c r="O167" s="158">
        <f t="shared" si="32"/>
        <v>0</v>
      </c>
      <c r="P167" s="158">
        <v>0</v>
      </c>
      <c r="Q167" s="158">
        <f t="shared" si="33"/>
        <v>0</v>
      </c>
      <c r="R167" s="158" t="s">
        <v>195</v>
      </c>
      <c r="S167" s="158" t="s">
        <v>164</v>
      </c>
      <c r="T167" s="158" t="s">
        <v>140</v>
      </c>
      <c r="U167" s="158">
        <v>0</v>
      </c>
      <c r="V167" s="158">
        <f t="shared" si="34"/>
        <v>0</v>
      </c>
      <c r="W167" s="158"/>
      <c r="X167" s="158" t="s">
        <v>191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192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ht="22.5" outlineLevel="1" x14ac:dyDescent="0.2">
      <c r="A168" s="173">
        <v>76</v>
      </c>
      <c r="B168" s="174" t="s">
        <v>365</v>
      </c>
      <c r="C168" s="181" t="s">
        <v>366</v>
      </c>
      <c r="D168" s="175" t="s">
        <v>171</v>
      </c>
      <c r="E168" s="176">
        <v>1</v>
      </c>
      <c r="F168" s="177"/>
      <c r="G168" s="178">
        <f t="shared" si="28"/>
        <v>0</v>
      </c>
      <c r="H168" s="159">
        <v>3662.7</v>
      </c>
      <c r="I168" s="158">
        <f t="shared" si="29"/>
        <v>3662.7</v>
      </c>
      <c r="J168" s="159">
        <v>0</v>
      </c>
      <c r="K168" s="158">
        <f t="shared" si="30"/>
        <v>0</v>
      </c>
      <c r="L168" s="158">
        <v>15</v>
      </c>
      <c r="M168" s="158">
        <f t="shared" si="31"/>
        <v>0</v>
      </c>
      <c r="N168" s="158">
        <v>1E-3</v>
      </c>
      <c r="O168" s="158">
        <f t="shared" si="32"/>
        <v>0</v>
      </c>
      <c r="P168" s="158">
        <v>0</v>
      </c>
      <c r="Q168" s="158">
        <f t="shared" si="33"/>
        <v>0</v>
      </c>
      <c r="R168" s="158" t="s">
        <v>195</v>
      </c>
      <c r="S168" s="158" t="s">
        <v>164</v>
      </c>
      <c r="T168" s="158" t="s">
        <v>140</v>
      </c>
      <c r="U168" s="158">
        <v>0</v>
      </c>
      <c r="V168" s="158">
        <f t="shared" si="34"/>
        <v>0</v>
      </c>
      <c r="W168" s="158"/>
      <c r="X168" s="158" t="s">
        <v>191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192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3">
        <v>77</v>
      </c>
      <c r="B169" s="174" t="s">
        <v>367</v>
      </c>
      <c r="C169" s="181" t="s">
        <v>368</v>
      </c>
      <c r="D169" s="175" t="s">
        <v>171</v>
      </c>
      <c r="E169" s="176">
        <v>1</v>
      </c>
      <c r="F169" s="177"/>
      <c r="G169" s="178">
        <f t="shared" si="28"/>
        <v>0</v>
      </c>
      <c r="H169" s="159">
        <v>532</v>
      </c>
      <c r="I169" s="158">
        <f t="shared" si="29"/>
        <v>532</v>
      </c>
      <c r="J169" s="159">
        <v>0</v>
      </c>
      <c r="K169" s="158">
        <f t="shared" si="30"/>
        <v>0</v>
      </c>
      <c r="L169" s="158">
        <v>15</v>
      </c>
      <c r="M169" s="158">
        <f t="shared" si="31"/>
        <v>0</v>
      </c>
      <c r="N169" s="158">
        <v>2E-3</v>
      </c>
      <c r="O169" s="158">
        <f t="shared" si="32"/>
        <v>0</v>
      </c>
      <c r="P169" s="158">
        <v>0</v>
      </c>
      <c r="Q169" s="158">
        <f t="shared" si="33"/>
        <v>0</v>
      </c>
      <c r="R169" s="158"/>
      <c r="S169" s="158" t="s">
        <v>139</v>
      </c>
      <c r="T169" s="158" t="s">
        <v>140</v>
      </c>
      <c r="U169" s="158">
        <v>0</v>
      </c>
      <c r="V169" s="158">
        <f t="shared" si="34"/>
        <v>0</v>
      </c>
      <c r="W169" s="158"/>
      <c r="X169" s="158" t="s">
        <v>191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192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73">
        <v>78</v>
      </c>
      <c r="B170" s="174" t="s">
        <v>369</v>
      </c>
      <c r="C170" s="181" t="s">
        <v>370</v>
      </c>
      <c r="D170" s="175" t="s">
        <v>171</v>
      </c>
      <c r="E170" s="176">
        <v>1</v>
      </c>
      <c r="F170" s="177"/>
      <c r="G170" s="178">
        <f t="shared" si="28"/>
        <v>0</v>
      </c>
      <c r="H170" s="159">
        <v>4538.2</v>
      </c>
      <c r="I170" s="158">
        <f t="shared" si="29"/>
        <v>4538.2</v>
      </c>
      <c r="J170" s="159">
        <v>0</v>
      </c>
      <c r="K170" s="158">
        <f t="shared" si="30"/>
        <v>0</v>
      </c>
      <c r="L170" s="158">
        <v>15</v>
      </c>
      <c r="M170" s="158">
        <f t="shared" si="31"/>
        <v>0</v>
      </c>
      <c r="N170" s="158">
        <v>1.6E-2</v>
      </c>
      <c r="O170" s="158">
        <f t="shared" si="32"/>
        <v>0.02</v>
      </c>
      <c r="P170" s="158">
        <v>0</v>
      </c>
      <c r="Q170" s="158">
        <f t="shared" si="33"/>
        <v>0</v>
      </c>
      <c r="R170" s="158" t="s">
        <v>195</v>
      </c>
      <c r="S170" s="158" t="s">
        <v>164</v>
      </c>
      <c r="T170" s="158" t="s">
        <v>140</v>
      </c>
      <c r="U170" s="158">
        <v>0</v>
      </c>
      <c r="V170" s="158">
        <f t="shared" si="34"/>
        <v>0</v>
      </c>
      <c r="W170" s="158"/>
      <c r="X170" s="158" t="s">
        <v>191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192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73">
        <v>79</v>
      </c>
      <c r="B171" s="174" t="s">
        <v>371</v>
      </c>
      <c r="C171" s="181" t="s">
        <v>372</v>
      </c>
      <c r="D171" s="175" t="s">
        <v>190</v>
      </c>
      <c r="E171" s="176">
        <v>1</v>
      </c>
      <c r="F171" s="177"/>
      <c r="G171" s="178">
        <f t="shared" si="28"/>
        <v>0</v>
      </c>
      <c r="H171" s="159">
        <v>390.7</v>
      </c>
      <c r="I171" s="158">
        <f t="shared" si="29"/>
        <v>390.7</v>
      </c>
      <c r="J171" s="159">
        <v>0</v>
      </c>
      <c r="K171" s="158">
        <f t="shared" si="30"/>
        <v>0</v>
      </c>
      <c r="L171" s="158">
        <v>15</v>
      </c>
      <c r="M171" s="158">
        <f t="shared" si="31"/>
        <v>0</v>
      </c>
      <c r="N171" s="158">
        <v>0.01</v>
      </c>
      <c r="O171" s="158">
        <f t="shared" si="32"/>
        <v>0.01</v>
      </c>
      <c r="P171" s="158">
        <v>0</v>
      </c>
      <c r="Q171" s="158">
        <f t="shared" si="33"/>
        <v>0</v>
      </c>
      <c r="R171" s="158" t="s">
        <v>195</v>
      </c>
      <c r="S171" s="158" t="s">
        <v>164</v>
      </c>
      <c r="T171" s="158" t="s">
        <v>140</v>
      </c>
      <c r="U171" s="158">
        <v>0</v>
      </c>
      <c r="V171" s="158">
        <f t="shared" si="34"/>
        <v>0</v>
      </c>
      <c r="W171" s="158"/>
      <c r="X171" s="158" t="s">
        <v>191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192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73">
        <v>80</v>
      </c>
      <c r="B172" s="174" t="s">
        <v>373</v>
      </c>
      <c r="C172" s="181" t="s">
        <v>374</v>
      </c>
      <c r="D172" s="175" t="s">
        <v>324</v>
      </c>
      <c r="E172" s="176">
        <v>1</v>
      </c>
      <c r="F172" s="177"/>
      <c r="G172" s="178">
        <f t="shared" si="28"/>
        <v>0</v>
      </c>
      <c r="H172" s="159">
        <v>0</v>
      </c>
      <c r="I172" s="158">
        <f t="shared" si="29"/>
        <v>0</v>
      </c>
      <c r="J172" s="159">
        <v>258.8</v>
      </c>
      <c r="K172" s="158">
        <f t="shared" si="30"/>
        <v>258.8</v>
      </c>
      <c r="L172" s="158">
        <v>15</v>
      </c>
      <c r="M172" s="158">
        <f t="shared" si="31"/>
        <v>0</v>
      </c>
      <c r="N172" s="158">
        <v>0</v>
      </c>
      <c r="O172" s="158">
        <f t="shared" si="32"/>
        <v>0</v>
      </c>
      <c r="P172" s="158">
        <v>1.933E-2</v>
      </c>
      <c r="Q172" s="158">
        <f t="shared" si="33"/>
        <v>0.02</v>
      </c>
      <c r="R172" s="158"/>
      <c r="S172" s="158" t="s">
        <v>164</v>
      </c>
      <c r="T172" s="158" t="s">
        <v>140</v>
      </c>
      <c r="U172" s="158">
        <v>0</v>
      </c>
      <c r="V172" s="158">
        <f t="shared" si="34"/>
        <v>0</v>
      </c>
      <c r="W172" s="158"/>
      <c r="X172" s="158" t="s">
        <v>198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199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73">
        <v>81</v>
      </c>
      <c r="B173" s="174" t="s">
        <v>375</v>
      </c>
      <c r="C173" s="181" t="s">
        <v>376</v>
      </c>
      <c r="D173" s="175" t="s">
        <v>324</v>
      </c>
      <c r="E173" s="176">
        <v>1</v>
      </c>
      <c r="F173" s="177"/>
      <c r="G173" s="178">
        <f t="shared" si="28"/>
        <v>0</v>
      </c>
      <c r="H173" s="159">
        <v>0</v>
      </c>
      <c r="I173" s="158">
        <f t="shared" si="29"/>
        <v>0</v>
      </c>
      <c r="J173" s="159">
        <v>167.9</v>
      </c>
      <c r="K173" s="158">
        <f t="shared" si="30"/>
        <v>167.9</v>
      </c>
      <c r="L173" s="158">
        <v>15</v>
      </c>
      <c r="M173" s="158">
        <f t="shared" si="31"/>
        <v>0</v>
      </c>
      <c r="N173" s="158">
        <v>0</v>
      </c>
      <c r="O173" s="158">
        <f t="shared" si="32"/>
        <v>0</v>
      </c>
      <c r="P173" s="158">
        <v>1.9460000000000002E-2</v>
      </c>
      <c r="Q173" s="158">
        <f t="shared" si="33"/>
        <v>0.02</v>
      </c>
      <c r="R173" s="158"/>
      <c r="S173" s="158" t="s">
        <v>164</v>
      </c>
      <c r="T173" s="158" t="s">
        <v>140</v>
      </c>
      <c r="U173" s="158">
        <v>0</v>
      </c>
      <c r="V173" s="158">
        <f t="shared" si="34"/>
        <v>0</v>
      </c>
      <c r="W173" s="158"/>
      <c r="X173" s="158" t="s">
        <v>198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199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73">
        <v>82</v>
      </c>
      <c r="B174" s="174" t="s">
        <v>377</v>
      </c>
      <c r="C174" s="181" t="s">
        <v>378</v>
      </c>
      <c r="D174" s="175" t="s">
        <v>0</v>
      </c>
      <c r="E174" s="176">
        <v>384.45870000000002</v>
      </c>
      <c r="F174" s="177"/>
      <c r="G174" s="178">
        <f t="shared" si="28"/>
        <v>0</v>
      </c>
      <c r="H174" s="159">
        <v>0</v>
      </c>
      <c r="I174" s="158">
        <f t="shared" si="29"/>
        <v>0</v>
      </c>
      <c r="J174" s="159">
        <v>0.3</v>
      </c>
      <c r="K174" s="158">
        <f t="shared" si="30"/>
        <v>115.34</v>
      </c>
      <c r="L174" s="158">
        <v>15</v>
      </c>
      <c r="M174" s="158">
        <f t="shared" si="31"/>
        <v>0</v>
      </c>
      <c r="N174" s="158">
        <v>0</v>
      </c>
      <c r="O174" s="158">
        <f t="shared" si="32"/>
        <v>0</v>
      </c>
      <c r="P174" s="158">
        <v>0</v>
      </c>
      <c r="Q174" s="158">
        <f t="shared" si="33"/>
        <v>0</v>
      </c>
      <c r="R174" s="158"/>
      <c r="S174" s="158" t="s">
        <v>164</v>
      </c>
      <c r="T174" s="158" t="s">
        <v>140</v>
      </c>
      <c r="U174" s="158">
        <v>0</v>
      </c>
      <c r="V174" s="158">
        <f t="shared" si="34"/>
        <v>0</v>
      </c>
      <c r="W174" s="158"/>
      <c r="X174" s="158" t="s">
        <v>275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276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x14ac:dyDescent="0.2">
      <c r="A175" s="194" t="s">
        <v>134</v>
      </c>
      <c r="B175" s="162" t="s">
        <v>80</v>
      </c>
      <c r="C175" s="180" t="s">
        <v>81</v>
      </c>
      <c r="D175" s="163"/>
      <c r="E175" s="164"/>
      <c r="F175" s="165"/>
      <c r="G175" s="166">
        <f>SUMIF(AG176:AG181,"&lt;&gt;NOR",G176:G181)</f>
        <v>0</v>
      </c>
      <c r="H175" s="160"/>
      <c r="I175" s="160">
        <f>SUM(I176:I181)</f>
        <v>760.3</v>
      </c>
      <c r="J175" s="160"/>
      <c r="K175" s="160">
        <f>SUM(K176:K181)</f>
        <v>660.07</v>
      </c>
      <c r="L175" s="160"/>
      <c r="M175" s="160">
        <f>SUM(M176:M181)</f>
        <v>0</v>
      </c>
      <c r="N175" s="160"/>
      <c r="O175" s="160">
        <f>SUM(O176:O181)</f>
        <v>0</v>
      </c>
      <c r="P175" s="160"/>
      <c r="Q175" s="160">
        <f>SUM(Q176:Q181)</f>
        <v>0.01</v>
      </c>
      <c r="R175" s="160"/>
      <c r="S175" s="160"/>
      <c r="T175" s="160"/>
      <c r="U175" s="160"/>
      <c r="V175" s="160">
        <f>SUM(V176:V181)</f>
        <v>1.28</v>
      </c>
      <c r="W175" s="160"/>
      <c r="X175" s="160"/>
      <c r="AG175" t="s">
        <v>135</v>
      </c>
    </row>
    <row r="176" spans="1:60" outlineLevel="1" x14ac:dyDescent="0.2">
      <c r="A176" s="173">
        <v>83</v>
      </c>
      <c r="B176" s="174" t="s">
        <v>379</v>
      </c>
      <c r="C176" s="181" t="s">
        <v>380</v>
      </c>
      <c r="D176" s="175" t="s">
        <v>179</v>
      </c>
      <c r="E176" s="176">
        <v>1</v>
      </c>
      <c r="F176" s="177"/>
      <c r="G176" s="178">
        <f t="shared" ref="G176:G181" si="35">ROUND(E176*F176,2)</f>
        <v>0</v>
      </c>
      <c r="H176" s="159">
        <v>0</v>
      </c>
      <c r="I176" s="158">
        <f t="shared" ref="I176:I181" si="36">ROUND(E176*H176,2)</f>
        <v>0</v>
      </c>
      <c r="J176" s="159">
        <v>178.4</v>
      </c>
      <c r="K176" s="158">
        <f t="shared" ref="K176:K181" si="37">ROUND(E176*J176,2)</f>
        <v>178.4</v>
      </c>
      <c r="L176" s="158">
        <v>15</v>
      </c>
      <c r="M176" s="158">
        <f t="shared" ref="M176:M181" si="38">G176*(1+L176/100)</f>
        <v>0</v>
      </c>
      <c r="N176" s="158">
        <v>0</v>
      </c>
      <c r="O176" s="158">
        <f t="shared" ref="O176:O181" si="39">ROUND(E176*N176,2)</f>
        <v>0</v>
      </c>
      <c r="P176" s="158">
        <v>0</v>
      </c>
      <c r="Q176" s="158">
        <f t="shared" ref="Q176:Q181" si="40">ROUND(E176*P176,2)</f>
        <v>0</v>
      </c>
      <c r="R176" s="158"/>
      <c r="S176" s="158" t="s">
        <v>164</v>
      </c>
      <c r="T176" s="158" t="s">
        <v>140</v>
      </c>
      <c r="U176" s="158">
        <v>0.35</v>
      </c>
      <c r="V176" s="158">
        <f t="shared" ref="V176:V181" si="41">ROUND(E176*U176,2)</f>
        <v>0.35</v>
      </c>
      <c r="W176" s="158"/>
      <c r="X176" s="158" t="s">
        <v>165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166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t="22.5" outlineLevel="1" x14ac:dyDescent="0.2">
      <c r="A177" s="173">
        <v>84</v>
      </c>
      <c r="B177" s="174" t="s">
        <v>381</v>
      </c>
      <c r="C177" s="181" t="s">
        <v>382</v>
      </c>
      <c r="D177" s="175" t="s">
        <v>171</v>
      </c>
      <c r="E177" s="176">
        <v>1</v>
      </c>
      <c r="F177" s="177"/>
      <c r="G177" s="178">
        <f t="shared" si="35"/>
        <v>0</v>
      </c>
      <c r="H177" s="159">
        <v>0</v>
      </c>
      <c r="I177" s="158">
        <f t="shared" si="36"/>
        <v>0</v>
      </c>
      <c r="J177" s="159">
        <v>254.9</v>
      </c>
      <c r="K177" s="158">
        <f t="shared" si="37"/>
        <v>254.9</v>
      </c>
      <c r="L177" s="158">
        <v>15</v>
      </c>
      <c r="M177" s="158">
        <f t="shared" si="38"/>
        <v>0</v>
      </c>
      <c r="N177" s="158">
        <v>0</v>
      </c>
      <c r="O177" s="158">
        <f t="shared" si="39"/>
        <v>0</v>
      </c>
      <c r="P177" s="158">
        <v>0</v>
      </c>
      <c r="Q177" s="158">
        <f t="shared" si="40"/>
        <v>0</v>
      </c>
      <c r="R177" s="158"/>
      <c r="S177" s="158" t="s">
        <v>164</v>
      </c>
      <c r="T177" s="158" t="s">
        <v>140</v>
      </c>
      <c r="U177" s="158">
        <v>0.5</v>
      </c>
      <c r="V177" s="158">
        <f t="shared" si="41"/>
        <v>0.5</v>
      </c>
      <c r="W177" s="158"/>
      <c r="X177" s="158" t="s">
        <v>165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166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2.5" outlineLevel="1" x14ac:dyDescent="0.2">
      <c r="A178" s="173">
        <v>85</v>
      </c>
      <c r="B178" s="174" t="s">
        <v>383</v>
      </c>
      <c r="C178" s="181" t="s">
        <v>384</v>
      </c>
      <c r="D178" s="175" t="s">
        <v>171</v>
      </c>
      <c r="E178" s="176">
        <v>1</v>
      </c>
      <c r="F178" s="177"/>
      <c r="G178" s="178">
        <f t="shared" si="35"/>
        <v>0</v>
      </c>
      <c r="H178" s="159">
        <v>0</v>
      </c>
      <c r="I178" s="158">
        <f t="shared" si="36"/>
        <v>0</v>
      </c>
      <c r="J178" s="159">
        <v>218.3</v>
      </c>
      <c r="K178" s="158">
        <f t="shared" si="37"/>
        <v>218.3</v>
      </c>
      <c r="L178" s="158">
        <v>15</v>
      </c>
      <c r="M178" s="158">
        <f t="shared" si="38"/>
        <v>0</v>
      </c>
      <c r="N178" s="158">
        <v>0</v>
      </c>
      <c r="O178" s="158">
        <f t="shared" si="39"/>
        <v>0</v>
      </c>
      <c r="P178" s="158">
        <v>1.489E-2</v>
      </c>
      <c r="Q178" s="158">
        <f t="shared" si="40"/>
        <v>0.01</v>
      </c>
      <c r="R178" s="158"/>
      <c r="S178" s="158" t="s">
        <v>164</v>
      </c>
      <c r="T178" s="158" t="s">
        <v>140</v>
      </c>
      <c r="U178" s="158">
        <v>0.42899999999999999</v>
      </c>
      <c r="V178" s="158">
        <f t="shared" si="41"/>
        <v>0.43</v>
      </c>
      <c r="W178" s="158"/>
      <c r="X178" s="158" t="s">
        <v>165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166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73">
        <v>86</v>
      </c>
      <c r="B179" s="174" t="s">
        <v>385</v>
      </c>
      <c r="C179" s="181" t="s">
        <v>386</v>
      </c>
      <c r="D179" s="175" t="s">
        <v>179</v>
      </c>
      <c r="E179" s="176">
        <v>1</v>
      </c>
      <c r="F179" s="177"/>
      <c r="G179" s="178">
        <f t="shared" si="35"/>
        <v>0</v>
      </c>
      <c r="H179" s="159">
        <v>157.4</v>
      </c>
      <c r="I179" s="158">
        <f t="shared" si="36"/>
        <v>157.4</v>
      </c>
      <c r="J179" s="159">
        <v>0</v>
      </c>
      <c r="K179" s="158">
        <f t="shared" si="37"/>
        <v>0</v>
      </c>
      <c r="L179" s="158">
        <v>15</v>
      </c>
      <c r="M179" s="158">
        <f t="shared" si="38"/>
        <v>0</v>
      </c>
      <c r="N179" s="158">
        <v>4.8000000000000001E-4</v>
      </c>
      <c r="O179" s="158">
        <f t="shared" si="39"/>
        <v>0</v>
      </c>
      <c r="P179" s="158">
        <v>0</v>
      </c>
      <c r="Q179" s="158">
        <f t="shared" si="40"/>
        <v>0</v>
      </c>
      <c r="R179" s="158"/>
      <c r="S179" s="158" t="s">
        <v>139</v>
      </c>
      <c r="T179" s="158" t="s">
        <v>140</v>
      </c>
      <c r="U179" s="158">
        <v>0</v>
      </c>
      <c r="V179" s="158">
        <f t="shared" si="41"/>
        <v>0</v>
      </c>
      <c r="W179" s="158"/>
      <c r="X179" s="158" t="s">
        <v>191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192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ht="22.5" outlineLevel="1" x14ac:dyDescent="0.2">
      <c r="A180" s="173">
        <v>87</v>
      </c>
      <c r="B180" s="174" t="s">
        <v>387</v>
      </c>
      <c r="C180" s="181" t="s">
        <v>388</v>
      </c>
      <c r="D180" s="175" t="s">
        <v>171</v>
      </c>
      <c r="E180" s="176">
        <v>1</v>
      </c>
      <c r="F180" s="177"/>
      <c r="G180" s="178">
        <f t="shared" si="35"/>
        <v>0</v>
      </c>
      <c r="H180" s="159">
        <v>602.9</v>
      </c>
      <c r="I180" s="158">
        <f t="shared" si="36"/>
        <v>602.9</v>
      </c>
      <c r="J180" s="159">
        <v>0</v>
      </c>
      <c r="K180" s="158">
        <f t="shared" si="37"/>
        <v>0</v>
      </c>
      <c r="L180" s="158">
        <v>15</v>
      </c>
      <c r="M180" s="158">
        <f t="shared" si="38"/>
        <v>0</v>
      </c>
      <c r="N180" s="158">
        <v>5.9000000000000003E-4</v>
      </c>
      <c r="O180" s="158">
        <f t="shared" si="39"/>
        <v>0</v>
      </c>
      <c r="P180" s="158">
        <v>0</v>
      </c>
      <c r="Q180" s="158">
        <f t="shared" si="40"/>
        <v>0</v>
      </c>
      <c r="R180" s="158" t="s">
        <v>195</v>
      </c>
      <c r="S180" s="158" t="s">
        <v>164</v>
      </c>
      <c r="T180" s="158" t="s">
        <v>140</v>
      </c>
      <c r="U180" s="158">
        <v>0</v>
      </c>
      <c r="V180" s="158">
        <f t="shared" si="41"/>
        <v>0</v>
      </c>
      <c r="W180" s="158"/>
      <c r="X180" s="158" t="s">
        <v>191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192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73">
        <v>88</v>
      </c>
      <c r="B181" s="174" t="s">
        <v>389</v>
      </c>
      <c r="C181" s="181" t="s">
        <v>390</v>
      </c>
      <c r="D181" s="175" t="s">
        <v>0</v>
      </c>
      <c r="E181" s="176">
        <v>14.119</v>
      </c>
      <c r="F181" s="177"/>
      <c r="G181" s="178">
        <f t="shared" si="35"/>
        <v>0</v>
      </c>
      <c r="H181" s="159">
        <v>0</v>
      </c>
      <c r="I181" s="158">
        <f t="shared" si="36"/>
        <v>0</v>
      </c>
      <c r="J181" s="159">
        <v>0.6</v>
      </c>
      <c r="K181" s="158">
        <f t="shared" si="37"/>
        <v>8.4700000000000006</v>
      </c>
      <c r="L181" s="158">
        <v>15</v>
      </c>
      <c r="M181" s="158">
        <f t="shared" si="38"/>
        <v>0</v>
      </c>
      <c r="N181" s="158">
        <v>0</v>
      </c>
      <c r="O181" s="158">
        <f t="shared" si="39"/>
        <v>0</v>
      </c>
      <c r="P181" s="158">
        <v>0</v>
      </c>
      <c r="Q181" s="158">
        <f t="shared" si="40"/>
        <v>0</v>
      </c>
      <c r="R181" s="158"/>
      <c r="S181" s="158" t="s">
        <v>164</v>
      </c>
      <c r="T181" s="158" t="s">
        <v>140</v>
      </c>
      <c r="U181" s="158">
        <v>0</v>
      </c>
      <c r="V181" s="158">
        <f t="shared" si="41"/>
        <v>0</v>
      </c>
      <c r="W181" s="158"/>
      <c r="X181" s="158" t="s">
        <v>275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276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x14ac:dyDescent="0.2">
      <c r="A182" s="194" t="s">
        <v>134</v>
      </c>
      <c r="B182" s="162" t="s">
        <v>84</v>
      </c>
      <c r="C182" s="180" t="s">
        <v>85</v>
      </c>
      <c r="D182" s="163"/>
      <c r="E182" s="164"/>
      <c r="F182" s="165"/>
      <c r="G182" s="166">
        <f>SUMIF(AG183:AG211,"&lt;&gt;NOR",G183:G211)</f>
        <v>0</v>
      </c>
      <c r="H182" s="160"/>
      <c r="I182" s="160">
        <f>SUM(I183:I211)</f>
        <v>17232.8</v>
      </c>
      <c r="J182" s="160"/>
      <c r="K182" s="160">
        <f>SUM(K183:K211)</f>
        <v>75159</v>
      </c>
      <c r="L182" s="160"/>
      <c r="M182" s="160">
        <f>SUM(M183:M211)</f>
        <v>0</v>
      </c>
      <c r="N182" s="160"/>
      <c r="O182" s="160">
        <f>SUM(O183:O211)</f>
        <v>0.05</v>
      </c>
      <c r="P182" s="160"/>
      <c r="Q182" s="160">
        <f>SUM(Q183:Q211)</f>
        <v>0.01</v>
      </c>
      <c r="R182" s="160"/>
      <c r="S182" s="160"/>
      <c r="T182" s="160"/>
      <c r="U182" s="160"/>
      <c r="V182" s="160">
        <f>SUM(V183:V211)</f>
        <v>6.69</v>
      </c>
      <c r="W182" s="160"/>
      <c r="X182" s="160"/>
      <c r="AG182" t="s">
        <v>135</v>
      </c>
    </row>
    <row r="183" spans="1:60" outlineLevel="1" x14ac:dyDescent="0.2">
      <c r="A183" s="173">
        <v>89</v>
      </c>
      <c r="B183" s="174" t="s">
        <v>391</v>
      </c>
      <c r="C183" s="181" t="s">
        <v>392</v>
      </c>
      <c r="D183" s="175" t="s">
        <v>171</v>
      </c>
      <c r="E183" s="176">
        <v>3</v>
      </c>
      <c r="F183" s="177"/>
      <c r="G183" s="178">
        <f>ROUND(E183*F183,2)</f>
        <v>0</v>
      </c>
      <c r="H183" s="159">
        <v>0</v>
      </c>
      <c r="I183" s="158">
        <f>ROUND(E183*H183,2)</f>
        <v>0</v>
      </c>
      <c r="J183" s="159">
        <v>738.1</v>
      </c>
      <c r="K183" s="158">
        <f>ROUND(E183*J183,2)</f>
        <v>2214.3000000000002</v>
      </c>
      <c r="L183" s="158">
        <v>15</v>
      </c>
      <c r="M183" s="158">
        <f>G183*(1+L183/100)</f>
        <v>0</v>
      </c>
      <c r="N183" s="158">
        <v>0</v>
      </c>
      <c r="O183" s="158">
        <f>ROUND(E183*N183,2)</f>
        <v>0</v>
      </c>
      <c r="P183" s="158">
        <v>0</v>
      </c>
      <c r="Q183" s="158">
        <f>ROUND(E183*P183,2)</f>
        <v>0</v>
      </c>
      <c r="R183" s="158"/>
      <c r="S183" s="158" t="s">
        <v>164</v>
      </c>
      <c r="T183" s="158" t="s">
        <v>140</v>
      </c>
      <c r="U183" s="158">
        <v>1.45</v>
      </c>
      <c r="V183" s="158">
        <f>ROUND(E183*U183,2)</f>
        <v>4.3499999999999996</v>
      </c>
      <c r="W183" s="158"/>
      <c r="X183" s="158" t="s">
        <v>165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166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73">
        <v>90</v>
      </c>
      <c r="B184" s="174" t="s">
        <v>393</v>
      </c>
      <c r="C184" s="181" t="s">
        <v>394</v>
      </c>
      <c r="D184" s="175" t="s">
        <v>171</v>
      </c>
      <c r="E184" s="176">
        <v>4</v>
      </c>
      <c r="F184" s="177"/>
      <c r="G184" s="178">
        <f>ROUND(E184*F184,2)</f>
        <v>0</v>
      </c>
      <c r="H184" s="159">
        <v>0</v>
      </c>
      <c r="I184" s="158">
        <f>ROUND(E184*H184,2)</f>
        <v>0</v>
      </c>
      <c r="J184" s="159">
        <v>56.1</v>
      </c>
      <c r="K184" s="158">
        <f>ROUND(E184*J184,2)</f>
        <v>224.4</v>
      </c>
      <c r="L184" s="158">
        <v>15</v>
      </c>
      <c r="M184" s="158">
        <f>G184*(1+L184/100)</f>
        <v>0</v>
      </c>
      <c r="N184" s="158">
        <v>0</v>
      </c>
      <c r="O184" s="158">
        <f>ROUND(E184*N184,2)</f>
        <v>0</v>
      </c>
      <c r="P184" s="158">
        <v>1.8E-3</v>
      </c>
      <c r="Q184" s="158">
        <f>ROUND(E184*P184,2)</f>
        <v>0.01</v>
      </c>
      <c r="R184" s="158"/>
      <c r="S184" s="158" t="s">
        <v>164</v>
      </c>
      <c r="T184" s="158" t="s">
        <v>140</v>
      </c>
      <c r="U184" s="158">
        <v>0.11</v>
      </c>
      <c r="V184" s="158">
        <f>ROUND(E184*U184,2)</f>
        <v>0.44</v>
      </c>
      <c r="W184" s="158"/>
      <c r="X184" s="158" t="s">
        <v>165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166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ht="22.5" outlineLevel="1" x14ac:dyDescent="0.2">
      <c r="A185" s="167">
        <v>91</v>
      </c>
      <c r="B185" s="168" t="s">
        <v>395</v>
      </c>
      <c r="C185" s="182" t="s">
        <v>396</v>
      </c>
      <c r="D185" s="169" t="s">
        <v>171</v>
      </c>
      <c r="E185" s="170">
        <v>1</v>
      </c>
      <c r="F185" s="171"/>
      <c r="G185" s="172">
        <f>ROUND(E185*F185,2)</f>
        <v>0</v>
      </c>
      <c r="H185" s="159">
        <v>0</v>
      </c>
      <c r="I185" s="158">
        <f>ROUND(E185*H185,2)</f>
        <v>0</v>
      </c>
      <c r="J185" s="159">
        <v>6638.3</v>
      </c>
      <c r="K185" s="158">
        <f>ROUND(E185*J185,2)</f>
        <v>6638.3</v>
      </c>
      <c r="L185" s="158">
        <v>15</v>
      </c>
      <c r="M185" s="158">
        <f>G185*(1+L185/100)</f>
        <v>0</v>
      </c>
      <c r="N185" s="158">
        <v>0</v>
      </c>
      <c r="O185" s="158">
        <f>ROUND(E185*N185,2)</f>
        <v>0</v>
      </c>
      <c r="P185" s="158">
        <v>0</v>
      </c>
      <c r="Q185" s="158">
        <f>ROUND(E185*P185,2)</f>
        <v>0</v>
      </c>
      <c r="R185" s="158"/>
      <c r="S185" s="158" t="s">
        <v>139</v>
      </c>
      <c r="T185" s="158" t="s">
        <v>140</v>
      </c>
      <c r="U185" s="158">
        <v>0</v>
      </c>
      <c r="V185" s="158">
        <f>ROUND(E185*U185,2)</f>
        <v>0</v>
      </c>
      <c r="W185" s="158"/>
      <c r="X185" s="158" t="s">
        <v>165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166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7"/>
      <c r="B186" s="157"/>
      <c r="C186" s="190" t="s">
        <v>397</v>
      </c>
      <c r="D186" s="186"/>
      <c r="E186" s="187">
        <v>1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168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ht="22.5" outlineLevel="1" x14ac:dyDescent="0.2">
      <c r="A187" s="157"/>
      <c r="B187" s="157"/>
      <c r="C187" s="190" t="s">
        <v>398</v>
      </c>
      <c r="D187" s="186"/>
      <c r="E187" s="187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168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ht="22.5" outlineLevel="1" x14ac:dyDescent="0.2">
      <c r="A188" s="157"/>
      <c r="B188" s="157"/>
      <c r="C188" s="190" t="s">
        <v>399</v>
      </c>
      <c r="D188" s="186"/>
      <c r="E188" s="187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168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7"/>
      <c r="B189" s="157"/>
      <c r="C189" s="190" t="s">
        <v>400</v>
      </c>
      <c r="D189" s="186"/>
      <c r="E189" s="187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168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ht="33.75" outlineLevel="1" x14ac:dyDescent="0.2">
      <c r="A190" s="173">
        <v>92</v>
      </c>
      <c r="B190" s="174" t="s">
        <v>401</v>
      </c>
      <c r="C190" s="181" t="s">
        <v>402</v>
      </c>
      <c r="D190" s="175" t="s">
        <v>171</v>
      </c>
      <c r="E190" s="176">
        <v>1</v>
      </c>
      <c r="F190" s="177"/>
      <c r="G190" s="178">
        <f t="shared" ref="G190:G196" si="42">ROUND(E190*F190,2)</f>
        <v>0</v>
      </c>
      <c r="H190" s="159">
        <v>0</v>
      </c>
      <c r="I190" s="158">
        <f t="shared" ref="I190:I196" si="43">ROUND(E190*H190,2)</f>
        <v>0</v>
      </c>
      <c r="J190" s="159">
        <v>9364.5</v>
      </c>
      <c r="K190" s="158">
        <f t="shared" ref="K190:K196" si="44">ROUND(E190*J190,2)</f>
        <v>9364.5</v>
      </c>
      <c r="L190" s="158">
        <v>15</v>
      </c>
      <c r="M190" s="158">
        <f t="shared" ref="M190:M196" si="45">G190*(1+L190/100)</f>
        <v>0</v>
      </c>
      <c r="N190" s="158">
        <v>0</v>
      </c>
      <c r="O190" s="158">
        <f t="shared" ref="O190:O196" si="46">ROUND(E190*N190,2)</f>
        <v>0</v>
      </c>
      <c r="P190" s="158">
        <v>0</v>
      </c>
      <c r="Q190" s="158">
        <f t="shared" ref="Q190:Q196" si="47">ROUND(E190*P190,2)</f>
        <v>0</v>
      </c>
      <c r="R190" s="158"/>
      <c r="S190" s="158" t="s">
        <v>139</v>
      </c>
      <c r="T190" s="158" t="s">
        <v>140</v>
      </c>
      <c r="U190" s="158">
        <v>0.95</v>
      </c>
      <c r="V190" s="158">
        <f t="shared" ref="V190:V196" si="48">ROUND(E190*U190,2)</f>
        <v>0.95</v>
      </c>
      <c r="W190" s="158"/>
      <c r="X190" s="158" t="s">
        <v>165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166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ht="45" outlineLevel="1" x14ac:dyDescent="0.2">
      <c r="A191" s="173">
        <v>93</v>
      </c>
      <c r="B191" s="174" t="s">
        <v>403</v>
      </c>
      <c r="C191" s="181" t="s">
        <v>404</v>
      </c>
      <c r="D191" s="175" t="s">
        <v>171</v>
      </c>
      <c r="E191" s="176">
        <v>1</v>
      </c>
      <c r="F191" s="177"/>
      <c r="G191" s="178">
        <f t="shared" si="42"/>
        <v>0</v>
      </c>
      <c r="H191" s="159">
        <v>0</v>
      </c>
      <c r="I191" s="158">
        <f t="shared" si="43"/>
        <v>0</v>
      </c>
      <c r="J191" s="159">
        <v>14240.7</v>
      </c>
      <c r="K191" s="158">
        <f t="shared" si="44"/>
        <v>14240.7</v>
      </c>
      <c r="L191" s="158">
        <v>15</v>
      </c>
      <c r="M191" s="158">
        <f t="shared" si="45"/>
        <v>0</v>
      </c>
      <c r="N191" s="158">
        <v>0</v>
      </c>
      <c r="O191" s="158">
        <f t="shared" si="46"/>
        <v>0</v>
      </c>
      <c r="P191" s="158">
        <v>0</v>
      </c>
      <c r="Q191" s="158">
        <f t="shared" si="47"/>
        <v>0</v>
      </c>
      <c r="R191" s="158"/>
      <c r="S191" s="158" t="s">
        <v>139</v>
      </c>
      <c r="T191" s="158" t="s">
        <v>140</v>
      </c>
      <c r="U191" s="158">
        <v>0.95</v>
      </c>
      <c r="V191" s="158">
        <f t="shared" si="48"/>
        <v>0.95</v>
      </c>
      <c r="W191" s="158"/>
      <c r="X191" s="158" t="s">
        <v>165</v>
      </c>
      <c r="Y191" s="149"/>
      <c r="Z191" s="149"/>
      <c r="AA191" s="149"/>
      <c r="AB191" s="149"/>
      <c r="AC191" s="149"/>
      <c r="AD191" s="149"/>
      <c r="AE191" s="149"/>
      <c r="AF191" s="149"/>
      <c r="AG191" s="149" t="s">
        <v>166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ht="33.75" outlineLevel="1" x14ac:dyDescent="0.2">
      <c r="A192" s="173">
        <v>94</v>
      </c>
      <c r="B192" s="174" t="s">
        <v>405</v>
      </c>
      <c r="C192" s="181" t="s">
        <v>833</v>
      </c>
      <c r="D192" s="175" t="s">
        <v>171</v>
      </c>
      <c r="E192" s="176">
        <v>1</v>
      </c>
      <c r="F192" s="177"/>
      <c r="G192" s="178">
        <f t="shared" si="42"/>
        <v>0</v>
      </c>
      <c r="H192" s="159">
        <v>2327.3000000000002</v>
      </c>
      <c r="I192" s="158">
        <f t="shared" si="43"/>
        <v>2327.3000000000002</v>
      </c>
      <c r="J192" s="159">
        <v>0</v>
      </c>
      <c r="K192" s="158">
        <f t="shared" si="44"/>
        <v>0</v>
      </c>
      <c r="L192" s="158">
        <v>15</v>
      </c>
      <c r="M192" s="158">
        <f t="shared" si="45"/>
        <v>0</v>
      </c>
      <c r="N192" s="158">
        <v>1.2999999999999999E-2</v>
      </c>
      <c r="O192" s="158">
        <f t="shared" si="46"/>
        <v>0.01</v>
      </c>
      <c r="P192" s="158">
        <v>0</v>
      </c>
      <c r="Q192" s="158">
        <f t="shared" si="47"/>
        <v>0</v>
      </c>
      <c r="R192" s="158"/>
      <c r="S192" s="158" t="s">
        <v>139</v>
      </c>
      <c r="T192" s="158" t="s">
        <v>140</v>
      </c>
      <c r="U192" s="158">
        <v>0</v>
      </c>
      <c r="V192" s="158">
        <f t="shared" si="48"/>
        <v>0</v>
      </c>
      <c r="W192" s="158"/>
      <c r="X192" s="158" t="s">
        <v>198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360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ht="33.75" outlineLevel="1" x14ac:dyDescent="0.2">
      <c r="A193" s="173">
        <v>95</v>
      </c>
      <c r="B193" s="174" t="s">
        <v>406</v>
      </c>
      <c r="C193" s="181" t="s">
        <v>834</v>
      </c>
      <c r="D193" s="175" t="s">
        <v>171</v>
      </c>
      <c r="E193" s="176">
        <v>2</v>
      </c>
      <c r="F193" s="177"/>
      <c r="G193" s="178">
        <f t="shared" si="42"/>
        <v>0</v>
      </c>
      <c r="H193" s="159">
        <v>2715.1</v>
      </c>
      <c r="I193" s="158">
        <f t="shared" si="43"/>
        <v>5430.2</v>
      </c>
      <c r="J193" s="159">
        <v>0</v>
      </c>
      <c r="K193" s="158">
        <f t="shared" si="44"/>
        <v>0</v>
      </c>
      <c r="L193" s="158">
        <v>15</v>
      </c>
      <c r="M193" s="158">
        <f t="shared" si="45"/>
        <v>0</v>
      </c>
      <c r="N193" s="158">
        <v>0.02</v>
      </c>
      <c r="O193" s="158">
        <f t="shared" si="46"/>
        <v>0.04</v>
      </c>
      <c r="P193" s="158">
        <v>0</v>
      </c>
      <c r="Q193" s="158">
        <f t="shared" si="47"/>
        <v>0</v>
      </c>
      <c r="R193" s="158"/>
      <c r="S193" s="158" t="s">
        <v>139</v>
      </c>
      <c r="T193" s="158" t="s">
        <v>140</v>
      </c>
      <c r="U193" s="158">
        <v>0</v>
      </c>
      <c r="V193" s="158">
        <f t="shared" si="48"/>
        <v>0</v>
      </c>
      <c r="W193" s="158"/>
      <c r="X193" s="158" t="s">
        <v>191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192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ht="45" outlineLevel="1" x14ac:dyDescent="0.2">
      <c r="A194" s="173">
        <v>96</v>
      </c>
      <c r="B194" s="174" t="s">
        <v>407</v>
      </c>
      <c r="C194" s="181" t="s">
        <v>408</v>
      </c>
      <c r="D194" s="175" t="s">
        <v>291</v>
      </c>
      <c r="E194" s="176">
        <v>1</v>
      </c>
      <c r="F194" s="177"/>
      <c r="G194" s="178">
        <f t="shared" si="42"/>
        <v>0</v>
      </c>
      <c r="H194" s="159">
        <v>9475.2999999999993</v>
      </c>
      <c r="I194" s="158">
        <f t="shared" si="43"/>
        <v>9475.2999999999993</v>
      </c>
      <c r="J194" s="159">
        <v>0</v>
      </c>
      <c r="K194" s="158">
        <f t="shared" si="44"/>
        <v>0</v>
      </c>
      <c r="L194" s="158">
        <v>15</v>
      </c>
      <c r="M194" s="158">
        <f t="shared" si="45"/>
        <v>0</v>
      </c>
      <c r="N194" s="158">
        <v>0</v>
      </c>
      <c r="O194" s="158">
        <f t="shared" si="46"/>
        <v>0</v>
      </c>
      <c r="P194" s="158">
        <v>0</v>
      </c>
      <c r="Q194" s="158">
        <f t="shared" si="47"/>
        <v>0</v>
      </c>
      <c r="R194" s="158"/>
      <c r="S194" s="158" t="s">
        <v>139</v>
      </c>
      <c r="T194" s="158" t="s">
        <v>140</v>
      </c>
      <c r="U194" s="158">
        <v>0</v>
      </c>
      <c r="V194" s="158">
        <f t="shared" si="48"/>
        <v>0</v>
      </c>
      <c r="W194" s="158"/>
      <c r="X194" s="158" t="s">
        <v>191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192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ht="22.5" outlineLevel="1" x14ac:dyDescent="0.2">
      <c r="A195" s="173">
        <v>97</v>
      </c>
      <c r="B195" s="174" t="s">
        <v>409</v>
      </c>
      <c r="C195" s="181" t="s">
        <v>410</v>
      </c>
      <c r="D195" s="175" t="s">
        <v>171</v>
      </c>
      <c r="E195" s="176">
        <v>1</v>
      </c>
      <c r="F195" s="177"/>
      <c r="G195" s="178">
        <f t="shared" si="42"/>
        <v>0</v>
      </c>
      <c r="H195" s="159">
        <v>0</v>
      </c>
      <c r="I195" s="158">
        <f t="shared" si="43"/>
        <v>0</v>
      </c>
      <c r="J195" s="159">
        <v>2205.4</v>
      </c>
      <c r="K195" s="158">
        <f t="shared" si="44"/>
        <v>2205.4</v>
      </c>
      <c r="L195" s="158">
        <v>15</v>
      </c>
      <c r="M195" s="158">
        <f t="shared" si="45"/>
        <v>0</v>
      </c>
      <c r="N195" s="158">
        <v>0</v>
      </c>
      <c r="O195" s="158">
        <f t="shared" si="46"/>
        <v>0</v>
      </c>
      <c r="P195" s="158">
        <v>0</v>
      </c>
      <c r="Q195" s="158">
        <f t="shared" si="47"/>
        <v>0</v>
      </c>
      <c r="R195" s="158"/>
      <c r="S195" s="158" t="s">
        <v>139</v>
      </c>
      <c r="T195" s="158" t="s">
        <v>140</v>
      </c>
      <c r="U195" s="158">
        <v>0</v>
      </c>
      <c r="V195" s="158">
        <f t="shared" si="48"/>
        <v>0</v>
      </c>
      <c r="W195" s="158"/>
      <c r="X195" s="158" t="s">
        <v>198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199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ht="22.5" outlineLevel="1" x14ac:dyDescent="0.2">
      <c r="A196" s="167">
        <v>98</v>
      </c>
      <c r="B196" s="168" t="s">
        <v>411</v>
      </c>
      <c r="C196" s="182" t="s">
        <v>412</v>
      </c>
      <c r="D196" s="169" t="s">
        <v>291</v>
      </c>
      <c r="E196" s="170">
        <v>1</v>
      </c>
      <c r="F196" s="171"/>
      <c r="G196" s="172">
        <f t="shared" si="42"/>
        <v>0</v>
      </c>
      <c r="H196" s="159">
        <v>0</v>
      </c>
      <c r="I196" s="158">
        <f t="shared" si="43"/>
        <v>0</v>
      </c>
      <c r="J196" s="159">
        <v>1662.3</v>
      </c>
      <c r="K196" s="158">
        <f t="shared" si="44"/>
        <v>1662.3</v>
      </c>
      <c r="L196" s="158">
        <v>15</v>
      </c>
      <c r="M196" s="158">
        <f t="shared" si="45"/>
        <v>0</v>
      </c>
      <c r="N196" s="158">
        <v>0</v>
      </c>
      <c r="O196" s="158">
        <f t="shared" si="46"/>
        <v>0</v>
      </c>
      <c r="P196" s="158">
        <v>0</v>
      </c>
      <c r="Q196" s="158">
        <f t="shared" si="47"/>
        <v>0</v>
      </c>
      <c r="R196" s="158"/>
      <c r="S196" s="158" t="s">
        <v>139</v>
      </c>
      <c r="T196" s="158" t="s">
        <v>140</v>
      </c>
      <c r="U196" s="158">
        <v>0</v>
      </c>
      <c r="V196" s="158">
        <f t="shared" si="48"/>
        <v>0</v>
      </c>
      <c r="W196" s="158"/>
      <c r="X196" s="158" t="s">
        <v>198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199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7"/>
      <c r="B197" s="157"/>
      <c r="C197" s="190" t="s">
        <v>413</v>
      </c>
      <c r="D197" s="186"/>
      <c r="E197" s="187">
        <v>1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168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ht="22.5" outlineLevel="1" x14ac:dyDescent="0.2">
      <c r="A198" s="167">
        <v>99</v>
      </c>
      <c r="B198" s="168" t="s">
        <v>414</v>
      </c>
      <c r="C198" s="182" t="s">
        <v>415</v>
      </c>
      <c r="D198" s="169" t="s">
        <v>179</v>
      </c>
      <c r="E198" s="170">
        <v>2.5</v>
      </c>
      <c r="F198" s="171"/>
      <c r="G198" s="172">
        <f>ROUND(E198*F198,2)</f>
        <v>0</v>
      </c>
      <c r="H198" s="159">
        <v>0</v>
      </c>
      <c r="I198" s="158">
        <f>ROUND(E198*H198,2)</f>
        <v>0</v>
      </c>
      <c r="J198" s="159">
        <v>14961</v>
      </c>
      <c r="K198" s="158">
        <f>ROUND(E198*J198,2)</f>
        <v>37402.5</v>
      </c>
      <c r="L198" s="158">
        <v>15</v>
      </c>
      <c r="M198" s="158">
        <f>G198*(1+L198/100)</f>
        <v>0</v>
      </c>
      <c r="N198" s="158">
        <v>0</v>
      </c>
      <c r="O198" s="158">
        <f>ROUND(E198*N198,2)</f>
        <v>0</v>
      </c>
      <c r="P198" s="158">
        <v>0</v>
      </c>
      <c r="Q198" s="158">
        <f>ROUND(E198*P198,2)</f>
        <v>0</v>
      </c>
      <c r="R198" s="158"/>
      <c r="S198" s="158" t="s">
        <v>139</v>
      </c>
      <c r="T198" s="158" t="s">
        <v>140</v>
      </c>
      <c r="U198" s="158">
        <v>0</v>
      </c>
      <c r="V198" s="158">
        <f>ROUND(E198*U198,2)</f>
        <v>0</v>
      </c>
      <c r="W198" s="158"/>
      <c r="X198" s="158" t="s">
        <v>198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199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ht="22.5" outlineLevel="1" x14ac:dyDescent="0.2">
      <c r="A199" s="157"/>
      <c r="B199" s="157"/>
      <c r="C199" s="190" t="s">
        <v>416</v>
      </c>
      <c r="D199" s="186"/>
      <c r="E199" s="187">
        <v>2.5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168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7"/>
      <c r="B200" s="157"/>
      <c r="C200" s="190" t="s">
        <v>417</v>
      </c>
      <c r="D200" s="186"/>
      <c r="E200" s="187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168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7"/>
      <c r="B201" s="157"/>
      <c r="C201" s="190" t="s">
        <v>418</v>
      </c>
      <c r="D201" s="186"/>
      <c r="E201" s="187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9"/>
      <c r="Z201" s="149"/>
      <c r="AA201" s="149"/>
      <c r="AB201" s="149"/>
      <c r="AC201" s="149"/>
      <c r="AD201" s="149"/>
      <c r="AE201" s="149"/>
      <c r="AF201" s="149"/>
      <c r="AG201" s="149" t="s">
        <v>168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22.5" outlineLevel="1" x14ac:dyDescent="0.2">
      <c r="A202" s="157"/>
      <c r="B202" s="157"/>
      <c r="C202" s="190" t="s">
        <v>419</v>
      </c>
      <c r="D202" s="186"/>
      <c r="E202" s="187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49"/>
      <c r="Z202" s="149"/>
      <c r="AA202" s="149"/>
      <c r="AB202" s="149"/>
      <c r="AC202" s="149"/>
      <c r="AD202" s="149"/>
      <c r="AE202" s="149"/>
      <c r="AF202" s="149"/>
      <c r="AG202" s="149" t="s">
        <v>168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7"/>
      <c r="B203" s="157"/>
      <c r="C203" s="190" t="s">
        <v>420</v>
      </c>
      <c r="D203" s="186"/>
      <c r="E203" s="187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168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ht="22.5" outlineLevel="1" x14ac:dyDescent="0.2">
      <c r="A204" s="157"/>
      <c r="B204" s="157"/>
      <c r="C204" s="190" t="s">
        <v>421</v>
      </c>
      <c r="D204" s="186"/>
      <c r="E204" s="187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9"/>
      <c r="Z204" s="149"/>
      <c r="AA204" s="149"/>
      <c r="AB204" s="149"/>
      <c r="AC204" s="149"/>
      <c r="AD204" s="149"/>
      <c r="AE204" s="149"/>
      <c r="AF204" s="149"/>
      <c r="AG204" s="149" t="s">
        <v>168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ht="22.5" outlineLevel="1" x14ac:dyDescent="0.2">
      <c r="A205" s="157"/>
      <c r="B205" s="157"/>
      <c r="C205" s="190" t="s">
        <v>422</v>
      </c>
      <c r="D205" s="186"/>
      <c r="E205" s="187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168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7"/>
      <c r="B206" s="157"/>
      <c r="C206" s="190" t="s">
        <v>423</v>
      </c>
      <c r="D206" s="186"/>
      <c r="E206" s="187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168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7"/>
      <c r="B207" s="157"/>
      <c r="C207" s="190" t="s">
        <v>424</v>
      </c>
      <c r="D207" s="186"/>
      <c r="E207" s="187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168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ht="22.5" outlineLevel="1" x14ac:dyDescent="0.2">
      <c r="A208" s="157"/>
      <c r="B208" s="157"/>
      <c r="C208" s="190" t="s">
        <v>425</v>
      </c>
      <c r="D208" s="186"/>
      <c r="E208" s="187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9"/>
      <c r="Z208" s="149"/>
      <c r="AA208" s="149"/>
      <c r="AB208" s="149"/>
      <c r="AC208" s="149"/>
      <c r="AD208" s="149"/>
      <c r="AE208" s="149"/>
      <c r="AF208" s="149"/>
      <c r="AG208" s="149" t="s">
        <v>168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ht="22.5" outlineLevel="1" x14ac:dyDescent="0.2">
      <c r="A209" s="157"/>
      <c r="B209" s="157"/>
      <c r="C209" s="190" t="s">
        <v>426</v>
      </c>
      <c r="D209" s="186"/>
      <c r="E209" s="187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168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7"/>
      <c r="B210" s="157"/>
      <c r="C210" s="190" t="s">
        <v>427</v>
      </c>
      <c r="D210" s="186"/>
      <c r="E210" s="187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9"/>
      <c r="Z210" s="149"/>
      <c r="AA210" s="149"/>
      <c r="AB210" s="149"/>
      <c r="AC210" s="149"/>
      <c r="AD210" s="149"/>
      <c r="AE210" s="149"/>
      <c r="AF210" s="149"/>
      <c r="AG210" s="149" t="s">
        <v>168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73">
        <v>100</v>
      </c>
      <c r="B211" s="174" t="s">
        <v>428</v>
      </c>
      <c r="C211" s="181" t="s">
        <v>429</v>
      </c>
      <c r="D211" s="175" t="s">
        <v>0</v>
      </c>
      <c r="E211" s="176">
        <v>1005.497</v>
      </c>
      <c r="F211" s="177"/>
      <c r="G211" s="178">
        <f>ROUND(E211*F211,2)</f>
        <v>0</v>
      </c>
      <c r="H211" s="159">
        <v>0</v>
      </c>
      <c r="I211" s="158">
        <f>ROUND(E211*H211,2)</f>
        <v>0</v>
      </c>
      <c r="J211" s="159">
        <v>1.2</v>
      </c>
      <c r="K211" s="158">
        <f>ROUND(E211*J211,2)</f>
        <v>1206.5999999999999</v>
      </c>
      <c r="L211" s="158">
        <v>15</v>
      </c>
      <c r="M211" s="158">
        <f>G211*(1+L211/100)</f>
        <v>0</v>
      </c>
      <c r="N211" s="158">
        <v>0</v>
      </c>
      <c r="O211" s="158">
        <f>ROUND(E211*N211,2)</f>
        <v>0</v>
      </c>
      <c r="P211" s="158">
        <v>0</v>
      </c>
      <c r="Q211" s="158">
        <f>ROUND(E211*P211,2)</f>
        <v>0</v>
      </c>
      <c r="R211" s="158"/>
      <c r="S211" s="158" t="s">
        <v>164</v>
      </c>
      <c r="T211" s="158" t="s">
        <v>140</v>
      </c>
      <c r="U211" s="158">
        <v>0</v>
      </c>
      <c r="V211" s="158">
        <f>ROUND(E211*U211,2)</f>
        <v>0</v>
      </c>
      <c r="W211" s="158"/>
      <c r="X211" s="158" t="s">
        <v>275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276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x14ac:dyDescent="0.2">
      <c r="A212" s="194" t="s">
        <v>134</v>
      </c>
      <c r="B212" s="162" t="s">
        <v>86</v>
      </c>
      <c r="C212" s="180" t="s">
        <v>87</v>
      </c>
      <c r="D212" s="163"/>
      <c r="E212" s="164"/>
      <c r="F212" s="165"/>
      <c r="G212" s="166">
        <f>SUMIF(AG213:AG219,"&lt;&gt;NOR",G213:G219)</f>
        <v>0</v>
      </c>
      <c r="H212" s="160"/>
      <c r="I212" s="160">
        <f>SUM(I213:I219)</f>
        <v>0</v>
      </c>
      <c r="J212" s="160"/>
      <c r="K212" s="160">
        <f>SUM(K213:K219)</f>
        <v>938.96999999999991</v>
      </c>
      <c r="L212" s="160"/>
      <c r="M212" s="160">
        <f>SUM(M213:M219)</f>
        <v>0</v>
      </c>
      <c r="N212" s="160"/>
      <c r="O212" s="160">
        <f>SUM(O213:O219)</f>
        <v>0</v>
      </c>
      <c r="P212" s="160"/>
      <c r="Q212" s="160">
        <f>SUM(Q213:Q219)</f>
        <v>0.15</v>
      </c>
      <c r="R212" s="160"/>
      <c r="S212" s="160"/>
      <c r="T212" s="160"/>
      <c r="U212" s="160"/>
      <c r="V212" s="160">
        <f>SUM(V213:V219)</f>
        <v>0.49</v>
      </c>
      <c r="W212" s="160"/>
      <c r="X212" s="160"/>
      <c r="AG212" t="s">
        <v>135</v>
      </c>
    </row>
    <row r="213" spans="1:60" ht="22.5" outlineLevel="1" x14ac:dyDescent="0.2">
      <c r="A213" s="167">
        <v>101</v>
      </c>
      <c r="B213" s="168" t="s">
        <v>430</v>
      </c>
      <c r="C213" s="182" t="s">
        <v>431</v>
      </c>
      <c r="D213" s="169" t="s">
        <v>174</v>
      </c>
      <c r="E213" s="170">
        <v>3.74</v>
      </c>
      <c r="F213" s="171"/>
      <c r="G213" s="172">
        <f>ROUND(E213*F213,2)</f>
        <v>0</v>
      </c>
      <c r="H213" s="159">
        <v>0</v>
      </c>
      <c r="I213" s="158">
        <f>ROUND(E213*H213,2)</f>
        <v>0</v>
      </c>
      <c r="J213" s="159">
        <v>72.599999999999994</v>
      </c>
      <c r="K213" s="158">
        <f>ROUND(E213*J213,2)</f>
        <v>271.52</v>
      </c>
      <c r="L213" s="158">
        <v>15</v>
      </c>
      <c r="M213" s="158">
        <f>G213*(1+L213/100)</f>
        <v>0</v>
      </c>
      <c r="N213" s="158">
        <v>0</v>
      </c>
      <c r="O213" s="158">
        <f>ROUND(E213*N213,2)</f>
        <v>0</v>
      </c>
      <c r="P213" s="158">
        <v>1.2E-2</v>
      </c>
      <c r="Q213" s="158">
        <f>ROUND(E213*P213,2)</f>
        <v>0.04</v>
      </c>
      <c r="R213" s="158"/>
      <c r="S213" s="158" t="s">
        <v>164</v>
      </c>
      <c r="T213" s="158" t="s">
        <v>140</v>
      </c>
      <c r="U213" s="158">
        <v>0.13</v>
      </c>
      <c r="V213" s="158">
        <f>ROUND(E213*U213,2)</f>
        <v>0.49</v>
      </c>
      <c r="W213" s="158"/>
      <c r="X213" s="158" t="s">
        <v>165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166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7"/>
      <c r="B214" s="157"/>
      <c r="C214" s="190" t="s">
        <v>242</v>
      </c>
      <c r="D214" s="186"/>
      <c r="E214" s="187">
        <v>3.74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168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ht="22.5" outlineLevel="1" x14ac:dyDescent="0.2">
      <c r="A215" s="167">
        <v>102</v>
      </c>
      <c r="B215" s="168" t="s">
        <v>432</v>
      </c>
      <c r="C215" s="182" t="s">
        <v>433</v>
      </c>
      <c r="D215" s="169" t="s">
        <v>174</v>
      </c>
      <c r="E215" s="170">
        <v>8.94</v>
      </c>
      <c r="F215" s="171"/>
      <c r="G215" s="172">
        <f>ROUND(E215*F215,2)</f>
        <v>0</v>
      </c>
      <c r="H215" s="159">
        <v>0</v>
      </c>
      <c r="I215" s="158">
        <f>ROUND(E215*H215,2)</f>
        <v>0</v>
      </c>
      <c r="J215" s="159">
        <v>72.599999999999994</v>
      </c>
      <c r="K215" s="158">
        <f>ROUND(E215*J215,2)</f>
        <v>649.04</v>
      </c>
      <c r="L215" s="158">
        <v>15</v>
      </c>
      <c r="M215" s="158">
        <f>G215*(1+L215/100)</f>
        <v>0</v>
      </c>
      <c r="N215" s="158">
        <v>0</v>
      </c>
      <c r="O215" s="158">
        <f>ROUND(E215*N215,2)</f>
        <v>0</v>
      </c>
      <c r="P215" s="158">
        <v>1.2E-2</v>
      </c>
      <c r="Q215" s="158">
        <f>ROUND(E215*P215,2)</f>
        <v>0.11</v>
      </c>
      <c r="R215" s="158"/>
      <c r="S215" s="158" t="s">
        <v>164</v>
      </c>
      <c r="T215" s="158" t="s">
        <v>140</v>
      </c>
      <c r="U215" s="158">
        <v>0</v>
      </c>
      <c r="V215" s="158">
        <f>ROUND(E215*U215,2)</f>
        <v>0</v>
      </c>
      <c r="W215" s="158"/>
      <c r="X215" s="158" t="s">
        <v>198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199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7"/>
      <c r="B216" s="157"/>
      <c r="C216" s="190" t="s">
        <v>434</v>
      </c>
      <c r="D216" s="186"/>
      <c r="E216" s="187">
        <v>5.98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168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7"/>
      <c r="B217" s="157"/>
      <c r="C217" s="190" t="s">
        <v>435</v>
      </c>
      <c r="D217" s="186"/>
      <c r="E217" s="187">
        <v>-1.2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168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7"/>
      <c r="B218" s="157"/>
      <c r="C218" s="190" t="s">
        <v>436</v>
      </c>
      <c r="D218" s="186"/>
      <c r="E218" s="187">
        <v>4.16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168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73">
        <v>103</v>
      </c>
      <c r="B219" s="174" t="s">
        <v>437</v>
      </c>
      <c r="C219" s="181" t="s">
        <v>438</v>
      </c>
      <c r="D219" s="175" t="s">
        <v>0</v>
      </c>
      <c r="E219" s="176">
        <v>9.2056000000000004</v>
      </c>
      <c r="F219" s="177"/>
      <c r="G219" s="178">
        <f>ROUND(E219*F219,2)</f>
        <v>0</v>
      </c>
      <c r="H219" s="159">
        <v>0</v>
      </c>
      <c r="I219" s="158">
        <f>ROUND(E219*H219,2)</f>
        <v>0</v>
      </c>
      <c r="J219" s="159">
        <v>2</v>
      </c>
      <c r="K219" s="158">
        <f>ROUND(E219*J219,2)</f>
        <v>18.41</v>
      </c>
      <c r="L219" s="158">
        <v>15</v>
      </c>
      <c r="M219" s="158">
        <f>G219*(1+L219/100)</f>
        <v>0</v>
      </c>
      <c r="N219" s="158">
        <v>0</v>
      </c>
      <c r="O219" s="158">
        <f>ROUND(E219*N219,2)</f>
        <v>0</v>
      </c>
      <c r="P219" s="158">
        <v>0</v>
      </c>
      <c r="Q219" s="158">
        <f>ROUND(E219*P219,2)</f>
        <v>0</v>
      </c>
      <c r="R219" s="158"/>
      <c r="S219" s="158" t="s">
        <v>164</v>
      </c>
      <c r="T219" s="158" t="s">
        <v>140</v>
      </c>
      <c r="U219" s="158">
        <v>0</v>
      </c>
      <c r="V219" s="158">
        <f>ROUND(E219*U219,2)</f>
        <v>0</v>
      </c>
      <c r="W219" s="158"/>
      <c r="X219" s="158" t="s">
        <v>275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276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x14ac:dyDescent="0.2">
      <c r="A220" s="194" t="s">
        <v>134</v>
      </c>
      <c r="B220" s="162" t="s">
        <v>88</v>
      </c>
      <c r="C220" s="180" t="s">
        <v>89</v>
      </c>
      <c r="D220" s="163"/>
      <c r="E220" s="164"/>
      <c r="F220" s="165"/>
      <c r="G220" s="166">
        <f>SUMIF(AG221:AG239,"&lt;&gt;NOR",G221:G239)</f>
        <v>0</v>
      </c>
      <c r="H220" s="160"/>
      <c r="I220" s="160">
        <f>SUM(I221:I239)</f>
        <v>2845.52</v>
      </c>
      <c r="J220" s="160"/>
      <c r="K220" s="160">
        <f>SUM(K221:K239)</f>
        <v>4552.58</v>
      </c>
      <c r="L220" s="160"/>
      <c r="M220" s="160">
        <f>SUM(M221:M239)</f>
        <v>0</v>
      </c>
      <c r="N220" s="160"/>
      <c r="O220" s="160">
        <f>SUM(O221:O239)</f>
        <v>0.02</v>
      </c>
      <c r="P220" s="160"/>
      <c r="Q220" s="160">
        <f>SUM(Q221:Q239)</f>
        <v>0</v>
      </c>
      <c r="R220" s="160"/>
      <c r="S220" s="160"/>
      <c r="T220" s="160"/>
      <c r="U220" s="160"/>
      <c r="V220" s="160">
        <f>SUM(V221:V239)</f>
        <v>5.3100000000000005</v>
      </c>
      <c r="W220" s="160"/>
      <c r="X220" s="160"/>
      <c r="AG220" t="s">
        <v>135</v>
      </c>
    </row>
    <row r="221" spans="1:60" ht="22.5" outlineLevel="1" x14ac:dyDescent="0.2">
      <c r="A221" s="167">
        <v>104</v>
      </c>
      <c r="B221" s="168" t="s">
        <v>439</v>
      </c>
      <c r="C221" s="182" t="s">
        <v>440</v>
      </c>
      <c r="D221" s="169" t="s">
        <v>174</v>
      </c>
      <c r="E221" s="170">
        <v>3.74</v>
      </c>
      <c r="F221" s="171"/>
      <c r="G221" s="172">
        <f>ROUND(E221*F221,2)</f>
        <v>0</v>
      </c>
      <c r="H221" s="159">
        <v>0</v>
      </c>
      <c r="I221" s="158">
        <f>ROUND(E221*H221,2)</f>
        <v>0</v>
      </c>
      <c r="J221" s="159">
        <v>7.9</v>
      </c>
      <c r="K221" s="158">
        <f>ROUND(E221*J221,2)</f>
        <v>29.55</v>
      </c>
      <c r="L221" s="158">
        <v>15</v>
      </c>
      <c r="M221" s="158">
        <f>G221*(1+L221/100)</f>
        <v>0</v>
      </c>
      <c r="N221" s="158">
        <v>0</v>
      </c>
      <c r="O221" s="158">
        <f>ROUND(E221*N221,2)</f>
        <v>0</v>
      </c>
      <c r="P221" s="158">
        <v>0</v>
      </c>
      <c r="Q221" s="158">
        <f>ROUND(E221*P221,2)</f>
        <v>0</v>
      </c>
      <c r="R221" s="158"/>
      <c r="S221" s="158" t="s">
        <v>164</v>
      </c>
      <c r="T221" s="158" t="s">
        <v>140</v>
      </c>
      <c r="U221" s="158">
        <v>1.6E-2</v>
      </c>
      <c r="V221" s="158">
        <f>ROUND(E221*U221,2)</f>
        <v>0.06</v>
      </c>
      <c r="W221" s="158"/>
      <c r="X221" s="158" t="s">
        <v>165</v>
      </c>
      <c r="Y221" s="149"/>
      <c r="Z221" s="149"/>
      <c r="AA221" s="149"/>
      <c r="AB221" s="149"/>
      <c r="AC221" s="149"/>
      <c r="AD221" s="149"/>
      <c r="AE221" s="149"/>
      <c r="AF221" s="149"/>
      <c r="AG221" s="149" t="s">
        <v>166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7"/>
      <c r="B222" s="157"/>
      <c r="C222" s="190" t="s">
        <v>242</v>
      </c>
      <c r="D222" s="186"/>
      <c r="E222" s="187">
        <v>3.74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168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67">
        <v>105</v>
      </c>
      <c r="B223" s="168" t="s">
        <v>441</v>
      </c>
      <c r="C223" s="182" t="s">
        <v>442</v>
      </c>
      <c r="D223" s="169" t="s">
        <v>174</v>
      </c>
      <c r="E223" s="170">
        <v>3.74</v>
      </c>
      <c r="F223" s="171"/>
      <c r="G223" s="172">
        <f>ROUND(E223*F223,2)</f>
        <v>0</v>
      </c>
      <c r="H223" s="159">
        <v>27.14</v>
      </c>
      <c r="I223" s="158">
        <f>ROUND(E223*H223,2)</f>
        <v>101.5</v>
      </c>
      <c r="J223" s="159">
        <v>28.36</v>
      </c>
      <c r="K223" s="158">
        <f>ROUND(E223*J223,2)</f>
        <v>106.07</v>
      </c>
      <c r="L223" s="158">
        <v>15</v>
      </c>
      <c r="M223" s="158">
        <f>G223*(1+L223/100)</f>
        <v>0</v>
      </c>
      <c r="N223" s="158">
        <v>2.1000000000000001E-4</v>
      </c>
      <c r="O223" s="158">
        <f>ROUND(E223*N223,2)</f>
        <v>0</v>
      </c>
      <c r="P223" s="158">
        <v>0</v>
      </c>
      <c r="Q223" s="158">
        <f>ROUND(E223*P223,2)</f>
        <v>0</v>
      </c>
      <c r="R223" s="158"/>
      <c r="S223" s="158" t="s">
        <v>164</v>
      </c>
      <c r="T223" s="158" t="s">
        <v>140</v>
      </c>
      <c r="U223" s="158">
        <v>0.05</v>
      </c>
      <c r="V223" s="158">
        <f>ROUND(E223*U223,2)</f>
        <v>0.19</v>
      </c>
      <c r="W223" s="158"/>
      <c r="X223" s="158" t="s">
        <v>165</v>
      </c>
      <c r="Y223" s="149"/>
      <c r="Z223" s="149"/>
      <c r="AA223" s="149"/>
      <c r="AB223" s="149"/>
      <c r="AC223" s="149"/>
      <c r="AD223" s="149"/>
      <c r="AE223" s="149"/>
      <c r="AF223" s="149"/>
      <c r="AG223" s="149" t="s">
        <v>166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7"/>
      <c r="B224" s="157"/>
      <c r="C224" s="190" t="s">
        <v>242</v>
      </c>
      <c r="D224" s="186"/>
      <c r="E224" s="187">
        <v>3.74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9"/>
      <c r="Z224" s="149"/>
      <c r="AA224" s="149"/>
      <c r="AB224" s="149"/>
      <c r="AC224" s="149"/>
      <c r="AD224" s="149"/>
      <c r="AE224" s="149"/>
      <c r="AF224" s="149"/>
      <c r="AG224" s="149" t="s">
        <v>168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67">
        <v>106</v>
      </c>
      <c r="B225" s="168" t="s">
        <v>443</v>
      </c>
      <c r="C225" s="182" t="s">
        <v>444</v>
      </c>
      <c r="D225" s="169" t="s">
        <v>174</v>
      </c>
      <c r="E225" s="170">
        <v>3.74</v>
      </c>
      <c r="F225" s="171"/>
      <c r="G225" s="172">
        <f>ROUND(E225*F225,2)</f>
        <v>0</v>
      </c>
      <c r="H225" s="159">
        <v>144.49</v>
      </c>
      <c r="I225" s="158">
        <f>ROUND(E225*H225,2)</f>
        <v>540.39</v>
      </c>
      <c r="J225" s="159">
        <v>589.11</v>
      </c>
      <c r="K225" s="158">
        <f>ROUND(E225*J225,2)</f>
        <v>2203.27</v>
      </c>
      <c r="L225" s="158">
        <v>15</v>
      </c>
      <c r="M225" s="158">
        <f>G225*(1+L225/100)</f>
        <v>0</v>
      </c>
      <c r="N225" s="158">
        <v>5.1500000000000001E-3</v>
      </c>
      <c r="O225" s="158">
        <f>ROUND(E225*N225,2)</f>
        <v>0.02</v>
      </c>
      <c r="P225" s="158">
        <v>0</v>
      </c>
      <c r="Q225" s="158">
        <f>ROUND(E225*P225,2)</f>
        <v>0</v>
      </c>
      <c r="R225" s="158"/>
      <c r="S225" s="158" t="s">
        <v>164</v>
      </c>
      <c r="T225" s="158" t="s">
        <v>140</v>
      </c>
      <c r="U225" s="158">
        <v>1.04</v>
      </c>
      <c r="V225" s="158">
        <f>ROUND(E225*U225,2)</f>
        <v>3.89</v>
      </c>
      <c r="W225" s="158"/>
      <c r="X225" s="158" t="s">
        <v>165</v>
      </c>
      <c r="Y225" s="149"/>
      <c r="Z225" s="149"/>
      <c r="AA225" s="149"/>
      <c r="AB225" s="149"/>
      <c r="AC225" s="149"/>
      <c r="AD225" s="149"/>
      <c r="AE225" s="149"/>
      <c r="AF225" s="149"/>
      <c r="AG225" s="149" t="s">
        <v>166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7"/>
      <c r="B226" s="157"/>
      <c r="C226" s="190" t="s">
        <v>242</v>
      </c>
      <c r="D226" s="186"/>
      <c r="E226" s="187">
        <v>3.74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168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67">
        <v>107</v>
      </c>
      <c r="B227" s="168" t="s">
        <v>445</v>
      </c>
      <c r="C227" s="182" t="s">
        <v>446</v>
      </c>
      <c r="D227" s="169" t="s">
        <v>179</v>
      </c>
      <c r="E227" s="170">
        <v>8.4</v>
      </c>
      <c r="F227" s="171"/>
      <c r="G227" s="172">
        <f>ROUND(E227*F227,2)</f>
        <v>0</v>
      </c>
      <c r="H227" s="159">
        <v>23.14</v>
      </c>
      <c r="I227" s="158">
        <f>ROUND(E227*H227,2)</f>
        <v>194.38</v>
      </c>
      <c r="J227" s="159">
        <v>40.159999999999997</v>
      </c>
      <c r="K227" s="158">
        <f>ROUND(E227*J227,2)</f>
        <v>337.34</v>
      </c>
      <c r="L227" s="158">
        <v>15</v>
      </c>
      <c r="M227" s="158">
        <f>G227*(1+L227/100)</f>
        <v>0</v>
      </c>
      <c r="N227" s="158">
        <v>4.0000000000000003E-5</v>
      </c>
      <c r="O227" s="158">
        <f>ROUND(E227*N227,2)</f>
        <v>0</v>
      </c>
      <c r="P227" s="158">
        <v>0</v>
      </c>
      <c r="Q227" s="158">
        <f>ROUND(E227*P227,2)</f>
        <v>0</v>
      </c>
      <c r="R227" s="158"/>
      <c r="S227" s="158" t="s">
        <v>164</v>
      </c>
      <c r="T227" s="158" t="s">
        <v>140</v>
      </c>
      <c r="U227" s="158">
        <v>7.0000000000000007E-2</v>
      </c>
      <c r="V227" s="158">
        <f>ROUND(E227*U227,2)</f>
        <v>0.59</v>
      </c>
      <c r="W227" s="158"/>
      <c r="X227" s="158" t="s">
        <v>165</v>
      </c>
      <c r="Y227" s="149"/>
      <c r="Z227" s="149"/>
      <c r="AA227" s="149"/>
      <c r="AB227" s="149"/>
      <c r="AC227" s="149"/>
      <c r="AD227" s="149"/>
      <c r="AE227" s="149"/>
      <c r="AF227" s="149"/>
      <c r="AG227" s="149" t="s">
        <v>166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7"/>
      <c r="B228" s="157"/>
      <c r="C228" s="190" t="s">
        <v>447</v>
      </c>
      <c r="D228" s="186"/>
      <c r="E228" s="187">
        <v>8.4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9"/>
      <c r="Z228" s="149"/>
      <c r="AA228" s="149"/>
      <c r="AB228" s="149"/>
      <c r="AC228" s="149"/>
      <c r="AD228" s="149"/>
      <c r="AE228" s="149"/>
      <c r="AF228" s="149"/>
      <c r="AG228" s="149" t="s">
        <v>168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67">
        <v>108</v>
      </c>
      <c r="B229" s="168" t="s">
        <v>448</v>
      </c>
      <c r="C229" s="182" t="s">
        <v>449</v>
      </c>
      <c r="D229" s="169" t="s">
        <v>174</v>
      </c>
      <c r="E229" s="170">
        <v>3.74</v>
      </c>
      <c r="F229" s="171"/>
      <c r="G229" s="172">
        <f>ROUND(E229*F229,2)</f>
        <v>0</v>
      </c>
      <c r="H229" s="159">
        <v>0</v>
      </c>
      <c r="I229" s="158">
        <f>ROUND(E229*H229,2)</f>
        <v>0</v>
      </c>
      <c r="J229" s="159">
        <v>16.7</v>
      </c>
      <c r="K229" s="158">
        <f>ROUND(E229*J229,2)</f>
        <v>62.46</v>
      </c>
      <c r="L229" s="158">
        <v>15</v>
      </c>
      <c r="M229" s="158">
        <f>G229*(1+L229/100)</f>
        <v>0</v>
      </c>
      <c r="N229" s="158">
        <v>0</v>
      </c>
      <c r="O229" s="158">
        <f>ROUND(E229*N229,2)</f>
        <v>0</v>
      </c>
      <c r="P229" s="158">
        <v>0</v>
      </c>
      <c r="Q229" s="158">
        <f>ROUND(E229*P229,2)</f>
        <v>0</v>
      </c>
      <c r="R229" s="158"/>
      <c r="S229" s="158" t="s">
        <v>164</v>
      </c>
      <c r="T229" s="158" t="s">
        <v>140</v>
      </c>
      <c r="U229" s="158">
        <v>0.03</v>
      </c>
      <c r="V229" s="158">
        <f>ROUND(E229*U229,2)</f>
        <v>0.11</v>
      </c>
      <c r="W229" s="158"/>
      <c r="X229" s="158" t="s">
        <v>165</v>
      </c>
      <c r="Y229" s="149"/>
      <c r="Z229" s="149"/>
      <c r="AA229" s="149"/>
      <c r="AB229" s="149"/>
      <c r="AC229" s="149"/>
      <c r="AD229" s="149"/>
      <c r="AE229" s="149"/>
      <c r="AF229" s="149"/>
      <c r="AG229" s="149" t="s">
        <v>166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7"/>
      <c r="B230" s="157"/>
      <c r="C230" s="190" t="s">
        <v>242</v>
      </c>
      <c r="D230" s="186"/>
      <c r="E230" s="187">
        <v>3.74</v>
      </c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49"/>
      <c r="Z230" s="149"/>
      <c r="AA230" s="149"/>
      <c r="AB230" s="149"/>
      <c r="AC230" s="149"/>
      <c r="AD230" s="149"/>
      <c r="AE230" s="149"/>
      <c r="AF230" s="149"/>
      <c r="AG230" s="149" t="s">
        <v>168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67">
        <v>109</v>
      </c>
      <c r="B231" s="168" t="s">
        <v>450</v>
      </c>
      <c r="C231" s="182" t="s">
        <v>451</v>
      </c>
      <c r="D231" s="169" t="s">
        <v>174</v>
      </c>
      <c r="E231" s="170">
        <v>3.74</v>
      </c>
      <c r="F231" s="171"/>
      <c r="G231" s="172">
        <f>ROUND(E231*F231,2)</f>
        <v>0</v>
      </c>
      <c r="H231" s="159">
        <v>13.6</v>
      </c>
      <c r="I231" s="158">
        <f>ROUND(E231*H231,2)</f>
        <v>50.86</v>
      </c>
      <c r="J231" s="159">
        <v>0</v>
      </c>
      <c r="K231" s="158">
        <f>ROUND(E231*J231,2)</f>
        <v>0</v>
      </c>
      <c r="L231" s="158">
        <v>15</v>
      </c>
      <c r="M231" s="158">
        <f>G231*(1+L231/100)</f>
        <v>0</v>
      </c>
      <c r="N231" s="158">
        <v>1.1999999999999999E-3</v>
      </c>
      <c r="O231" s="158">
        <f>ROUND(E231*N231,2)</f>
        <v>0</v>
      </c>
      <c r="P231" s="158">
        <v>0</v>
      </c>
      <c r="Q231" s="158">
        <f>ROUND(E231*P231,2)</f>
        <v>0</v>
      </c>
      <c r="R231" s="158"/>
      <c r="S231" s="158" t="s">
        <v>164</v>
      </c>
      <c r="T231" s="158" t="s">
        <v>140</v>
      </c>
      <c r="U231" s="158">
        <v>0</v>
      </c>
      <c r="V231" s="158">
        <f>ROUND(E231*U231,2)</f>
        <v>0</v>
      </c>
      <c r="W231" s="158"/>
      <c r="X231" s="158" t="s">
        <v>165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166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7"/>
      <c r="B232" s="157"/>
      <c r="C232" s="190" t="s">
        <v>242</v>
      </c>
      <c r="D232" s="186"/>
      <c r="E232" s="187">
        <v>3.74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168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73">
        <v>110</v>
      </c>
      <c r="B233" s="174" t="s">
        <v>452</v>
      </c>
      <c r="C233" s="181" t="s">
        <v>453</v>
      </c>
      <c r="D233" s="175" t="s">
        <v>171</v>
      </c>
      <c r="E233" s="176">
        <v>1</v>
      </c>
      <c r="F233" s="177"/>
      <c r="G233" s="178">
        <f>ROUND(E233*F233,2)</f>
        <v>0</v>
      </c>
      <c r="H233" s="159">
        <v>0</v>
      </c>
      <c r="I233" s="158">
        <f>ROUND(E233*H233,2)</f>
        <v>0</v>
      </c>
      <c r="J233" s="159">
        <v>1329.9</v>
      </c>
      <c r="K233" s="158">
        <f>ROUND(E233*J233,2)</f>
        <v>1329.9</v>
      </c>
      <c r="L233" s="158">
        <v>15</v>
      </c>
      <c r="M233" s="158">
        <f>G233*(1+L233/100)</f>
        <v>0</v>
      </c>
      <c r="N233" s="158">
        <v>0</v>
      </c>
      <c r="O233" s="158">
        <f>ROUND(E233*N233,2)</f>
        <v>0</v>
      </c>
      <c r="P233" s="158">
        <v>0</v>
      </c>
      <c r="Q233" s="158">
        <f>ROUND(E233*P233,2)</f>
        <v>0</v>
      </c>
      <c r="R233" s="158"/>
      <c r="S233" s="158" t="s">
        <v>139</v>
      </c>
      <c r="T233" s="158" t="s">
        <v>140</v>
      </c>
      <c r="U233" s="158">
        <v>0.46500000000000002</v>
      </c>
      <c r="V233" s="158">
        <f>ROUND(E233*U233,2)</f>
        <v>0.47</v>
      </c>
      <c r="W233" s="158"/>
      <c r="X233" s="158" t="s">
        <v>165</v>
      </c>
      <c r="Y233" s="149"/>
      <c r="Z233" s="149"/>
      <c r="AA233" s="149"/>
      <c r="AB233" s="149"/>
      <c r="AC233" s="149"/>
      <c r="AD233" s="149"/>
      <c r="AE233" s="149"/>
      <c r="AF233" s="149"/>
      <c r="AG233" s="149" t="s">
        <v>166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ht="22.5" outlineLevel="1" x14ac:dyDescent="0.2">
      <c r="A234" s="167">
        <v>111</v>
      </c>
      <c r="B234" s="168" t="s">
        <v>454</v>
      </c>
      <c r="C234" s="182" t="s">
        <v>455</v>
      </c>
      <c r="D234" s="169" t="s">
        <v>174</v>
      </c>
      <c r="E234" s="170">
        <v>3.927</v>
      </c>
      <c r="F234" s="171"/>
      <c r="G234" s="172">
        <f>ROUND(E234*F234,2)</f>
        <v>0</v>
      </c>
      <c r="H234" s="159">
        <v>498.7</v>
      </c>
      <c r="I234" s="158">
        <f>ROUND(E234*H234,2)</f>
        <v>1958.39</v>
      </c>
      <c r="J234" s="159">
        <v>0</v>
      </c>
      <c r="K234" s="158">
        <f>ROUND(E234*J234,2)</f>
        <v>0</v>
      </c>
      <c r="L234" s="158">
        <v>15</v>
      </c>
      <c r="M234" s="158">
        <f>G234*(1+L234/100)</f>
        <v>0</v>
      </c>
      <c r="N234" s="158">
        <v>0</v>
      </c>
      <c r="O234" s="158">
        <f>ROUND(E234*N234,2)</f>
        <v>0</v>
      </c>
      <c r="P234" s="158">
        <v>0</v>
      </c>
      <c r="Q234" s="158">
        <f>ROUND(E234*P234,2)</f>
        <v>0</v>
      </c>
      <c r="R234" s="158"/>
      <c r="S234" s="158" t="s">
        <v>139</v>
      </c>
      <c r="T234" s="158" t="s">
        <v>140</v>
      </c>
      <c r="U234" s="158">
        <v>0</v>
      </c>
      <c r="V234" s="158">
        <f>ROUND(E234*U234,2)</f>
        <v>0</v>
      </c>
      <c r="W234" s="158"/>
      <c r="X234" s="158" t="s">
        <v>191</v>
      </c>
      <c r="Y234" s="149"/>
      <c r="Z234" s="149"/>
      <c r="AA234" s="149"/>
      <c r="AB234" s="149"/>
      <c r="AC234" s="149"/>
      <c r="AD234" s="149"/>
      <c r="AE234" s="149"/>
      <c r="AF234" s="149"/>
      <c r="AG234" s="149" t="s">
        <v>192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7"/>
      <c r="B235" s="157"/>
      <c r="C235" s="191" t="s">
        <v>456</v>
      </c>
      <c r="D235" s="188"/>
      <c r="E235" s="189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9"/>
      <c r="Z235" s="149"/>
      <c r="AA235" s="149"/>
      <c r="AB235" s="149"/>
      <c r="AC235" s="149"/>
      <c r="AD235" s="149"/>
      <c r="AE235" s="149"/>
      <c r="AF235" s="149"/>
      <c r="AG235" s="149" t="s">
        <v>168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7"/>
      <c r="B236" s="157"/>
      <c r="C236" s="192" t="s">
        <v>457</v>
      </c>
      <c r="D236" s="188"/>
      <c r="E236" s="189">
        <v>3.74</v>
      </c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9"/>
      <c r="Z236" s="149"/>
      <c r="AA236" s="149"/>
      <c r="AB236" s="149"/>
      <c r="AC236" s="149"/>
      <c r="AD236" s="149"/>
      <c r="AE236" s="149"/>
      <c r="AF236" s="149"/>
      <c r="AG236" s="149" t="s">
        <v>168</v>
      </c>
      <c r="AH236" s="149">
        <v>2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7"/>
      <c r="B237" s="157"/>
      <c r="C237" s="191" t="s">
        <v>458</v>
      </c>
      <c r="D237" s="188"/>
      <c r="E237" s="189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168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7"/>
      <c r="B238" s="157"/>
      <c r="C238" s="190" t="s">
        <v>459</v>
      </c>
      <c r="D238" s="186"/>
      <c r="E238" s="187">
        <v>3.927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168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73">
        <v>112</v>
      </c>
      <c r="B239" s="174" t="s">
        <v>460</v>
      </c>
      <c r="C239" s="181" t="s">
        <v>461</v>
      </c>
      <c r="D239" s="175" t="s">
        <v>0</v>
      </c>
      <c r="E239" s="176">
        <v>69.141099999999994</v>
      </c>
      <c r="F239" s="177"/>
      <c r="G239" s="178">
        <f>ROUND(E239*F239,2)</f>
        <v>0</v>
      </c>
      <c r="H239" s="159">
        <v>0</v>
      </c>
      <c r="I239" s="158">
        <f>ROUND(E239*H239,2)</f>
        <v>0</v>
      </c>
      <c r="J239" s="159">
        <v>7</v>
      </c>
      <c r="K239" s="158">
        <f>ROUND(E239*J239,2)</f>
        <v>483.99</v>
      </c>
      <c r="L239" s="158">
        <v>15</v>
      </c>
      <c r="M239" s="158">
        <f>G239*(1+L239/100)</f>
        <v>0</v>
      </c>
      <c r="N239" s="158">
        <v>0</v>
      </c>
      <c r="O239" s="158">
        <f>ROUND(E239*N239,2)</f>
        <v>0</v>
      </c>
      <c r="P239" s="158">
        <v>0</v>
      </c>
      <c r="Q239" s="158">
        <f>ROUND(E239*P239,2)</f>
        <v>0</v>
      </c>
      <c r="R239" s="158"/>
      <c r="S239" s="158" t="s">
        <v>164</v>
      </c>
      <c r="T239" s="158" t="s">
        <v>140</v>
      </c>
      <c r="U239" s="158">
        <v>0</v>
      </c>
      <c r="V239" s="158">
        <f>ROUND(E239*U239,2)</f>
        <v>0</v>
      </c>
      <c r="W239" s="158"/>
      <c r="X239" s="158" t="s">
        <v>275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276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x14ac:dyDescent="0.2">
      <c r="A240" s="194" t="s">
        <v>134</v>
      </c>
      <c r="B240" s="162" t="s">
        <v>90</v>
      </c>
      <c r="C240" s="180" t="s">
        <v>91</v>
      </c>
      <c r="D240" s="163"/>
      <c r="E240" s="164"/>
      <c r="F240" s="165"/>
      <c r="G240" s="166">
        <f>SUMIF(AG241:AG271,"&lt;&gt;NOR",G241:G271)</f>
        <v>0</v>
      </c>
      <c r="H240" s="160"/>
      <c r="I240" s="160">
        <f>SUM(I241:I271)</f>
        <v>20466.939999999999</v>
      </c>
      <c r="J240" s="160"/>
      <c r="K240" s="160">
        <f>SUM(K241:K271)</f>
        <v>17741.22</v>
      </c>
      <c r="L240" s="160"/>
      <c r="M240" s="160">
        <f>SUM(M241:M271)</f>
        <v>0</v>
      </c>
      <c r="N240" s="160"/>
      <c r="O240" s="160">
        <f>SUM(O241:O271)</f>
        <v>0.13</v>
      </c>
      <c r="P240" s="160"/>
      <c r="Q240" s="160">
        <f>SUM(Q241:Q271)</f>
        <v>0.04</v>
      </c>
      <c r="R240" s="160"/>
      <c r="S240" s="160"/>
      <c r="T240" s="160"/>
      <c r="U240" s="160"/>
      <c r="V240" s="160">
        <f>SUM(V241:V271)</f>
        <v>32.75</v>
      </c>
      <c r="W240" s="160"/>
      <c r="X240" s="160"/>
      <c r="AG240" t="s">
        <v>135</v>
      </c>
    </row>
    <row r="241" spans="1:60" ht="22.5" outlineLevel="1" x14ac:dyDescent="0.2">
      <c r="A241" s="167">
        <v>113</v>
      </c>
      <c r="B241" s="168" t="s">
        <v>462</v>
      </c>
      <c r="C241" s="182" t="s">
        <v>463</v>
      </c>
      <c r="D241" s="169" t="s">
        <v>174</v>
      </c>
      <c r="E241" s="170">
        <v>37.61</v>
      </c>
      <c r="F241" s="171"/>
      <c r="G241" s="172">
        <f>ROUND(E241*F241,2)</f>
        <v>0</v>
      </c>
      <c r="H241" s="159">
        <v>0</v>
      </c>
      <c r="I241" s="158">
        <f>ROUND(E241*H241,2)</f>
        <v>0</v>
      </c>
      <c r="J241" s="159">
        <v>7.9</v>
      </c>
      <c r="K241" s="158">
        <f>ROUND(E241*J241,2)</f>
        <v>297.12</v>
      </c>
      <c r="L241" s="158">
        <v>15</v>
      </c>
      <c r="M241" s="158">
        <f>G241*(1+L241/100)</f>
        <v>0</v>
      </c>
      <c r="N241" s="158">
        <v>0</v>
      </c>
      <c r="O241" s="158">
        <f>ROUND(E241*N241,2)</f>
        <v>0</v>
      </c>
      <c r="P241" s="158">
        <v>0</v>
      </c>
      <c r="Q241" s="158">
        <f>ROUND(E241*P241,2)</f>
        <v>0</v>
      </c>
      <c r="R241" s="158"/>
      <c r="S241" s="158" t="s">
        <v>164</v>
      </c>
      <c r="T241" s="158" t="s">
        <v>140</v>
      </c>
      <c r="U241" s="158">
        <v>1.6E-2</v>
      </c>
      <c r="V241" s="158">
        <f>ROUND(E241*U241,2)</f>
        <v>0.6</v>
      </c>
      <c r="W241" s="158"/>
      <c r="X241" s="158" t="s">
        <v>165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166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7"/>
      <c r="B242" s="157"/>
      <c r="C242" s="190" t="s">
        <v>187</v>
      </c>
      <c r="D242" s="186"/>
      <c r="E242" s="187">
        <v>3.91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168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7"/>
      <c r="B243" s="157"/>
      <c r="C243" s="190" t="s">
        <v>215</v>
      </c>
      <c r="D243" s="186"/>
      <c r="E243" s="187">
        <v>21.46</v>
      </c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168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7"/>
      <c r="B244" s="157"/>
      <c r="C244" s="190" t="s">
        <v>216</v>
      </c>
      <c r="D244" s="186"/>
      <c r="E244" s="187">
        <v>12.24</v>
      </c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9"/>
      <c r="Z244" s="149"/>
      <c r="AA244" s="149"/>
      <c r="AB244" s="149"/>
      <c r="AC244" s="149"/>
      <c r="AD244" s="149"/>
      <c r="AE244" s="149"/>
      <c r="AF244" s="149"/>
      <c r="AG244" s="149" t="s">
        <v>168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67">
        <v>114</v>
      </c>
      <c r="B245" s="168" t="s">
        <v>464</v>
      </c>
      <c r="C245" s="182" t="s">
        <v>465</v>
      </c>
      <c r="D245" s="169" t="s">
        <v>174</v>
      </c>
      <c r="E245" s="170">
        <v>37.61</v>
      </c>
      <c r="F245" s="171"/>
      <c r="G245" s="172">
        <f>ROUND(E245*F245,2)</f>
        <v>0</v>
      </c>
      <c r="H245" s="159">
        <v>0</v>
      </c>
      <c r="I245" s="158">
        <f>ROUND(E245*H245,2)</f>
        <v>0</v>
      </c>
      <c r="J245" s="159">
        <v>25.7</v>
      </c>
      <c r="K245" s="158">
        <f>ROUND(E245*J245,2)</f>
        <v>966.58</v>
      </c>
      <c r="L245" s="158">
        <v>15</v>
      </c>
      <c r="M245" s="158">
        <f>G245*(1+L245/100)</f>
        <v>0</v>
      </c>
      <c r="N245" s="158">
        <v>0</v>
      </c>
      <c r="O245" s="158">
        <f>ROUND(E245*N245,2)</f>
        <v>0</v>
      </c>
      <c r="P245" s="158">
        <v>0</v>
      </c>
      <c r="Q245" s="158">
        <f>ROUND(E245*P245,2)</f>
        <v>0</v>
      </c>
      <c r="R245" s="158"/>
      <c r="S245" s="158" t="s">
        <v>164</v>
      </c>
      <c r="T245" s="158" t="s">
        <v>140</v>
      </c>
      <c r="U245" s="158">
        <v>4.5999999999999999E-2</v>
      </c>
      <c r="V245" s="158">
        <f>ROUND(E245*U245,2)</f>
        <v>1.73</v>
      </c>
      <c r="W245" s="158"/>
      <c r="X245" s="158" t="s">
        <v>165</v>
      </c>
      <c r="Y245" s="149"/>
      <c r="Z245" s="149"/>
      <c r="AA245" s="149"/>
      <c r="AB245" s="149"/>
      <c r="AC245" s="149"/>
      <c r="AD245" s="149"/>
      <c r="AE245" s="149"/>
      <c r="AF245" s="149"/>
      <c r="AG245" s="149" t="s">
        <v>166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7"/>
      <c r="B246" s="157"/>
      <c r="C246" s="190" t="s">
        <v>187</v>
      </c>
      <c r="D246" s="186"/>
      <c r="E246" s="187">
        <v>3.91</v>
      </c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9"/>
      <c r="Z246" s="149"/>
      <c r="AA246" s="149"/>
      <c r="AB246" s="149"/>
      <c r="AC246" s="149"/>
      <c r="AD246" s="149"/>
      <c r="AE246" s="149"/>
      <c r="AF246" s="149"/>
      <c r="AG246" s="149" t="s">
        <v>168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7"/>
      <c r="B247" s="157"/>
      <c r="C247" s="190" t="s">
        <v>215</v>
      </c>
      <c r="D247" s="186"/>
      <c r="E247" s="187">
        <v>21.46</v>
      </c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168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7"/>
      <c r="B248" s="157"/>
      <c r="C248" s="190" t="s">
        <v>216</v>
      </c>
      <c r="D248" s="186"/>
      <c r="E248" s="187">
        <v>12.24</v>
      </c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49"/>
      <c r="Z248" s="149"/>
      <c r="AA248" s="149"/>
      <c r="AB248" s="149"/>
      <c r="AC248" s="149"/>
      <c r="AD248" s="149"/>
      <c r="AE248" s="149"/>
      <c r="AF248" s="149"/>
      <c r="AG248" s="149" t="s">
        <v>168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ht="22.5" outlineLevel="1" x14ac:dyDescent="0.2">
      <c r="A249" s="167">
        <v>115</v>
      </c>
      <c r="B249" s="168" t="s">
        <v>466</v>
      </c>
      <c r="C249" s="182" t="s">
        <v>467</v>
      </c>
      <c r="D249" s="169" t="s">
        <v>179</v>
      </c>
      <c r="E249" s="170">
        <v>36.299999999999997</v>
      </c>
      <c r="F249" s="171"/>
      <c r="G249" s="172">
        <f>ROUND(E249*F249,2)</f>
        <v>0</v>
      </c>
      <c r="H249" s="159">
        <v>34.78</v>
      </c>
      <c r="I249" s="158">
        <f>ROUND(E249*H249,2)</f>
        <v>1262.51</v>
      </c>
      <c r="J249" s="159">
        <v>79.42</v>
      </c>
      <c r="K249" s="158">
        <f>ROUND(E249*J249,2)</f>
        <v>2882.95</v>
      </c>
      <c r="L249" s="158">
        <v>15</v>
      </c>
      <c r="M249" s="158">
        <f>G249*(1+L249/100)</f>
        <v>0</v>
      </c>
      <c r="N249" s="158">
        <v>8.0000000000000007E-5</v>
      </c>
      <c r="O249" s="158">
        <f>ROUND(E249*N249,2)</f>
        <v>0</v>
      </c>
      <c r="P249" s="158">
        <v>0</v>
      </c>
      <c r="Q249" s="158">
        <f>ROUND(E249*P249,2)</f>
        <v>0</v>
      </c>
      <c r="R249" s="158"/>
      <c r="S249" s="158" t="s">
        <v>164</v>
      </c>
      <c r="T249" s="158" t="s">
        <v>140</v>
      </c>
      <c r="U249" s="158">
        <v>0.13719999999999999</v>
      </c>
      <c r="V249" s="158">
        <f>ROUND(E249*U249,2)</f>
        <v>4.9800000000000004</v>
      </c>
      <c r="W249" s="158"/>
      <c r="X249" s="158" t="s">
        <v>165</v>
      </c>
      <c r="Y249" s="149"/>
      <c r="Z249" s="149"/>
      <c r="AA249" s="149"/>
      <c r="AB249" s="149"/>
      <c r="AC249" s="149"/>
      <c r="AD249" s="149"/>
      <c r="AE249" s="149"/>
      <c r="AF249" s="149"/>
      <c r="AG249" s="149" t="s">
        <v>166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7"/>
      <c r="B250" s="157"/>
      <c r="C250" s="190" t="s">
        <v>468</v>
      </c>
      <c r="D250" s="186"/>
      <c r="E250" s="187">
        <v>4.9000000000000004</v>
      </c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9"/>
      <c r="Z250" s="149"/>
      <c r="AA250" s="149"/>
      <c r="AB250" s="149"/>
      <c r="AC250" s="149"/>
      <c r="AD250" s="149"/>
      <c r="AE250" s="149"/>
      <c r="AF250" s="149"/>
      <c r="AG250" s="149" t="s">
        <v>168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7"/>
      <c r="B251" s="157"/>
      <c r="C251" s="190" t="s">
        <v>469</v>
      </c>
      <c r="D251" s="186"/>
      <c r="E251" s="187">
        <v>18.2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168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7"/>
      <c r="B252" s="157"/>
      <c r="C252" s="190" t="s">
        <v>470</v>
      </c>
      <c r="D252" s="186"/>
      <c r="E252" s="187">
        <v>13.2</v>
      </c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168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ht="22.5" outlineLevel="1" x14ac:dyDescent="0.2">
      <c r="A253" s="167">
        <v>116</v>
      </c>
      <c r="B253" s="168" t="s">
        <v>471</v>
      </c>
      <c r="C253" s="182" t="s">
        <v>472</v>
      </c>
      <c r="D253" s="169" t="s">
        <v>174</v>
      </c>
      <c r="E253" s="170">
        <v>37.61</v>
      </c>
      <c r="F253" s="171"/>
      <c r="G253" s="172">
        <f>ROUND(E253*F253,2)</f>
        <v>0</v>
      </c>
      <c r="H253" s="159">
        <v>0</v>
      </c>
      <c r="I253" s="158">
        <f>ROUND(E253*H253,2)</f>
        <v>0</v>
      </c>
      <c r="J253" s="159">
        <v>111.9</v>
      </c>
      <c r="K253" s="158">
        <f>ROUND(E253*J253,2)</f>
        <v>4208.5600000000004</v>
      </c>
      <c r="L253" s="158">
        <v>15</v>
      </c>
      <c r="M253" s="158">
        <f>G253*(1+L253/100)</f>
        <v>0</v>
      </c>
      <c r="N253" s="158">
        <v>0</v>
      </c>
      <c r="O253" s="158">
        <f>ROUND(E253*N253,2)</f>
        <v>0</v>
      </c>
      <c r="P253" s="158">
        <v>1E-3</v>
      </c>
      <c r="Q253" s="158">
        <f>ROUND(E253*P253,2)</f>
        <v>0.04</v>
      </c>
      <c r="R253" s="158"/>
      <c r="S253" s="158" t="s">
        <v>164</v>
      </c>
      <c r="T253" s="158" t="s">
        <v>140</v>
      </c>
      <c r="U253" s="158">
        <v>0.255</v>
      </c>
      <c r="V253" s="158">
        <f>ROUND(E253*U253,2)</f>
        <v>9.59</v>
      </c>
      <c r="W253" s="158"/>
      <c r="X253" s="158" t="s">
        <v>165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166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7"/>
      <c r="B254" s="157"/>
      <c r="C254" s="190" t="s">
        <v>187</v>
      </c>
      <c r="D254" s="186"/>
      <c r="E254" s="187">
        <v>3.91</v>
      </c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168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7"/>
      <c r="B255" s="157"/>
      <c r="C255" s="190" t="s">
        <v>215</v>
      </c>
      <c r="D255" s="186"/>
      <c r="E255" s="187">
        <v>21.46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168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7"/>
      <c r="B256" s="157"/>
      <c r="C256" s="190" t="s">
        <v>216</v>
      </c>
      <c r="D256" s="186"/>
      <c r="E256" s="187">
        <v>12.24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168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ht="33.75" outlineLevel="1" x14ac:dyDescent="0.2">
      <c r="A257" s="167">
        <v>117</v>
      </c>
      <c r="B257" s="168" t="s">
        <v>473</v>
      </c>
      <c r="C257" s="182" t="s">
        <v>474</v>
      </c>
      <c r="D257" s="169" t="s">
        <v>174</v>
      </c>
      <c r="E257" s="170">
        <v>37.61</v>
      </c>
      <c r="F257" s="171"/>
      <c r="G257" s="172">
        <f>ROUND(E257*F257,2)</f>
        <v>0</v>
      </c>
      <c r="H257" s="159">
        <v>501.08</v>
      </c>
      <c r="I257" s="158">
        <f>ROUND(E257*H257,2)</f>
        <v>18845.62</v>
      </c>
      <c r="J257" s="159">
        <v>217.02</v>
      </c>
      <c r="K257" s="158">
        <f>ROUND(E257*J257,2)</f>
        <v>8162.12</v>
      </c>
      <c r="L257" s="158">
        <v>15</v>
      </c>
      <c r="M257" s="158">
        <f>G257*(1+L257/100)</f>
        <v>0</v>
      </c>
      <c r="N257" s="158">
        <v>3.46E-3</v>
      </c>
      <c r="O257" s="158">
        <f>ROUND(E257*N257,2)</f>
        <v>0.13</v>
      </c>
      <c r="P257" s="158">
        <v>0</v>
      </c>
      <c r="Q257" s="158">
        <f>ROUND(E257*P257,2)</f>
        <v>0</v>
      </c>
      <c r="R257" s="158"/>
      <c r="S257" s="158" t="s">
        <v>164</v>
      </c>
      <c r="T257" s="158" t="s">
        <v>140</v>
      </c>
      <c r="U257" s="158">
        <v>0.38</v>
      </c>
      <c r="V257" s="158">
        <f>ROUND(E257*U257,2)</f>
        <v>14.29</v>
      </c>
      <c r="W257" s="158"/>
      <c r="X257" s="158" t="s">
        <v>165</v>
      </c>
      <c r="Y257" s="149"/>
      <c r="Z257" s="149"/>
      <c r="AA257" s="149"/>
      <c r="AB257" s="149"/>
      <c r="AC257" s="149"/>
      <c r="AD257" s="149"/>
      <c r="AE257" s="149"/>
      <c r="AF257" s="149"/>
      <c r="AG257" s="149" t="s">
        <v>166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7"/>
      <c r="B258" s="157"/>
      <c r="C258" s="190" t="s">
        <v>187</v>
      </c>
      <c r="D258" s="186"/>
      <c r="E258" s="187">
        <v>3.91</v>
      </c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49"/>
      <c r="Z258" s="149"/>
      <c r="AA258" s="149"/>
      <c r="AB258" s="149"/>
      <c r="AC258" s="149"/>
      <c r="AD258" s="149"/>
      <c r="AE258" s="149"/>
      <c r="AF258" s="149"/>
      <c r="AG258" s="149" t="s">
        <v>168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7"/>
      <c r="B259" s="157"/>
      <c r="C259" s="190" t="s">
        <v>215</v>
      </c>
      <c r="D259" s="186"/>
      <c r="E259" s="187">
        <v>21.46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168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7"/>
      <c r="B260" s="157"/>
      <c r="C260" s="190" t="s">
        <v>216</v>
      </c>
      <c r="D260" s="186"/>
      <c r="E260" s="187">
        <v>12.24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9"/>
      <c r="Z260" s="149"/>
      <c r="AA260" s="149"/>
      <c r="AB260" s="149"/>
      <c r="AC260" s="149"/>
      <c r="AD260" s="149"/>
      <c r="AE260" s="149"/>
      <c r="AF260" s="149"/>
      <c r="AG260" s="149" t="s">
        <v>168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67">
        <v>118</v>
      </c>
      <c r="B261" s="168" t="s">
        <v>475</v>
      </c>
      <c r="C261" s="182" t="s">
        <v>476</v>
      </c>
      <c r="D261" s="169" t="s">
        <v>179</v>
      </c>
      <c r="E261" s="170">
        <v>0.7</v>
      </c>
      <c r="F261" s="171"/>
      <c r="G261" s="172">
        <f>ROUND(E261*F261,2)</f>
        <v>0</v>
      </c>
      <c r="H261" s="159">
        <v>0</v>
      </c>
      <c r="I261" s="158">
        <f>ROUND(E261*H261,2)</f>
        <v>0</v>
      </c>
      <c r="J261" s="159">
        <v>84.9</v>
      </c>
      <c r="K261" s="158">
        <f>ROUND(E261*J261,2)</f>
        <v>59.43</v>
      </c>
      <c r="L261" s="158">
        <v>15</v>
      </c>
      <c r="M261" s="158">
        <f>G261*(1+L261/100)</f>
        <v>0</v>
      </c>
      <c r="N261" s="158">
        <v>0</v>
      </c>
      <c r="O261" s="158">
        <f>ROUND(E261*N261,2)</f>
        <v>0</v>
      </c>
      <c r="P261" s="158">
        <v>0</v>
      </c>
      <c r="Q261" s="158">
        <f>ROUND(E261*P261,2)</f>
        <v>0</v>
      </c>
      <c r="R261" s="158"/>
      <c r="S261" s="158" t="s">
        <v>164</v>
      </c>
      <c r="T261" s="158" t="s">
        <v>140</v>
      </c>
      <c r="U261" s="158">
        <v>0.152</v>
      </c>
      <c r="V261" s="158">
        <f>ROUND(E261*U261,2)</f>
        <v>0.11</v>
      </c>
      <c r="W261" s="158"/>
      <c r="X261" s="158" t="s">
        <v>165</v>
      </c>
      <c r="Y261" s="149"/>
      <c r="Z261" s="149"/>
      <c r="AA261" s="149"/>
      <c r="AB261" s="149"/>
      <c r="AC261" s="149"/>
      <c r="AD261" s="149"/>
      <c r="AE261" s="149"/>
      <c r="AF261" s="149"/>
      <c r="AG261" s="149" t="s">
        <v>166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7"/>
      <c r="B262" s="157"/>
      <c r="C262" s="190" t="s">
        <v>477</v>
      </c>
      <c r="D262" s="186"/>
      <c r="E262" s="187">
        <v>0.7</v>
      </c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49"/>
      <c r="Z262" s="149"/>
      <c r="AA262" s="149"/>
      <c r="AB262" s="149"/>
      <c r="AC262" s="149"/>
      <c r="AD262" s="149"/>
      <c r="AE262" s="149"/>
      <c r="AF262" s="149"/>
      <c r="AG262" s="149" t="s">
        <v>168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ht="22.5" outlineLevel="1" x14ac:dyDescent="0.2">
      <c r="A263" s="167">
        <v>119</v>
      </c>
      <c r="B263" s="168" t="s">
        <v>478</v>
      </c>
      <c r="C263" s="182" t="s">
        <v>479</v>
      </c>
      <c r="D263" s="169" t="s">
        <v>179</v>
      </c>
      <c r="E263" s="170">
        <v>18.579999999999998</v>
      </c>
      <c r="F263" s="171"/>
      <c r="G263" s="172">
        <f>ROUND(E263*F263,2)</f>
        <v>0</v>
      </c>
      <c r="H263" s="159">
        <v>11.47</v>
      </c>
      <c r="I263" s="158">
        <f>ROUND(E263*H263,2)</f>
        <v>213.11</v>
      </c>
      <c r="J263" s="159">
        <v>44.33</v>
      </c>
      <c r="K263" s="158">
        <f>ROUND(E263*J263,2)</f>
        <v>823.65</v>
      </c>
      <c r="L263" s="158">
        <v>15</v>
      </c>
      <c r="M263" s="158">
        <f>G263*(1+L263/100)</f>
        <v>0</v>
      </c>
      <c r="N263" s="158">
        <v>4.0000000000000003E-5</v>
      </c>
      <c r="O263" s="158">
        <f>ROUND(E263*N263,2)</f>
        <v>0</v>
      </c>
      <c r="P263" s="158">
        <v>0</v>
      </c>
      <c r="Q263" s="158">
        <f>ROUND(E263*P263,2)</f>
        <v>0</v>
      </c>
      <c r="R263" s="158"/>
      <c r="S263" s="158" t="s">
        <v>164</v>
      </c>
      <c r="T263" s="158" t="s">
        <v>140</v>
      </c>
      <c r="U263" s="158">
        <v>7.8200000000000006E-2</v>
      </c>
      <c r="V263" s="158">
        <f>ROUND(E263*U263,2)</f>
        <v>1.45</v>
      </c>
      <c r="W263" s="158"/>
      <c r="X263" s="158" t="s">
        <v>165</v>
      </c>
      <c r="Y263" s="149"/>
      <c r="Z263" s="149"/>
      <c r="AA263" s="149"/>
      <c r="AB263" s="149"/>
      <c r="AC263" s="149"/>
      <c r="AD263" s="149"/>
      <c r="AE263" s="149"/>
      <c r="AF263" s="149"/>
      <c r="AG263" s="149" t="s">
        <v>166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7"/>
      <c r="B264" s="157"/>
      <c r="C264" s="191" t="s">
        <v>456</v>
      </c>
      <c r="D264" s="188"/>
      <c r="E264" s="189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9"/>
      <c r="Z264" s="149"/>
      <c r="AA264" s="149"/>
      <c r="AB264" s="149"/>
      <c r="AC264" s="149"/>
      <c r="AD264" s="149"/>
      <c r="AE264" s="149"/>
      <c r="AF264" s="149"/>
      <c r="AG264" s="149" t="s">
        <v>168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7"/>
      <c r="B265" s="157"/>
      <c r="C265" s="192" t="s">
        <v>480</v>
      </c>
      <c r="D265" s="188"/>
      <c r="E265" s="189">
        <v>3.91</v>
      </c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9"/>
      <c r="Z265" s="149"/>
      <c r="AA265" s="149"/>
      <c r="AB265" s="149"/>
      <c r="AC265" s="149"/>
      <c r="AD265" s="149"/>
      <c r="AE265" s="149"/>
      <c r="AF265" s="149"/>
      <c r="AG265" s="149" t="s">
        <v>168</v>
      </c>
      <c r="AH265" s="149">
        <v>2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7"/>
      <c r="B266" s="157"/>
      <c r="C266" s="192" t="s">
        <v>481</v>
      </c>
      <c r="D266" s="188"/>
      <c r="E266" s="189">
        <v>21.46</v>
      </c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49"/>
      <c r="Z266" s="149"/>
      <c r="AA266" s="149"/>
      <c r="AB266" s="149"/>
      <c r="AC266" s="149"/>
      <c r="AD266" s="149"/>
      <c r="AE266" s="149"/>
      <c r="AF266" s="149"/>
      <c r="AG266" s="149" t="s">
        <v>168</v>
      </c>
      <c r="AH266" s="149">
        <v>2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7"/>
      <c r="B267" s="157"/>
      <c r="C267" s="192" t="s">
        <v>482</v>
      </c>
      <c r="D267" s="188"/>
      <c r="E267" s="189">
        <v>12.24</v>
      </c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49"/>
      <c r="Z267" s="149"/>
      <c r="AA267" s="149"/>
      <c r="AB267" s="149"/>
      <c r="AC267" s="149"/>
      <c r="AD267" s="149"/>
      <c r="AE267" s="149"/>
      <c r="AF267" s="149"/>
      <c r="AG267" s="149" t="s">
        <v>168</v>
      </c>
      <c r="AH267" s="149">
        <v>2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7"/>
      <c r="B268" s="157"/>
      <c r="C268" s="191" t="s">
        <v>458</v>
      </c>
      <c r="D268" s="188"/>
      <c r="E268" s="189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168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7"/>
      <c r="B269" s="157"/>
      <c r="C269" s="190" t="s">
        <v>483</v>
      </c>
      <c r="D269" s="186"/>
      <c r="E269" s="187">
        <v>18.579999999999998</v>
      </c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49"/>
      <c r="Z269" s="149"/>
      <c r="AA269" s="149"/>
      <c r="AB269" s="149"/>
      <c r="AC269" s="149"/>
      <c r="AD269" s="149"/>
      <c r="AE269" s="149"/>
      <c r="AF269" s="149"/>
      <c r="AG269" s="149" t="s">
        <v>168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ht="22.5" outlineLevel="1" x14ac:dyDescent="0.2">
      <c r="A270" s="173">
        <v>120</v>
      </c>
      <c r="B270" s="174" t="s">
        <v>484</v>
      </c>
      <c r="C270" s="181" t="s">
        <v>485</v>
      </c>
      <c r="D270" s="175" t="s">
        <v>171</v>
      </c>
      <c r="E270" s="176">
        <v>1</v>
      </c>
      <c r="F270" s="177"/>
      <c r="G270" s="178">
        <f>ROUND(E270*F270,2)</f>
        <v>0</v>
      </c>
      <c r="H270" s="159">
        <v>145.69999999999999</v>
      </c>
      <c r="I270" s="158">
        <f>ROUND(E270*H270,2)</f>
        <v>145.69999999999999</v>
      </c>
      <c r="J270" s="159">
        <v>0</v>
      </c>
      <c r="K270" s="158">
        <f>ROUND(E270*J270,2)</f>
        <v>0</v>
      </c>
      <c r="L270" s="158">
        <v>15</v>
      </c>
      <c r="M270" s="158">
        <f>G270*(1+L270/100)</f>
        <v>0</v>
      </c>
      <c r="N270" s="158">
        <v>1.3999999999999999E-4</v>
      </c>
      <c r="O270" s="158">
        <f>ROUND(E270*N270,2)</f>
        <v>0</v>
      </c>
      <c r="P270" s="158">
        <v>0</v>
      </c>
      <c r="Q270" s="158">
        <f>ROUND(E270*P270,2)</f>
        <v>0</v>
      </c>
      <c r="R270" s="158" t="s">
        <v>195</v>
      </c>
      <c r="S270" s="158" t="s">
        <v>164</v>
      </c>
      <c r="T270" s="158" t="s">
        <v>140</v>
      </c>
      <c r="U270" s="158">
        <v>0</v>
      </c>
      <c r="V270" s="158">
        <f>ROUND(E270*U270,2)</f>
        <v>0</v>
      </c>
      <c r="W270" s="158"/>
      <c r="X270" s="158" t="s">
        <v>191</v>
      </c>
      <c r="Y270" s="149"/>
      <c r="Z270" s="149"/>
      <c r="AA270" s="149"/>
      <c r="AB270" s="149"/>
      <c r="AC270" s="149"/>
      <c r="AD270" s="149"/>
      <c r="AE270" s="149"/>
      <c r="AF270" s="149"/>
      <c r="AG270" s="149" t="s">
        <v>192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73">
        <v>121</v>
      </c>
      <c r="B271" s="174" t="s">
        <v>486</v>
      </c>
      <c r="C271" s="181" t="s">
        <v>487</v>
      </c>
      <c r="D271" s="175" t="s">
        <v>0</v>
      </c>
      <c r="E271" s="176">
        <v>378.67349999999999</v>
      </c>
      <c r="F271" s="177"/>
      <c r="G271" s="178">
        <f>ROUND(E271*F271,2)</f>
        <v>0</v>
      </c>
      <c r="H271" s="159">
        <v>0</v>
      </c>
      <c r="I271" s="158">
        <f>ROUND(E271*H271,2)</f>
        <v>0</v>
      </c>
      <c r="J271" s="159">
        <v>0.9</v>
      </c>
      <c r="K271" s="158">
        <f>ROUND(E271*J271,2)</f>
        <v>340.81</v>
      </c>
      <c r="L271" s="158">
        <v>15</v>
      </c>
      <c r="M271" s="158">
        <f>G271*(1+L271/100)</f>
        <v>0</v>
      </c>
      <c r="N271" s="158">
        <v>0</v>
      </c>
      <c r="O271" s="158">
        <f>ROUND(E271*N271,2)</f>
        <v>0</v>
      </c>
      <c r="P271" s="158">
        <v>0</v>
      </c>
      <c r="Q271" s="158">
        <f>ROUND(E271*P271,2)</f>
        <v>0</v>
      </c>
      <c r="R271" s="158"/>
      <c r="S271" s="158" t="s">
        <v>164</v>
      </c>
      <c r="T271" s="158" t="s">
        <v>140</v>
      </c>
      <c r="U271" s="158">
        <v>0</v>
      </c>
      <c r="V271" s="158">
        <f>ROUND(E271*U271,2)</f>
        <v>0</v>
      </c>
      <c r="W271" s="158"/>
      <c r="X271" s="158" t="s">
        <v>275</v>
      </c>
      <c r="Y271" s="149"/>
      <c r="Z271" s="149"/>
      <c r="AA271" s="149"/>
      <c r="AB271" s="149"/>
      <c r="AC271" s="149"/>
      <c r="AD271" s="149"/>
      <c r="AE271" s="149"/>
      <c r="AF271" s="149"/>
      <c r="AG271" s="149" t="s">
        <v>276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x14ac:dyDescent="0.2">
      <c r="A272" s="194" t="s">
        <v>134</v>
      </c>
      <c r="B272" s="162" t="s">
        <v>92</v>
      </c>
      <c r="C272" s="180" t="s">
        <v>93</v>
      </c>
      <c r="D272" s="163"/>
      <c r="E272" s="164"/>
      <c r="F272" s="165"/>
      <c r="G272" s="166">
        <f>SUMIF(AG273:AG304,"&lt;&gt;NOR",G273:G304)</f>
        <v>0</v>
      </c>
      <c r="H272" s="160"/>
      <c r="I272" s="160">
        <f>SUM(I273:I304)</f>
        <v>13398.690000000002</v>
      </c>
      <c r="J272" s="160"/>
      <c r="K272" s="160">
        <f>SUM(K273:K304)</f>
        <v>18611.13</v>
      </c>
      <c r="L272" s="160"/>
      <c r="M272" s="160">
        <f>SUM(M273:M304)</f>
        <v>0</v>
      </c>
      <c r="N272" s="160"/>
      <c r="O272" s="160">
        <f>SUM(O273:O304)</f>
        <v>0.12000000000000001</v>
      </c>
      <c r="P272" s="160"/>
      <c r="Q272" s="160">
        <f>SUM(Q273:Q304)</f>
        <v>0</v>
      </c>
      <c r="R272" s="160"/>
      <c r="S272" s="160"/>
      <c r="T272" s="160"/>
      <c r="U272" s="160"/>
      <c r="V272" s="160">
        <f>SUM(V273:V304)</f>
        <v>29.94</v>
      </c>
      <c r="W272" s="160"/>
      <c r="X272" s="160"/>
      <c r="AG272" t="s">
        <v>135</v>
      </c>
    </row>
    <row r="273" spans="1:60" outlineLevel="1" x14ac:dyDescent="0.2">
      <c r="A273" s="167">
        <v>122</v>
      </c>
      <c r="B273" s="168" t="s">
        <v>488</v>
      </c>
      <c r="C273" s="182" t="s">
        <v>489</v>
      </c>
      <c r="D273" s="169" t="s">
        <v>174</v>
      </c>
      <c r="E273" s="170">
        <v>18.864999999999998</v>
      </c>
      <c r="F273" s="171"/>
      <c r="G273" s="172">
        <f>ROUND(E273*F273,2)</f>
        <v>0</v>
      </c>
      <c r="H273" s="159">
        <v>27.14</v>
      </c>
      <c r="I273" s="158">
        <f>ROUND(E273*H273,2)</f>
        <v>512</v>
      </c>
      <c r="J273" s="159">
        <v>28.36</v>
      </c>
      <c r="K273" s="158">
        <f>ROUND(E273*J273,2)</f>
        <v>535.01</v>
      </c>
      <c r="L273" s="158">
        <v>15</v>
      </c>
      <c r="M273" s="158">
        <f>G273*(1+L273/100)</f>
        <v>0</v>
      </c>
      <c r="N273" s="158">
        <v>2.1000000000000001E-4</v>
      </c>
      <c r="O273" s="158">
        <f>ROUND(E273*N273,2)</f>
        <v>0</v>
      </c>
      <c r="P273" s="158">
        <v>0</v>
      </c>
      <c r="Q273" s="158">
        <f>ROUND(E273*P273,2)</f>
        <v>0</v>
      </c>
      <c r="R273" s="158"/>
      <c r="S273" s="158" t="s">
        <v>164</v>
      </c>
      <c r="T273" s="158" t="s">
        <v>140</v>
      </c>
      <c r="U273" s="158">
        <v>0.05</v>
      </c>
      <c r="V273" s="158">
        <f>ROUND(E273*U273,2)</f>
        <v>0.94</v>
      </c>
      <c r="W273" s="158"/>
      <c r="X273" s="158" t="s">
        <v>165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166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7"/>
      <c r="B274" s="157"/>
      <c r="C274" s="190" t="s">
        <v>490</v>
      </c>
      <c r="D274" s="186"/>
      <c r="E274" s="187">
        <v>17.64</v>
      </c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49"/>
      <c r="Z274" s="149"/>
      <c r="AA274" s="149"/>
      <c r="AB274" s="149"/>
      <c r="AC274" s="149"/>
      <c r="AD274" s="149"/>
      <c r="AE274" s="149"/>
      <c r="AF274" s="149"/>
      <c r="AG274" s="149" t="s">
        <v>168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7"/>
      <c r="B275" s="157"/>
      <c r="C275" s="190" t="s">
        <v>176</v>
      </c>
      <c r="D275" s="186"/>
      <c r="E275" s="187">
        <v>-1.4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168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7"/>
      <c r="B276" s="157"/>
      <c r="C276" s="190" t="s">
        <v>491</v>
      </c>
      <c r="D276" s="186"/>
      <c r="E276" s="187">
        <v>2.625</v>
      </c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9"/>
      <c r="Z276" s="149"/>
      <c r="AA276" s="149"/>
      <c r="AB276" s="149"/>
      <c r="AC276" s="149"/>
      <c r="AD276" s="149"/>
      <c r="AE276" s="149"/>
      <c r="AF276" s="149"/>
      <c r="AG276" s="149" t="s">
        <v>168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ht="22.5" outlineLevel="1" x14ac:dyDescent="0.2">
      <c r="A277" s="173">
        <v>123</v>
      </c>
      <c r="B277" s="174" t="s">
        <v>492</v>
      </c>
      <c r="C277" s="181" t="s">
        <v>493</v>
      </c>
      <c r="D277" s="175" t="s">
        <v>171</v>
      </c>
      <c r="E277" s="176">
        <v>10</v>
      </c>
      <c r="F277" s="177"/>
      <c r="G277" s="178">
        <f>ROUND(E277*F277,2)</f>
        <v>0</v>
      </c>
      <c r="H277" s="159">
        <v>6.94</v>
      </c>
      <c r="I277" s="158">
        <f>ROUND(E277*H277,2)</f>
        <v>69.400000000000006</v>
      </c>
      <c r="J277" s="159">
        <v>103.86</v>
      </c>
      <c r="K277" s="158">
        <f>ROUND(E277*J277,2)</f>
        <v>1038.5999999999999</v>
      </c>
      <c r="L277" s="158">
        <v>15</v>
      </c>
      <c r="M277" s="158">
        <f>G277*(1+L277/100)</f>
        <v>0</v>
      </c>
      <c r="N277" s="158">
        <v>0</v>
      </c>
      <c r="O277" s="158">
        <f>ROUND(E277*N277,2)</f>
        <v>0</v>
      </c>
      <c r="P277" s="158">
        <v>0</v>
      </c>
      <c r="Q277" s="158">
        <f>ROUND(E277*P277,2)</f>
        <v>0</v>
      </c>
      <c r="R277" s="158"/>
      <c r="S277" s="158" t="s">
        <v>164</v>
      </c>
      <c r="T277" s="158" t="s">
        <v>140</v>
      </c>
      <c r="U277" s="158">
        <v>0.11</v>
      </c>
      <c r="V277" s="158">
        <f>ROUND(E277*U277,2)</f>
        <v>1.1000000000000001</v>
      </c>
      <c r="W277" s="158"/>
      <c r="X277" s="158" t="s">
        <v>165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166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67">
        <v>124</v>
      </c>
      <c r="B278" s="168" t="s">
        <v>494</v>
      </c>
      <c r="C278" s="182" t="s">
        <v>495</v>
      </c>
      <c r="D278" s="169" t="s">
        <v>174</v>
      </c>
      <c r="E278" s="170">
        <v>18.864999999999998</v>
      </c>
      <c r="F278" s="171"/>
      <c r="G278" s="172">
        <f>ROUND(E278*F278,2)</f>
        <v>0</v>
      </c>
      <c r="H278" s="159">
        <v>0</v>
      </c>
      <c r="I278" s="158">
        <f>ROUND(E278*H278,2)</f>
        <v>0</v>
      </c>
      <c r="J278" s="159">
        <v>55.9</v>
      </c>
      <c r="K278" s="158">
        <f>ROUND(E278*J278,2)</f>
        <v>1054.55</v>
      </c>
      <c r="L278" s="158">
        <v>15</v>
      </c>
      <c r="M278" s="158">
        <f>G278*(1+L278/100)</f>
        <v>0</v>
      </c>
      <c r="N278" s="158">
        <v>0</v>
      </c>
      <c r="O278" s="158">
        <f>ROUND(E278*N278,2)</f>
        <v>0</v>
      </c>
      <c r="P278" s="158">
        <v>0</v>
      </c>
      <c r="Q278" s="158">
        <f>ROUND(E278*P278,2)</f>
        <v>0</v>
      </c>
      <c r="R278" s="158"/>
      <c r="S278" s="158" t="s">
        <v>164</v>
      </c>
      <c r="T278" s="158" t="s">
        <v>140</v>
      </c>
      <c r="U278" s="158">
        <v>0.1</v>
      </c>
      <c r="V278" s="158">
        <f>ROUND(E278*U278,2)</f>
        <v>1.89</v>
      </c>
      <c r="W278" s="158"/>
      <c r="X278" s="158" t="s">
        <v>165</v>
      </c>
      <c r="Y278" s="149"/>
      <c r="Z278" s="149"/>
      <c r="AA278" s="149"/>
      <c r="AB278" s="149"/>
      <c r="AC278" s="149"/>
      <c r="AD278" s="149"/>
      <c r="AE278" s="149"/>
      <c r="AF278" s="149"/>
      <c r="AG278" s="149" t="s">
        <v>166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7"/>
      <c r="B279" s="157"/>
      <c r="C279" s="190" t="s">
        <v>490</v>
      </c>
      <c r="D279" s="186"/>
      <c r="E279" s="187">
        <v>17.64</v>
      </c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168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7"/>
      <c r="B280" s="157"/>
      <c r="C280" s="190" t="s">
        <v>176</v>
      </c>
      <c r="D280" s="186"/>
      <c r="E280" s="187">
        <v>-1.4</v>
      </c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49"/>
      <c r="Z280" s="149"/>
      <c r="AA280" s="149"/>
      <c r="AB280" s="149"/>
      <c r="AC280" s="149"/>
      <c r="AD280" s="149"/>
      <c r="AE280" s="149"/>
      <c r="AF280" s="149"/>
      <c r="AG280" s="149" t="s">
        <v>168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7"/>
      <c r="B281" s="157"/>
      <c r="C281" s="190" t="s">
        <v>491</v>
      </c>
      <c r="D281" s="186"/>
      <c r="E281" s="187">
        <v>2.625</v>
      </c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49"/>
      <c r="Z281" s="149"/>
      <c r="AA281" s="149"/>
      <c r="AB281" s="149"/>
      <c r="AC281" s="149"/>
      <c r="AD281" s="149"/>
      <c r="AE281" s="149"/>
      <c r="AF281" s="149"/>
      <c r="AG281" s="149" t="s">
        <v>168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67">
        <v>125</v>
      </c>
      <c r="B282" s="168" t="s">
        <v>496</v>
      </c>
      <c r="C282" s="182" t="s">
        <v>497</v>
      </c>
      <c r="D282" s="169" t="s">
        <v>174</v>
      </c>
      <c r="E282" s="170">
        <v>18.864999999999998</v>
      </c>
      <c r="F282" s="171"/>
      <c r="G282" s="172">
        <f>ROUND(E282*F282,2)</f>
        <v>0</v>
      </c>
      <c r="H282" s="159">
        <v>149.38</v>
      </c>
      <c r="I282" s="158">
        <f>ROUND(E282*H282,2)</f>
        <v>2818.05</v>
      </c>
      <c r="J282" s="159">
        <v>732.72</v>
      </c>
      <c r="K282" s="158">
        <f>ROUND(E282*J282,2)</f>
        <v>13822.76</v>
      </c>
      <c r="L282" s="158">
        <v>15</v>
      </c>
      <c r="M282" s="158">
        <f>G282*(1+L282/100)</f>
        <v>0</v>
      </c>
      <c r="N282" s="158">
        <v>5.3499999999999997E-3</v>
      </c>
      <c r="O282" s="158">
        <f>ROUND(E282*N282,2)</f>
        <v>0.1</v>
      </c>
      <c r="P282" s="158">
        <v>0</v>
      </c>
      <c r="Q282" s="158">
        <f>ROUND(E282*P282,2)</f>
        <v>0</v>
      </c>
      <c r="R282" s="158"/>
      <c r="S282" s="158" t="s">
        <v>164</v>
      </c>
      <c r="T282" s="158" t="s">
        <v>140</v>
      </c>
      <c r="U282" s="158">
        <v>1.288</v>
      </c>
      <c r="V282" s="158">
        <f>ROUND(E282*U282,2)</f>
        <v>24.3</v>
      </c>
      <c r="W282" s="158"/>
      <c r="X282" s="158" t="s">
        <v>165</v>
      </c>
      <c r="Y282" s="149"/>
      <c r="Z282" s="149"/>
      <c r="AA282" s="149"/>
      <c r="AB282" s="149"/>
      <c r="AC282" s="149"/>
      <c r="AD282" s="149"/>
      <c r="AE282" s="149"/>
      <c r="AF282" s="149"/>
      <c r="AG282" s="149" t="s">
        <v>166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7"/>
      <c r="B283" s="157"/>
      <c r="C283" s="190" t="s">
        <v>490</v>
      </c>
      <c r="D283" s="186"/>
      <c r="E283" s="187">
        <v>17.64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49"/>
      <c r="Z283" s="149"/>
      <c r="AA283" s="149"/>
      <c r="AB283" s="149"/>
      <c r="AC283" s="149"/>
      <c r="AD283" s="149"/>
      <c r="AE283" s="149"/>
      <c r="AF283" s="149"/>
      <c r="AG283" s="149" t="s">
        <v>168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7"/>
      <c r="B284" s="157"/>
      <c r="C284" s="190" t="s">
        <v>176</v>
      </c>
      <c r="D284" s="186"/>
      <c r="E284" s="187">
        <v>-1.4</v>
      </c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9"/>
      <c r="Z284" s="149"/>
      <c r="AA284" s="149"/>
      <c r="AB284" s="149"/>
      <c r="AC284" s="149"/>
      <c r="AD284" s="149"/>
      <c r="AE284" s="149"/>
      <c r="AF284" s="149"/>
      <c r="AG284" s="149" t="s">
        <v>168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7"/>
      <c r="B285" s="157"/>
      <c r="C285" s="190" t="s">
        <v>491</v>
      </c>
      <c r="D285" s="186"/>
      <c r="E285" s="187">
        <v>2.625</v>
      </c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49"/>
      <c r="Z285" s="149"/>
      <c r="AA285" s="149"/>
      <c r="AB285" s="149"/>
      <c r="AC285" s="149"/>
      <c r="AD285" s="149"/>
      <c r="AE285" s="149"/>
      <c r="AF285" s="149"/>
      <c r="AG285" s="149" t="s">
        <v>168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67">
        <v>126</v>
      </c>
      <c r="B286" s="168" t="s">
        <v>498</v>
      </c>
      <c r="C286" s="182" t="s">
        <v>499</v>
      </c>
      <c r="D286" s="169" t="s">
        <v>174</v>
      </c>
      <c r="E286" s="170">
        <v>18.864999999999998</v>
      </c>
      <c r="F286" s="171"/>
      <c r="G286" s="172">
        <f>ROUND(E286*F286,2)</f>
        <v>0</v>
      </c>
      <c r="H286" s="159">
        <v>10.210000000000001</v>
      </c>
      <c r="I286" s="158">
        <f>ROUND(E286*H286,2)</f>
        <v>192.61</v>
      </c>
      <c r="J286" s="159">
        <v>-0.01</v>
      </c>
      <c r="K286" s="158">
        <f>ROUND(E286*J286,2)</f>
        <v>-0.19</v>
      </c>
      <c r="L286" s="158">
        <v>15</v>
      </c>
      <c r="M286" s="158">
        <f>G286*(1+L286/100)</f>
        <v>0</v>
      </c>
      <c r="N286" s="158">
        <v>8.9999999999999998E-4</v>
      </c>
      <c r="O286" s="158">
        <f>ROUND(E286*N286,2)</f>
        <v>0.02</v>
      </c>
      <c r="P286" s="158">
        <v>0</v>
      </c>
      <c r="Q286" s="158">
        <f>ROUND(E286*P286,2)</f>
        <v>0</v>
      </c>
      <c r="R286" s="158"/>
      <c r="S286" s="158" t="s">
        <v>164</v>
      </c>
      <c r="T286" s="158" t="s">
        <v>140</v>
      </c>
      <c r="U286" s="158">
        <v>0</v>
      </c>
      <c r="V286" s="158">
        <f>ROUND(E286*U286,2)</f>
        <v>0</v>
      </c>
      <c r="W286" s="158"/>
      <c r="X286" s="158" t="s">
        <v>165</v>
      </c>
      <c r="Y286" s="149"/>
      <c r="Z286" s="149"/>
      <c r="AA286" s="149"/>
      <c r="AB286" s="149"/>
      <c r="AC286" s="149"/>
      <c r="AD286" s="149"/>
      <c r="AE286" s="149"/>
      <c r="AF286" s="149"/>
      <c r="AG286" s="149" t="s">
        <v>166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7"/>
      <c r="B287" s="157"/>
      <c r="C287" s="190" t="s">
        <v>490</v>
      </c>
      <c r="D287" s="186"/>
      <c r="E287" s="187">
        <v>17.64</v>
      </c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49"/>
      <c r="Z287" s="149"/>
      <c r="AA287" s="149"/>
      <c r="AB287" s="149"/>
      <c r="AC287" s="149"/>
      <c r="AD287" s="149"/>
      <c r="AE287" s="149"/>
      <c r="AF287" s="149"/>
      <c r="AG287" s="149" t="s">
        <v>168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7"/>
      <c r="B288" s="157"/>
      <c r="C288" s="190" t="s">
        <v>176</v>
      </c>
      <c r="D288" s="186"/>
      <c r="E288" s="187">
        <v>-1.4</v>
      </c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9"/>
      <c r="Z288" s="149"/>
      <c r="AA288" s="149"/>
      <c r="AB288" s="149"/>
      <c r="AC288" s="149"/>
      <c r="AD288" s="149"/>
      <c r="AE288" s="149"/>
      <c r="AF288" s="149"/>
      <c r="AG288" s="149" t="s">
        <v>168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7"/>
      <c r="B289" s="157"/>
      <c r="C289" s="190" t="s">
        <v>491</v>
      </c>
      <c r="D289" s="186"/>
      <c r="E289" s="187">
        <v>2.625</v>
      </c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49"/>
      <c r="Z289" s="149"/>
      <c r="AA289" s="149"/>
      <c r="AB289" s="149"/>
      <c r="AC289" s="149"/>
      <c r="AD289" s="149"/>
      <c r="AE289" s="149"/>
      <c r="AF289" s="149"/>
      <c r="AG289" s="149" t="s">
        <v>168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ht="22.5" outlineLevel="1" x14ac:dyDescent="0.2">
      <c r="A290" s="167">
        <v>127</v>
      </c>
      <c r="B290" s="168" t="s">
        <v>500</v>
      </c>
      <c r="C290" s="182" t="s">
        <v>501</v>
      </c>
      <c r="D290" s="169" t="s">
        <v>179</v>
      </c>
      <c r="E290" s="170">
        <v>7.9</v>
      </c>
      <c r="F290" s="171"/>
      <c r="G290" s="172">
        <f>ROUND(E290*F290,2)</f>
        <v>0</v>
      </c>
      <c r="H290" s="159">
        <v>0</v>
      </c>
      <c r="I290" s="158">
        <f>ROUND(E290*H290,2)</f>
        <v>0</v>
      </c>
      <c r="J290" s="159">
        <v>67.099999999999994</v>
      </c>
      <c r="K290" s="158">
        <f>ROUND(E290*J290,2)</f>
        <v>530.09</v>
      </c>
      <c r="L290" s="158">
        <v>15</v>
      </c>
      <c r="M290" s="158">
        <f>G290*(1+L290/100)</f>
        <v>0</v>
      </c>
      <c r="N290" s="158">
        <v>0</v>
      </c>
      <c r="O290" s="158">
        <f>ROUND(E290*N290,2)</f>
        <v>0</v>
      </c>
      <c r="P290" s="158">
        <v>0</v>
      </c>
      <c r="Q290" s="158">
        <f>ROUND(E290*P290,2)</f>
        <v>0</v>
      </c>
      <c r="R290" s="158"/>
      <c r="S290" s="158" t="s">
        <v>164</v>
      </c>
      <c r="T290" s="158" t="s">
        <v>140</v>
      </c>
      <c r="U290" s="158">
        <v>0.12</v>
      </c>
      <c r="V290" s="158">
        <f>ROUND(E290*U290,2)</f>
        <v>0.95</v>
      </c>
      <c r="W290" s="158"/>
      <c r="X290" s="158" t="s">
        <v>165</v>
      </c>
      <c r="Y290" s="149"/>
      <c r="Z290" s="149"/>
      <c r="AA290" s="149"/>
      <c r="AB290" s="149"/>
      <c r="AC290" s="149"/>
      <c r="AD290" s="149"/>
      <c r="AE290" s="149"/>
      <c r="AF290" s="149"/>
      <c r="AG290" s="149" t="s">
        <v>166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7"/>
      <c r="B291" s="157"/>
      <c r="C291" s="190" t="s">
        <v>502</v>
      </c>
      <c r="D291" s="186"/>
      <c r="E291" s="187">
        <v>6</v>
      </c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49"/>
      <c r="Z291" s="149"/>
      <c r="AA291" s="149"/>
      <c r="AB291" s="149"/>
      <c r="AC291" s="149"/>
      <c r="AD291" s="149"/>
      <c r="AE291" s="149"/>
      <c r="AF291" s="149"/>
      <c r="AG291" s="149" t="s">
        <v>168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7"/>
      <c r="B292" s="157"/>
      <c r="C292" s="190" t="s">
        <v>503</v>
      </c>
      <c r="D292" s="186"/>
      <c r="E292" s="187">
        <v>1.9</v>
      </c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49"/>
      <c r="Z292" s="149"/>
      <c r="AA292" s="149"/>
      <c r="AB292" s="149"/>
      <c r="AC292" s="149"/>
      <c r="AD292" s="149"/>
      <c r="AE292" s="149"/>
      <c r="AF292" s="149"/>
      <c r="AG292" s="149" t="s">
        <v>168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67">
        <v>128</v>
      </c>
      <c r="B293" s="168" t="s">
        <v>504</v>
      </c>
      <c r="C293" s="182" t="s">
        <v>505</v>
      </c>
      <c r="D293" s="169" t="s">
        <v>179</v>
      </c>
      <c r="E293" s="170">
        <v>1.9</v>
      </c>
      <c r="F293" s="171"/>
      <c r="G293" s="172">
        <f>ROUND(E293*F293,2)</f>
        <v>0</v>
      </c>
      <c r="H293" s="159">
        <v>40.82</v>
      </c>
      <c r="I293" s="158">
        <f>ROUND(E293*H293,2)</f>
        <v>77.56</v>
      </c>
      <c r="J293" s="159">
        <v>225.68</v>
      </c>
      <c r="K293" s="158">
        <f>ROUND(E293*J293,2)</f>
        <v>428.79</v>
      </c>
      <c r="L293" s="158">
        <v>15</v>
      </c>
      <c r="M293" s="158">
        <f>G293*(1+L293/100)</f>
        <v>0</v>
      </c>
      <c r="N293" s="158">
        <v>1.5100000000000001E-3</v>
      </c>
      <c r="O293" s="158">
        <f>ROUND(E293*N293,2)</f>
        <v>0</v>
      </c>
      <c r="P293" s="158">
        <v>0</v>
      </c>
      <c r="Q293" s="158">
        <f>ROUND(E293*P293,2)</f>
        <v>0</v>
      </c>
      <c r="R293" s="158"/>
      <c r="S293" s="158" t="s">
        <v>164</v>
      </c>
      <c r="T293" s="158" t="s">
        <v>140</v>
      </c>
      <c r="U293" s="158">
        <v>0.4</v>
      </c>
      <c r="V293" s="158">
        <f>ROUND(E293*U293,2)</f>
        <v>0.76</v>
      </c>
      <c r="W293" s="158"/>
      <c r="X293" s="158" t="s">
        <v>165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166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7"/>
      <c r="B294" s="157"/>
      <c r="C294" s="190" t="s">
        <v>506</v>
      </c>
      <c r="D294" s="186"/>
      <c r="E294" s="187">
        <v>1.9</v>
      </c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49"/>
      <c r="Z294" s="149"/>
      <c r="AA294" s="149"/>
      <c r="AB294" s="149"/>
      <c r="AC294" s="149"/>
      <c r="AD294" s="149"/>
      <c r="AE294" s="149"/>
      <c r="AF294" s="149"/>
      <c r="AG294" s="149" t="s">
        <v>168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ht="22.5" outlineLevel="1" x14ac:dyDescent="0.2">
      <c r="A295" s="167">
        <v>129</v>
      </c>
      <c r="B295" s="168" t="s">
        <v>507</v>
      </c>
      <c r="C295" s="182" t="s">
        <v>508</v>
      </c>
      <c r="D295" s="169" t="s">
        <v>174</v>
      </c>
      <c r="E295" s="170">
        <v>20.207249999999998</v>
      </c>
      <c r="F295" s="171"/>
      <c r="G295" s="172">
        <f>ROUND(E295*F295,2)</f>
        <v>0</v>
      </c>
      <c r="H295" s="159">
        <v>443.3</v>
      </c>
      <c r="I295" s="158">
        <f>ROUND(E295*H295,2)</f>
        <v>8957.8700000000008</v>
      </c>
      <c r="J295" s="159">
        <v>0</v>
      </c>
      <c r="K295" s="158">
        <f>ROUND(E295*J295,2)</f>
        <v>0</v>
      </c>
      <c r="L295" s="158">
        <v>15</v>
      </c>
      <c r="M295" s="158">
        <f>G295*(1+L295/100)</f>
        <v>0</v>
      </c>
      <c r="N295" s="158">
        <v>0</v>
      </c>
      <c r="O295" s="158">
        <f>ROUND(E295*N295,2)</f>
        <v>0</v>
      </c>
      <c r="P295" s="158">
        <v>0</v>
      </c>
      <c r="Q295" s="158">
        <f>ROUND(E295*P295,2)</f>
        <v>0</v>
      </c>
      <c r="R295" s="158"/>
      <c r="S295" s="158" t="s">
        <v>139</v>
      </c>
      <c r="T295" s="158" t="s">
        <v>140</v>
      </c>
      <c r="U295" s="158">
        <v>0</v>
      </c>
      <c r="V295" s="158">
        <f>ROUND(E295*U295,2)</f>
        <v>0</v>
      </c>
      <c r="W295" s="158"/>
      <c r="X295" s="158" t="s">
        <v>198</v>
      </c>
      <c r="Y295" s="149"/>
      <c r="Z295" s="149"/>
      <c r="AA295" s="149"/>
      <c r="AB295" s="149"/>
      <c r="AC295" s="149"/>
      <c r="AD295" s="149"/>
      <c r="AE295" s="149"/>
      <c r="AF295" s="149"/>
      <c r="AG295" s="149" t="s">
        <v>360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7"/>
      <c r="B296" s="157"/>
      <c r="C296" s="191" t="s">
        <v>456</v>
      </c>
      <c r="D296" s="188"/>
      <c r="E296" s="189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49"/>
      <c r="Z296" s="149"/>
      <c r="AA296" s="149"/>
      <c r="AB296" s="149"/>
      <c r="AC296" s="149"/>
      <c r="AD296" s="149"/>
      <c r="AE296" s="149"/>
      <c r="AF296" s="149"/>
      <c r="AG296" s="149" t="s">
        <v>168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7"/>
      <c r="B297" s="157"/>
      <c r="C297" s="192" t="s">
        <v>509</v>
      </c>
      <c r="D297" s="188"/>
      <c r="E297" s="189">
        <v>17.64</v>
      </c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49"/>
      <c r="Z297" s="149"/>
      <c r="AA297" s="149"/>
      <c r="AB297" s="149"/>
      <c r="AC297" s="149"/>
      <c r="AD297" s="149"/>
      <c r="AE297" s="149"/>
      <c r="AF297" s="149"/>
      <c r="AG297" s="149" t="s">
        <v>168</v>
      </c>
      <c r="AH297" s="149">
        <v>2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7"/>
      <c r="B298" s="157"/>
      <c r="C298" s="192" t="s">
        <v>510</v>
      </c>
      <c r="D298" s="188"/>
      <c r="E298" s="189">
        <v>-1.4</v>
      </c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49"/>
      <c r="Z298" s="149"/>
      <c r="AA298" s="149"/>
      <c r="AB298" s="149"/>
      <c r="AC298" s="149"/>
      <c r="AD298" s="149"/>
      <c r="AE298" s="149"/>
      <c r="AF298" s="149"/>
      <c r="AG298" s="149" t="s">
        <v>168</v>
      </c>
      <c r="AH298" s="149">
        <v>2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57"/>
      <c r="B299" s="157"/>
      <c r="C299" s="192" t="s">
        <v>511</v>
      </c>
      <c r="D299" s="188"/>
      <c r="E299" s="189">
        <v>2.625</v>
      </c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49"/>
      <c r="Z299" s="149"/>
      <c r="AA299" s="149"/>
      <c r="AB299" s="149"/>
      <c r="AC299" s="149"/>
      <c r="AD299" s="149"/>
      <c r="AE299" s="149"/>
      <c r="AF299" s="149"/>
      <c r="AG299" s="149" t="s">
        <v>168</v>
      </c>
      <c r="AH299" s="149">
        <v>2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7"/>
      <c r="B300" s="157"/>
      <c r="C300" s="192" t="s">
        <v>512</v>
      </c>
      <c r="D300" s="188"/>
      <c r="E300" s="189">
        <v>0.38</v>
      </c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49"/>
      <c r="Z300" s="149"/>
      <c r="AA300" s="149"/>
      <c r="AB300" s="149"/>
      <c r="AC300" s="149"/>
      <c r="AD300" s="149"/>
      <c r="AE300" s="149"/>
      <c r="AF300" s="149"/>
      <c r="AG300" s="149" t="s">
        <v>168</v>
      </c>
      <c r="AH300" s="149">
        <v>2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7"/>
      <c r="B301" s="157"/>
      <c r="C301" s="191" t="s">
        <v>458</v>
      </c>
      <c r="D301" s="188"/>
      <c r="E301" s="189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49"/>
      <c r="Z301" s="149"/>
      <c r="AA301" s="149"/>
      <c r="AB301" s="149"/>
      <c r="AC301" s="149"/>
      <c r="AD301" s="149"/>
      <c r="AE301" s="149"/>
      <c r="AF301" s="149"/>
      <c r="AG301" s="149" t="s">
        <v>168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7"/>
      <c r="B302" s="157"/>
      <c r="C302" s="190" t="s">
        <v>513</v>
      </c>
      <c r="D302" s="186"/>
      <c r="E302" s="187">
        <v>20.207249999999998</v>
      </c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49"/>
      <c r="Z302" s="149"/>
      <c r="AA302" s="149"/>
      <c r="AB302" s="149"/>
      <c r="AC302" s="149"/>
      <c r="AD302" s="149"/>
      <c r="AE302" s="149"/>
      <c r="AF302" s="149"/>
      <c r="AG302" s="149" t="s">
        <v>168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73">
        <v>130</v>
      </c>
      <c r="B303" s="174" t="s">
        <v>514</v>
      </c>
      <c r="C303" s="181" t="s">
        <v>515</v>
      </c>
      <c r="D303" s="175" t="s">
        <v>179</v>
      </c>
      <c r="E303" s="176">
        <v>8</v>
      </c>
      <c r="F303" s="177"/>
      <c r="G303" s="178">
        <f>ROUND(E303*F303,2)</f>
        <v>0</v>
      </c>
      <c r="H303" s="159">
        <v>96.4</v>
      </c>
      <c r="I303" s="158">
        <f>ROUND(E303*H303,2)</f>
        <v>771.2</v>
      </c>
      <c r="J303" s="159">
        <v>0</v>
      </c>
      <c r="K303" s="158">
        <f>ROUND(E303*J303,2)</f>
        <v>0</v>
      </c>
      <c r="L303" s="158">
        <v>15</v>
      </c>
      <c r="M303" s="158">
        <f>G303*(1+L303/100)</f>
        <v>0</v>
      </c>
      <c r="N303" s="158">
        <v>2.2000000000000001E-4</v>
      </c>
      <c r="O303" s="158">
        <f>ROUND(E303*N303,2)</f>
        <v>0</v>
      </c>
      <c r="P303" s="158">
        <v>0</v>
      </c>
      <c r="Q303" s="158">
        <f>ROUND(E303*P303,2)</f>
        <v>0</v>
      </c>
      <c r="R303" s="158"/>
      <c r="S303" s="158" t="s">
        <v>139</v>
      </c>
      <c r="T303" s="158" t="s">
        <v>140</v>
      </c>
      <c r="U303" s="158">
        <v>0</v>
      </c>
      <c r="V303" s="158">
        <f>ROUND(E303*U303,2)</f>
        <v>0</v>
      </c>
      <c r="W303" s="158"/>
      <c r="X303" s="158" t="s">
        <v>198</v>
      </c>
      <c r="Y303" s="149"/>
      <c r="Z303" s="149"/>
      <c r="AA303" s="149"/>
      <c r="AB303" s="149"/>
      <c r="AC303" s="149"/>
      <c r="AD303" s="149"/>
      <c r="AE303" s="149"/>
      <c r="AF303" s="149"/>
      <c r="AG303" s="149" t="s">
        <v>360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73">
        <v>131</v>
      </c>
      <c r="B304" s="174" t="s">
        <v>516</v>
      </c>
      <c r="C304" s="181" t="s">
        <v>517</v>
      </c>
      <c r="D304" s="175" t="s">
        <v>0</v>
      </c>
      <c r="E304" s="176">
        <v>308.0831</v>
      </c>
      <c r="F304" s="177"/>
      <c r="G304" s="178">
        <f>ROUND(E304*F304,2)</f>
        <v>0</v>
      </c>
      <c r="H304" s="159">
        <v>0</v>
      </c>
      <c r="I304" s="158">
        <f>ROUND(E304*H304,2)</f>
        <v>0</v>
      </c>
      <c r="J304" s="159">
        <v>3.9</v>
      </c>
      <c r="K304" s="158">
        <f>ROUND(E304*J304,2)</f>
        <v>1201.52</v>
      </c>
      <c r="L304" s="158">
        <v>15</v>
      </c>
      <c r="M304" s="158">
        <f>G304*(1+L304/100)</f>
        <v>0</v>
      </c>
      <c r="N304" s="158">
        <v>0</v>
      </c>
      <c r="O304" s="158">
        <f>ROUND(E304*N304,2)</f>
        <v>0</v>
      </c>
      <c r="P304" s="158">
        <v>0</v>
      </c>
      <c r="Q304" s="158">
        <f>ROUND(E304*P304,2)</f>
        <v>0</v>
      </c>
      <c r="R304" s="158"/>
      <c r="S304" s="158" t="s">
        <v>164</v>
      </c>
      <c r="T304" s="158" t="s">
        <v>140</v>
      </c>
      <c r="U304" s="158">
        <v>0</v>
      </c>
      <c r="V304" s="158">
        <f>ROUND(E304*U304,2)</f>
        <v>0</v>
      </c>
      <c r="W304" s="158"/>
      <c r="X304" s="158" t="s">
        <v>275</v>
      </c>
      <c r="Y304" s="149"/>
      <c r="Z304" s="149"/>
      <c r="AA304" s="149"/>
      <c r="AB304" s="149"/>
      <c r="AC304" s="149"/>
      <c r="AD304" s="149"/>
      <c r="AE304" s="149"/>
      <c r="AF304" s="149"/>
      <c r="AG304" s="149" t="s">
        <v>276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x14ac:dyDescent="0.2">
      <c r="A305" s="194" t="s">
        <v>134</v>
      </c>
      <c r="B305" s="162" t="s">
        <v>94</v>
      </c>
      <c r="C305" s="180" t="s">
        <v>95</v>
      </c>
      <c r="D305" s="163"/>
      <c r="E305" s="164"/>
      <c r="F305" s="165"/>
      <c r="G305" s="166">
        <f>SUMIF(AG306:AG313,"&lt;&gt;NOR",G306:G313)</f>
        <v>0</v>
      </c>
      <c r="H305" s="160"/>
      <c r="I305" s="160">
        <f>SUM(I306:I313)</f>
        <v>965.66000000000008</v>
      </c>
      <c r="J305" s="160"/>
      <c r="K305" s="160">
        <f>SUM(K306:K313)</f>
        <v>2552.3900000000003</v>
      </c>
      <c r="L305" s="160"/>
      <c r="M305" s="160">
        <f>SUM(M306:M313)</f>
        <v>0</v>
      </c>
      <c r="N305" s="160"/>
      <c r="O305" s="160">
        <f>SUM(O306:O313)</f>
        <v>0</v>
      </c>
      <c r="P305" s="160"/>
      <c r="Q305" s="160">
        <f>SUM(Q306:Q313)</f>
        <v>0</v>
      </c>
      <c r="R305" s="160"/>
      <c r="S305" s="160"/>
      <c r="T305" s="160"/>
      <c r="U305" s="160"/>
      <c r="V305" s="160">
        <f>SUM(V306:V313)</f>
        <v>4.66</v>
      </c>
      <c r="W305" s="160"/>
      <c r="X305" s="160"/>
      <c r="AG305" t="s">
        <v>135</v>
      </c>
    </row>
    <row r="306" spans="1:60" outlineLevel="1" x14ac:dyDescent="0.2">
      <c r="A306" s="167">
        <v>132</v>
      </c>
      <c r="B306" s="168" t="s">
        <v>518</v>
      </c>
      <c r="C306" s="182" t="s">
        <v>519</v>
      </c>
      <c r="D306" s="169" t="s">
        <v>174</v>
      </c>
      <c r="E306" s="170">
        <v>5.3760000000000003</v>
      </c>
      <c r="F306" s="171"/>
      <c r="G306" s="172">
        <f>ROUND(E306*F306,2)</f>
        <v>0</v>
      </c>
      <c r="H306" s="159">
        <v>78.95</v>
      </c>
      <c r="I306" s="158">
        <f>ROUND(E306*H306,2)</f>
        <v>424.44</v>
      </c>
      <c r="J306" s="159">
        <v>79.55</v>
      </c>
      <c r="K306" s="158">
        <f>ROUND(E306*J306,2)</f>
        <v>427.66</v>
      </c>
      <c r="L306" s="158">
        <v>15</v>
      </c>
      <c r="M306" s="158">
        <f>G306*(1+L306/100)</f>
        <v>0</v>
      </c>
      <c r="N306" s="158">
        <v>3.6999999999999999E-4</v>
      </c>
      <c r="O306" s="158">
        <f>ROUND(E306*N306,2)</f>
        <v>0</v>
      </c>
      <c r="P306" s="158">
        <v>0</v>
      </c>
      <c r="Q306" s="158">
        <f>ROUND(E306*P306,2)</f>
        <v>0</v>
      </c>
      <c r="R306" s="158"/>
      <c r="S306" s="158" t="s">
        <v>164</v>
      </c>
      <c r="T306" s="158" t="s">
        <v>140</v>
      </c>
      <c r="U306" s="158">
        <v>0.13900000000000001</v>
      </c>
      <c r="V306" s="158">
        <f>ROUND(E306*U306,2)</f>
        <v>0.75</v>
      </c>
      <c r="W306" s="158"/>
      <c r="X306" s="158" t="s">
        <v>165</v>
      </c>
      <c r="Y306" s="149"/>
      <c r="Z306" s="149"/>
      <c r="AA306" s="149"/>
      <c r="AB306" s="149"/>
      <c r="AC306" s="149"/>
      <c r="AD306" s="149"/>
      <c r="AE306" s="149"/>
      <c r="AF306" s="149"/>
      <c r="AG306" s="149" t="s">
        <v>166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7"/>
      <c r="B307" s="157"/>
      <c r="C307" s="190" t="s">
        <v>520</v>
      </c>
      <c r="D307" s="186"/>
      <c r="E307" s="187">
        <v>2.496</v>
      </c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49"/>
      <c r="Z307" s="149"/>
      <c r="AA307" s="149"/>
      <c r="AB307" s="149"/>
      <c r="AC307" s="149"/>
      <c r="AD307" s="149"/>
      <c r="AE307" s="149"/>
      <c r="AF307" s="149"/>
      <c r="AG307" s="149" t="s">
        <v>168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7"/>
      <c r="B308" s="157"/>
      <c r="C308" s="190" t="s">
        <v>521</v>
      </c>
      <c r="D308" s="186"/>
      <c r="E308" s="187">
        <v>2.88</v>
      </c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49"/>
      <c r="Z308" s="149"/>
      <c r="AA308" s="149"/>
      <c r="AB308" s="149"/>
      <c r="AC308" s="149"/>
      <c r="AD308" s="149"/>
      <c r="AE308" s="149"/>
      <c r="AF308" s="149"/>
      <c r="AG308" s="149" t="s">
        <v>168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67">
        <v>133</v>
      </c>
      <c r="B309" s="168" t="s">
        <v>522</v>
      </c>
      <c r="C309" s="182" t="s">
        <v>523</v>
      </c>
      <c r="D309" s="169" t="s">
        <v>179</v>
      </c>
      <c r="E309" s="170">
        <v>16</v>
      </c>
      <c r="F309" s="171"/>
      <c r="G309" s="172">
        <f>ROUND(E309*F309,2)</f>
        <v>0</v>
      </c>
      <c r="H309" s="159">
        <v>17.39</v>
      </c>
      <c r="I309" s="158">
        <f>ROUND(E309*H309,2)</f>
        <v>278.24</v>
      </c>
      <c r="J309" s="159">
        <v>65.31</v>
      </c>
      <c r="K309" s="158">
        <f>ROUND(E309*J309,2)</f>
        <v>1044.96</v>
      </c>
      <c r="L309" s="158">
        <v>15</v>
      </c>
      <c r="M309" s="158">
        <f>G309*(1+L309/100)</f>
        <v>0</v>
      </c>
      <c r="N309" s="158">
        <v>9.0000000000000006E-5</v>
      </c>
      <c r="O309" s="158">
        <f>ROUND(E309*N309,2)</f>
        <v>0</v>
      </c>
      <c r="P309" s="158">
        <v>0</v>
      </c>
      <c r="Q309" s="158">
        <f>ROUND(E309*P309,2)</f>
        <v>0</v>
      </c>
      <c r="R309" s="158"/>
      <c r="S309" s="158" t="s">
        <v>164</v>
      </c>
      <c r="T309" s="158" t="s">
        <v>140</v>
      </c>
      <c r="U309" s="158">
        <v>0.11600000000000001</v>
      </c>
      <c r="V309" s="158">
        <f>ROUND(E309*U309,2)</f>
        <v>1.86</v>
      </c>
      <c r="W309" s="158"/>
      <c r="X309" s="158" t="s">
        <v>165</v>
      </c>
      <c r="Y309" s="149"/>
      <c r="Z309" s="149"/>
      <c r="AA309" s="149"/>
      <c r="AB309" s="149"/>
      <c r="AC309" s="149"/>
      <c r="AD309" s="149"/>
      <c r="AE309" s="149"/>
      <c r="AF309" s="149"/>
      <c r="AG309" s="149" t="s">
        <v>166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7"/>
      <c r="B310" s="157"/>
      <c r="C310" s="190" t="s">
        <v>524</v>
      </c>
      <c r="D310" s="186"/>
      <c r="E310" s="187">
        <v>16</v>
      </c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49"/>
      <c r="Z310" s="149"/>
      <c r="AA310" s="149"/>
      <c r="AB310" s="149"/>
      <c r="AC310" s="149"/>
      <c r="AD310" s="149"/>
      <c r="AE310" s="149"/>
      <c r="AF310" s="149"/>
      <c r="AG310" s="149" t="s">
        <v>168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67">
        <v>134</v>
      </c>
      <c r="B311" s="168" t="s">
        <v>525</v>
      </c>
      <c r="C311" s="182" t="s">
        <v>526</v>
      </c>
      <c r="D311" s="169" t="s">
        <v>174</v>
      </c>
      <c r="E311" s="170">
        <v>4.9749999999999996</v>
      </c>
      <c r="F311" s="171"/>
      <c r="G311" s="172">
        <f>ROUND(E311*F311,2)</f>
        <v>0</v>
      </c>
      <c r="H311" s="159">
        <v>52.86</v>
      </c>
      <c r="I311" s="158">
        <f>ROUND(E311*H311,2)</f>
        <v>262.98</v>
      </c>
      <c r="J311" s="159">
        <v>217.04</v>
      </c>
      <c r="K311" s="158">
        <f>ROUND(E311*J311,2)</f>
        <v>1079.77</v>
      </c>
      <c r="L311" s="158">
        <v>15</v>
      </c>
      <c r="M311" s="158">
        <f>G311*(1+L311/100)</f>
        <v>0</v>
      </c>
      <c r="N311" s="158">
        <v>3.6000000000000002E-4</v>
      </c>
      <c r="O311" s="158">
        <f>ROUND(E311*N311,2)</f>
        <v>0</v>
      </c>
      <c r="P311" s="158">
        <v>0</v>
      </c>
      <c r="Q311" s="158">
        <f>ROUND(E311*P311,2)</f>
        <v>0</v>
      </c>
      <c r="R311" s="158"/>
      <c r="S311" s="158" t="s">
        <v>139</v>
      </c>
      <c r="T311" s="158" t="s">
        <v>140</v>
      </c>
      <c r="U311" s="158">
        <v>0.41299999999999998</v>
      </c>
      <c r="V311" s="158">
        <f>ROUND(E311*U311,2)</f>
        <v>2.0499999999999998</v>
      </c>
      <c r="W311" s="158"/>
      <c r="X311" s="158" t="s">
        <v>165</v>
      </c>
      <c r="Y311" s="149"/>
      <c r="Z311" s="149"/>
      <c r="AA311" s="149"/>
      <c r="AB311" s="149"/>
      <c r="AC311" s="149"/>
      <c r="AD311" s="149"/>
      <c r="AE311" s="149"/>
      <c r="AF311" s="149"/>
      <c r="AG311" s="149" t="s">
        <v>166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7"/>
      <c r="B312" s="157"/>
      <c r="C312" s="190" t="s">
        <v>527</v>
      </c>
      <c r="D312" s="186"/>
      <c r="E312" s="187">
        <v>1.2250000000000001</v>
      </c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49"/>
      <c r="Z312" s="149"/>
      <c r="AA312" s="149"/>
      <c r="AB312" s="149"/>
      <c r="AC312" s="149"/>
      <c r="AD312" s="149"/>
      <c r="AE312" s="149"/>
      <c r="AF312" s="149"/>
      <c r="AG312" s="149" t="s">
        <v>168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7"/>
      <c r="B313" s="157"/>
      <c r="C313" s="190" t="s">
        <v>528</v>
      </c>
      <c r="D313" s="186"/>
      <c r="E313" s="187">
        <v>3.75</v>
      </c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49"/>
      <c r="Z313" s="149"/>
      <c r="AA313" s="149"/>
      <c r="AB313" s="149"/>
      <c r="AC313" s="149"/>
      <c r="AD313" s="149"/>
      <c r="AE313" s="149"/>
      <c r="AF313" s="149"/>
      <c r="AG313" s="149" t="s">
        <v>168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x14ac:dyDescent="0.2">
      <c r="A314" s="194" t="s">
        <v>134</v>
      </c>
      <c r="B314" s="162" t="s">
        <v>96</v>
      </c>
      <c r="C314" s="180" t="s">
        <v>97</v>
      </c>
      <c r="D314" s="163"/>
      <c r="E314" s="164"/>
      <c r="F314" s="165"/>
      <c r="G314" s="166">
        <f>SUMIF(AG315:AG330,"&lt;&gt;NOR",G315:G330)</f>
        <v>0</v>
      </c>
      <c r="H314" s="160"/>
      <c r="I314" s="160">
        <f>SUM(I315:I330)</f>
        <v>1037.44</v>
      </c>
      <c r="J314" s="160"/>
      <c r="K314" s="160">
        <f>SUM(K315:K330)</f>
        <v>12522.94</v>
      </c>
      <c r="L314" s="160"/>
      <c r="M314" s="160">
        <f>SUM(M315:M330)</f>
        <v>0</v>
      </c>
      <c r="N314" s="160"/>
      <c r="O314" s="160">
        <f>SUM(O315:O330)</f>
        <v>0.03</v>
      </c>
      <c r="P314" s="160"/>
      <c r="Q314" s="160">
        <f>SUM(Q315:Q330)</f>
        <v>0</v>
      </c>
      <c r="R314" s="160"/>
      <c r="S314" s="160"/>
      <c r="T314" s="160"/>
      <c r="U314" s="160"/>
      <c r="V314" s="160">
        <f>SUM(V315:V330)</f>
        <v>23.099999999999998</v>
      </c>
      <c r="W314" s="160"/>
      <c r="X314" s="160"/>
      <c r="AG314" t="s">
        <v>135</v>
      </c>
    </row>
    <row r="315" spans="1:60" outlineLevel="1" x14ac:dyDescent="0.2">
      <c r="A315" s="167">
        <v>135</v>
      </c>
      <c r="B315" s="168" t="s">
        <v>529</v>
      </c>
      <c r="C315" s="182" t="s">
        <v>530</v>
      </c>
      <c r="D315" s="169" t="s">
        <v>174</v>
      </c>
      <c r="E315" s="170">
        <v>121.07</v>
      </c>
      <c r="F315" s="171"/>
      <c r="G315" s="172">
        <f>ROUND(E315*F315,2)</f>
        <v>0</v>
      </c>
      <c r="H315" s="159">
        <v>0.11</v>
      </c>
      <c r="I315" s="158">
        <f>ROUND(E315*H315,2)</f>
        <v>13.32</v>
      </c>
      <c r="J315" s="159">
        <v>37.69</v>
      </c>
      <c r="K315" s="158">
        <f>ROUND(E315*J315,2)</f>
        <v>4563.13</v>
      </c>
      <c r="L315" s="158">
        <v>15</v>
      </c>
      <c r="M315" s="158">
        <f>G315*(1+L315/100)</f>
        <v>0</v>
      </c>
      <c r="N315" s="158">
        <v>0</v>
      </c>
      <c r="O315" s="158">
        <f>ROUND(E315*N315,2)</f>
        <v>0</v>
      </c>
      <c r="P315" s="158">
        <v>0</v>
      </c>
      <c r="Q315" s="158">
        <f>ROUND(E315*P315,2)</f>
        <v>0</v>
      </c>
      <c r="R315" s="158"/>
      <c r="S315" s="158" t="s">
        <v>164</v>
      </c>
      <c r="T315" s="158" t="s">
        <v>140</v>
      </c>
      <c r="U315" s="158">
        <v>6.9709999999999994E-2</v>
      </c>
      <c r="V315" s="158">
        <f>ROUND(E315*U315,2)</f>
        <v>8.44</v>
      </c>
      <c r="W315" s="158"/>
      <c r="X315" s="158" t="s">
        <v>165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166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7"/>
      <c r="B316" s="157"/>
      <c r="C316" s="190" t="s">
        <v>531</v>
      </c>
      <c r="D316" s="186"/>
      <c r="E316" s="187">
        <v>87.37</v>
      </c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9"/>
      <c r="Z316" s="149"/>
      <c r="AA316" s="149"/>
      <c r="AB316" s="149"/>
      <c r="AC316" s="149"/>
      <c r="AD316" s="149"/>
      <c r="AE316" s="149"/>
      <c r="AF316" s="149"/>
      <c r="AG316" s="149" t="s">
        <v>168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7"/>
      <c r="B317" s="157"/>
      <c r="C317" s="190" t="s">
        <v>532</v>
      </c>
      <c r="D317" s="186"/>
      <c r="E317" s="187">
        <v>33.700000000000003</v>
      </c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49"/>
      <c r="Z317" s="149"/>
      <c r="AA317" s="149"/>
      <c r="AB317" s="149"/>
      <c r="AC317" s="149"/>
      <c r="AD317" s="149"/>
      <c r="AE317" s="149"/>
      <c r="AF317" s="149"/>
      <c r="AG317" s="149" t="s">
        <v>168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67">
        <v>136</v>
      </c>
      <c r="B318" s="168" t="s">
        <v>533</v>
      </c>
      <c r="C318" s="182" t="s">
        <v>534</v>
      </c>
      <c r="D318" s="169" t="s">
        <v>174</v>
      </c>
      <c r="E318" s="170">
        <v>8.61</v>
      </c>
      <c r="F318" s="171"/>
      <c r="G318" s="172">
        <f>ROUND(E318*F318,2)</f>
        <v>0</v>
      </c>
      <c r="H318" s="159">
        <v>5.12</v>
      </c>
      <c r="I318" s="158">
        <f>ROUND(E318*H318,2)</f>
        <v>44.08</v>
      </c>
      <c r="J318" s="159">
        <v>18.28</v>
      </c>
      <c r="K318" s="158">
        <f>ROUND(E318*J318,2)</f>
        <v>157.38999999999999</v>
      </c>
      <c r="L318" s="158">
        <v>15</v>
      </c>
      <c r="M318" s="158">
        <f>G318*(1+L318/100)</f>
        <v>0</v>
      </c>
      <c r="N318" s="158">
        <v>6.9999999999999994E-5</v>
      </c>
      <c r="O318" s="158">
        <f>ROUND(E318*N318,2)</f>
        <v>0</v>
      </c>
      <c r="P318" s="158">
        <v>0</v>
      </c>
      <c r="Q318" s="158">
        <f>ROUND(E318*P318,2)</f>
        <v>0</v>
      </c>
      <c r="R318" s="158"/>
      <c r="S318" s="158" t="s">
        <v>164</v>
      </c>
      <c r="T318" s="158" t="s">
        <v>140</v>
      </c>
      <c r="U318" s="158">
        <v>3.2480000000000002E-2</v>
      </c>
      <c r="V318" s="158">
        <f>ROUND(E318*U318,2)</f>
        <v>0.28000000000000003</v>
      </c>
      <c r="W318" s="158"/>
      <c r="X318" s="158" t="s">
        <v>165</v>
      </c>
      <c r="Y318" s="149"/>
      <c r="Z318" s="149"/>
      <c r="AA318" s="149"/>
      <c r="AB318" s="149"/>
      <c r="AC318" s="149"/>
      <c r="AD318" s="149"/>
      <c r="AE318" s="149"/>
      <c r="AF318" s="149"/>
      <c r="AG318" s="149" t="s">
        <v>166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57"/>
      <c r="B319" s="157"/>
      <c r="C319" s="190" t="s">
        <v>535</v>
      </c>
      <c r="D319" s="186"/>
      <c r="E319" s="187">
        <v>7.65</v>
      </c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49"/>
      <c r="Z319" s="149"/>
      <c r="AA319" s="149"/>
      <c r="AB319" s="149"/>
      <c r="AC319" s="149"/>
      <c r="AD319" s="149"/>
      <c r="AE319" s="149"/>
      <c r="AF319" s="149"/>
      <c r="AG319" s="149" t="s">
        <v>168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7"/>
      <c r="B320" s="157"/>
      <c r="C320" s="190" t="s">
        <v>536</v>
      </c>
      <c r="D320" s="186"/>
      <c r="E320" s="187">
        <v>0.96</v>
      </c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49"/>
      <c r="Z320" s="149"/>
      <c r="AA320" s="149"/>
      <c r="AB320" s="149"/>
      <c r="AC320" s="149"/>
      <c r="AD320" s="149"/>
      <c r="AE320" s="149"/>
      <c r="AF320" s="149"/>
      <c r="AG320" s="149" t="s">
        <v>168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67">
        <v>137</v>
      </c>
      <c r="B321" s="168" t="s">
        <v>537</v>
      </c>
      <c r="C321" s="182" t="s">
        <v>538</v>
      </c>
      <c r="D321" s="169" t="s">
        <v>174</v>
      </c>
      <c r="E321" s="170">
        <v>135.63999999999999</v>
      </c>
      <c r="F321" s="171"/>
      <c r="G321" s="172">
        <f>ROUND(E321*F321,2)</f>
        <v>0</v>
      </c>
      <c r="H321" s="159">
        <v>4</v>
      </c>
      <c r="I321" s="158">
        <f>ROUND(E321*H321,2)</f>
        <v>542.55999999999995</v>
      </c>
      <c r="J321" s="159">
        <v>55.2</v>
      </c>
      <c r="K321" s="158">
        <f>ROUND(E321*J321,2)</f>
        <v>7487.33</v>
      </c>
      <c r="L321" s="158">
        <v>15</v>
      </c>
      <c r="M321" s="158">
        <f>G321*(1+L321/100)</f>
        <v>0</v>
      </c>
      <c r="N321" s="158">
        <v>1.3999999999999999E-4</v>
      </c>
      <c r="O321" s="158">
        <f>ROUND(E321*N321,2)</f>
        <v>0.02</v>
      </c>
      <c r="P321" s="158">
        <v>0</v>
      </c>
      <c r="Q321" s="158">
        <f>ROUND(E321*P321,2)</f>
        <v>0</v>
      </c>
      <c r="R321" s="158"/>
      <c r="S321" s="158" t="s">
        <v>164</v>
      </c>
      <c r="T321" s="158" t="s">
        <v>140</v>
      </c>
      <c r="U321" s="158">
        <v>0.10191</v>
      </c>
      <c r="V321" s="158">
        <f>ROUND(E321*U321,2)</f>
        <v>13.82</v>
      </c>
      <c r="W321" s="158"/>
      <c r="X321" s="158" t="s">
        <v>165</v>
      </c>
      <c r="Y321" s="149"/>
      <c r="Z321" s="149"/>
      <c r="AA321" s="149"/>
      <c r="AB321" s="149"/>
      <c r="AC321" s="149"/>
      <c r="AD321" s="149"/>
      <c r="AE321" s="149"/>
      <c r="AF321" s="149"/>
      <c r="AG321" s="149" t="s">
        <v>166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7"/>
      <c r="B322" s="157"/>
      <c r="C322" s="190" t="s">
        <v>539</v>
      </c>
      <c r="D322" s="186"/>
      <c r="E322" s="187">
        <v>87.37</v>
      </c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49"/>
      <c r="Z322" s="149"/>
      <c r="AA322" s="149"/>
      <c r="AB322" s="149"/>
      <c r="AC322" s="149"/>
      <c r="AD322" s="149"/>
      <c r="AE322" s="149"/>
      <c r="AF322" s="149"/>
      <c r="AG322" s="149" t="s">
        <v>168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7"/>
      <c r="B323" s="157"/>
      <c r="C323" s="190" t="s">
        <v>540</v>
      </c>
      <c r="D323" s="186"/>
      <c r="E323" s="187">
        <v>6.92</v>
      </c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49"/>
      <c r="Z323" s="149"/>
      <c r="AA323" s="149"/>
      <c r="AB323" s="149"/>
      <c r="AC323" s="149"/>
      <c r="AD323" s="149"/>
      <c r="AE323" s="149"/>
      <c r="AF323" s="149"/>
      <c r="AG323" s="149" t="s">
        <v>168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7"/>
      <c r="B324" s="157"/>
      <c r="C324" s="190" t="s">
        <v>535</v>
      </c>
      <c r="D324" s="186"/>
      <c r="E324" s="187">
        <v>7.65</v>
      </c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49"/>
      <c r="Z324" s="149"/>
      <c r="AA324" s="149"/>
      <c r="AB324" s="149"/>
      <c r="AC324" s="149"/>
      <c r="AD324" s="149"/>
      <c r="AE324" s="149"/>
      <c r="AF324" s="149"/>
      <c r="AG324" s="149" t="s">
        <v>168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57"/>
      <c r="B325" s="157"/>
      <c r="C325" s="190" t="s">
        <v>541</v>
      </c>
      <c r="D325" s="186"/>
      <c r="E325" s="187">
        <v>33.700000000000003</v>
      </c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49"/>
      <c r="Z325" s="149"/>
      <c r="AA325" s="149"/>
      <c r="AB325" s="149"/>
      <c r="AC325" s="149"/>
      <c r="AD325" s="149"/>
      <c r="AE325" s="149"/>
      <c r="AF325" s="149"/>
      <c r="AG325" s="149" t="s">
        <v>168</v>
      </c>
      <c r="AH325" s="149">
        <v>0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67">
        <v>138</v>
      </c>
      <c r="B326" s="168" t="s">
        <v>542</v>
      </c>
      <c r="C326" s="182" t="s">
        <v>543</v>
      </c>
      <c r="D326" s="169" t="s">
        <v>174</v>
      </c>
      <c r="E326" s="170">
        <v>41.35</v>
      </c>
      <c r="F326" s="171"/>
      <c r="G326" s="172">
        <f>ROUND(E326*F326,2)</f>
        <v>0</v>
      </c>
      <c r="H326" s="159">
        <v>10.58</v>
      </c>
      <c r="I326" s="158">
        <f>ROUND(E326*H326,2)</f>
        <v>437.48</v>
      </c>
      <c r="J326" s="159">
        <v>7.62</v>
      </c>
      <c r="K326" s="158">
        <f>ROUND(E326*J326,2)</f>
        <v>315.08999999999997</v>
      </c>
      <c r="L326" s="158">
        <v>15</v>
      </c>
      <c r="M326" s="158">
        <f>G326*(1+L326/100)</f>
        <v>0</v>
      </c>
      <c r="N326" s="158">
        <v>3.5E-4</v>
      </c>
      <c r="O326" s="158">
        <f>ROUND(E326*N326,2)</f>
        <v>0.01</v>
      </c>
      <c r="P326" s="158">
        <v>0</v>
      </c>
      <c r="Q326" s="158">
        <f>ROUND(E326*P326,2)</f>
        <v>0</v>
      </c>
      <c r="R326" s="158"/>
      <c r="S326" s="158" t="s">
        <v>164</v>
      </c>
      <c r="T326" s="158" t="s">
        <v>140</v>
      </c>
      <c r="U326" s="158">
        <v>1.35E-2</v>
      </c>
      <c r="V326" s="158">
        <f>ROUND(E326*U326,2)</f>
        <v>0.56000000000000005</v>
      </c>
      <c r="W326" s="158"/>
      <c r="X326" s="158" t="s">
        <v>165</v>
      </c>
      <c r="Y326" s="149"/>
      <c r="Z326" s="149"/>
      <c r="AA326" s="149"/>
      <c r="AB326" s="149"/>
      <c r="AC326" s="149"/>
      <c r="AD326" s="149"/>
      <c r="AE326" s="149"/>
      <c r="AF326" s="149"/>
      <c r="AG326" s="149" t="s">
        <v>166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7"/>
      <c r="B327" s="157"/>
      <c r="C327" s="190" t="s">
        <v>187</v>
      </c>
      <c r="D327" s="186"/>
      <c r="E327" s="187">
        <v>3.91</v>
      </c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49"/>
      <c r="Z327" s="149"/>
      <c r="AA327" s="149"/>
      <c r="AB327" s="149"/>
      <c r="AC327" s="149"/>
      <c r="AD327" s="149"/>
      <c r="AE327" s="149"/>
      <c r="AF327" s="149"/>
      <c r="AG327" s="149" t="s">
        <v>168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7"/>
      <c r="B328" s="157"/>
      <c r="C328" s="190" t="s">
        <v>242</v>
      </c>
      <c r="D328" s="186"/>
      <c r="E328" s="187">
        <v>3.74</v>
      </c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49"/>
      <c r="Z328" s="149"/>
      <c r="AA328" s="149"/>
      <c r="AB328" s="149"/>
      <c r="AC328" s="149"/>
      <c r="AD328" s="149"/>
      <c r="AE328" s="149"/>
      <c r="AF328" s="149"/>
      <c r="AG328" s="149" t="s">
        <v>168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7"/>
      <c r="B329" s="157"/>
      <c r="C329" s="190" t="s">
        <v>215</v>
      </c>
      <c r="D329" s="186"/>
      <c r="E329" s="187">
        <v>21.46</v>
      </c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49"/>
      <c r="Z329" s="149"/>
      <c r="AA329" s="149"/>
      <c r="AB329" s="149"/>
      <c r="AC329" s="149"/>
      <c r="AD329" s="149"/>
      <c r="AE329" s="149"/>
      <c r="AF329" s="149"/>
      <c r="AG329" s="149" t="s">
        <v>168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7"/>
      <c r="B330" s="157"/>
      <c r="C330" s="190" t="s">
        <v>216</v>
      </c>
      <c r="D330" s="186"/>
      <c r="E330" s="187">
        <v>12.24</v>
      </c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49"/>
      <c r="Z330" s="149"/>
      <c r="AA330" s="149"/>
      <c r="AB330" s="149"/>
      <c r="AC330" s="149"/>
      <c r="AD330" s="149"/>
      <c r="AE330" s="149"/>
      <c r="AF330" s="149"/>
      <c r="AG330" s="149" t="s">
        <v>168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x14ac:dyDescent="0.2">
      <c r="A331" s="194" t="s">
        <v>134</v>
      </c>
      <c r="B331" s="162" t="s">
        <v>98</v>
      </c>
      <c r="C331" s="180" t="s">
        <v>99</v>
      </c>
      <c r="D331" s="163"/>
      <c r="E331" s="164"/>
      <c r="F331" s="165"/>
      <c r="G331" s="166">
        <f>SUMIF(AG332:AG332,"&lt;&gt;NOR",G332:G332)</f>
        <v>0</v>
      </c>
      <c r="H331" s="160"/>
      <c r="I331" s="160">
        <f>SUM(I332:I332)</f>
        <v>0</v>
      </c>
      <c r="J331" s="160"/>
      <c r="K331" s="160">
        <f>SUM(K332:K332)</f>
        <v>708.2</v>
      </c>
      <c r="L331" s="160"/>
      <c r="M331" s="160">
        <f>SUM(M332:M332)</f>
        <v>0</v>
      </c>
      <c r="N331" s="160"/>
      <c r="O331" s="160">
        <f>SUM(O332:O332)</f>
        <v>0</v>
      </c>
      <c r="P331" s="160"/>
      <c r="Q331" s="160">
        <f>SUM(Q332:Q332)</f>
        <v>0.03</v>
      </c>
      <c r="R331" s="160"/>
      <c r="S331" s="160"/>
      <c r="T331" s="160"/>
      <c r="U331" s="160"/>
      <c r="V331" s="160">
        <f>SUM(V332:V332)</f>
        <v>1.27</v>
      </c>
      <c r="W331" s="160"/>
      <c r="X331" s="160"/>
      <c r="AG331" t="s">
        <v>135</v>
      </c>
    </row>
    <row r="332" spans="1:60" outlineLevel="1" x14ac:dyDescent="0.2">
      <c r="A332" s="173">
        <v>139</v>
      </c>
      <c r="B332" s="174" t="s">
        <v>544</v>
      </c>
      <c r="C332" s="181" t="s">
        <v>545</v>
      </c>
      <c r="D332" s="175" t="s">
        <v>171</v>
      </c>
      <c r="E332" s="176">
        <v>2</v>
      </c>
      <c r="F332" s="177"/>
      <c r="G332" s="178">
        <f>ROUND(E332*F332,2)</f>
        <v>0</v>
      </c>
      <c r="H332" s="159">
        <v>0</v>
      </c>
      <c r="I332" s="158">
        <f>ROUND(E332*H332,2)</f>
        <v>0</v>
      </c>
      <c r="J332" s="159">
        <v>354.1</v>
      </c>
      <c r="K332" s="158">
        <f>ROUND(E332*J332,2)</f>
        <v>708.2</v>
      </c>
      <c r="L332" s="158">
        <v>15</v>
      </c>
      <c r="M332" s="158">
        <f>G332*(1+L332/100)</f>
        <v>0</v>
      </c>
      <c r="N332" s="158">
        <v>0</v>
      </c>
      <c r="O332" s="158">
        <f>ROUND(E332*N332,2)</f>
        <v>0</v>
      </c>
      <c r="P332" s="158">
        <v>1.6E-2</v>
      </c>
      <c r="Q332" s="158">
        <f>ROUND(E332*P332,2)</f>
        <v>0.03</v>
      </c>
      <c r="R332" s="158"/>
      <c r="S332" s="158" t="s">
        <v>164</v>
      </c>
      <c r="T332" s="158" t="s">
        <v>140</v>
      </c>
      <c r="U332" s="158">
        <v>0.63390000000000002</v>
      </c>
      <c r="V332" s="158">
        <f>ROUND(E332*U332,2)</f>
        <v>1.27</v>
      </c>
      <c r="W332" s="158"/>
      <c r="X332" s="158" t="s">
        <v>165</v>
      </c>
      <c r="Y332" s="149"/>
      <c r="Z332" s="149"/>
      <c r="AA332" s="149"/>
      <c r="AB332" s="149"/>
      <c r="AC332" s="149"/>
      <c r="AD332" s="149"/>
      <c r="AE332" s="149"/>
      <c r="AF332" s="149"/>
      <c r="AG332" s="149" t="s">
        <v>166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x14ac:dyDescent="0.2">
      <c r="A333" s="194" t="s">
        <v>134</v>
      </c>
      <c r="B333" s="162" t="s">
        <v>100</v>
      </c>
      <c r="C333" s="180" t="s">
        <v>101</v>
      </c>
      <c r="D333" s="163"/>
      <c r="E333" s="164"/>
      <c r="F333" s="165"/>
      <c r="G333" s="166">
        <f>SUMIF(AG334:AG374,"&lt;&gt;NOR",G334:G374)</f>
        <v>0</v>
      </c>
      <c r="H333" s="160"/>
      <c r="I333" s="160">
        <f>SUM(I334:I374)</f>
        <v>21282.11</v>
      </c>
      <c r="J333" s="160"/>
      <c r="K333" s="160">
        <f>SUM(K334:K374)</f>
        <v>23885.440000000002</v>
      </c>
      <c r="L333" s="160"/>
      <c r="M333" s="160">
        <f>SUM(M334:M374)</f>
        <v>0</v>
      </c>
      <c r="N333" s="160"/>
      <c r="O333" s="160">
        <f>SUM(O334:O374)</f>
        <v>15.09</v>
      </c>
      <c r="P333" s="160"/>
      <c r="Q333" s="160">
        <f>SUM(Q334:Q374)</f>
        <v>0</v>
      </c>
      <c r="R333" s="160"/>
      <c r="S333" s="160"/>
      <c r="T333" s="160"/>
      <c r="U333" s="160"/>
      <c r="V333" s="160">
        <f>SUM(V334:V374)</f>
        <v>27.680000000000003</v>
      </c>
      <c r="W333" s="160"/>
      <c r="X333" s="160"/>
      <c r="AG333" t="s">
        <v>135</v>
      </c>
    </row>
    <row r="334" spans="1:60" outlineLevel="1" x14ac:dyDescent="0.2">
      <c r="A334" s="173">
        <v>140</v>
      </c>
      <c r="B334" s="174" t="s">
        <v>546</v>
      </c>
      <c r="C334" s="181" t="s">
        <v>547</v>
      </c>
      <c r="D334" s="175" t="s">
        <v>171</v>
      </c>
      <c r="E334" s="176">
        <v>4</v>
      </c>
      <c r="F334" s="177"/>
      <c r="G334" s="178">
        <f t="shared" ref="G334:G374" si="49">ROUND(E334*F334,2)</f>
        <v>0</v>
      </c>
      <c r="H334" s="159">
        <v>0</v>
      </c>
      <c r="I334" s="158">
        <f t="shared" ref="I334:I374" si="50">ROUND(E334*H334,2)</f>
        <v>0</v>
      </c>
      <c r="J334" s="159">
        <v>27.6</v>
      </c>
      <c r="K334" s="158">
        <f t="shared" ref="K334:K374" si="51">ROUND(E334*J334,2)</f>
        <v>110.4</v>
      </c>
      <c r="L334" s="158">
        <v>15</v>
      </c>
      <c r="M334" s="158">
        <f t="shared" ref="M334:M374" si="52">G334*(1+L334/100)</f>
        <v>0</v>
      </c>
      <c r="N334" s="158">
        <v>0</v>
      </c>
      <c r="O334" s="158">
        <f t="shared" ref="O334:O374" si="53">ROUND(E334*N334,2)</f>
        <v>0</v>
      </c>
      <c r="P334" s="158">
        <v>0</v>
      </c>
      <c r="Q334" s="158">
        <f t="shared" ref="Q334:Q374" si="54">ROUND(E334*P334,2)</f>
        <v>0</v>
      </c>
      <c r="R334" s="158"/>
      <c r="S334" s="158" t="s">
        <v>164</v>
      </c>
      <c r="T334" s="158" t="s">
        <v>140</v>
      </c>
      <c r="U334" s="158">
        <v>5.0500000000000003E-2</v>
      </c>
      <c r="V334" s="158">
        <f t="shared" ref="V334:V374" si="55">ROUND(E334*U334,2)</f>
        <v>0.2</v>
      </c>
      <c r="W334" s="158"/>
      <c r="X334" s="158" t="s">
        <v>165</v>
      </c>
      <c r="Y334" s="149"/>
      <c r="Z334" s="149"/>
      <c r="AA334" s="149"/>
      <c r="AB334" s="149"/>
      <c r="AC334" s="149"/>
      <c r="AD334" s="149"/>
      <c r="AE334" s="149"/>
      <c r="AF334" s="149"/>
      <c r="AG334" s="149" t="s">
        <v>166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73">
        <v>141</v>
      </c>
      <c r="B335" s="174" t="s">
        <v>548</v>
      </c>
      <c r="C335" s="181" t="s">
        <v>549</v>
      </c>
      <c r="D335" s="175" t="s">
        <v>171</v>
      </c>
      <c r="E335" s="176">
        <v>1</v>
      </c>
      <c r="F335" s="177"/>
      <c r="G335" s="178">
        <f t="shared" si="49"/>
        <v>0</v>
      </c>
      <c r="H335" s="159">
        <v>0</v>
      </c>
      <c r="I335" s="158">
        <f t="shared" si="50"/>
        <v>0</v>
      </c>
      <c r="J335" s="159">
        <v>32.799999999999997</v>
      </c>
      <c r="K335" s="158">
        <f t="shared" si="51"/>
        <v>32.799999999999997</v>
      </c>
      <c r="L335" s="158">
        <v>15</v>
      </c>
      <c r="M335" s="158">
        <f t="shared" si="52"/>
        <v>0</v>
      </c>
      <c r="N335" s="158">
        <v>0</v>
      </c>
      <c r="O335" s="158">
        <f t="shared" si="53"/>
        <v>0</v>
      </c>
      <c r="P335" s="158">
        <v>0</v>
      </c>
      <c r="Q335" s="158">
        <f t="shared" si="54"/>
        <v>0</v>
      </c>
      <c r="R335" s="158"/>
      <c r="S335" s="158" t="s">
        <v>164</v>
      </c>
      <c r="T335" s="158" t="s">
        <v>140</v>
      </c>
      <c r="U335" s="158">
        <v>0.06</v>
      </c>
      <c r="V335" s="158">
        <f t="shared" si="55"/>
        <v>0.06</v>
      </c>
      <c r="W335" s="158"/>
      <c r="X335" s="158" t="s">
        <v>165</v>
      </c>
      <c r="Y335" s="149"/>
      <c r="Z335" s="149"/>
      <c r="AA335" s="149"/>
      <c r="AB335" s="149"/>
      <c r="AC335" s="149"/>
      <c r="AD335" s="149"/>
      <c r="AE335" s="149"/>
      <c r="AF335" s="149"/>
      <c r="AG335" s="149" t="s">
        <v>166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73">
        <v>142</v>
      </c>
      <c r="B336" s="174" t="s">
        <v>550</v>
      </c>
      <c r="C336" s="181" t="s">
        <v>551</v>
      </c>
      <c r="D336" s="175" t="s">
        <v>171</v>
      </c>
      <c r="E336" s="176">
        <v>6</v>
      </c>
      <c r="F336" s="177"/>
      <c r="G336" s="178">
        <f t="shared" si="49"/>
        <v>0</v>
      </c>
      <c r="H336" s="159">
        <v>0</v>
      </c>
      <c r="I336" s="158">
        <f t="shared" si="50"/>
        <v>0</v>
      </c>
      <c r="J336" s="159">
        <v>167.4</v>
      </c>
      <c r="K336" s="158">
        <f t="shared" si="51"/>
        <v>1004.4</v>
      </c>
      <c r="L336" s="158">
        <v>15</v>
      </c>
      <c r="M336" s="158">
        <f t="shared" si="52"/>
        <v>0</v>
      </c>
      <c r="N336" s="158">
        <v>0</v>
      </c>
      <c r="O336" s="158">
        <f t="shared" si="53"/>
        <v>0</v>
      </c>
      <c r="P336" s="158">
        <v>0</v>
      </c>
      <c r="Q336" s="158">
        <f t="shared" si="54"/>
        <v>0</v>
      </c>
      <c r="R336" s="158"/>
      <c r="S336" s="158" t="s">
        <v>164</v>
      </c>
      <c r="T336" s="158" t="s">
        <v>140</v>
      </c>
      <c r="U336" s="158">
        <v>0.30567</v>
      </c>
      <c r="V336" s="158">
        <f t="shared" si="55"/>
        <v>1.83</v>
      </c>
      <c r="W336" s="158"/>
      <c r="X336" s="158" t="s">
        <v>165</v>
      </c>
      <c r="Y336" s="149"/>
      <c r="Z336" s="149"/>
      <c r="AA336" s="149"/>
      <c r="AB336" s="149"/>
      <c r="AC336" s="149"/>
      <c r="AD336" s="149"/>
      <c r="AE336" s="149"/>
      <c r="AF336" s="149"/>
      <c r="AG336" s="149" t="s">
        <v>166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ht="33.75" outlineLevel="1" x14ac:dyDescent="0.2">
      <c r="A337" s="173">
        <v>143</v>
      </c>
      <c r="B337" s="174" t="s">
        <v>552</v>
      </c>
      <c r="C337" s="181" t="s">
        <v>553</v>
      </c>
      <c r="D337" s="175" t="s">
        <v>171</v>
      </c>
      <c r="E337" s="176">
        <v>12</v>
      </c>
      <c r="F337" s="177"/>
      <c r="G337" s="178">
        <f t="shared" si="49"/>
        <v>0</v>
      </c>
      <c r="H337" s="159">
        <v>267.13</v>
      </c>
      <c r="I337" s="158">
        <f t="shared" si="50"/>
        <v>3205.56</v>
      </c>
      <c r="J337" s="159">
        <v>157.87</v>
      </c>
      <c r="K337" s="158">
        <f t="shared" si="51"/>
        <v>1894.44</v>
      </c>
      <c r="L337" s="158">
        <v>15</v>
      </c>
      <c r="M337" s="158">
        <f t="shared" si="52"/>
        <v>0</v>
      </c>
      <c r="N337" s="158">
        <v>1E-4</v>
      </c>
      <c r="O337" s="158">
        <f t="shared" si="53"/>
        <v>0</v>
      </c>
      <c r="P337" s="158">
        <v>0</v>
      </c>
      <c r="Q337" s="158">
        <f t="shared" si="54"/>
        <v>0</v>
      </c>
      <c r="R337" s="158"/>
      <c r="S337" s="158" t="s">
        <v>164</v>
      </c>
      <c r="T337" s="158" t="s">
        <v>140</v>
      </c>
      <c r="U337" s="158">
        <v>0.249</v>
      </c>
      <c r="V337" s="158">
        <f t="shared" si="55"/>
        <v>2.99</v>
      </c>
      <c r="W337" s="158"/>
      <c r="X337" s="158" t="s">
        <v>165</v>
      </c>
      <c r="Y337" s="149"/>
      <c r="Z337" s="149"/>
      <c r="AA337" s="149"/>
      <c r="AB337" s="149"/>
      <c r="AC337" s="149"/>
      <c r="AD337" s="149"/>
      <c r="AE337" s="149"/>
      <c r="AF337" s="149"/>
      <c r="AG337" s="149" t="s">
        <v>166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73">
        <v>144</v>
      </c>
      <c r="B338" s="174" t="s">
        <v>554</v>
      </c>
      <c r="C338" s="181" t="s">
        <v>555</v>
      </c>
      <c r="D338" s="175" t="s">
        <v>171</v>
      </c>
      <c r="E338" s="176">
        <v>4</v>
      </c>
      <c r="F338" s="177"/>
      <c r="G338" s="178">
        <f t="shared" si="49"/>
        <v>0</v>
      </c>
      <c r="H338" s="159">
        <v>0</v>
      </c>
      <c r="I338" s="158">
        <f t="shared" si="50"/>
        <v>0</v>
      </c>
      <c r="J338" s="159">
        <v>185.6</v>
      </c>
      <c r="K338" s="158">
        <f t="shared" si="51"/>
        <v>742.4</v>
      </c>
      <c r="L338" s="158">
        <v>15</v>
      </c>
      <c r="M338" s="158">
        <f t="shared" si="52"/>
        <v>0</v>
      </c>
      <c r="N338" s="158">
        <v>0</v>
      </c>
      <c r="O338" s="158">
        <f t="shared" si="53"/>
        <v>0</v>
      </c>
      <c r="P338" s="158">
        <v>0</v>
      </c>
      <c r="Q338" s="158">
        <f t="shared" si="54"/>
        <v>0</v>
      </c>
      <c r="R338" s="158"/>
      <c r="S338" s="158" t="s">
        <v>164</v>
      </c>
      <c r="T338" s="158" t="s">
        <v>140</v>
      </c>
      <c r="U338" s="158">
        <v>0.34</v>
      </c>
      <c r="V338" s="158">
        <f t="shared" si="55"/>
        <v>1.36</v>
      </c>
      <c r="W338" s="158"/>
      <c r="X338" s="158" t="s">
        <v>165</v>
      </c>
      <c r="Y338" s="149"/>
      <c r="Z338" s="149"/>
      <c r="AA338" s="149"/>
      <c r="AB338" s="149"/>
      <c r="AC338" s="149"/>
      <c r="AD338" s="149"/>
      <c r="AE338" s="149"/>
      <c r="AF338" s="149"/>
      <c r="AG338" s="149" t="s">
        <v>166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73">
        <v>145</v>
      </c>
      <c r="B339" s="174" t="s">
        <v>556</v>
      </c>
      <c r="C339" s="181" t="s">
        <v>557</v>
      </c>
      <c r="D339" s="175" t="s">
        <v>171</v>
      </c>
      <c r="E339" s="176">
        <v>1</v>
      </c>
      <c r="F339" s="177"/>
      <c r="G339" s="178">
        <f t="shared" si="49"/>
        <v>0</v>
      </c>
      <c r="H339" s="159">
        <v>0</v>
      </c>
      <c r="I339" s="158">
        <f t="shared" si="50"/>
        <v>0</v>
      </c>
      <c r="J339" s="159">
        <v>341.9</v>
      </c>
      <c r="K339" s="158">
        <f t="shared" si="51"/>
        <v>341.9</v>
      </c>
      <c r="L339" s="158">
        <v>15</v>
      </c>
      <c r="M339" s="158">
        <f t="shared" si="52"/>
        <v>0</v>
      </c>
      <c r="N339" s="158">
        <v>0</v>
      </c>
      <c r="O339" s="158">
        <f t="shared" si="53"/>
        <v>0</v>
      </c>
      <c r="P339" s="158">
        <v>0</v>
      </c>
      <c r="Q339" s="158">
        <f t="shared" si="54"/>
        <v>0</v>
      </c>
      <c r="R339" s="158"/>
      <c r="S339" s="158" t="s">
        <v>164</v>
      </c>
      <c r="T339" s="158" t="s">
        <v>140</v>
      </c>
      <c r="U339" s="158">
        <v>0.625</v>
      </c>
      <c r="V339" s="158">
        <f t="shared" si="55"/>
        <v>0.63</v>
      </c>
      <c r="W339" s="158"/>
      <c r="X339" s="158" t="s">
        <v>165</v>
      </c>
      <c r="Y339" s="149"/>
      <c r="Z339" s="149"/>
      <c r="AA339" s="149"/>
      <c r="AB339" s="149"/>
      <c r="AC339" s="149"/>
      <c r="AD339" s="149"/>
      <c r="AE339" s="149"/>
      <c r="AF339" s="149"/>
      <c r="AG339" s="149" t="s">
        <v>166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73">
        <v>146</v>
      </c>
      <c r="B340" s="174" t="s">
        <v>558</v>
      </c>
      <c r="C340" s="181" t="s">
        <v>559</v>
      </c>
      <c r="D340" s="175" t="s">
        <v>171</v>
      </c>
      <c r="E340" s="176">
        <v>1</v>
      </c>
      <c r="F340" s="177"/>
      <c r="G340" s="178">
        <f t="shared" si="49"/>
        <v>0</v>
      </c>
      <c r="H340" s="159">
        <v>0</v>
      </c>
      <c r="I340" s="158">
        <f t="shared" si="50"/>
        <v>0</v>
      </c>
      <c r="J340" s="159">
        <v>247.7</v>
      </c>
      <c r="K340" s="158">
        <f t="shared" si="51"/>
        <v>247.7</v>
      </c>
      <c r="L340" s="158">
        <v>15</v>
      </c>
      <c r="M340" s="158">
        <f t="shared" si="52"/>
        <v>0</v>
      </c>
      <c r="N340" s="158">
        <v>0</v>
      </c>
      <c r="O340" s="158">
        <f t="shared" si="53"/>
        <v>0</v>
      </c>
      <c r="P340" s="158">
        <v>0</v>
      </c>
      <c r="Q340" s="158">
        <f t="shared" si="54"/>
        <v>0</v>
      </c>
      <c r="R340" s="158"/>
      <c r="S340" s="158" t="s">
        <v>164</v>
      </c>
      <c r="T340" s="158" t="s">
        <v>140</v>
      </c>
      <c r="U340" s="158">
        <v>0.45350000000000001</v>
      </c>
      <c r="V340" s="158">
        <f t="shared" si="55"/>
        <v>0.45</v>
      </c>
      <c r="W340" s="158"/>
      <c r="X340" s="158" t="s">
        <v>165</v>
      </c>
      <c r="Y340" s="149"/>
      <c r="Z340" s="149"/>
      <c r="AA340" s="149"/>
      <c r="AB340" s="149"/>
      <c r="AC340" s="149"/>
      <c r="AD340" s="149"/>
      <c r="AE340" s="149"/>
      <c r="AF340" s="149"/>
      <c r="AG340" s="149" t="s">
        <v>166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73">
        <v>147</v>
      </c>
      <c r="B341" s="174" t="s">
        <v>560</v>
      </c>
      <c r="C341" s="181" t="s">
        <v>561</v>
      </c>
      <c r="D341" s="175" t="s">
        <v>171</v>
      </c>
      <c r="E341" s="176">
        <v>1</v>
      </c>
      <c r="F341" s="177"/>
      <c r="G341" s="178">
        <f t="shared" si="49"/>
        <v>0</v>
      </c>
      <c r="H341" s="159">
        <v>0</v>
      </c>
      <c r="I341" s="158">
        <f t="shared" si="50"/>
        <v>0</v>
      </c>
      <c r="J341" s="159">
        <v>197.8</v>
      </c>
      <c r="K341" s="158">
        <f t="shared" si="51"/>
        <v>197.8</v>
      </c>
      <c r="L341" s="158">
        <v>15</v>
      </c>
      <c r="M341" s="158">
        <f t="shared" si="52"/>
        <v>0</v>
      </c>
      <c r="N341" s="158">
        <v>0</v>
      </c>
      <c r="O341" s="158">
        <f t="shared" si="53"/>
        <v>0</v>
      </c>
      <c r="P341" s="158">
        <v>0</v>
      </c>
      <c r="Q341" s="158">
        <f t="shared" si="54"/>
        <v>0</v>
      </c>
      <c r="R341" s="158"/>
      <c r="S341" s="158" t="s">
        <v>164</v>
      </c>
      <c r="T341" s="158" t="s">
        <v>140</v>
      </c>
      <c r="U341" s="158">
        <v>0.36199999999999999</v>
      </c>
      <c r="V341" s="158">
        <f t="shared" si="55"/>
        <v>0.36</v>
      </c>
      <c r="W341" s="158"/>
      <c r="X341" s="158" t="s">
        <v>165</v>
      </c>
      <c r="Y341" s="149"/>
      <c r="Z341" s="149"/>
      <c r="AA341" s="149"/>
      <c r="AB341" s="149"/>
      <c r="AC341" s="149"/>
      <c r="AD341" s="149"/>
      <c r="AE341" s="149"/>
      <c r="AF341" s="149"/>
      <c r="AG341" s="149" t="s">
        <v>166</v>
      </c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73">
        <v>148</v>
      </c>
      <c r="B342" s="174" t="s">
        <v>562</v>
      </c>
      <c r="C342" s="181" t="s">
        <v>563</v>
      </c>
      <c r="D342" s="175" t="s">
        <v>171</v>
      </c>
      <c r="E342" s="176">
        <v>5</v>
      </c>
      <c r="F342" s="177"/>
      <c r="G342" s="178">
        <f t="shared" si="49"/>
        <v>0</v>
      </c>
      <c r="H342" s="159">
        <v>0</v>
      </c>
      <c r="I342" s="158">
        <f t="shared" si="50"/>
        <v>0</v>
      </c>
      <c r="J342" s="159">
        <v>235</v>
      </c>
      <c r="K342" s="158">
        <f t="shared" si="51"/>
        <v>1175</v>
      </c>
      <c r="L342" s="158">
        <v>15</v>
      </c>
      <c r="M342" s="158">
        <f t="shared" si="52"/>
        <v>0</v>
      </c>
      <c r="N342" s="158">
        <v>0</v>
      </c>
      <c r="O342" s="158">
        <f t="shared" si="53"/>
        <v>0</v>
      </c>
      <c r="P342" s="158">
        <v>0</v>
      </c>
      <c r="Q342" s="158">
        <f t="shared" si="54"/>
        <v>0</v>
      </c>
      <c r="R342" s="158"/>
      <c r="S342" s="158" t="s">
        <v>164</v>
      </c>
      <c r="T342" s="158" t="s">
        <v>140</v>
      </c>
      <c r="U342" s="158">
        <v>0.43</v>
      </c>
      <c r="V342" s="158">
        <f t="shared" si="55"/>
        <v>2.15</v>
      </c>
      <c r="W342" s="158"/>
      <c r="X342" s="158" t="s">
        <v>165</v>
      </c>
      <c r="Y342" s="149"/>
      <c r="Z342" s="149"/>
      <c r="AA342" s="149"/>
      <c r="AB342" s="149"/>
      <c r="AC342" s="149"/>
      <c r="AD342" s="149"/>
      <c r="AE342" s="149"/>
      <c r="AF342" s="149"/>
      <c r="AG342" s="149" t="s">
        <v>166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73">
        <v>149</v>
      </c>
      <c r="B343" s="174" t="s">
        <v>564</v>
      </c>
      <c r="C343" s="181" t="s">
        <v>565</v>
      </c>
      <c r="D343" s="175" t="s">
        <v>179</v>
      </c>
      <c r="E343" s="176">
        <v>6</v>
      </c>
      <c r="F343" s="177"/>
      <c r="G343" s="178">
        <f t="shared" si="49"/>
        <v>0</v>
      </c>
      <c r="H343" s="159">
        <v>0</v>
      </c>
      <c r="I343" s="158">
        <f t="shared" si="50"/>
        <v>0</v>
      </c>
      <c r="J343" s="159">
        <v>35.1</v>
      </c>
      <c r="K343" s="158">
        <f t="shared" si="51"/>
        <v>210.6</v>
      </c>
      <c r="L343" s="158">
        <v>15</v>
      </c>
      <c r="M343" s="158">
        <f t="shared" si="52"/>
        <v>0</v>
      </c>
      <c r="N343" s="158">
        <v>0</v>
      </c>
      <c r="O343" s="158">
        <f t="shared" si="53"/>
        <v>0</v>
      </c>
      <c r="P343" s="158">
        <v>0</v>
      </c>
      <c r="Q343" s="158">
        <f t="shared" si="54"/>
        <v>0</v>
      </c>
      <c r="R343" s="158"/>
      <c r="S343" s="158" t="s">
        <v>164</v>
      </c>
      <c r="T343" s="158" t="s">
        <v>140</v>
      </c>
      <c r="U343" s="158">
        <v>6.4149999999999999E-2</v>
      </c>
      <c r="V343" s="158">
        <f t="shared" si="55"/>
        <v>0.38</v>
      </c>
      <c r="W343" s="158"/>
      <c r="X343" s="158" t="s">
        <v>165</v>
      </c>
      <c r="Y343" s="149"/>
      <c r="Z343" s="149"/>
      <c r="AA343" s="149"/>
      <c r="AB343" s="149"/>
      <c r="AC343" s="149"/>
      <c r="AD343" s="149"/>
      <c r="AE343" s="149"/>
      <c r="AF343" s="149"/>
      <c r="AG343" s="149" t="s">
        <v>166</v>
      </c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73">
        <v>150</v>
      </c>
      <c r="B344" s="174" t="s">
        <v>566</v>
      </c>
      <c r="C344" s="181" t="s">
        <v>567</v>
      </c>
      <c r="D344" s="175" t="s">
        <v>179</v>
      </c>
      <c r="E344" s="176">
        <v>0.5</v>
      </c>
      <c r="F344" s="177"/>
      <c r="G344" s="178">
        <f t="shared" si="49"/>
        <v>0</v>
      </c>
      <c r="H344" s="159">
        <v>0</v>
      </c>
      <c r="I344" s="158">
        <f t="shared" si="50"/>
        <v>0</v>
      </c>
      <c r="J344" s="159">
        <v>81.400000000000006</v>
      </c>
      <c r="K344" s="158">
        <f t="shared" si="51"/>
        <v>40.700000000000003</v>
      </c>
      <c r="L344" s="158">
        <v>15</v>
      </c>
      <c r="M344" s="158">
        <f t="shared" si="52"/>
        <v>0</v>
      </c>
      <c r="N344" s="158">
        <v>0</v>
      </c>
      <c r="O344" s="158">
        <f t="shared" si="53"/>
        <v>0</v>
      </c>
      <c r="P344" s="158">
        <v>0</v>
      </c>
      <c r="Q344" s="158">
        <f t="shared" si="54"/>
        <v>0</v>
      </c>
      <c r="R344" s="158"/>
      <c r="S344" s="158" t="s">
        <v>164</v>
      </c>
      <c r="T344" s="158" t="s">
        <v>140</v>
      </c>
      <c r="U344" s="158">
        <v>0.14868000000000001</v>
      </c>
      <c r="V344" s="158">
        <f t="shared" si="55"/>
        <v>7.0000000000000007E-2</v>
      </c>
      <c r="W344" s="158"/>
      <c r="X344" s="158" t="s">
        <v>165</v>
      </c>
      <c r="Y344" s="149"/>
      <c r="Z344" s="149"/>
      <c r="AA344" s="149"/>
      <c r="AB344" s="149"/>
      <c r="AC344" s="149"/>
      <c r="AD344" s="149"/>
      <c r="AE344" s="149"/>
      <c r="AF344" s="149"/>
      <c r="AG344" s="149" t="s">
        <v>166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ht="22.5" outlineLevel="1" x14ac:dyDescent="0.2">
      <c r="A345" s="173">
        <v>151</v>
      </c>
      <c r="B345" s="174" t="s">
        <v>568</v>
      </c>
      <c r="C345" s="181" t="s">
        <v>569</v>
      </c>
      <c r="D345" s="175" t="s">
        <v>179</v>
      </c>
      <c r="E345" s="176">
        <v>65</v>
      </c>
      <c r="F345" s="177"/>
      <c r="G345" s="178">
        <f t="shared" si="49"/>
        <v>0</v>
      </c>
      <c r="H345" s="159">
        <v>16.14</v>
      </c>
      <c r="I345" s="158">
        <f t="shared" si="50"/>
        <v>1049.0999999999999</v>
      </c>
      <c r="J345" s="159">
        <v>42.86</v>
      </c>
      <c r="K345" s="158">
        <f t="shared" si="51"/>
        <v>2785.9</v>
      </c>
      <c r="L345" s="158">
        <v>15</v>
      </c>
      <c r="M345" s="158">
        <f t="shared" si="52"/>
        <v>0</v>
      </c>
      <c r="N345" s="158">
        <v>1.6000000000000001E-4</v>
      </c>
      <c r="O345" s="158">
        <f t="shared" si="53"/>
        <v>0.01</v>
      </c>
      <c r="P345" s="158">
        <v>0</v>
      </c>
      <c r="Q345" s="158">
        <f t="shared" si="54"/>
        <v>0</v>
      </c>
      <c r="R345" s="158"/>
      <c r="S345" s="158" t="s">
        <v>164</v>
      </c>
      <c r="T345" s="158" t="s">
        <v>140</v>
      </c>
      <c r="U345" s="158">
        <v>7.0000000000000007E-2</v>
      </c>
      <c r="V345" s="158">
        <f t="shared" si="55"/>
        <v>4.55</v>
      </c>
      <c r="W345" s="158"/>
      <c r="X345" s="158" t="s">
        <v>165</v>
      </c>
      <c r="Y345" s="149"/>
      <c r="Z345" s="149"/>
      <c r="AA345" s="149"/>
      <c r="AB345" s="149"/>
      <c r="AC345" s="149"/>
      <c r="AD345" s="149"/>
      <c r="AE345" s="149"/>
      <c r="AF345" s="149"/>
      <c r="AG345" s="149" t="s">
        <v>166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ht="22.5" outlineLevel="1" x14ac:dyDescent="0.2">
      <c r="A346" s="173">
        <v>152</v>
      </c>
      <c r="B346" s="174" t="s">
        <v>570</v>
      </c>
      <c r="C346" s="181" t="s">
        <v>571</v>
      </c>
      <c r="D346" s="175" t="s">
        <v>179</v>
      </c>
      <c r="E346" s="176">
        <v>80</v>
      </c>
      <c r="F346" s="177"/>
      <c r="G346" s="178">
        <f t="shared" si="49"/>
        <v>0</v>
      </c>
      <c r="H346" s="159">
        <v>27.11</v>
      </c>
      <c r="I346" s="158">
        <f t="shared" si="50"/>
        <v>2168.8000000000002</v>
      </c>
      <c r="J346" s="159">
        <v>44.49</v>
      </c>
      <c r="K346" s="158">
        <f t="shared" si="51"/>
        <v>3559.2</v>
      </c>
      <c r="L346" s="158">
        <v>15</v>
      </c>
      <c r="M346" s="158">
        <f t="shared" si="52"/>
        <v>0</v>
      </c>
      <c r="N346" s="158">
        <v>2.1000000000000001E-4</v>
      </c>
      <c r="O346" s="158">
        <f t="shared" si="53"/>
        <v>0.02</v>
      </c>
      <c r="P346" s="158">
        <v>0</v>
      </c>
      <c r="Q346" s="158">
        <f t="shared" si="54"/>
        <v>0</v>
      </c>
      <c r="R346" s="158"/>
      <c r="S346" s="158" t="s">
        <v>164</v>
      </c>
      <c r="T346" s="158" t="s">
        <v>140</v>
      </c>
      <c r="U346" s="158">
        <v>7.0000000000000007E-2</v>
      </c>
      <c r="V346" s="158">
        <f t="shared" si="55"/>
        <v>5.6</v>
      </c>
      <c r="W346" s="158"/>
      <c r="X346" s="158" t="s">
        <v>165</v>
      </c>
      <c r="Y346" s="149"/>
      <c r="Z346" s="149"/>
      <c r="AA346" s="149"/>
      <c r="AB346" s="149"/>
      <c r="AC346" s="149"/>
      <c r="AD346" s="149"/>
      <c r="AE346" s="149"/>
      <c r="AF346" s="149"/>
      <c r="AG346" s="149" t="s">
        <v>166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73">
        <v>153</v>
      </c>
      <c r="B347" s="174" t="s">
        <v>572</v>
      </c>
      <c r="C347" s="181" t="s">
        <v>573</v>
      </c>
      <c r="D347" s="175" t="s">
        <v>179</v>
      </c>
      <c r="E347" s="176">
        <v>12</v>
      </c>
      <c r="F347" s="177"/>
      <c r="G347" s="178">
        <f t="shared" si="49"/>
        <v>0</v>
      </c>
      <c r="H347" s="159">
        <v>0</v>
      </c>
      <c r="I347" s="158">
        <f t="shared" si="50"/>
        <v>0</v>
      </c>
      <c r="J347" s="159">
        <v>34.299999999999997</v>
      </c>
      <c r="K347" s="158">
        <f t="shared" si="51"/>
        <v>411.6</v>
      </c>
      <c r="L347" s="158">
        <v>15</v>
      </c>
      <c r="M347" s="158">
        <f t="shared" si="52"/>
        <v>0</v>
      </c>
      <c r="N347" s="158">
        <v>0</v>
      </c>
      <c r="O347" s="158">
        <f t="shared" si="53"/>
        <v>0</v>
      </c>
      <c r="P347" s="158">
        <v>0</v>
      </c>
      <c r="Q347" s="158">
        <f t="shared" si="54"/>
        <v>0</v>
      </c>
      <c r="R347" s="158"/>
      <c r="S347" s="158" t="s">
        <v>164</v>
      </c>
      <c r="T347" s="158" t="s">
        <v>140</v>
      </c>
      <c r="U347" s="158">
        <v>6.2700000000000006E-2</v>
      </c>
      <c r="V347" s="158">
        <f t="shared" si="55"/>
        <v>0.75</v>
      </c>
      <c r="W347" s="158"/>
      <c r="X347" s="158" t="s">
        <v>165</v>
      </c>
      <c r="Y347" s="149"/>
      <c r="Z347" s="149"/>
      <c r="AA347" s="149"/>
      <c r="AB347" s="149"/>
      <c r="AC347" s="149"/>
      <c r="AD347" s="149"/>
      <c r="AE347" s="149"/>
      <c r="AF347" s="149"/>
      <c r="AG347" s="149" t="s">
        <v>166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73">
        <v>154</v>
      </c>
      <c r="B348" s="174" t="s">
        <v>574</v>
      </c>
      <c r="C348" s="181" t="s">
        <v>575</v>
      </c>
      <c r="D348" s="175" t="s">
        <v>171</v>
      </c>
      <c r="E348" s="176">
        <v>18</v>
      </c>
      <c r="F348" s="177"/>
      <c r="G348" s="178">
        <f t="shared" si="49"/>
        <v>0</v>
      </c>
      <c r="H348" s="159">
        <v>0</v>
      </c>
      <c r="I348" s="158">
        <f t="shared" si="50"/>
        <v>0</v>
      </c>
      <c r="J348" s="159">
        <v>180.7</v>
      </c>
      <c r="K348" s="158">
        <f t="shared" si="51"/>
        <v>3252.6</v>
      </c>
      <c r="L348" s="158">
        <v>15</v>
      </c>
      <c r="M348" s="158">
        <f t="shared" si="52"/>
        <v>0</v>
      </c>
      <c r="N348" s="158">
        <v>0</v>
      </c>
      <c r="O348" s="158">
        <f t="shared" si="53"/>
        <v>0</v>
      </c>
      <c r="P348" s="158">
        <v>0</v>
      </c>
      <c r="Q348" s="158">
        <f t="shared" si="54"/>
        <v>0</v>
      </c>
      <c r="R348" s="158"/>
      <c r="S348" s="158" t="s">
        <v>164</v>
      </c>
      <c r="T348" s="158" t="s">
        <v>140</v>
      </c>
      <c r="U348" s="158">
        <v>0.33050000000000002</v>
      </c>
      <c r="V348" s="158">
        <f t="shared" si="55"/>
        <v>5.95</v>
      </c>
      <c r="W348" s="158"/>
      <c r="X348" s="158" t="s">
        <v>165</v>
      </c>
      <c r="Y348" s="149"/>
      <c r="Z348" s="149"/>
      <c r="AA348" s="149"/>
      <c r="AB348" s="149"/>
      <c r="AC348" s="149"/>
      <c r="AD348" s="149"/>
      <c r="AE348" s="149"/>
      <c r="AF348" s="149"/>
      <c r="AG348" s="149" t="s">
        <v>166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73">
        <v>155</v>
      </c>
      <c r="B349" s="174" t="s">
        <v>576</v>
      </c>
      <c r="C349" s="181" t="s">
        <v>577</v>
      </c>
      <c r="D349" s="175" t="s">
        <v>171</v>
      </c>
      <c r="E349" s="176">
        <v>1</v>
      </c>
      <c r="F349" s="177"/>
      <c r="G349" s="178">
        <f t="shared" si="49"/>
        <v>0</v>
      </c>
      <c r="H349" s="159">
        <v>0</v>
      </c>
      <c r="I349" s="158">
        <f t="shared" si="50"/>
        <v>0</v>
      </c>
      <c r="J349" s="159">
        <v>191.2</v>
      </c>
      <c r="K349" s="158">
        <f t="shared" si="51"/>
        <v>191.2</v>
      </c>
      <c r="L349" s="158">
        <v>15</v>
      </c>
      <c r="M349" s="158">
        <f t="shared" si="52"/>
        <v>0</v>
      </c>
      <c r="N349" s="158">
        <v>0</v>
      </c>
      <c r="O349" s="158">
        <f t="shared" si="53"/>
        <v>0</v>
      </c>
      <c r="P349" s="158">
        <v>0</v>
      </c>
      <c r="Q349" s="158">
        <f t="shared" si="54"/>
        <v>0</v>
      </c>
      <c r="R349" s="158"/>
      <c r="S349" s="158" t="s">
        <v>164</v>
      </c>
      <c r="T349" s="158" t="s">
        <v>140</v>
      </c>
      <c r="U349" s="158">
        <v>0.35</v>
      </c>
      <c r="V349" s="158">
        <f t="shared" si="55"/>
        <v>0.35</v>
      </c>
      <c r="W349" s="158"/>
      <c r="X349" s="158" t="s">
        <v>165</v>
      </c>
      <c r="Y349" s="149"/>
      <c r="Z349" s="149"/>
      <c r="AA349" s="149"/>
      <c r="AB349" s="149"/>
      <c r="AC349" s="149"/>
      <c r="AD349" s="149"/>
      <c r="AE349" s="149"/>
      <c r="AF349" s="149"/>
      <c r="AG349" s="149" t="s">
        <v>166</v>
      </c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73">
        <v>156</v>
      </c>
      <c r="B350" s="174" t="s">
        <v>578</v>
      </c>
      <c r="C350" s="181" t="s">
        <v>579</v>
      </c>
      <c r="D350" s="175" t="s">
        <v>291</v>
      </c>
      <c r="E350" s="176">
        <v>1</v>
      </c>
      <c r="F350" s="177"/>
      <c r="G350" s="178">
        <f t="shared" si="49"/>
        <v>0</v>
      </c>
      <c r="H350" s="159">
        <v>0</v>
      </c>
      <c r="I350" s="158">
        <f t="shared" si="50"/>
        <v>0</v>
      </c>
      <c r="J350" s="159">
        <v>1662.3</v>
      </c>
      <c r="K350" s="158">
        <f t="shared" si="51"/>
        <v>1662.3</v>
      </c>
      <c r="L350" s="158">
        <v>15</v>
      </c>
      <c r="M350" s="158">
        <f t="shared" si="52"/>
        <v>0</v>
      </c>
      <c r="N350" s="158">
        <v>0</v>
      </c>
      <c r="O350" s="158">
        <f t="shared" si="53"/>
        <v>0</v>
      </c>
      <c r="P350" s="158">
        <v>0</v>
      </c>
      <c r="Q350" s="158">
        <f t="shared" si="54"/>
        <v>0</v>
      </c>
      <c r="R350" s="158"/>
      <c r="S350" s="158" t="s">
        <v>139</v>
      </c>
      <c r="T350" s="158" t="s">
        <v>140</v>
      </c>
      <c r="U350" s="158">
        <v>0</v>
      </c>
      <c r="V350" s="158">
        <f t="shared" si="55"/>
        <v>0</v>
      </c>
      <c r="W350" s="158"/>
      <c r="X350" s="158" t="s">
        <v>165</v>
      </c>
      <c r="Y350" s="149"/>
      <c r="Z350" s="149"/>
      <c r="AA350" s="149"/>
      <c r="AB350" s="149"/>
      <c r="AC350" s="149"/>
      <c r="AD350" s="149"/>
      <c r="AE350" s="149"/>
      <c r="AF350" s="149"/>
      <c r="AG350" s="149" t="s">
        <v>166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73">
        <v>157</v>
      </c>
      <c r="B351" s="174" t="s">
        <v>580</v>
      </c>
      <c r="C351" s="181" t="s">
        <v>581</v>
      </c>
      <c r="D351" s="175" t="s">
        <v>304</v>
      </c>
      <c r="E351" s="176">
        <v>2</v>
      </c>
      <c r="F351" s="177"/>
      <c r="G351" s="178">
        <f t="shared" si="49"/>
        <v>0</v>
      </c>
      <c r="H351" s="159">
        <v>0</v>
      </c>
      <c r="I351" s="158">
        <f t="shared" si="50"/>
        <v>0</v>
      </c>
      <c r="J351" s="159">
        <v>574.1</v>
      </c>
      <c r="K351" s="158">
        <f t="shared" si="51"/>
        <v>1148.2</v>
      </c>
      <c r="L351" s="158">
        <v>15</v>
      </c>
      <c r="M351" s="158">
        <f t="shared" si="52"/>
        <v>0</v>
      </c>
      <c r="N351" s="158">
        <v>0</v>
      </c>
      <c r="O351" s="158">
        <f t="shared" si="53"/>
        <v>0</v>
      </c>
      <c r="P351" s="158">
        <v>0</v>
      </c>
      <c r="Q351" s="158">
        <f t="shared" si="54"/>
        <v>0</v>
      </c>
      <c r="R351" s="158"/>
      <c r="S351" s="158" t="s">
        <v>139</v>
      </c>
      <c r="T351" s="158" t="s">
        <v>140</v>
      </c>
      <c r="U351" s="158">
        <v>0</v>
      </c>
      <c r="V351" s="158">
        <f t="shared" si="55"/>
        <v>0</v>
      </c>
      <c r="W351" s="158"/>
      <c r="X351" s="158" t="s">
        <v>165</v>
      </c>
      <c r="Y351" s="149"/>
      <c r="Z351" s="149"/>
      <c r="AA351" s="149"/>
      <c r="AB351" s="149"/>
      <c r="AC351" s="149"/>
      <c r="AD351" s="149"/>
      <c r="AE351" s="149"/>
      <c r="AF351" s="149"/>
      <c r="AG351" s="149" t="s">
        <v>166</v>
      </c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73">
        <v>158</v>
      </c>
      <c r="B352" s="174" t="s">
        <v>582</v>
      </c>
      <c r="C352" s="181" t="s">
        <v>583</v>
      </c>
      <c r="D352" s="175" t="s">
        <v>304</v>
      </c>
      <c r="E352" s="176">
        <v>4</v>
      </c>
      <c r="F352" s="177"/>
      <c r="G352" s="178">
        <f t="shared" si="49"/>
        <v>0</v>
      </c>
      <c r="H352" s="159">
        <v>0</v>
      </c>
      <c r="I352" s="158">
        <f t="shared" si="50"/>
        <v>0</v>
      </c>
      <c r="J352" s="159">
        <v>387.9</v>
      </c>
      <c r="K352" s="158">
        <f t="shared" si="51"/>
        <v>1551.6</v>
      </c>
      <c r="L352" s="158">
        <v>15</v>
      </c>
      <c r="M352" s="158">
        <f t="shared" si="52"/>
        <v>0</v>
      </c>
      <c r="N352" s="158">
        <v>0</v>
      </c>
      <c r="O352" s="158">
        <f t="shared" si="53"/>
        <v>0</v>
      </c>
      <c r="P352" s="158">
        <v>0</v>
      </c>
      <c r="Q352" s="158">
        <f t="shared" si="54"/>
        <v>0</v>
      </c>
      <c r="R352" s="158"/>
      <c r="S352" s="158" t="s">
        <v>139</v>
      </c>
      <c r="T352" s="158" t="s">
        <v>140</v>
      </c>
      <c r="U352" s="158">
        <v>0</v>
      </c>
      <c r="V352" s="158">
        <f t="shared" si="55"/>
        <v>0</v>
      </c>
      <c r="W352" s="158"/>
      <c r="X352" s="158" t="s">
        <v>165</v>
      </c>
      <c r="Y352" s="149"/>
      <c r="Z352" s="149"/>
      <c r="AA352" s="149"/>
      <c r="AB352" s="149"/>
      <c r="AC352" s="149"/>
      <c r="AD352" s="149"/>
      <c r="AE352" s="149"/>
      <c r="AF352" s="149"/>
      <c r="AG352" s="149" t="s">
        <v>166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73">
        <v>159</v>
      </c>
      <c r="B353" s="174" t="s">
        <v>584</v>
      </c>
      <c r="C353" s="181" t="s">
        <v>585</v>
      </c>
      <c r="D353" s="175" t="s">
        <v>190</v>
      </c>
      <c r="E353" s="176">
        <v>1</v>
      </c>
      <c r="F353" s="177"/>
      <c r="G353" s="178">
        <f t="shared" si="49"/>
        <v>0</v>
      </c>
      <c r="H353" s="159">
        <v>543</v>
      </c>
      <c r="I353" s="158">
        <f t="shared" si="50"/>
        <v>543</v>
      </c>
      <c r="J353" s="159">
        <v>0</v>
      </c>
      <c r="K353" s="158">
        <f t="shared" si="51"/>
        <v>0</v>
      </c>
      <c r="L353" s="158">
        <v>15</v>
      </c>
      <c r="M353" s="158">
        <f t="shared" si="52"/>
        <v>0</v>
      </c>
      <c r="N353" s="158">
        <v>0</v>
      </c>
      <c r="O353" s="158">
        <f t="shared" si="53"/>
        <v>0</v>
      </c>
      <c r="P353" s="158">
        <v>0</v>
      </c>
      <c r="Q353" s="158">
        <f t="shared" si="54"/>
        <v>0</v>
      </c>
      <c r="R353" s="158"/>
      <c r="S353" s="158" t="s">
        <v>139</v>
      </c>
      <c r="T353" s="158" t="s">
        <v>140</v>
      </c>
      <c r="U353" s="158">
        <v>0</v>
      </c>
      <c r="V353" s="158">
        <f t="shared" si="55"/>
        <v>0</v>
      </c>
      <c r="W353" s="158"/>
      <c r="X353" s="158" t="s">
        <v>191</v>
      </c>
      <c r="Y353" s="149"/>
      <c r="Z353" s="149"/>
      <c r="AA353" s="149"/>
      <c r="AB353" s="149"/>
      <c r="AC353" s="149"/>
      <c r="AD353" s="149"/>
      <c r="AE353" s="149"/>
      <c r="AF353" s="149"/>
      <c r="AG353" s="149" t="s">
        <v>192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73">
        <v>160</v>
      </c>
      <c r="B354" s="174" t="s">
        <v>586</v>
      </c>
      <c r="C354" s="181" t="s">
        <v>587</v>
      </c>
      <c r="D354" s="175" t="s">
        <v>179</v>
      </c>
      <c r="E354" s="176">
        <v>12</v>
      </c>
      <c r="F354" s="177"/>
      <c r="G354" s="178">
        <f t="shared" si="49"/>
        <v>0</v>
      </c>
      <c r="H354" s="159">
        <v>114.7</v>
      </c>
      <c r="I354" s="158">
        <f t="shared" si="50"/>
        <v>1376.4</v>
      </c>
      <c r="J354" s="159">
        <v>0</v>
      </c>
      <c r="K354" s="158">
        <f t="shared" si="51"/>
        <v>0</v>
      </c>
      <c r="L354" s="158">
        <v>15</v>
      </c>
      <c r="M354" s="158">
        <f t="shared" si="52"/>
        <v>0</v>
      </c>
      <c r="N354" s="158">
        <v>5.2999999999999998E-4</v>
      </c>
      <c r="O354" s="158">
        <f t="shared" si="53"/>
        <v>0.01</v>
      </c>
      <c r="P354" s="158">
        <v>0</v>
      </c>
      <c r="Q354" s="158">
        <f t="shared" si="54"/>
        <v>0</v>
      </c>
      <c r="R354" s="158" t="s">
        <v>195</v>
      </c>
      <c r="S354" s="158" t="s">
        <v>164</v>
      </c>
      <c r="T354" s="158" t="s">
        <v>140</v>
      </c>
      <c r="U354" s="158">
        <v>0</v>
      </c>
      <c r="V354" s="158">
        <f t="shared" si="55"/>
        <v>0</v>
      </c>
      <c r="W354" s="158"/>
      <c r="X354" s="158" t="s">
        <v>191</v>
      </c>
      <c r="Y354" s="149"/>
      <c r="Z354" s="149"/>
      <c r="AA354" s="149"/>
      <c r="AB354" s="149"/>
      <c r="AC354" s="149"/>
      <c r="AD354" s="149"/>
      <c r="AE354" s="149"/>
      <c r="AF354" s="149"/>
      <c r="AG354" s="149" t="s">
        <v>192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73">
        <v>161</v>
      </c>
      <c r="B355" s="174" t="s">
        <v>588</v>
      </c>
      <c r="C355" s="181" t="s">
        <v>589</v>
      </c>
      <c r="D355" s="175" t="s">
        <v>179</v>
      </c>
      <c r="E355" s="176">
        <v>5</v>
      </c>
      <c r="F355" s="177"/>
      <c r="G355" s="178">
        <f t="shared" si="49"/>
        <v>0</v>
      </c>
      <c r="H355" s="159">
        <v>19.100000000000001</v>
      </c>
      <c r="I355" s="158">
        <f t="shared" si="50"/>
        <v>95.5</v>
      </c>
      <c r="J355" s="159">
        <v>0</v>
      </c>
      <c r="K355" s="158">
        <f t="shared" si="51"/>
        <v>0</v>
      </c>
      <c r="L355" s="158">
        <v>15</v>
      </c>
      <c r="M355" s="158">
        <f t="shared" si="52"/>
        <v>0</v>
      </c>
      <c r="N355" s="158">
        <v>8.0000000000000007E-5</v>
      </c>
      <c r="O355" s="158">
        <f t="shared" si="53"/>
        <v>0</v>
      </c>
      <c r="P355" s="158">
        <v>0</v>
      </c>
      <c r="Q355" s="158">
        <f t="shared" si="54"/>
        <v>0</v>
      </c>
      <c r="R355" s="158" t="s">
        <v>195</v>
      </c>
      <c r="S355" s="158" t="s">
        <v>164</v>
      </c>
      <c r="T355" s="158" t="s">
        <v>140</v>
      </c>
      <c r="U355" s="158">
        <v>0</v>
      </c>
      <c r="V355" s="158">
        <f t="shared" si="55"/>
        <v>0</v>
      </c>
      <c r="W355" s="158"/>
      <c r="X355" s="158" t="s">
        <v>191</v>
      </c>
      <c r="Y355" s="149"/>
      <c r="Z355" s="149"/>
      <c r="AA355" s="149"/>
      <c r="AB355" s="149"/>
      <c r="AC355" s="149"/>
      <c r="AD355" s="149"/>
      <c r="AE355" s="149"/>
      <c r="AF355" s="149"/>
      <c r="AG355" s="149" t="s">
        <v>192</v>
      </c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73">
        <v>162</v>
      </c>
      <c r="B356" s="174" t="s">
        <v>590</v>
      </c>
      <c r="C356" s="181" t="s">
        <v>591</v>
      </c>
      <c r="D356" s="175" t="s">
        <v>179</v>
      </c>
      <c r="E356" s="176">
        <v>0.5</v>
      </c>
      <c r="F356" s="177"/>
      <c r="G356" s="178">
        <f t="shared" si="49"/>
        <v>0</v>
      </c>
      <c r="H356" s="159">
        <v>23.5</v>
      </c>
      <c r="I356" s="158">
        <f t="shared" si="50"/>
        <v>11.75</v>
      </c>
      <c r="J356" s="159">
        <v>0</v>
      </c>
      <c r="K356" s="158">
        <f t="shared" si="51"/>
        <v>0</v>
      </c>
      <c r="L356" s="158">
        <v>15</v>
      </c>
      <c r="M356" s="158">
        <f t="shared" si="52"/>
        <v>0</v>
      </c>
      <c r="N356" s="158">
        <v>6.0000000000000002E-5</v>
      </c>
      <c r="O356" s="158">
        <f t="shared" si="53"/>
        <v>0</v>
      </c>
      <c r="P356" s="158">
        <v>0</v>
      </c>
      <c r="Q356" s="158">
        <f t="shared" si="54"/>
        <v>0</v>
      </c>
      <c r="R356" s="158" t="s">
        <v>195</v>
      </c>
      <c r="S356" s="158" t="s">
        <v>164</v>
      </c>
      <c r="T356" s="158" t="s">
        <v>140</v>
      </c>
      <c r="U356" s="158">
        <v>0</v>
      </c>
      <c r="V356" s="158">
        <f t="shared" si="55"/>
        <v>0</v>
      </c>
      <c r="W356" s="158"/>
      <c r="X356" s="158" t="s">
        <v>191</v>
      </c>
      <c r="Y356" s="149"/>
      <c r="Z356" s="149"/>
      <c r="AA356" s="149"/>
      <c r="AB356" s="149"/>
      <c r="AC356" s="149"/>
      <c r="AD356" s="149"/>
      <c r="AE356" s="149"/>
      <c r="AF356" s="149"/>
      <c r="AG356" s="149" t="s">
        <v>192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ht="22.5" outlineLevel="1" x14ac:dyDescent="0.2">
      <c r="A357" s="173">
        <v>163</v>
      </c>
      <c r="B357" s="174" t="s">
        <v>592</v>
      </c>
      <c r="C357" s="181" t="s">
        <v>593</v>
      </c>
      <c r="D357" s="175" t="s">
        <v>171</v>
      </c>
      <c r="E357" s="176">
        <v>6</v>
      </c>
      <c r="F357" s="177"/>
      <c r="G357" s="178">
        <f t="shared" si="49"/>
        <v>0</v>
      </c>
      <c r="H357" s="159">
        <v>159</v>
      </c>
      <c r="I357" s="158">
        <f t="shared" si="50"/>
        <v>954</v>
      </c>
      <c r="J357" s="159">
        <v>0</v>
      </c>
      <c r="K357" s="158">
        <f t="shared" si="51"/>
        <v>0</v>
      </c>
      <c r="L357" s="158">
        <v>15</v>
      </c>
      <c r="M357" s="158">
        <f t="shared" si="52"/>
        <v>0</v>
      </c>
      <c r="N357" s="158">
        <v>1.0000000000000001E-5</v>
      </c>
      <c r="O357" s="158">
        <f t="shared" si="53"/>
        <v>0</v>
      </c>
      <c r="P357" s="158">
        <v>0</v>
      </c>
      <c r="Q357" s="158">
        <f t="shared" si="54"/>
        <v>0</v>
      </c>
      <c r="R357" s="158" t="s">
        <v>195</v>
      </c>
      <c r="S357" s="158" t="s">
        <v>164</v>
      </c>
      <c r="T357" s="158" t="s">
        <v>140</v>
      </c>
      <c r="U357" s="158">
        <v>0</v>
      </c>
      <c r="V357" s="158">
        <f t="shared" si="55"/>
        <v>0</v>
      </c>
      <c r="W357" s="158"/>
      <c r="X357" s="158" t="s">
        <v>191</v>
      </c>
      <c r="Y357" s="149"/>
      <c r="Z357" s="149"/>
      <c r="AA357" s="149"/>
      <c r="AB357" s="149"/>
      <c r="AC357" s="149"/>
      <c r="AD357" s="149"/>
      <c r="AE357" s="149"/>
      <c r="AF357" s="149"/>
      <c r="AG357" s="149" t="s">
        <v>192</v>
      </c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73">
        <v>164</v>
      </c>
      <c r="B358" s="174" t="s">
        <v>594</v>
      </c>
      <c r="C358" s="181" t="s">
        <v>595</v>
      </c>
      <c r="D358" s="175" t="s">
        <v>171</v>
      </c>
      <c r="E358" s="176">
        <v>1</v>
      </c>
      <c r="F358" s="177"/>
      <c r="G358" s="178">
        <f t="shared" si="49"/>
        <v>0</v>
      </c>
      <c r="H358" s="159">
        <v>617.29999999999995</v>
      </c>
      <c r="I358" s="158">
        <f t="shared" si="50"/>
        <v>617.29999999999995</v>
      </c>
      <c r="J358" s="159">
        <v>0</v>
      </c>
      <c r="K358" s="158">
        <f t="shared" si="51"/>
        <v>0</v>
      </c>
      <c r="L358" s="158">
        <v>15</v>
      </c>
      <c r="M358" s="158">
        <f t="shared" si="52"/>
        <v>0</v>
      </c>
      <c r="N358" s="158">
        <v>2.4000000000000001E-4</v>
      </c>
      <c r="O358" s="158">
        <f t="shared" si="53"/>
        <v>0</v>
      </c>
      <c r="P358" s="158">
        <v>0</v>
      </c>
      <c r="Q358" s="158">
        <f t="shared" si="54"/>
        <v>0</v>
      </c>
      <c r="R358" s="158" t="s">
        <v>195</v>
      </c>
      <c r="S358" s="158" t="s">
        <v>164</v>
      </c>
      <c r="T358" s="158" t="s">
        <v>140</v>
      </c>
      <c r="U358" s="158">
        <v>0</v>
      </c>
      <c r="V358" s="158">
        <f t="shared" si="55"/>
        <v>0</v>
      </c>
      <c r="W358" s="158"/>
      <c r="X358" s="158" t="s">
        <v>191</v>
      </c>
      <c r="Y358" s="149"/>
      <c r="Z358" s="149"/>
      <c r="AA358" s="149"/>
      <c r="AB358" s="149"/>
      <c r="AC358" s="149"/>
      <c r="AD358" s="149"/>
      <c r="AE358" s="149"/>
      <c r="AF358" s="149"/>
      <c r="AG358" s="149" t="s">
        <v>192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73">
        <v>165</v>
      </c>
      <c r="B359" s="174" t="s">
        <v>596</v>
      </c>
      <c r="C359" s="181" t="s">
        <v>597</v>
      </c>
      <c r="D359" s="175" t="s">
        <v>171</v>
      </c>
      <c r="E359" s="176">
        <v>1</v>
      </c>
      <c r="F359" s="177"/>
      <c r="G359" s="178">
        <f t="shared" si="49"/>
        <v>0</v>
      </c>
      <c r="H359" s="159">
        <v>958.6</v>
      </c>
      <c r="I359" s="158">
        <f t="shared" si="50"/>
        <v>958.6</v>
      </c>
      <c r="J359" s="159">
        <v>0</v>
      </c>
      <c r="K359" s="158">
        <f t="shared" si="51"/>
        <v>0</v>
      </c>
      <c r="L359" s="158">
        <v>15</v>
      </c>
      <c r="M359" s="158">
        <f t="shared" si="52"/>
        <v>0</v>
      </c>
      <c r="N359" s="158">
        <v>3.8999999999999999E-4</v>
      </c>
      <c r="O359" s="158">
        <f t="shared" si="53"/>
        <v>0</v>
      </c>
      <c r="P359" s="158">
        <v>0</v>
      </c>
      <c r="Q359" s="158">
        <f t="shared" si="54"/>
        <v>0</v>
      </c>
      <c r="R359" s="158" t="s">
        <v>195</v>
      </c>
      <c r="S359" s="158" t="s">
        <v>164</v>
      </c>
      <c r="T359" s="158" t="s">
        <v>140</v>
      </c>
      <c r="U359" s="158">
        <v>0</v>
      </c>
      <c r="V359" s="158">
        <f t="shared" si="55"/>
        <v>0</v>
      </c>
      <c r="W359" s="158"/>
      <c r="X359" s="158" t="s">
        <v>191</v>
      </c>
      <c r="Y359" s="149"/>
      <c r="Z359" s="149"/>
      <c r="AA359" s="149"/>
      <c r="AB359" s="149"/>
      <c r="AC359" s="149"/>
      <c r="AD359" s="149"/>
      <c r="AE359" s="149"/>
      <c r="AF359" s="149"/>
      <c r="AG359" s="149" t="s">
        <v>192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73">
        <v>166</v>
      </c>
      <c r="B360" s="174" t="s">
        <v>598</v>
      </c>
      <c r="C360" s="181" t="s">
        <v>599</v>
      </c>
      <c r="D360" s="175" t="s">
        <v>171</v>
      </c>
      <c r="E360" s="176">
        <v>6</v>
      </c>
      <c r="F360" s="177"/>
      <c r="G360" s="178">
        <f t="shared" si="49"/>
        <v>0</v>
      </c>
      <c r="H360" s="159">
        <v>53.9</v>
      </c>
      <c r="I360" s="158">
        <f t="shared" si="50"/>
        <v>323.39999999999998</v>
      </c>
      <c r="J360" s="159">
        <v>0</v>
      </c>
      <c r="K360" s="158">
        <f t="shared" si="51"/>
        <v>0</v>
      </c>
      <c r="L360" s="158">
        <v>15</v>
      </c>
      <c r="M360" s="158">
        <f t="shared" si="52"/>
        <v>0</v>
      </c>
      <c r="N360" s="158">
        <v>1.0000000000000001E-5</v>
      </c>
      <c r="O360" s="158">
        <f t="shared" si="53"/>
        <v>0</v>
      </c>
      <c r="P360" s="158">
        <v>0</v>
      </c>
      <c r="Q360" s="158">
        <f t="shared" si="54"/>
        <v>0</v>
      </c>
      <c r="R360" s="158" t="s">
        <v>195</v>
      </c>
      <c r="S360" s="158" t="s">
        <v>164</v>
      </c>
      <c r="T360" s="158" t="s">
        <v>140</v>
      </c>
      <c r="U360" s="158">
        <v>0</v>
      </c>
      <c r="V360" s="158">
        <f t="shared" si="55"/>
        <v>0</v>
      </c>
      <c r="W360" s="158"/>
      <c r="X360" s="158" t="s">
        <v>191</v>
      </c>
      <c r="Y360" s="149"/>
      <c r="Z360" s="149"/>
      <c r="AA360" s="149"/>
      <c r="AB360" s="149"/>
      <c r="AC360" s="149"/>
      <c r="AD360" s="149"/>
      <c r="AE360" s="149"/>
      <c r="AF360" s="149"/>
      <c r="AG360" s="149" t="s">
        <v>192</v>
      </c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73">
        <v>167</v>
      </c>
      <c r="B361" s="174" t="s">
        <v>598</v>
      </c>
      <c r="C361" s="181" t="s">
        <v>599</v>
      </c>
      <c r="D361" s="175" t="s">
        <v>171</v>
      </c>
      <c r="E361" s="176">
        <v>6</v>
      </c>
      <c r="F361" s="177"/>
      <c r="G361" s="178">
        <f t="shared" si="49"/>
        <v>0</v>
      </c>
      <c r="H361" s="159">
        <v>53.9</v>
      </c>
      <c r="I361" s="158">
        <f t="shared" si="50"/>
        <v>323.39999999999998</v>
      </c>
      <c r="J361" s="159">
        <v>0</v>
      </c>
      <c r="K361" s="158">
        <f t="shared" si="51"/>
        <v>0</v>
      </c>
      <c r="L361" s="158">
        <v>15</v>
      </c>
      <c r="M361" s="158">
        <f t="shared" si="52"/>
        <v>0</v>
      </c>
      <c r="N361" s="158">
        <v>1.0000000000000001E-5</v>
      </c>
      <c r="O361" s="158">
        <f t="shared" si="53"/>
        <v>0</v>
      </c>
      <c r="P361" s="158">
        <v>0</v>
      </c>
      <c r="Q361" s="158">
        <f t="shared" si="54"/>
        <v>0</v>
      </c>
      <c r="R361" s="158" t="s">
        <v>195</v>
      </c>
      <c r="S361" s="158" t="s">
        <v>164</v>
      </c>
      <c r="T361" s="158" t="s">
        <v>140</v>
      </c>
      <c r="U361" s="158">
        <v>0</v>
      </c>
      <c r="V361" s="158">
        <f t="shared" si="55"/>
        <v>0</v>
      </c>
      <c r="W361" s="158"/>
      <c r="X361" s="158" t="s">
        <v>191</v>
      </c>
      <c r="Y361" s="149"/>
      <c r="Z361" s="149"/>
      <c r="AA361" s="149"/>
      <c r="AB361" s="149"/>
      <c r="AC361" s="149"/>
      <c r="AD361" s="149"/>
      <c r="AE361" s="149"/>
      <c r="AF361" s="149"/>
      <c r="AG361" s="149" t="s">
        <v>192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73">
        <v>168</v>
      </c>
      <c r="B362" s="174" t="s">
        <v>600</v>
      </c>
      <c r="C362" s="181" t="s">
        <v>601</v>
      </c>
      <c r="D362" s="175" t="s">
        <v>171</v>
      </c>
      <c r="E362" s="176">
        <v>6</v>
      </c>
      <c r="F362" s="177"/>
      <c r="G362" s="178">
        <f t="shared" si="49"/>
        <v>0</v>
      </c>
      <c r="H362" s="159">
        <v>34.1</v>
      </c>
      <c r="I362" s="158">
        <f t="shared" si="50"/>
        <v>204.6</v>
      </c>
      <c r="J362" s="159">
        <v>0</v>
      </c>
      <c r="K362" s="158">
        <f t="shared" si="51"/>
        <v>0</v>
      </c>
      <c r="L362" s="158">
        <v>15</v>
      </c>
      <c r="M362" s="158">
        <f t="shared" si="52"/>
        <v>0</v>
      </c>
      <c r="N362" s="158">
        <v>5.0000000000000002E-5</v>
      </c>
      <c r="O362" s="158">
        <f t="shared" si="53"/>
        <v>0</v>
      </c>
      <c r="P362" s="158">
        <v>0</v>
      </c>
      <c r="Q362" s="158">
        <f t="shared" si="54"/>
        <v>0</v>
      </c>
      <c r="R362" s="158" t="s">
        <v>195</v>
      </c>
      <c r="S362" s="158" t="s">
        <v>164</v>
      </c>
      <c r="T362" s="158" t="s">
        <v>140</v>
      </c>
      <c r="U362" s="158">
        <v>0</v>
      </c>
      <c r="V362" s="158">
        <f t="shared" si="55"/>
        <v>0</v>
      </c>
      <c r="W362" s="158"/>
      <c r="X362" s="158" t="s">
        <v>191</v>
      </c>
      <c r="Y362" s="149"/>
      <c r="Z362" s="149"/>
      <c r="AA362" s="149"/>
      <c r="AB362" s="149"/>
      <c r="AC362" s="149"/>
      <c r="AD362" s="149"/>
      <c r="AE362" s="149"/>
      <c r="AF362" s="149"/>
      <c r="AG362" s="149" t="s">
        <v>192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73">
        <v>169</v>
      </c>
      <c r="B363" s="174" t="s">
        <v>602</v>
      </c>
      <c r="C363" s="181" t="s">
        <v>603</v>
      </c>
      <c r="D363" s="175" t="s">
        <v>171</v>
      </c>
      <c r="E363" s="176">
        <v>1</v>
      </c>
      <c r="F363" s="177"/>
      <c r="G363" s="178">
        <f t="shared" si="49"/>
        <v>0</v>
      </c>
      <c r="H363" s="159">
        <v>46.9</v>
      </c>
      <c r="I363" s="158">
        <f t="shared" si="50"/>
        <v>46.9</v>
      </c>
      <c r="J363" s="159">
        <v>0</v>
      </c>
      <c r="K363" s="158">
        <f t="shared" si="51"/>
        <v>0</v>
      </c>
      <c r="L363" s="158">
        <v>15</v>
      </c>
      <c r="M363" s="158">
        <f t="shared" si="52"/>
        <v>0</v>
      </c>
      <c r="N363" s="158">
        <v>0</v>
      </c>
      <c r="O363" s="158">
        <f t="shared" si="53"/>
        <v>0</v>
      </c>
      <c r="P363" s="158">
        <v>0</v>
      </c>
      <c r="Q363" s="158">
        <f t="shared" si="54"/>
        <v>0</v>
      </c>
      <c r="R363" s="158" t="s">
        <v>195</v>
      </c>
      <c r="S363" s="158" t="s">
        <v>164</v>
      </c>
      <c r="T363" s="158" t="s">
        <v>140</v>
      </c>
      <c r="U363" s="158">
        <v>0</v>
      </c>
      <c r="V363" s="158">
        <f t="shared" si="55"/>
        <v>0</v>
      </c>
      <c r="W363" s="158"/>
      <c r="X363" s="158" t="s">
        <v>191</v>
      </c>
      <c r="Y363" s="149"/>
      <c r="Z363" s="149"/>
      <c r="AA363" s="149"/>
      <c r="AB363" s="149"/>
      <c r="AC363" s="149"/>
      <c r="AD363" s="149"/>
      <c r="AE363" s="149"/>
      <c r="AF363" s="149"/>
      <c r="AG363" s="149" t="s">
        <v>192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73">
        <v>170</v>
      </c>
      <c r="B364" s="174" t="s">
        <v>604</v>
      </c>
      <c r="C364" s="181" t="s">
        <v>605</v>
      </c>
      <c r="D364" s="175" t="s">
        <v>171</v>
      </c>
      <c r="E364" s="176">
        <v>18</v>
      </c>
      <c r="F364" s="177"/>
      <c r="G364" s="178">
        <f t="shared" si="49"/>
        <v>0</v>
      </c>
      <c r="H364" s="159">
        <v>14.4</v>
      </c>
      <c r="I364" s="158">
        <f t="shared" si="50"/>
        <v>259.2</v>
      </c>
      <c r="J364" s="159">
        <v>0</v>
      </c>
      <c r="K364" s="158">
        <f t="shared" si="51"/>
        <v>0</v>
      </c>
      <c r="L364" s="158">
        <v>15</v>
      </c>
      <c r="M364" s="158">
        <f t="shared" si="52"/>
        <v>0</v>
      </c>
      <c r="N364" s="158">
        <v>4.0000000000000003E-5</v>
      </c>
      <c r="O364" s="158">
        <f t="shared" si="53"/>
        <v>0</v>
      </c>
      <c r="P364" s="158">
        <v>0</v>
      </c>
      <c r="Q364" s="158">
        <f t="shared" si="54"/>
        <v>0</v>
      </c>
      <c r="R364" s="158" t="s">
        <v>195</v>
      </c>
      <c r="S364" s="158" t="s">
        <v>164</v>
      </c>
      <c r="T364" s="158" t="s">
        <v>140</v>
      </c>
      <c r="U364" s="158">
        <v>0</v>
      </c>
      <c r="V364" s="158">
        <f t="shared" si="55"/>
        <v>0</v>
      </c>
      <c r="W364" s="158"/>
      <c r="X364" s="158" t="s">
        <v>191</v>
      </c>
      <c r="Y364" s="149"/>
      <c r="Z364" s="149"/>
      <c r="AA364" s="149"/>
      <c r="AB364" s="149"/>
      <c r="AC364" s="149"/>
      <c r="AD364" s="149"/>
      <c r="AE364" s="149"/>
      <c r="AF364" s="149"/>
      <c r="AG364" s="149" t="s">
        <v>192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73">
        <v>171</v>
      </c>
      <c r="B365" s="174" t="s">
        <v>606</v>
      </c>
      <c r="C365" s="181" t="s">
        <v>607</v>
      </c>
      <c r="D365" s="175" t="s">
        <v>171</v>
      </c>
      <c r="E365" s="176">
        <v>3</v>
      </c>
      <c r="F365" s="177"/>
      <c r="G365" s="178">
        <f t="shared" si="49"/>
        <v>0</v>
      </c>
      <c r="H365" s="159">
        <v>609.5</v>
      </c>
      <c r="I365" s="158">
        <f t="shared" si="50"/>
        <v>1828.5</v>
      </c>
      <c r="J365" s="159">
        <v>0</v>
      </c>
      <c r="K365" s="158">
        <f t="shared" si="51"/>
        <v>0</v>
      </c>
      <c r="L365" s="158">
        <v>15</v>
      </c>
      <c r="M365" s="158">
        <f t="shared" si="52"/>
        <v>0</v>
      </c>
      <c r="N365" s="158">
        <v>4.0000000000000001E-3</v>
      </c>
      <c r="O365" s="158">
        <f t="shared" si="53"/>
        <v>0.01</v>
      </c>
      <c r="P365" s="158">
        <v>0</v>
      </c>
      <c r="Q365" s="158">
        <f t="shared" si="54"/>
        <v>0</v>
      </c>
      <c r="R365" s="158" t="s">
        <v>195</v>
      </c>
      <c r="S365" s="158" t="s">
        <v>164</v>
      </c>
      <c r="T365" s="158" t="s">
        <v>140</v>
      </c>
      <c r="U365" s="158">
        <v>0</v>
      </c>
      <c r="V365" s="158">
        <f t="shared" si="55"/>
        <v>0</v>
      </c>
      <c r="W365" s="158"/>
      <c r="X365" s="158" t="s">
        <v>191</v>
      </c>
      <c r="Y365" s="149"/>
      <c r="Z365" s="149"/>
      <c r="AA365" s="149"/>
      <c r="AB365" s="149"/>
      <c r="AC365" s="149"/>
      <c r="AD365" s="149"/>
      <c r="AE365" s="149"/>
      <c r="AF365" s="149"/>
      <c r="AG365" s="149" t="s">
        <v>192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73">
        <v>172</v>
      </c>
      <c r="B366" s="174" t="s">
        <v>608</v>
      </c>
      <c r="C366" s="181" t="s">
        <v>609</v>
      </c>
      <c r="D366" s="175" t="s">
        <v>171</v>
      </c>
      <c r="E366" s="176">
        <v>2</v>
      </c>
      <c r="F366" s="177"/>
      <c r="G366" s="178">
        <f t="shared" si="49"/>
        <v>0</v>
      </c>
      <c r="H366" s="159">
        <v>1341</v>
      </c>
      <c r="I366" s="158">
        <f t="shared" si="50"/>
        <v>2682</v>
      </c>
      <c r="J366" s="159">
        <v>0</v>
      </c>
      <c r="K366" s="158">
        <f t="shared" si="51"/>
        <v>0</v>
      </c>
      <c r="L366" s="158">
        <v>15</v>
      </c>
      <c r="M366" s="158">
        <f t="shared" si="52"/>
        <v>0</v>
      </c>
      <c r="N366" s="158">
        <v>4.0000000000000001E-3</v>
      </c>
      <c r="O366" s="158">
        <f t="shared" si="53"/>
        <v>0.01</v>
      </c>
      <c r="P366" s="158">
        <v>0</v>
      </c>
      <c r="Q366" s="158">
        <f t="shared" si="54"/>
        <v>0</v>
      </c>
      <c r="R366" s="158"/>
      <c r="S366" s="158" t="s">
        <v>139</v>
      </c>
      <c r="T366" s="158" t="s">
        <v>140</v>
      </c>
      <c r="U366" s="158">
        <v>0</v>
      </c>
      <c r="V366" s="158">
        <f t="shared" si="55"/>
        <v>0</v>
      </c>
      <c r="W366" s="158"/>
      <c r="X366" s="158" t="s">
        <v>191</v>
      </c>
      <c r="Y366" s="149"/>
      <c r="Z366" s="149"/>
      <c r="AA366" s="149"/>
      <c r="AB366" s="149"/>
      <c r="AC366" s="149"/>
      <c r="AD366" s="149"/>
      <c r="AE366" s="149"/>
      <c r="AF366" s="149"/>
      <c r="AG366" s="149" t="s">
        <v>192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73">
        <v>173</v>
      </c>
      <c r="B367" s="174" t="s">
        <v>610</v>
      </c>
      <c r="C367" s="181" t="s">
        <v>611</v>
      </c>
      <c r="D367" s="175" t="s">
        <v>171</v>
      </c>
      <c r="E367" s="176">
        <v>1</v>
      </c>
      <c r="F367" s="177"/>
      <c r="G367" s="178">
        <f t="shared" si="49"/>
        <v>0</v>
      </c>
      <c r="H367" s="159">
        <v>1083.8</v>
      </c>
      <c r="I367" s="158">
        <f t="shared" si="50"/>
        <v>1083.8</v>
      </c>
      <c r="J367" s="159">
        <v>0</v>
      </c>
      <c r="K367" s="158">
        <f t="shared" si="51"/>
        <v>0</v>
      </c>
      <c r="L367" s="158">
        <v>15</v>
      </c>
      <c r="M367" s="158">
        <f t="shared" si="52"/>
        <v>0</v>
      </c>
      <c r="N367" s="158">
        <v>2.63E-2</v>
      </c>
      <c r="O367" s="158">
        <f t="shared" si="53"/>
        <v>0.03</v>
      </c>
      <c r="P367" s="158">
        <v>0</v>
      </c>
      <c r="Q367" s="158">
        <f t="shared" si="54"/>
        <v>0</v>
      </c>
      <c r="R367" s="158"/>
      <c r="S367" s="158" t="s">
        <v>139</v>
      </c>
      <c r="T367" s="158" t="s">
        <v>140</v>
      </c>
      <c r="U367" s="158">
        <v>0</v>
      </c>
      <c r="V367" s="158">
        <f t="shared" si="55"/>
        <v>0</v>
      </c>
      <c r="W367" s="158"/>
      <c r="X367" s="158" t="s">
        <v>191</v>
      </c>
      <c r="Y367" s="149"/>
      <c r="Z367" s="149"/>
      <c r="AA367" s="149"/>
      <c r="AB367" s="149"/>
      <c r="AC367" s="149"/>
      <c r="AD367" s="149"/>
      <c r="AE367" s="149"/>
      <c r="AF367" s="149"/>
      <c r="AG367" s="149" t="s">
        <v>192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73">
        <v>174</v>
      </c>
      <c r="B368" s="174" t="s">
        <v>612</v>
      </c>
      <c r="C368" s="181" t="s">
        <v>613</v>
      </c>
      <c r="D368" s="175" t="s">
        <v>171</v>
      </c>
      <c r="E368" s="176">
        <v>1</v>
      </c>
      <c r="F368" s="177"/>
      <c r="G368" s="178">
        <f t="shared" si="49"/>
        <v>0</v>
      </c>
      <c r="H368" s="159">
        <v>221.1</v>
      </c>
      <c r="I368" s="158">
        <f t="shared" si="50"/>
        <v>221.1</v>
      </c>
      <c r="J368" s="159">
        <v>0</v>
      </c>
      <c r="K368" s="158">
        <f t="shared" si="51"/>
        <v>0</v>
      </c>
      <c r="L368" s="158">
        <v>15</v>
      </c>
      <c r="M368" s="158">
        <f t="shared" si="52"/>
        <v>0</v>
      </c>
      <c r="N368" s="158">
        <v>1.8000000000000001E-4</v>
      </c>
      <c r="O368" s="158">
        <f t="shared" si="53"/>
        <v>0</v>
      </c>
      <c r="P368" s="158">
        <v>0</v>
      </c>
      <c r="Q368" s="158">
        <f t="shared" si="54"/>
        <v>0</v>
      </c>
      <c r="R368" s="158" t="s">
        <v>195</v>
      </c>
      <c r="S368" s="158" t="s">
        <v>164</v>
      </c>
      <c r="T368" s="158" t="s">
        <v>140</v>
      </c>
      <c r="U368" s="158">
        <v>0</v>
      </c>
      <c r="V368" s="158">
        <f t="shared" si="55"/>
        <v>0</v>
      </c>
      <c r="W368" s="158"/>
      <c r="X368" s="158" t="s">
        <v>191</v>
      </c>
      <c r="Y368" s="149"/>
      <c r="Z368" s="149"/>
      <c r="AA368" s="149"/>
      <c r="AB368" s="149"/>
      <c r="AC368" s="149"/>
      <c r="AD368" s="149"/>
      <c r="AE368" s="149"/>
      <c r="AF368" s="149"/>
      <c r="AG368" s="149" t="s">
        <v>192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73">
        <v>175</v>
      </c>
      <c r="B369" s="174" t="s">
        <v>614</v>
      </c>
      <c r="C369" s="181" t="s">
        <v>615</v>
      </c>
      <c r="D369" s="175" t="s">
        <v>171</v>
      </c>
      <c r="E369" s="176">
        <v>1</v>
      </c>
      <c r="F369" s="177"/>
      <c r="G369" s="178">
        <f t="shared" si="49"/>
        <v>0</v>
      </c>
      <c r="H369" s="159">
        <v>160.69999999999999</v>
      </c>
      <c r="I369" s="158">
        <f t="shared" si="50"/>
        <v>160.69999999999999</v>
      </c>
      <c r="J369" s="159">
        <v>0</v>
      </c>
      <c r="K369" s="158">
        <f t="shared" si="51"/>
        <v>0</v>
      </c>
      <c r="L369" s="158">
        <v>15</v>
      </c>
      <c r="M369" s="158">
        <f t="shared" si="52"/>
        <v>0</v>
      </c>
      <c r="N369" s="158">
        <v>1.8000000000000001E-4</v>
      </c>
      <c r="O369" s="158">
        <f t="shared" si="53"/>
        <v>0</v>
      </c>
      <c r="P369" s="158">
        <v>0</v>
      </c>
      <c r="Q369" s="158">
        <f t="shared" si="54"/>
        <v>0</v>
      </c>
      <c r="R369" s="158" t="s">
        <v>195</v>
      </c>
      <c r="S369" s="158" t="s">
        <v>164</v>
      </c>
      <c r="T369" s="158" t="s">
        <v>140</v>
      </c>
      <c r="U369" s="158">
        <v>0</v>
      </c>
      <c r="V369" s="158">
        <f t="shared" si="55"/>
        <v>0</v>
      </c>
      <c r="W369" s="158"/>
      <c r="X369" s="158" t="s">
        <v>191</v>
      </c>
      <c r="Y369" s="149"/>
      <c r="Z369" s="149"/>
      <c r="AA369" s="149"/>
      <c r="AB369" s="149"/>
      <c r="AC369" s="149"/>
      <c r="AD369" s="149"/>
      <c r="AE369" s="149"/>
      <c r="AF369" s="149"/>
      <c r="AG369" s="149" t="s">
        <v>192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73">
        <v>176</v>
      </c>
      <c r="B370" s="174" t="s">
        <v>616</v>
      </c>
      <c r="C370" s="181" t="s">
        <v>617</v>
      </c>
      <c r="D370" s="175" t="s">
        <v>171</v>
      </c>
      <c r="E370" s="176">
        <v>1</v>
      </c>
      <c r="F370" s="177"/>
      <c r="G370" s="178">
        <f t="shared" si="49"/>
        <v>0</v>
      </c>
      <c r="H370" s="159">
        <v>418.9</v>
      </c>
      <c r="I370" s="158">
        <f t="shared" si="50"/>
        <v>418.9</v>
      </c>
      <c r="J370" s="159">
        <v>0</v>
      </c>
      <c r="K370" s="158">
        <f t="shared" si="51"/>
        <v>0</v>
      </c>
      <c r="L370" s="158">
        <v>15</v>
      </c>
      <c r="M370" s="158">
        <f t="shared" si="52"/>
        <v>0</v>
      </c>
      <c r="N370" s="158">
        <v>4.0000000000000002E-4</v>
      </c>
      <c r="O370" s="158">
        <f t="shared" si="53"/>
        <v>0</v>
      </c>
      <c r="P370" s="158">
        <v>0</v>
      </c>
      <c r="Q370" s="158">
        <f t="shared" si="54"/>
        <v>0</v>
      </c>
      <c r="R370" s="158" t="s">
        <v>195</v>
      </c>
      <c r="S370" s="158" t="s">
        <v>164</v>
      </c>
      <c r="T370" s="158" t="s">
        <v>140</v>
      </c>
      <c r="U370" s="158">
        <v>0</v>
      </c>
      <c r="V370" s="158">
        <f t="shared" si="55"/>
        <v>0</v>
      </c>
      <c r="W370" s="158"/>
      <c r="X370" s="158" t="s">
        <v>191</v>
      </c>
      <c r="Y370" s="149"/>
      <c r="Z370" s="149"/>
      <c r="AA370" s="149"/>
      <c r="AB370" s="149"/>
      <c r="AC370" s="149"/>
      <c r="AD370" s="149"/>
      <c r="AE370" s="149"/>
      <c r="AF370" s="149"/>
      <c r="AG370" s="149" t="s">
        <v>192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73">
        <v>177</v>
      </c>
      <c r="B371" s="174" t="s">
        <v>618</v>
      </c>
      <c r="C371" s="181" t="s">
        <v>619</v>
      </c>
      <c r="D371" s="175" t="s">
        <v>171</v>
      </c>
      <c r="E371" s="176">
        <v>1</v>
      </c>
      <c r="F371" s="177"/>
      <c r="G371" s="178">
        <f t="shared" si="49"/>
        <v>0</v>
      </c>
      <c r="H371" s="159">
        <v>980.8</v>
      </c>
      <c r="I371" s="158">
        <f t="shared" si="50"/>
        <v>980.8</v>
      </c>
      <c r="J371" s="159">
        <v>0</v>
      </c>
      <c r="K371" s="158">
        <f t="shared" si="51"/>
        <v>0</v>
      </c>
      <c r="L371" s="158">
        <v>15</v>
      </c>
      <c r="M371" s="158">
        <f t="shared" si="52"/>
        <v>0</v>
      </c>
      <c r="N371" s="158">
        <v>5.0000000000000001E-4</v>
      </c>
      <c r="O371" s="158">
        <f t="shared" si="53"/>
        <v>0</v>
      </c>
      <c r="P371" s="158">
        <v>0</v>
      </c>
      <c r="Q371" s="158">
        <f t="shared" si="54"/>
        <v>0</v>
      </c>
      <c r="R371" s="158" t="s">
        <v>195</v>
      </c>
      <c r="S371" s="158" t="s">
        <v>164</v>
      </c>
      <c r="T371" s="158" t="s">
        <v>140</v>
      </c>
      <c r="U371" s="158">
        <v>0</v>
      </c>
      <c r="V371" s="158">
        <f t="shared" si="55"/>
        <v>0</v>
      </c>
      <c r="W371" s="158"/>
      <c r="X371" s="158" t="s">
        <v>191</v>
      </c>
      <c r="Y371" s="149"/>
      <c r="Z371" s="149"/>
      <c r="AA371" s="149"/>
      <c r="AB371" s="149"/>
      <c r="AC371" s="149"/>
      <c r="AD371" s="149"/>
      <c r="AE371" s="149"/>
      <c r="AF371" s="149"/>
      <c r="AG371" s="149" t="s">
        <v>192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ht="22.5" outlineLevel="1" x14ac:dyDescent="0.2">
      <c r="A372" s="173">
        <v>178</v>
      </c>
      <c r="B372" s="174" t="s">
        <v>620</v>
      </c>
      <c r="C372" s="181" t="s">
        <v>621</v>
      </c>
      <c r="D372" s="175" t="s">
        <v>171</v>
      </c>
      <c r="E372" s="176">
        <v>1</v>
      </c>
      <c r="F372" s="177"/>
      <c r="G372" s="178">
        <f t="shared" si="49"/>
        <v>0</v>
      </c>
      <c r="H372" s="159">
        <v>1569.3</v>
      </c>
      <c r="I372" s="158">
        <f t="shared" si="50"/>
        <v>1569.3</v>
      </c>
      <c r="J372" s="159">
        <v>0</v>
      </c>
      <c r="K372" s="158">
        <f t="shared" si="51"/>
        <v>0</v>
      </c>
      <c r="L372" s="158">
        <v>15</v>
      </c>
      <c r="M372" s="158">
        <f t="shared" si="52"/>
        <v>0</v>
      </c>
      <c r="N372" s="158">
        <v>2.7E-4</v>
      </c>
      <c r="O372" s="158">
        <f t="shared" si="53"/>
        <v>0</v>
      </c>
      <c r="P372" s="158">
        <v>0</v>
      </c>
      <c r="Q372" s="158">
        <f t="shared" si="54"/>
        <v>0</v>
      </c>
      <c r="R372" s="158" t="s">
        <v>195</v>
      </c>
      <c r="S372" s="158" t="s">
        <v>164</v>
      </c>
      <c r="T372" s="158" t="s">
        <v>140</v>
      </c>
      <c r="U372" s="158">
        <v>0</v>
      </c>
      <c r="V372" s="158">
        <f t="shared" si="55"/>
        <v>0</v>
      </c>
      <c r="W372" s="158"/>
      <c r="X372" s="158" t="s">
        <v>191</v>
      </c>
      <c r="Y372" s="149"/>
      <c r="Z372" s="149"/>
      <c r="AA372" s="149"/>
      <c r="AB372" s="149"/>
      <c r="AC372" s="149"/>
      <c r="AD372" s="149"/>
      <c r="AE372" s="149"/>
      <c r="AF372" s="149"/>
      <c r="AG372" s="149" t="s">
        <v>192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73">
        <v>179</v>
      </c>
      <c r="B373" s="174" t="s">
        <v>622</v>
      </c>
      <c r="C373" s="181" t="s">
        <v>623</v>
      </c>
      <c r="D373" s="175" t="s">
        <v>624</v>
      </c>
      <c r="E373" s="176">
        <v>15</v>
      </c>
      <c r="F373" s="177"/>
      <c r="G373" s="178">
        <f t="shared" si="49"/>
        <v>0</v>
      </c>
      <c r="H373" s="159">
        <v>13.3</v>
      </c>
      <c r="I373" s="158">
        <f t="shared" si="50"/>
        <v>199.5</v>
      </c>
      <c r="J373" s="159">
        <v>0</v>
      </c>
      <c r="K373" s="158">
        <f t="shared" si="51"/>
        <v>0</v>
      </c>
      <c r="L373" s="158">
        <v>15</v>
      </c>
      <c r="M373" s="158">
        <f t="shared" si="52"/>
        <v>0</v>
      </c>
      <c r="N373" s="158">
        <v>1</v>
      </c>
      <c r="O373" s="158">
        <f t="shared" si="53"/>
        <v>15</v>
      </c>
      <c r="P373" s="158">
        <v>0</v>
      </c>
      <c r="Q373" s="158">
        <f t="shared" si="54"/>
        <v>0</v>
      </c>
      <c r="R373" s="158" t="s">
        <v>195</v>
      </c>
      <c r="S373" s="158" t="s">
        <v>164</v>
      </c>
      <c r="T373" s="158" t="s">
        <v>140</v>
      </c>
      <c r="U373" s="158">
        <v>0</v>
      </c>
      <c r="V373" s="158">
        <f t="shared" si="55"/>
        <v>0</v>
      </c>
      <c r="W373" s="158"/>
      <c r="X373" s="158" t="s">
        <v>191</v>
      </c>
      <c r="Y373" s="149"/>
      <c r="Z373" s="149"/>
      <c r="AA373" s="149"/>
      <c r="AB373" s="149"/>
      <c r="AC373" s="149"/>
      <c r="AD373" s="149"/>
      <c r="AE373" s="149"/>
      <c r="AF373" s="149"/>
      <c r="AG373" s="149" t="s">
        <v>192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73">
        <v>180</v>
      </c>
      <c r="B374" s="174" t="s">
        <v>625</v>
      </c>
      <c r="C374" s="181" t="s">
        <v>626</v>
      </c>
      <c r="D374" s="175" t="s">
        <v>291</v>
      </c>
      <c r="E374" s="176">
        <v>1</v>
      </c>
      <c r="F374" s="177"/>
      <c r="G374" s="178">
        <f t="shared" si="49"/>
        <v>0</v>
      </c>
      <c r="H374" s="159">
        <v>0</v>
      </c>
      <c r="I374" s="158">
        <f t="shared" si="50"/>
        <v>0</v>
      </c>
      <c r="J374" s="159">
        <v>3324.7</v>
      </c>
      <c r="K374" s="158">
        <f t="shared" si="51"/>
        <v>3324.7</v>
      </c>
      <c r="L374" s="158">
        <v>15</v>
      </c>
      <c r="M374" s="158">
        <f t="shared" si="52"/>
        <v>0</v>
      </c>
      <c r="N374" s="158">
        <v>0</v>
      </c>
      <c r="O374" s="158">
        <f t="shared" si="53"/>
        <v>0</v>
      </c>
      <c r="P374" s="158">
        <v>0</v>
      </c>
      <c r="Q374" s="158">
        <f t="shared" si="54"/>
        <v>0</v>
      </c>
      <c r="R374" s="158"/>
      <c r="S374" s="158" t="s">
        <v>139</v>
      </c>
      <c r="T374" s="158" t="s">
        <v>140</v>
      </c>
      <c r="U374" s="158">
        <v>0</v>
      </c>
      <c r="V374" s="158">
        <f t="shared" si="55"/>
        <v>0</v>
      </c>
      <c r="W374" s="158"/>
      <c r="X374" s="158" t="s">
        <v>198</v>
      </c>
      <c r="Y374" s="149"/>
      <c r="Z374" s="149"/>
      <c r="AA374" s="149"/>
      <c r="AB374" s="149"/>
      <c r="AC374" s="149"/>
      <c r="AD374" s="149"/>
      <c r="AE374" s="149"/>
      <c r="AF374" s="149"/>
      <c r="AG374" s="149" t="s">
        <v>199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x14ac:dyDescent="0.2">
      <c r="A375" s="194" t="s">
        <v>134</v>
      </c>
      <c r="B375" s="162" t="s">
        <v>102</v>
      </c>
      <c r="C375" s="180" t="s">
        <v>103</v>
      </c>
      <c r="D375" s="163"/>
      <c r="E375" s="164"/>
      <c r="F375" s="165"/>
      <c r="G375" s="166">
        <f>SUMIF(AG376:AG378,"&lt;&gt;NOR",G376:G378)</f>
        <v>0</v>
      </c>
      <c r="H375" s="160"/>
      <c r="I375" s="160">
        <f>SUM(I376:I378)</f>
        <v>245.2</v>
      </c>
      <c r="J375" s="160"/>
      <c r="K375" s="160">
        <f>SUM(K376:K378)</f>
        <v>245.8</v>
      </c>
      <c r="L375" s="160"/>
      <c r="M375" s="160">
        <f>SUM(M376:M378)</f>
        <v>0</v>
      </c>
      <c r="N375" s="160"/>
      <c r="O375" s="160">
        <f>SUM(O376:O378)</f>
        <v>0</v>
      </c>
      <c r="P375" s="160"/>
      <c r="Q375" s="160">
        <f>SUM(Q376:Q378)</f>
        <v>0</v>
      </c>
      <c r="R375" s="160"/>
      <c r="S375" s="160"/>
      <c r="T375" s="160"/>
      <c r="U375" s="160"/>
      <c r="V375" s="160">
        <f>SUM(V376:V378)</f>
        <v>0.44</v>
      </c>
      <c r="W375" s="160"/>
      <c r="X375" s="160"/>
      <c r="AG375" t="s">
        <v>135</v>
      </c>
    </row>
    <row r="376" spans="1:60" outlineLevel="1" x14ac:dyDescent="0.2">
      <c r="A376" s="173">
        <v>181</v>
      </c>
      <c r="B376" s="174" t="s">
        <v>627</v>
      </c>
      <c r="C376" s="181" t="s">
        <v>628</v>
      </c>
      <c r="D376" s="175" t="s">
        <v>171</v>
      </c>
      <c r="E376" s="176">
        <v>1</v>
      </c>
      <c r="F376" s="177"/>
      <c r="G376" s="178">
        <f>ROUND(E376*F376,2)</f>
        <v>0</v>
      </c>
      <c r="H376" s="159">
        <v>76.7</v>
      </c>
      <c r="I376" s="158">
        <f>ROUND(E376*H376,2)</f>
        <v>76.7</v>
      </c>
      <c r="J376" s="159">
        <v>135.5</v>
      </c>
      <c r="K376" s="158">
        <f>ROUND(E376*J376,2)</f>
        <v>135.5</v>
      </c>
      <c r="L376" s="158">
        <v>15</v>
      </c>
      <c r="M376" s="158">
        <f>G376*(1+L376/100)</f>
        <v>0</v>
      </c>
      <c r="N376" s="158">
        <v>0</v>
      </c>
      <c r="O376" s="158">
        <f>ROUND(E376*N376,2)</f>
        <v>0</v>
      </c>
      <c r="P376" s="158">
        <v>0</v>
      </c>
      <c r="Q376" s="158">
        <f>ROUND(E376*P376,2)</f>
        <v>0</v>
      </c>
      <c r="R376" s="158"/>
      <c r="S376" s="158" t="s">
        <v>164</v>
      </c>
      <c r="T376" s="158" t="s">
        <v>140</v>
      </c>
      <c r="U376" s="158">
        <v>0.23599999999999999</v>
      </c>
      <c r="V376" s="158">
        <f>ROUND(E376*U376,2)</f>
        <v>0.24</v>
      </c>
      <c r="W376" s="158"/>
      <c r="X376" s="158" t="s">
        <v>165</v>
      </c>
      <c r="Y376" s="149"/>
      <c r="Z376" s="149"/>
      <c r="AA376" s="149"/>
      <c r="AB376" s="149"/>
      <c r="AC376" s="149"/>
      <c r="AD376" s="149"/>
      <c r="AE376" s="149"/>
      <c r="AF376" s="149"/>
      <c r="AG376" s="149" t="s">
        <v>166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73">
        <v>182</v>
      </c>
      <c r="B377" s="174" t="s">
        <v>629</v>
      </c>
      <c r="C377" s="181" t="s">
        <v>630</v>
      </c>
      <c r="D377" s="175" t="s">
        <v>171</v>
      </c>
      <c r="E377" s="176">
        <v>1</v>
      </c>
      <c r="F377" s="177"/>
      <c r="G377" s="178">
        <f>ROUND(E377*F377,2)</f>
        <v>0</v>
      </c>
      <c r="H377" s="159">
        <v>0</v>
      </c>
      <c r="I377" s="158">
        <f>ROUND(E377*H377,2)</f>
        <v>0</v>
      </c>
      <c r="J377" s="159">
        <v>110.3</v>
      </c>
      <c r="K377" s="158">
        <f>ROUND(E377*J377,2)</f>
        <v>110.3</v>
      </c>
      <c r="L377" s="158">
        <v>15</v>
      </c>
      <c r="M377" s="158">
        <f>G377*(1+L377/100)</f>
        <v>0</v>
      </c>
      <c r="N377" s="158">
        <v>0</v>
      </c>
      <c r="O377" s="158">
        <f>ROUND(E377*N377,2)</f>
        <v>0</v>
      </c>
      <c r="P377" s="158">
        <v>0</v>
      </c>
      <c r="Q377" s="158">
        <f>ROUND(E377*P377,2)</f>
        <v>0</v>
      </c>
      <c r="R377" s="158"/>
      <c r="S377" s="158" t="s">
        <v>164</v>
      </c>
      <c r="T377" s="158" t="s">
        <v>140</v>
      </c>
      <c r="U377" s="158">
        <v>0.20166999999999999</v>
      </c>
      <c r="V377" s="158">
        <f>ROUND(E377*U377,2)</f>
        <v>0.2</v>
      </c>
      <c r="W377" s="158"/>
      <c r="X377" s="158" t="s">
        <v>165</v>
      </c>
      <c r="Y377" s="149"/>
      <c r="Z377" s="149"/>
      <c r="AA377" s="149"/>
      <c r="AB377" s="149"/>
      <c r="AC377" s="149"/>
      <c r="AD377" s="149"/>
      <c r="AE377" s="149"/>
      <c r="AF377" s="149"/>
      <c r="AG377" s="149" t="s">
        <v>166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73">
        <v>183</v>
      </c>
      <c r="B378" s="174" t="s">
        <v>631</v>
      </c>
      <c r="C378" s="181" t="s">
        <v>632</v>
      </c>
      <c r="D378" s="175" t="s">
        <v>171</v>
      </c>
      <c r="E378" s="176">
        <v>1</v>
      </c>
      <c r="F378" s="177"/>
      <c r="G378" s="178">
        <f>ROUND(E378*F378,2)</f>
        <v>0</v>
      </c>
      <c r="H378" s="159">
        <v>168.5</v>
      </c>
      <c r="I378" s="158">
        <f>ROUND(E378*H378,2)</f>
        <v>168.5</v>
      </c>
      <c r="J378" s="159">
        <v>0</v>
      </c>
      <c r="K378" s="158">
        <f>ROUND(E378*J378,2)</f>
        <v>0</v>
      </c>
      <c r="L378" s="158">
        <v>15</v>
      </c>
      <c r="M378" s="158">
        <f>G378*(1+L378/100)</f>
        <v>0</v>
      </c>
      <c r="N378" s="158">
        <v>1.0000000000000001E-5</v>
      </c>
      <c r="O378" s="158">
        <f>ROUND(E378*N378,2)</f>
        <v>0</v>
      </c>
      <c r="P378" s="158">
        <v>0</v>
      </c>
      <c r="Q378" s="158">
        <f>ROUND(E378*P378,2)</f>
        <v>0</v>
      </c>
      <c r="R378" s="158" t="s">
        <v>195</v>
      </c>
      <c r="S378" s="158" t="s">
        <v>164</v>
      </c>
      <c r="T378" s="158" t="s">
        <v>140</v>
      </c>
      <c r="U378" s="158">
        <v>0</v>
      </c>
      <c r="V378" s="158">
        <f>ROUND(E378*U378,2)</f>
        <v>0</v>
      </c>
      <c r="W378" s="158"/>
      <c r="X378" s="158" t="s">
        <v>191</v>
      </c>
      <c r="Y378" s="149"/>
      <c r="Z378" s="149"/>
      <c r="AA378" s="149"/>
      <c r="AB378" s="149"/>
      <c r="AC378" s="149"/>
      <c r="AD378" s="149"/>
      <c r="AE378" s="149"/>
      <c r="AF378" s="149"/>
      <c r="AG378" s="149" t="s">
        <v>192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x14ac:dyDescent="0.2">
      <c r="A379" s="194" t="s">
        <v>134</v>
      </c>
      <c r="B379" s="162" t="s">
        <v>104</v>
      </c>
      <c r="C379" s="180" t="s">
        <v>105</v>
      </c>
      <c r="D379" s="163"/>
      <c r="E379" s="164"/>
      <c r="F379" s="165"/>
      <c r="G379" s="166">
        <f>SUMIF(AG380:AG387,"&lt;&gt;NOR",G380:G387)</f>
        <v>0</v>
      </c>
      <c r="H379" s="160"/>
      <c r="I379" s="160">
        <f>SUM(I380:I387)</f>
        <v>0</v>
      </c>
      <c r="J379" s="160"/>
      <c r="K379" s="160">
        <f>SUM(K380:K387)</f>
        <v>6413.87</v>
      </c>
      <c r="L379" s="160"/>
      <c r="M379" s="160">
        <f>SUM(M380:M387)</f>
        <v>0</v>
      </c>
      <c r="N379" s="160"/>
      <c r="O379" s="160">
        <f>SUM(O380:O387)</f>
        <v>0</v>
      </c>
      <c r="P379" s="160"/>
      <c r="Q379" s="160">
        <f>SUM(Q380:Q387)</f>
        <v>0</v>
      </c>
      <c r="R379" s="160"/>
      <c r="S379" s="160"/>
      <c r="T379" s="160"/>
      <c r="U379" s="160"/>
      <c r="V379" s="160">
        <f>SUM(V380:V387)</f>
        <v>8.2899999999999991</v>
      </c>
      <c r="W379" s="160"/>
      <c r="X379" s="160"/>
      <c r="AG379" t="s">
        <v>135</v>
      </c>
    </row>
    <row r="380" spans="1:60" outlineLevel="1" x14ac:dyDescent="0.2">
      <c r="A380" s="173">
        <v>184</v>
      </c>
      <c r="B380" s="174" t="s">
        <v>633</v>
      </c>
      <c r="C380" s="181" t="s">
        <v>634</v>
      </c>
      <c r="D380" s="175" t="s">
        <v>635</v>
      </c>
      <c r="E380" s="176">
        <v>2</v>
      </c>
      <c r="F380" s="177"/>
      <c r="G380" s="178">
        <f t="shared" ref="G380:G387" si="56">ROUND(E380*F380,2)</f>
        <v>0</v>
      </c>
      <c r="H380" s="159">
        <v>0</v>
      </c>
      <c r="I380" s="158">
        <f t="shared" ref="I380:I387" si="57">ROUND(E380*H380,2)</f>
        <v>0</v>
      </c>
      <c r="J380" s="159">
        <v>55.1</v>
      </c>
      <c r="K380" s="158">
        <f t="shared" ref="K380:K387" si="58">ROUND(E380*J380,2)</f>
        <v>110.2</v>
      </c>
      <c r="L380" s="158">
        <v>15</v>
      </c>
      <c r="M380" s="158">
        <f t="shared" ref="M380:M387" si="59">G380*(1+L380/100)</f>
        <v>0</v>
      </c>
      <c r="N380" s="158">
        <v>0</v>
      </c>
      <c r="O380" s="158">
        <f t="shared" ref="O380:O387" si="60">ROUND(E380*N380,2)</f>
        <v>0</v>
      </c>
      <c r="P380" s="158">
        <v>0</v>
      </c>
      <c r="Q380" s="158">
        <f t="shared" ref="Q380:Q387" si="61">ROUND(E380*P380,2)</f>
        <v>0</v>
      </c>
      <c r="R380" s="158"/>
      <c r="S380" s="158" t="s">
        <v>164</v>
      </c>
      <c r="T380" s="158" t="s">
        <v>140</v>
      </c>
      <c r="U380" s="158">
        <v>0</v>
      </c>
      <c r="V380" s="158">
        <f t="shared" ref="V380:V387" si="62">ROUND(E380*U380,2)</f>
        <v>0</v>
      </c>
      <c r="W380" s="158"/>
      <c r="X380" s="158" t="s">
        <v>165</v>
      </c>
      <c r="Y380" s="149"/>
      <c r="Z380" s="149"/>
      <c r="AA380" s="149"/>
      <c r="AB380" s="149"/>
      <c r="AC380" s="149"/>
      <c r="AD380" s="149"/>
      <c r="AE380" s="149"/>
      <c r="AF380" s="149"/>
      <c r="AG380" s="149" t="s">
        <v>166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73">
        <v>185</v>
      </c>
      <c r="B381" s="174" t="s">
        <v>636</v>
      </c>
      <c r="C381" s="181" t="s">
        <v>637</v>
      </c>
      <c r="D381" s="175" t="s">
        <v>163</v>
      </c>
      <c r="E381" s="176">
        <v>2.0533800000000002</v>
      </c>
      <c r="F381" s="177"/>
      <c r="G381" s="178">
        <f t="shared" si="56"/>
        <v>0</v>
      </c>
      <c r="H381" s="159">
        <v>0</v>
      </c>
      <c r="I381" s="158">
        <f t="shared" si="57"/>
        <v>0</v>
      </c>
      <c r="J381" s="159">
        <v>186.7</v>
      </c>
      <c r="K381" s="158">
        <f t="shared" si="58"/>
        <v>383.37</v>
      </c>
      <c r="L381" s="158">
        <v>15</v>
      </c>
      <c r="M381" s="158">
        <f t="shared" si="59"/>
        <v>0</v>
      </c>
      <c r="N381" s="158">
        <v>0</v>
      </c>
      <c r="O381" s="158">
        <f t="shared" si="60"/>
        <v>0</v>
      </c>
      <c r="P381" s="158">
        <v>0</v>
      </c>
      <c r="Q381" s="158">
        <f t="shared" si="61"/>
        <v>0</v>
      </c>
      <c r="R381" s="158"/>
      <c r="S381" s="158" t="s">
        <v>164</v>
      </c>
      <c r="T381" s="158" t="s">
        <v>140</v>
      </c>
      <c r="U381" s="158">
        <v>0.27700000000000002</v>
      </c>
      <c r="V381" s="158">
        <f t="shared" si="62"/>
        <v>0.56999999999999995</v>
      </c>
      <c r="W381" s="158"/>
      <c r="X381" s="158" t="s">
        <v>638</v>
      </c>
      <c r="Y381" s="149"/>
      <c r="Z381" s="149"/>
      <c r="AA381" s="149"/>
      <c r="AB381" s="149"/>
      <c r="AC381" s="149"/>
      <c r="AD381" s="149"/>
      <c r="AE381" s="149"/>
      <c r="AF381" s="149"/>
      <c r="AG381" s="149" t="s">
        <v>639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73">
        <v>186</v>
      </c>
      <c r="B382" s="174" t="s">
        <v>640</v>
      </c>
      <c r="C382" s="181" t="s">
        <v>641</v>
      </c>
      <c r="D382" s="175" t="s">
        <v>163</v>
      </c>
      <c r="E382" s="176">
        <v>2.0533800000000002</v>
      </c>
      <c r="F382" s="177"/>
      <c r="G382" s="178">
        <f t="shared" si="56"/>
        <v>0</v>
      </c>
      <c r="H382" s="159">
        <v>0</v>
      </c>
      <c r="I382" s="158">
        <f t="shared" si="57"/>
        <v>0</v>
      </c>
      <c r="J382" s="159">
        <v>782.4</v>
      </c>
      <c r="K382" s="158">
        <f t="shared" si="58"/>
        <v>1606.56</v>
      </c>
      <c r="L382" s="158">
        <v>15</v>
      </c>
      <c r="M382" s="158">
        <f t="shared" si="59"/>
        <v>0</v>
      </c>
      <c r="N382" s="158">
        <v>0</v>
      </c>
      <c r="O382" s="158">
        <f t="shared" si="60"/>
        <v>0</v>
      </c>
      <c r="P382" s="158">
        <v>0</v>
      </c>
      <c r="Q382" s="158">
        <f t="shared" si="61"/>
        <v>0</v>
      </c>
      <c r="R382" s="158"/>
      <c r="S382" s="158" t="s">
        <v>164</v>
      </c>
      <c r="T382" s="158" t="s">
        <v>140</v>
      </c>
      <c r="U382" s="158">
        <v>2.0089999999999999</v>
      </c>
      <c r="V382" s="158">
        <f t="shared" si="62"/>
        <v>4.13</v>
      </c>
      <c r="W382" s="158"/>
      <c r="X382" s="158" t="s">
        <v>638</v>
      </c>
      <c r="Y382" s="149"/>
      <c r="Z382" s="149"/>
      <c r="AA382" s="149"/>
      <c r="AB382" s="149"/>
      <c r="AC382" s="149"/>
      <c r="AD382" s="149"/>
      <c r="AE382" s="149"/>
      <c r="AF382" s="149"/>
      <c r="AG382" s="149" t="s">
        <v>639</v>
      </c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73">
        <v>187</v>
      </c>
      <c r="B383" s="174" t="s">
        <v>642</v>
      </c>
      <c r="C383" s="181" t="s">
        <v>643</v>
      </c>
      <c r="D383" s="175" t="s">
        <v>163</v>
      </c>
      <c r="E383" s="176">
        <v>2.0533800000000002</v>
      </c>
      <c r="F383" s="177"/>
      <c r="G383" s="178">
        <f t="shared" si="56"/>
        <v>0</v>
      </c>
      <c r="H383" s="159">
        <v>0</v>
      </c>
      <c r="I383" s="158">
        <f t="shared" si="57"/>
        <v>0</v>
      </c>
      <c r="J383" s="159">
        <v>259.89999999999998</v>
      </c>
      <c r="K383" s="158">
        <f t="shared" si="58"/>
        <v>533.66999999999996</v>
      </c>
      <c r="L383" s="158">
        <v>15</v>
      </c>
      <c r="M383" s="158">
        <f t="shared" si="59"/>
        <v>0</v>
      </c>
      <c r="N383" s="158">
        <v>0</v>
      </c>
      <c r="O383" s="158">
        <f t="shared" si="60"/>
        <v>0</v>
      </c>
      <c r="P383" s="158">
        <v>0</v>
      </c>
      <c r="Q383" s="158">
        <f t="shared" si="61"/>
        <v>0</v>
      </c>
      <c r="R383" s="158"/>
      <c r="S383" s="158" t="s">
        <v>164</v>
      </c>
      <c r="T383" s="158" t="s">
        <v>140</v>
      </c>
      <c r="U383" s="158">
        <v>0.49</v>
      </c>
      <c r="V383" s="158">
        <f t="shared" si="62"/>
        <v>1.01</v>
      </c>
      <c r="W383" s="158"/>
      <c r="X383" s="158" t="s">
        <v>638</v>
      </c>
      <c r="Y383" s="149"/>
      <c r="Z383" s="149"/>
      <c r="AA383" s="149"/>
      <c r="AB383" s="149"/>
      <c r="AC383" s="149"/>
      <c r="AD383" s="149"/>
      <c r="AE383" s="149"/>
      <c r="AF383" s="149"/>
      <c r="AG383" s="149" t="s">
        <v>639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73">
        <v>188</v>
      </c>
      <c r="B384" s="174" t="s">
        <v>644</v>
      </c>
      <c r="C384" s="181" t="s">
        <v>645</v>
      </c>
      <c r="D384" s="175" t="s">
        <v>163</v>
      </c>
      <c r="E384" s="176">
        <v>41.067599999999999</v>
      </c>
      <c r="F384" s="177"/>
      <c r="G384" s="178">
        <f t="shared" si="56"/>
        <v>0</v>
      </c>
      <c r="H384" s="159">
        <v>0</v>
      </c>
      <c r="I384" s="158">
        <f t="shared" si="57"/>
        <v>0</v>
      </c>
      <c r="J384" s="159">
        <v>17.7</v>
      </c>
      <c r="K384" s="158">
        <f t="shared" si="58"/>
        <v>726.9</v>
      </c>
      <c r="L384" s="158">
        <v>15</v>
      </c>
      <c r="M384" s="158">
        <f t="shared" si="59"/>
        <v>0</v>
      </c>
      <c r="N384" s="158">
        <v>0</v>
      </c>
      <c r="O384" s="158">
        <f t="shared" si="60"/>
        <v>0</v>
      </c>
      <c r="P384" s="158">
        <v>0</v>
      </c>
      <c r="Q384" s="158">
        <f t="shared" si="61"/>
        <v>0</v>
      </c>
      <c r="R384" s="158"/>
      <c r="S384" s="158" t="s">
        <v>164</v>
      </c>
      <c r="T384" s="158" t="s">
        <v>140</v>
      </c>
      <c r="U384" s="158">
        <v>0</v>
      </c>
      <c r="V384" s="158">
        <f t="shared" si="62"/>
        <v>0</v>
      </c>
      <c r="W384" s="158"/>
      <c r="X384" s="158" t="s">
        <v>638</v>
      </c>
      <c r="Y384" s="149"/>
      <c r="Z384" s="149"/>
      <c r="AA384" s="149"/>
      <c r="AB384" s="149"/>
      <c r="AC384" s="149"/>
      <c r="AD384" s="149"/>
      <c r="AE384" s="149"/>
      <c r="AF384" s="149"/>
      <c r="AG384" s="149" t="s">
        <v>639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73">
        <v>189</v>
      </c>
      <c r="B385" s="174" t="s">
        <v>646</v>
      </c>
      <c r="C385" s="181" t="s">
        <v>647</v>
      </c>
      <c r="D385" s="175" t="s">
        <v>163</v>
      </c>
      <c r="E385" s="176">
        <v>2.0533800000000002</v>
      </c>
      <c r="F385" s="177"/>
      <c r="G385" s="178">
        <f t="shared" si="56"/>
        <v>0</v>
      </c>
      <c r="H385" s="159">
        <v>0</v>
      </c>
      <c r="I385" s="158">
        <f t="shared" si="57"/>
        <v>0</v>
      </c>
      <c r="J385" s="159">
        <v>366.8</v>
      </c>
      <c r="K385" s="158">
        <f t="shared" si="58"/>
        <v>753.18</v>
      </c>
      <c r="L385" s="158">
        <v>15</v>
      </c>
      <c r="M385" s="158">
        <f t="shared" si="59"/>
        <v>0</v>
      </c>
      <c r="N385" s="158">
        <v>0</v>
      </c>
      <c r="O385" s="158">
        <f t="shared" si="60"/>
        <v>0</v>
      </c>
      <c r="P385" s="158">
        <v>0</v>
      </c>
      <c r="Q385" s="158">
        <f t="shared" si="61"/>
        <v>0</v>
      </c>
      <c r="R385" s="158"/>
      <c r="S385" s="158" t="s">
        <v>164</v>
      </c>
      <c r="T385" s="158" t="s">
        <v>140</v>
      </c>
      <c r="U385" s="158">
        <v>0.94199999999999995</v>
      </c>
      <c r="V385" s="158">
        <f t="shared" si="62"/>
        <v>1.93</v>
      </c>
      <c r="W385" s="158"/>
      <c r="X385" s="158" t="s">
        <v>638</v>
      </c>
      <c r="Y385" s="149"/>
      <c r="Z385" s="149"/>
      <c r="AA385" s="149"/>
      <c r="AB385" s="149"/>
      <c r="AC385" s="149"/>
      <c r="AD385" s="149"/>
      <c r="AE385" s="149"/>
      <c r="AF385" s="149"/>
      <c r="AG385" s="149" t="s">
        <v>639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73">
        <v>190</v>
      </c>
      <c r="B386" s="174" t="s">
        <v>648</v>
      </c>
      <c r="C386" s="181" t="s">
        <v>649</v>
      </c>
      <c r="D386" s="175" t="s">
        <v>163</v>
      </c>
      <c r="E386" s="176">
        <v>6.1601400000000002</v>
      </c>
      <c r="F386" s="177"/>
      <c r="G386" s="178">
        <f t="shared" si="56"/>
        <v>0</v>
      </c>
      <c r="H386" s="159">
        <v>0</v>
      </c>
      <c r="I386" s="158">
        <f t="shared" si="57"/>
        <v>0</v>
      </c>
      <c r="J386" s="159">
        <v>40.9</v>
      </c>
      <c r="K386" s="158">
        <f t="shared" si="58"/>
        <v>251.95</v>
      </c>
      <c r="L386" s="158">
        <v>15</v>
      </c>
      <c r="M386" s="158">
        <f t="shared" si="59"/>
        <v>0</v>
      </c>
      <c r="N386" s="158">
        <v>0</v>
      </c>
      <c r="O386" s="158">
        <f t="shared" si="60"/>
        <v>0</v>
      </c>
      <c r="P386" s="158">
        <v>0</v>
      </c>
      <c r="Q386" s="158">
        <f t="shared" si="61"/>
        <v>0</v>
      </c>
      <c r="R386" s="158"/>
      <c r="S386" s="158" t="s">
        <v>164</v>
      </c>
      <c r="T386" s="158" t="s">
        <v>140</v>
      </c>
      <c r="U386" s="158">
        <v>0.105</v>
      </c>
      <c r="V386" s="158">
        <f t="shared" si="62"/>
        <v>0.65</v>
      </c>
      <c r="W386" s="158"/>
      <c r="X386" s="158" t="s">
        <v>638</v>
      </c>
      <c r="Y386" s="149"/>
      <c r="Z386" s="149"/>
      <c r="AA386" s="149"/>
      <c r="AB386" s="149"/>
      <c r="AC386" s="149"/>
      <c r="AD386" s="149"/>
      <c r="AE386" s="149"/>
      <c r="AF386" s="149"/>
      <c r="AG386" s="149" t="s">
        <v>639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67">
        <v>191</v>
      </c>
      <c r="B387" s="168" t="s">
        <v>650</v>
      </c>
      <c r="C387" s="182" t="s">
        <v>651</v>
      </c>
      <c r="D387" s="169" t="s">
        <v>163</v>
      </c>
      <c r="E387" s="170">
        <v>2.0533800000000002</v>
      </c>
      <c r="F387" s="171"/>
      <c r="G387" s="172">
        <f t="shared" si="56"/>
        <v>0</v>
      </c>
      <c r="H387" s="159">
        <v>0</v>
      </c>
      <c r="I387" s="158">
        <f t="shared" si="57"/>
        <v>0</v>
      </c>
      <c r="J387" s="159">
        <v>997.4</v>
      </c>
      <c r="K387" s="158">
        <f t="shared" si="58"/>
        <v>2048.04</v>
      </c>
      <c r="L387" s="158">
        <v>15</v>
      </c>
      <c r="M387" s="158">
        <f t="shared" si="59"/>
        <v>0</v>
      </c>
      <c r="N387" s="158">
        <v>0</v>
      </c>
      <c r="O387" s="158">
        <f t="shared" si="60"/>
        <v>0</v>
      </c>
      <c r="P387" s="158">
        <v>0</v>
      </c>
      <c r="Q387" s="158">
        <f t="shared" si="61"/>
        <v>0</v>
      </c>
      <c r="R387" s="158"/>
      <c r="S387" s="158" t="s">
        <v>652</v>
      </c>
      <c r="T387" s="158" t="s">
        <v>140</v>
      </c>
      <c r="U387" s="158">
        <v>0</v>
      </c>
      <c r="V387" s="158">
        <f t="shared" si="62"/>
        <v>0</v>
      </c>
      <c r="W387" s="158"/>
      <c r="X387" s="158" t="s">
        <v>638</v>
      </c>
      <c r="Y387" s="149"/>
      <c r="Z387" s="149"/>
      <c r="AA387" s="149"/>
      <c r="AB387" s="149"/>
      <c r="AC387" s="149"/>
      <c r="AD387" s="149"/>
      <c r="AE387" s="149"/>
      <c r="AF387" s="149"/>
      <c r="AG387" s="149" t="s">
        <v>639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x14ac:dyDescent="0.2">
      <c r="A388" s="3"/>
      <c r="B388" s="4"/>
      <c r="C388" s="18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AE388">
        <v>15</v>
      </c>
      <c r="AF388">
        <v>21</v>
      </c>
      <c r="AG388" t="s">
        <v>121</v>
      </c>
    </row>
    <row r="389" spans="1:60" x14ac:dyDescent="0.2">
      <c r="A389" s="152"/>
      <c r="B389" s="153" t="s">
        <v>31</v>
      </c>
      <c r="C389" s="184"/>
      <c r="D389" s="154"/>
      <c r="E389" s="155"/>
      <c r="F389" s="155"/>
      <c r="G389" s="179">
        <f>G8+G28+G33+G66+G82+G85+G94+G115+G117+G128+G130+G138+G145+G175+G182+G212+G220+G240+G272+G305+G314+G331+G333+G375+G379</f>
        <v>0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AE389">
        <f>SUMIF(L7:L387,AE388,G7:G387)</f>
        <v>0</v>
      </c>
      <c r="AF389">
        <f>SUMIF(L7:L387,AF388,G7:G387)</f>
        <v>0</v>
      </c>
      <c r="AG389" t="s">
        <v>157</v>
      </c>
    </row>
    <row r="390" spans="1:60" x14ac:dyDescent="0.2">
      <c r="A390" s="3"/>
      <c r="B390" s="4"/>
      <c r="C390" s="18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60" x14ac:dyDescent="0.2">
      <c r="A391" s="3"/>
      <c r="B391" s="4"/>
      <c r="C391" s="18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60" x14ac:dyDescent="0.2">
      <c r="A392" s="264" t="s">
        <v>158</v>
      </c>
      <c r="B392" s="264"/>
      <c r="C392" s="265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60" x14ac:dyDescent="0.2">
      <c r="A393" s="245"/>
      <c r="B393" s="246"/>
      <c r="C393" s="247"/>
      <c r="D393" s="246"/>
      <c r="E393" s="246"/>
      <c r="F393" s="246"/>
      <c r="G393" s="248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AG393" t="s">
        <v>159</v>
      </c>
    </row>
    <row r="394" spans="1:60" x14ac:dyDescent="0.2">
      <c r="A394" s="249"/>
      <c r="B394" s="250"/>
      <c r="C394" s="251"/>
      <c r="D394" s="250"/>
      <c r="E394" s="250"/>
      <c r="F394" s="250"/>
      <c r="G394" s="25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60" x14ac:dyDescent="0.2">
      <c r="A395" s="249"/>
      <c r="B395" s="250"/>
      <c r="C395" s="251"/>
      <c r="D395" s="250"/>
      <c r="E395" s="250"/>
      <c r="F395" s="250"/>
      <c r="G395" s="25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60" x14ac:dyDescent="0.2">
      <c r="A396" s="249"/>
      <c r="B396" s="250"/>
      <c r="C396" s="251"/>
      <c r="D396" s="250"/>
      <c r="E396" s="250"/>
      <c r="F396" s="250"/>
      <c r="G396" s="25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60" x14ac:dyDescent="0.2">
      <c r="A397" s="253"/>
      <c r="B397" s="254"/>
      <c r="C397" s="255"/>
      <c r="D397" s="254"/>
      <c r="E397" s="254"/>
      <c r="F397" s="254"/>
      <c r="G397" s="25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60" x14ac:dyDescent="0.2">
      <c r="A398" s="3"/>
      <c r="B398" s="4"/>
      <c r="C398" s="18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60" x14ac:dyDescent="0.2">
      <c r="C399" s="185"/>
      <c r="D399" s="10"/>
      <c r="AG399" t="s">
        <v>160</v>
      </c>
    </row>
    <row r="400" spans="1:60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autoFilter ref="A9:V387"/>
  <mergeCells count="6">
    <mergeCell ref="A393:G397"/>
    <mergeCell ref="A1:G1"/>
    <mergeCell ref="C2:G2"/>
    <mergeCell ref="C3:G3"/>
    <mergeCell ref="C4:G4"/>
    <mergeCell ref="A392:C39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Y13" sqref="Y13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109</v>
      </c>
    </row>
    <row r="2" spans="1:60" ht="25.15" customHeight="1" x14ac:dyDescent="0.2">
      <c r="A2" s="141" t="s">
        <v>8</v>
      </c>
      <c r="B2" s="49"/>
      <c r="C2" s="258" t="s">
        <v>827</v>
      </c>
      <c r="D2" s="259"/>
      <c r="E2" s="259"/>
      <c r="F2" s="259"/>
      <c r="G2" s="260"/>
      <c r="AG2" t="s">
        <v>110</v>
      </c>
    </row>
    <row r="3" spans="1:60" ht="25.15" customHeight="1" x14ac:dyDescent="0.2">
      <c r="A3" s="141" t="s">
        <v>9</v>
      </c>
      <c r="B3" s="49"/>
      <c r="C3" s="258" t="s">
        <v>45</v>
      </c>
      <c r="D3" s="259"/>
      <c r="E3" s="259"/>
      <c r="F3" s="259"/>
      <c r="G3" s="260"/>
      <c r="AC3" s="123" t="s">
        <v>110</v>
      </c>
      <c r="AG3" t="s">
        <v>111</v>
      </c>
    </row>
    <row r="4" spans="1:60" ht="25.15" customHeight="1" x14ac:dyDescent="0.2">
      <c r="A4" s="142" t="s">
        <v>10</v>
      </c>
      <c r="B4" s="143"/>
      <c r="C4" s="261" t="s">
        <v>49</v>
      </c>
      <c r="D4" s="262"/>
      <c r="E4" s="262"/>
      <c r="F4" s="262"/>
      <c r="G4" s="263"/>
      <c r="AG4" t="s">
        <v>112</v>
      </c>
    </row>
    <row r="5" spans="1:60" x14ac:dyDescent="0.2">
      <c r="D5" s="10"/>
    </row>
    <row r="6" spans="1:60" ht="38.25" x14ac:dyDescent="0.2">
      <c r="A6" s="145" t="s">
        <v>113</v>
      </c>
      <c r="B6" s="147" t="s">
        <v>114</v>
      </c>
      <c r="C6" s="147" t="s">
        <v>115</v>
      </c>
      <c r="D6" s="146" t="s">
        <v>116</v>
      </c>
      <c r="E6" s="145" t="s">
        <v>117</v>
      </c>
      <c r="F6" s="144" t="s">
        <v>118</v>
      </c>
      <c r="G6" s="145" t="s">
        <v>31</v>
      </c>
      <c r="H6" s="148" t="s">
        <v>32</v>
      </c>
      <c r="I6" s="148" t="s">
        <v>119</v>
      </c>
      <c r="J6" s="148" t="s">
        <v>33</v>
      </c>
      <c r="K6" s="148" t="s">
        <v>120</v>
      </c>
      <c r="L6" s="148" t="s">
        <v>121</v>
      </c>
      <c r="M6" s="148" t="s">
        <v>122</v>
      </c>
      <c r="N6" s="148" t="s">
        <v>123</v>
      </c>
      <c r="O6" s="148" t="s">
        <v>124</v>
      </c>
      <c r="P6" s="148" t="s">
        <v>125</v>
      </c>
      <c r="Q6" s="148" t="s">
        <v>126</v>
      </c>
      <c r="R6" s="148" t="s">
        <v>127</v>
      </c>
      <c r="S6" s="148" t="s">
        <v>128</v>
      </c>
      <c r="T6" s="148" t="s">
        <v>129</v>
      </c>
      <c r="U6" s="148" t="s">
        <v>130</v>
      </c>
      <c r="V6" s="148" t="s">
        <v>131</v>
      </c>
      <c r="W6" s="148" t="s">
        <v>132</v>
      </c>
      <c r="X6" s="148" t="s">
        <v>133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134</v>
      </c>
      <c r="B8" s="162" t="s">
        <v>54</v>
      </c>
      <c r="C8" s="180" t="s">
        <v>55</v>
      </c>
      <c r="D8" s="163"/>
      <c r="E8" s="164"/>
      <c r="F8" s="165"/>
      <c r="G8" s="166">
        <f>SUMIF(AG9:AG30,"&lt;&gt;NOR",G9:G30)</f>
        <v>0</v>
      </c>
      <c r="H8" s="160"/>
      <c r="I8" s="160">
        <f>SUM(I9:I30)</f>
        <v>8566.9900000000016</v>
      </c>
      <c r="J8" s="160"/>
      <c r="K8" s="160">
        <f>SUM(K9:K30)</f>
        <v>11636.01</v>
      </c>
      <c r="L8" s="160"/>
      <c r="M8" s="160">
        <f>SUM(M9:M30)</f>
        <v>0</v>
      </c>
      <c r="N8" s="160"/>
      <c r="O8" s="160">
        <f>SUM(O9:O30)</f>
        <v>0.8600000000000001</v>
      </c>
      <c r="P8" s="160"/>
      <c r="Q8" s="160">
        <f>SUM(Q9:Q30)</f>
        <v>0</v>
      </c>
      <c r="R8" s="160"/>
      <c r="S8" s="160"/>
      <c r="T8" s="160"/>
      <c r="U8" s="160"/>
      <c r="V8" s="160">
        <f>SUM(V9:V30)</f>
        <v>18.29</v>
      </c>
      <c r="W8" s="160"/>
      <c r="X8" s="160"/>
      <c r="AG8" t="s">
        <v>135</v>
      </c>
    </row>
    <row r="9" spans="1:60" outlineLevel="1" x14ac:dyDescent="0.2">
      <c r="A9" s="167">
        <v>1</v>
      </c>
      <c r="B9" s="168" t="s">
        <v>161</v>
      </c>
      <c r="C9" s="182" t="s">
        <v>162</v>
      </c>
      <c r="D9" s="169" t="s">
        <v>163</v>
      </c>
      <c r="E9" s="170">
        <v>1.346E-2</v>
      </c>
      <c r="F9" s="171"/>
      <c r="G9" s="172">
        <f>ROUND(E9*F9,2)</f>
        <v>0</v>
      </c>
      <c r="H9" s="159">
        <v>47266.02</v>
      </c>
      <c r="I9" s="158">
        <f>ROUND(E9*H9,2)</f>
        <v>636.20000000000005</v>
      </c>
      <c r="J9" s="159">
        <v>10671.88</v>
      </c>
      <c r="K9" s="158">
        <f>ROUND(E9*J9,2)</f>
        <v>143.63999999999999</v>
      </c>
      <c r="L9" s="158">
        <v>15</v>
      </c>
      <c r="M9" s="158">
        <f>G9*(1+L9/100)</f>
        <v>0</v>
      </c>
      <c r="N9" s="158">
        <v>1.0900000000000001</v>
      </c>
      <c r="O9" s="158">
        <f>ROUND(E9*N9,2)</f>
        <v>0.01</v>
      </c>
      <c r="P9" s="158">
        <v>0</v>
      </c>
      <c r="Q9" s="158">
        <f>ROUND(E9*P9,2)</f>
        <v>0</v>
      </c>
      <c r="R9" s="158"/>
      <c r="S9" s="158" t="s">
        <v>164</v>
      </c>
      <c r="T9" s="158" t="s">
        <v>140</v>
      </c>
      <c r="U9" s="158">
        <v>20.6</v>
      </c>
      <c r="V9" s="158">
        <f>ROUND(E9*U9,2)</f>
        <v>0.28000000000000003</v>
      </c>
      <c r="W9" s="158"/>
      <c r="X9" s="158" t="s">
        <v>165</v>
      </c>
      <c r="Y9" s="149"/>
      <c r="Z9" s="149"/>
      <c r="AA9" s="149"/>
      <c r="AB9" s="149"/>
      <c r="AC9" s="149"/>
      <c r="AD9" s="149"/>
      <c r="AE9" s="149"/>
      <c r="AF9" s="149"/>
      <c r="AG9" s="149" t="s">
        <v>166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90" t="s">
        <v>653</v>
      </c>
      <c r="D10" s="186"/>
      <c r="E10" s="187">
        <v>1.346E-2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168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3">
        <v>2</v>
      </c>
      <c r="B11" s="174" t="s">
        <v>654</v>
      </c>
      <c r="C11" s="181" t="s">
        <v>655</v>
      </c>
      <c r="D11" s="175" t="s">
        <v>171</v>
      </c>
      <c r="E11" s="176">
        <v>1</v>
      </c>
      <c r="F11" s="177"/>
      <c r="G11" s="178">
        <f>ROUND(E11*F11,2)</f>
        <v>0</v>
      </c>
      <c r="H11" s="159">
        <v>6.28</v>
      </c>
      <c r="I11" s="158">
        <f>ROUND(E11*H11,2)</f>
        <v>6.28</v>
      </c>
      <c r="J11" s="159">
        <v>527.32000000000005</v>
      </c>
      <c r="K11" s="158">
        <f>ROUND(E11*J11,2)</f>
        <v>527.32000000000005</v>
      </c>
      <c r="L11" s="158">
        <v>15</v>
      </c>
      <c r="M11" s="158">
        <f>G11*(1+L11/100)</f>
        <v>0</v>
      </c>
      <c r="N11" s="158">
        <v>1.6000000000000001E-4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164</v>
      </c>
      <c r="T11" s="158" t="s">
        <v>140</v>
      </c>
      <c r="U11" s="158">
        <v>0.94</v>
      </c>
      <c r="V11" s="158">
        <f>ROUND(E11*U11,2)</f>
        <v>0.94</v>
      </c>
      <c r="W11" s="158"/>
      <c r="X11" s="158" t="s">
        <v>165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166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3">
        <v>3</v>
      </c>
      <c r="B12" s="174" t="s">
        <v>169</v>
      </c>
      <c r="C12" s="181" t="s">
        <v>170</v>
      </c>
      <c r="D12" s="175" t="s">
        <v>171</v>
      </c>
      <c r="E12" s="176">
        <v>1</v>
      </c>
      <c r="F12" s="177"/>
      <c r="G12" s="178">
        <f>ROUND(E12*F12,2)</f>
        <v>0</v>
      </c>
      <c r="H12" s="159">
        <v>9.44</v>
      </c>
      <c r="I12" s="158">
        <f>ROUND(E12*H12,2)</f>
        <v>9.44</v>
      </c>
      <c r="J12" s="159">
        <v>584.55999999999995</v>
      </c>
      <c r="K12" s="158">
        <f>ROUND(E12*J12,2)</f>
        <v>584.55999999999995</v>
      </c>
      <c r="L12" s="158">
        <v>15</v>
      </c>
      <c r="M12" s="158">
        <f>G12*(1+L12/100)</f>
        <v>0</v>
      </c>
      <c r="N12" s="158">
        <v>2.4000000000000001E-4</v>
      </c>
      <c r="O12" s="158">
        <f>ROUND(E12*N12,2)</f>
        <v>0</v>
      </c>
      <c r="P12" s="158">
        <v>0</v>
      </c>
      <c r="Q12" s="158">
        <f>ROUND(E12*P12,2)</f>
        <v>0</v>
      </c>
      <c r="R12" s="158"/>
      <c r="S12" s="158" t="s">
        <v>164</v>
      </c>
      <c r="T12" s="158" t="s">
        <v>140</v>
      </c>
      <c r="U12" s="158">
        <v>1.04</v>
      </c>
      <c r="V12" s="158">
        <f>ROUND(E12*U12,2)</f>
        <v>1.04</v>
      </c>
      <c r="W12" s="158"/>
      <c r="X12" s="158" t="s">
        <v>165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166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67">
        <v>4</v>
      </c>
      <c r="B13" s="168" t="s">
        <v>172</v>
      </c>
      <c r="C13" s="182" t="s">
        <v>173</v>
      </c>
      <c r="D13" s="169" t="s">
        <v>174</v>
      </c>
      <c r="E13" s="170">
        <v>8.64</v>
      </c>
      <c r="F13" s="171"/>
      <c r="G13" s="172">
        <f>ROUND(E13*F13,2)</f>
        <v>0</v>
      </c>
      <c r="H13" s="159">
        <v>544.28</v>
      </c>
      <c r="I13" s="158">
        <f>ROUND(E13*H13,2)</f>
        <v>4702.58</v>
      </c>
      <c r="J13" s="159">
        <v>283.62</v>
      </c>
      <c r="K13" s="158">
        <f>ROUND(E13*J13,2)</f>
        <v>2450.48</v>
      </c>
      <c r="L13" s="158">
        <v>15</v>
      </c>
      <c r="M13" s="158">
        <f>G13*(1+L13/100)</f>
        <v>0</v>
      </c>
      <c r="N13" s="158">
        <v>7.4709999999999999E-2</v>
      </c>
      <c r="O13" s="158">
        <f>ROUND(E13*N13,2)</f>
        <v>0.65</v>
      </c>
      <c r="P13" s="158">
        <v>0</v>
      </c>
      <c r="Q13" s="158">
        <f>ROUND(E13*P13,2)</f>
        <v>0</v>
      </c>
      <c r="R13" s="158"/>
      <c r="S13" s="158" t="s">
        <v>164</v>
      </c>
      <c r="T13" s="158" t="s">
        <v>140</v>
      </c>
      <c r="U13" s="158">
        <v>0.52915000000000001</v>
      </c>
      <c r="V13" s="158">
        <f>ROUND(E13*U13,2)</f>
        <v>4.57</v>
      </c>
      <c r="W13" s="158"/>
      <c r="X13" s="158" t="s">
        <v>165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166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0" t="s">
        <v>656</v>
      </c>
      <c r="D14" s="186"/>
      <c r="E14" s="187">
        <v>11.44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168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0" t="s">
        <v>234</v>
      </c>
      <c r="D15" s="186"/>
      <c r="E15" s="187">
        <v>-2.8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9"/>
      <c r="Z15" s="149"/>
      <c r="AA15" s="149"/>
      <c r="AB15" s="149"/>
      <c r="AC15" s="149"/>
      <c r="AD15" s="149"/>
      <c r="AE15" s="149"/>
      <c r="AF15" s="149"/>
      <c r="AG15" s="149" t="s">
        <v>168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7">
        <v>5</v>
      </c>
      <c r="B16" s="168" t="s">
        <v>177</v>
      </c>
      <c r="C16" s="182" t="s">
        <v>178</v>
      </c>
      <c r="D16" s="169" t="s">
        <v>179</v>
      </c>
      <c r="E16" s="170">
        <v>7.8</v>
      </c>
      <c r="F16" s="171"/>
      <c r="G16" s="172">
        <f>ROUND(E16*F16,2)</f>
        <v>0</v>
      </c>
      <c r="H16" s="159">
        <v>26.86</v>
      </c>
      <c r="I16" s="158">
        <f>ROUND(E16*H16,2)</f>
        <v>209.51</v>
      </c>
      <c r="J16" s="159">
        <v>121.04</v>
      </c>
      <c r="K16" s="158">
        <f>ROUND(E16*J16,2)</f>
        <v>944.11</v>
      </c>
      <c r="L16" s="158">
        <v>15</v>
      </c>
      <c r="M16" s="158">
        <f>G16*(1+L16/100)</f>
        <v>0</v>
      </c>
      <c r="N16" s="158">
        <v>1.0200000000000001E-3</v>
      </c>
      <c r="O16" s="158">
        <f>ROUND(E16*N16,2)</f>
        <v>0.01</v>
      </c>
      <c r="P16" s="158">
        <v>0</v>
      </c>
      <c r="Q16" s="158">
        <f>ROUND(E16*P16,2)</f>
        <v>0</v>
      </c>
      <c r="R16" s="158"/>
      <c r="S16" s="158" t="s">
        <v>164</v>
      </c>
      <c r="T16" s="158" t="s">
        <v>140</v>
      </c>
      <c r="U16" s="158">
        <v>0.223</v>
      </c>
      <c r="V16" s="158">
        <f>ROUND(E16*U16,2)</f>
        <v>1.74</v>
      </c>
      <c r="W16" s="158"/>
      <c r="X16" s="158" t="s">
        <v>165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166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0" t="s">
        <v>657</v>
      </c>
      <c r="D17" s="186"/>
      <c r="E17" s="187">
        <v>7.8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9"/>
      <c r="Z17" s="149"/>
      <c r="AA17" s="149"/>
      <c r="AB17" s="149"/>
      <c r="AC17" s="149"/>
      <c r="AD17" s="149"/>
      <c r="AE17" s="149"/>
      <c r="AF17" s="149"/>
      <c r="AG17" s="149" t="s">
        <v>168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67">
        <v>6</v>
      </c>
      <c r="B18" s="168" t="s">
        <v>181</v>
      </c>
      <c r="C18" s="182" t="s">
        <v>182</v>
      </c>
      <c r="D18" s="169" t="s">
        <v>174</v>
      </c>
      <c r="E18" s="170">
        <v>2.1</v>
      </c>
      <c r="F18" s="171"/>
      <c r="G18" s="172">
        <f>ROUND(E18*F18,2)</f>
        <v>0</v>
      </c>
      <c r="H18" s="159">
        <v>521.54999999999995</v>
      </c>
      <c r="I18" s="158">
        <f>ROUND(E18*H18,2)</f>
        <v>1095.26</v>
      </c>
      <c r="J18" s="159">
        <v>414.95</v>
      </c>
      <c r="K18" s="158">
        <f>ROUND(E18*J18,2)</f>
        <v>871.4</v>
      </c>
      <c r="L18" s="158">
        <v>15</v>
      </c>
      <c r="M18" s="158">
        <f>G18*(1+L18/100)</f>
        <v>0</v>
      </c>
      <c r="N18" s="158">
        <v>7.392E-2</v>
      </c>
      <c r="O18" s="158">
        <f>ROUND(E18*N18,2)</f>
        <v>0.16</v>
      </c>
      <c r="P18" s="158">
        <v>0</v>
      </c>
      <c r="Q18" s="158">
        <f>ROUND(E18*P18,2)</f>
        <v>0</v>
      </c>
      <c r="R18" s="158"/>
      <c r="S18" s="158" t="s">
        <v>164</v>
      </c>
      <c r="T18" s="158" t="s">
        <v>140</v>
      </c>
      <c r="U18" s="158">
        <v>0.77700000000000002</v>
      </c>
      <c r="V18" s="158">
        <f>ROUND(E18*U18,2)</f>
        <v>1.63</v>
      </c>
      <c r="W18" s="158"/>
      <c r="X18" s="158" t="s">
        <v>165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166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0" t="s">
        <v>658</v>
      </c>
      <c r="D19" s="186"/>
      <c r="E19" s="187">
        <v>2.1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168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7">
        <v>7</v>
      </c>
      <c r="B20" s="168" t="s">
        <v>185</v>
      </c>
      <c r="C20" s="182" t="s">
        <v>186</v>
      </c>
      <c r="D20" s="169" t="s">
        <v>174</v>
      </c>
      <c r="E20" s="170">
        <v>13.94</v>
      </c>
      <c r="F20" s="171"/>
      <c r="G20" s="172">
        <f>ROUND(E20*F20,2)</f>
        <v>0</v>
      </c>
      <c r="H20" s="159">
        <v>0</v>
      </c>
      <c r="I20" s="158">
        <f>ROUND(E20*H20,2)</f>
        <v>0</v>
      </c>
      <c r="J20" s="159">
        <v>324.2</v>
      </c>
      <c r="K20" s="158">
        <f>ROUND(E20*J20,2)</f>
        <v>4519.3500000000004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164</v>
      </c>
      <c r="T20" s="158" t="s">
        <v>140</v>
      </c>
      <c r="U20" s="158">
        <v>0.57999999999999996</v>
      </c>
      <c r="V20" s="158">
        <f>ROUND(E20*U20,2)</f>
        <v>8.09</v>
      </c>
      <c r="W20" s="158"/>
      <c r="X20" s="158" t="s">
        <v>165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166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90" t="s">
        <v>659</v>
      </c>
      <c r="D21" s="186"/>
      <c r="E21" s="187">
        <v>1.4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9"/>
      <c r="Z21" s="149"/>
      <c r="AA21" s="149"/>
      <c r="AB21" s="149"/>
      <c r="AC21" s="149"/>
      <c r="AD21" s="149"/>
      <c r="AE21" s="149"/>
      <c r="AF21" s="149"/>
      <c r="AG21" s="149" t="s">
        <v>168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0" t="s">
        <v>660</v>
      </c>
      <c r="D22" s="186"/>
      <c r="E22" s="187">
        <v>8.86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168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0" t="s">
        <v>661</v>
      </c>
      <c r="D23" s="186"/>
      <c r="E23" s="187">
        <v>2.88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168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0" t="s">
        <v>662</v>
      </c>
      <c r="D24" s="186"/>
      <c r="E24" s="187">
        <v>0.8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168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7">
        <v>8</v>
      </c>
      <c r="B25" s="168" t="s">
        <v>193</v>
      </c>
      <c r="C25" s="182" t="s">
        <v>194</v>
      </c>
      <c r="D25" s="169" t="s">
        <v>163</v>
      </c>
      <c r="E25" s="170">
        <v>6.7299999999999999E-3</v>
      </c>
      <c r="F25" s="171"/>
      <c r="G25" s="172">
        <f>ROUND(E25*F25,2)</f>
        <v>0</v>
      </c>
      <c r="H25" s="159">
        <v>44683.5</v>
      </c>
      <c r="I25" s="158">
        <f>ROUND(E25*H25,2)</f>
        <v>300.72000000000003</v>
      </c>
      <c r="J25" s="159">
        <v>0</v>
      </c>
      <c r="K25" s="158">
        <f>ROUND(E25*J25,2)</f>
        <v>0</v>
      </c>
      <c r="L25" s="158">
        <v>15</v>
      </c>
      <c r="M25" s="158">
        <f>G25*(1+L25/100)</f>
        <v>0</v>
      </c>
      <c r="N25" s="158">
        <v>1</v>
      </c>
      <c r="O25" s="158">
        <f>ROUND(E25*N25,2)</f>
        <v>0.01</v>
      </c>
      <c r="P25" s="158">
        <v>0</v>
      </c>
      <c r="Q25" s="158">
        <f>ROUND(E25*P25,2)</f>
        <v>0</v>
      </c>
      <c r="R25" s="158" t="s">
        <v>195</v>
      </c>
      <c r="S25" s="158" t="s">
        <v>164</v>
      </c>
      <c r="T25" s="158" t="s">
        <v>140</v>
      </c>
      <c r="U25" s="158">
        <v>0</v>
      </c>
      <c r="V25" s="158">
        <f>ROUND(E25*U25,2)</f>
        <v>0</v>
      </c>
      <c r="W25" s="158"/>
      <c r="X25" s="158" t="s">
        <v>191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192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0" t="s">
        <v>167</v>
      </c>
      <c r="D26" s="186"/>
      <c r="E26" s="187">
        <v>6.7299999999999999E-3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168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3">
        <v>9</v>
      </c>
      <c r="B27" s="174" t="s">
        <v>663</v>
      </c>
      <c r="C27" s="181" t="s">
        <v>664</v>
      </c>
      <c r="D27" s="175" t="s">
        <v>171</v>
      </c>
      <c r="E27" s="176">
        <v>1</v>
      </c>
      <c r="F27" s="177"/>
      <c r="G27" s="178">
        <f>ROUND(E27*F27,2)</f>
        <v>0</v>
      </c>
      <c r="H27" s="159">
        <v>115.3</v>
      </c>
      <c r="I27" s="158">
        <f>ROUND(E27*H27,2)</f>
        <v>115.3</v>
      </c>
      <c r="J27" s="159">
        <v>0</v>
      </c>
      <c r="K27" s="158">
        <f>ROUND(E27*J27,2)</f>
        <v>0</v>
      </c>
      <c r="L27" s="158">
        <v>15</v>
      </c>
      <c r="M27" s="158">
        <f>G27*(1+L27/100)</f>
        <v>0</v>
      </c>
      <c r="N27" s="158">
        <v>5.9999999999999995E-4</v>
      </c>
      <c r="O27" s="158">
        <f>ROUND(E27*N27,2)</f>
        <v>0</v>
      </c>
      <c r="P27" s="158">
        <v>0</v>
      </c>
      <c r="Q27" s="158">
        <f>ROUND(E27*P27,2)</f>
        <v>0</v>
      </c>
      <c r="R27" s="158" t="s">
        <v>195</v>
      </c>
      <c r="S27" s="158" t="s">
        <v>164</v>
      </c>
      <c r="T27" s="158" t="s">
        <v>140</v>
      </c>
      <c r="U27" s="158">
        <v>0</v>
      </c>
      <c r="V27" s="158">
        <f>ROUND(E27*U27,2)</f>
        <v>0</v>
      </c>
      <c r="W27" s="158"/>
      <c r="X27" s="158" t="s">
        <v>191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192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67">
        <v>10</v>
      </c>
      <c r="B28" s="168" t="s">
        <v>196</v>
      </c>
      <c r="C28" s="182" t="s">
        <v>197</v>
      </c>
      <c r="D28" s="169" t="s">
        <v>174</v>
      </c>
      <c r="E28" s="170">
        <v>2.08</v>
      </c>
      <c r="F28" s="171"/>
      <c r="G28" s="172">
        <f>ROUND(E28*F28,2)</f>
        <v>0</v>
      </c>
      <c r="H28" s="159">
        <v>0</v>
      </c>
      <c r="I28" s="158">
        <f>ROUND(E28*H28,2)</f>
        <v>0</v>
      </c>
      <c r="J28" s="159">
        <v>766.9</v>
      </c>
      <c r="K28" s="158">
        <f>ROUND(E28*J28,2)</f>
        <v>1595.15</v>
      </c>
      <c r="L28" s="158">
        <v>15</v>
      </c>
      <c r="M28" s="158">
        <f>G28*(1+L28/100)</f>
        <v>0</v>
      </c>
      <c r="N28" s="158">
        <v>1.1469999999999999E-2</v>
      </c>
      <c r="O28" s="158">
        <f>ROUND(E28*N28,2)</f>
        <v>0.02</v>
      </c>
      <c r="P28" s="158">
        <v>0</v>
      </c>
      <c r="Q28" s="158">
        <f>ROUND(E28*P28,2)</f>
        <v>0</v>
      </c>
      <c r="R28" s="158"/>
      <c r="S28" s="158" t="s">
        <v>164</v>
      </c>
      <c r="T28" s="158" t="s">
        <v>140</v>
      </c>
      <c r="U28" s="158">
        <v>0</v>
      </c>
      <c r="V28" s="158">
        <f>ROUND(E28*U28,2)</f>
        <v>0</v>
      </c>
      <c r="W28" s="158"/>
      <c r="X28" s="158" t="s">
        <v>198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199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90" t="s">
        <v>665</v>
      </c>
      <c r="D29" s="186"/>
      <c r="E29" s="187">
        <v>2.08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168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3">
        <v>11</v>
      </c>
      <c r="B30" s="174" t="s">
        <v>46</v>
      </c>
      <c r="C30" s="181" t="s">
        <v>189</v>
      </c>
      <c r="D30" s="175" t="s">
        <v>190</v>
      </c>
      <c r="E30" s="176">
        <v>1</v>
      </c>
      <c r="F30" s="177"/>
      <c r="G30" s="178">
        <f>ROUND(E30*F30,2)</f>
        <v>0</v>
      </c>
      <c r="H30" s="159">
        <v>1491.7</v>
      </c>
      <c r="I30" s="158">
        <f>ROUND(E30*H30,2)</f>
        <v>1491.7</v>
      </c>
      <c r="J30" s="159">
        <v>0</v>
      </c>
      <c r="K30" s="158">
        <f>ROUND(E30*J30,2)</f>
        <v>0</v>
      </c>
      <c r="L30" s="158">
        <v>15</v>
      </c>
      <c r="M30" s="158">
        <f>G30*(1+L30/100)</f>
        <v>0</v>
      </c>
      <c r="N30" s="158">
        <v>0</v>
      </c>
      <c r="O30" s="158">
        <f>ROUND(E30*N30,2)</f>
        <v>0</v>
      </c>
      <c r="P30" s="158">
        <v>0</v>
      </c>
      <c r="Q30" s="158">
        <f>ROUND(E30*P30,2)</f>
        <v>0</v>
      </c>
      <c r="R30" s="158"/>
      <c r="S30" s="158" t="s">
        <v>139</v>
      </c>
      <c r="T30" s="158" t="s">
        <v>140</v>
      </c>
      <c r="U30" s="158">
        <v>0</v>
      </c>
      <c r="V30" s="158">
        <f>ROUND(E30*U30,2)</f>
        <v>0</v>
      </c>
      <c r="W30" s="158"/>
      <c r="X30" s="158" t="s">
        <v>191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192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1" t="s">
        <v>134</v>
      </c>
      <c r="B31" s="162" t="s">
        <v>56</v>
      </c>
      <c r="C31" s="180" t="s">
        <v>57</v>
      </c>
      <c r="D31" s="163"/>
      <c r="E31" s="164"/>
      <c r="F31" s="165"/>
      <c r="G31" s="166">
        <f>SUMIF(AG32:AG37,"&lt;&gt;NOR",G32:G37)</f>
        <v>0</v>
      </c>
      <c r="H31" s="160"/>
      <c r="I31" s="160">
        <f>SUM(I32:I37)</f>
        <v>3925.2</v>
      </c>
      <c r="J31" s="160"/>
      <c r="K31" s="160">
        <f>SUM(K32:K37)</f>
        <v>8718.59</v>
      </c>
      <c r="L31" s="160"/>
      <c r="M31" s="160">
        <f>SUM(M32:M37)</f>
        <v>0</v>
      </c>
      <c r="N31" s="160"/>
      <c r="O31" s="160">
        <f>SUM(O32:O37)</f>
        <v>0.16</v>
      </c>
      <c r="P31" s="160"/>
      <c r="Q31" s="160">
        <f>SUM(Q32:Q37)</f>
        <v>0</v>
      </c>
      <c r="R31" s="160"/>
      <c r="S31" s="160"/>
      <c r="T31" s="160"/>
      <c r="U31" s="160"/>
      <c r="V31" s="160">
        <f>SUM(V32:V37)</f>
        <v>13.25</v>
      </c>
      <c r="W31" s="160"/>
      <c r="X31" s="160"/>
      <c r="AG31" t="s">
        <v>135</v>
      </c>
    </row>
    <row r="32" spans="1:60" ht="22.5" outlineLevel="1" x14ac:dyDescent="0.2">
      <c r="A32" s="167">
        <v>12</v>
      </c>
      <c r="B32" s="168" t="s">
        <v>201</v>
      </c>
      <c r="C32" s="182" t="s">
        <v>202</v>
      </c>
      <c r="D32" s="169" t="s">
        <v>174</v>
      </c>
      <c r="E32" s="170">
        <v>10.26</v>
      </c>
      <c r="F32" s="171"/>
      <c r="G32" s="172">
        <f>ROUND(E32*F32,2)</f>
        <v>0</v>
      </c>
      <c r="H32" s="159">
        <v>265.24</v>
      </c>
      <c r="I32" s="158">
        <f>ROUND(E32*H32,2)</f>
        <v>2721.36</v>
      </c>
      <c r="J32" s="159">
        <v>626.86</v>
      </c>
      <c r="K32" s="158">
        <f>ROUND(E32*J32,2)</f>
        <v>6431.58</v>
      </c>
      <c r="L32" s="158">
        <v>15</v>
      </c>
      <c r="M32" s="158">
        <f>G32*(1+L32/100)</f>
        <v>0</v>
      </c>
      <c r="N32" s="158">
        <v>1.1900000000000001E-2</v>
      </c>
      <c r="O32" s="158">
        <f>ROUND(E32*N32,2)</f>
        <v>0.12</v>
      </c>
      <c r="P32" s="158">
        <v>0</v>
      </c>
      <c r="Q32" s="158">
        <f>ROUND(E32*P32,2)</f>
        <v>0</v>
      </c>
      <c r="R32" s="158"/>
      <c r="S32" s="158" t="s">
        <v>164</v>
      </c>
      <c r="T32" s="158" t="s">
        <v>140</v>
      </c>
      <c r="U32" s="158">
        <v>0.95</v>
      </c>
      <c r="V32" s="158">
        <f>ROUND(E32*U32,2)</f>
        <v>9.75</v>
      </c>
      <c r="W32" s="158"/>
      <c r="X32" s="158" t="s">
        <v>165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166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90" t="s">
        <v>659</v>
      </c>
      <c r="D33" s="186"/>
      <c r="E33" s="187">
        <v>1.4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168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0" t="s">
        <v>660</v>
      </c>
      <c r="D34" s="186"/>
      <c r="E34" s="187">
        <v>8.86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9"/>
      <c r="Z34" s="149"/>
      <c r="AA34" s="149"/>
      <c r="AB34" s="149"/>
      <c r="AC34" s="149"/>
      <c r="AD34" s="149"/>
      <c r="AE34" s="149"/>
      <c r="AF34" s="149"/>
      <c r="AG34" s="149" t="s">
        <v>168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67">
        <v>13</v>
      </c>
      <c r="B35" s="168" t="s">
        <v>203</v>
      </c>
      <c r="C35" s="182" t="s">
        <v>204</v>
      </c>
      <c r="D35" s="169" t="s">
        <v>174</v>
      </c>
      <c r="E35" s="170">
        <v>3.68</v>
      </c>
      <c r="F35" s="171"/>
      <c r="G35" s="172">
        <f>ROUND(E35*F35,2)</f>
        <v>0</v>
      </c>
      <c r="H35" s="159">
        <v>327.13</v>
      </c>
      <c r="I35" s="158">
        <f>ROUND(E35*H35,2)</f>
        <v>1203.8399999999999</v>
      </c>
      <c r="J35" s="159">
        <v>621.47</v>
      </c>
      <c r="K35" s="158">
        <f>ROUND(E35*J35,2)</f>
        <v>2287.0100000000002</v>
      </c>
      <c r="L35" s="158">
        <v>15</v>
      </c>
      <c r="M35" s="158">
        <f>G35*(1+L35/100)</f>
        <v>0</v>
      </c>
      <c r="N35" s="158">
        <v>1.201E-2</v>
      </c>
      <c r="O35" s="158">
        <f>ROUND(E35*N35,2)</f>
        <v>0.04</v>
      </c>
      <c r="P35" s="158">
        <v>0</v>
      </c>
      <c r="Q35" s="158">
        <f>ROUND(E35*P35,2)</f>
        <v>0</v>
      </c>
      <c r="R35" s="158"/>
      <c r="S35" s="158" t="s">
        <v>164</v>
      </c>
      <c r="T35" s="158" t="s">
        <v>140</v>
      </c>
      <c r="U35" s="158">
        <v>0.95</v>
      </c>
      <c r="V35" s="158">
        <f>ROUND(E35*U35,2)</f>
        <v>3.5</v>
      </c>
      <c r="W35" s="158"/>
      <c r="X35" s="158" t="s">
        <v>165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166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0" t="s">
        <v>661</v>
      </c>
      <c r="D36" s="186"/>
      <c r="E36" s="187">
        <v>2.88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168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90" t="s">
        <v>662</v>
      </c>
      <c r="D37" s="186"/>
      <c r="E37" s="187">
        <v>0.8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168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61" t="s">
        <v>134</v>
      </c>
      <c r="B38" s="162" t="s">
        <v>58</v>
      </c>
      <c r="C38" s="180" t="s">
        <v>59</v>
      </c>
      <c r="D38" s="163"/>
      <c r="E38" s="164"/>
      <c r="F38" s="165"/>
      <c r="G38" s="166">
        <f>SUMIF(AG39:AG99,"&lt;&gt;NOR",G39:G99)</f>
        <v>0</v>
      </c>
      <c r="H38" s="160"/>
      <c r="I38" s="160">
        <f>SUM(I39:I99)</f>
        <v>20204.07</v>
      </c>
      <c r="J38" s="160"/>
      <c r="K38" s="160">
        <f>SUM(K39:K99)</f>
        <v>84749.19</v>
      </c>
      <c r="L38" s="160"/>
      <c r="M38" s="160">
        <f>SUM(M39:M99)</f>
        <v>0</v>
      </c>
      <c r="N38" s="160"/>
      <c r="O38" s="160">
        <f>SUM(O39:O99)</f>
        <v>2.9499999999999997</v>
      </c>
      <c r="P38" s="160"/>
      <c r="Q38" s="160">
        <f>SUM(Q39:Q99)</f>
        <v>0</v>
      </c>
      <c r="R38" s="160"/>
      <c r="S38" s="160"/>
      <c r="T38" s="160"/>
      <c r="U38" s="160"/>
      <c r="V38" s="160">
        <f>SUM(V39:V99)</f>
        <v>157.63</v>
      </c>
      <c r="W38" s="160"/>
      <c r="X38" s="160"/>
      <c r="AG38" t="s">
        <v>135</v>
      </c>
    </row>
    <row r="39" spans="1:60" outlineLevel="1" x14ac:dyDescent="0.2">
      <c r="A39" s="167">
        <v>14</v>
      </c>
      <c r="B39" s="168" t="s">
        <v>666</v>
      </c>
      <c r="C39" s="182" t="s">
        <v>667</v>
      </c>
      <c r="D39" s="169" t="s">
        <v>174</v>
      </c>
      <c r="E39" s="170">
        <v>50.58</v>
      </c>
      <c r="F39" s="171"/>
      <c r="G39" s="172">
        <f>ROUND(E39*F39,2)</f>
        <v>0</v>
      </c>
      <c r="H39" s="159">
        <v>43.54</v>
      </c>
      <c r="I39" s="158">
        <f>ROUND(E39*H39,2)</f>
        <v>2202.25</v>
      </c>
      <c r="J39" s="159">
        <v>170.86</v>
      </c>
      <c r="K39" s="158">
        <f>ROUND(E39*J39,2)</f>
        <v>8642.1</v>
      </c>
      <c r="L39" s="158">
        <v>15</v>
      </c>
      <c r="M39" s="158">
        <f>G39*(1+L39/100)</f>
        <v>0</v>
      </c>
      <c r="N39" s="158">
        <v>5.5900000000000004E-3</v>
      </c>
      <c r="O39" s="158">
        <f>ROUND(E39*N39,2)</f>
        <v>0.28000000000000003</v>
      </c>
      <c r="P39" s="158">
        <v>0</v>
      </c>
      <c r="Q39" s="158">
        <f>ROUND(E39*P39,2)</f>
        <v>0</v>
      </c>
      <c r="R39" s="158"/>
      <c r="S39" s="158" t="s">
        <v>164</v>
      </c>
      <c r="T39" s="158" t="s">
        <v>140</v>
      </c>
      <c r="U39" s="158">
        <v>0.32</v>
      </c>
      <c r="V39" s="158">
        <f>ROUND(E39*U39,2)</f>
        <v>16.190000000000001</v>
      </c>
      <c r="W39" s="158"/>
      <c r="X39" s="158" t="s">
        <v>165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166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90" t="s">
        <v>668</v>
      </c>
      <c r="D40" s="186"/>
      <c r="E40" s="187">
        <v>9.6199999999999992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168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90" t="s">
        <v>669</v>
      </c>
      <c r="D41" s="186"/>
      <c r="E41" s="187">
        <v>10.5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168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90" t="s">
        <v>670</v>
      </c>
      <c r="D42" s="186"/>
      <c r="E42" s="187">
        <v>16.96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168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0" t="s">
        <v>671</v>
      </c>
      <c r="D43" s="186"/>
      <c r="E43" s="187">
        <v>13.5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168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67">
        <v>15</v>
      </c>
      <c r="B44" s="168" t="s">
        <v>672</v>
      </c>
      <c r="C44" s="182" t="s">
        <v>673</v>
      </c>
      <c r="D44" s="169" t="s">
        <v>174</v>
      </c>
      <c r="E44" s="170">
        <v>187.52</v>
      </c>
      <c r="F44" s="171"/>
      <c r="G44" s="172">
        <f>ROUND(E44*F44,2)</f>
        <v>0</v>
      </c>
      <c r="H44" s="159">
        <v>25.42</v>
      </c>
      <c r="I44" s="158">
        <f>ROUND(E44*H44,2)</f>
        <v>4766.76</v>
      </c>
      <c r="J44" s="159">
        <v>251.08</v>
      </c>
      <c r="K44" s="158">
        <f>ROUND(E44*J44,2)</f>
        <v>47082.52</v>
      </c>
      <c r="L44" s="158">
        <v>15</v>
      </c>
      <c r="M44" s="158">
        <f>G44*(1+L44/100)</f>
        <v>0</v>
      </c>
      <c r="N44" s="158">
        <v>4.5999999999999999E-3</v>
      </c>
      <c r="O44" s="158">
        <f>ROUND(E44*N44,2)</f>
        <v>0.86</v>
      </c>
      <c r="P44" s="158">
        <v>0</v>
      </c>
      <c r="Q44" s="158">
        <f>ROUND(E44*P44,2)</f>
        <v>0</v>
      </c>
      <c r="R44" s="158"/>
      <c r="S44" s="158" t="s">
        <v>164</v>
      </c>
      <c r="T44" s="158" t="s">
        <v>140</v>
      </c>
      <c r="U44" s="158">
        <v>0.47199999999999998</v>
      </c>
      <c r="V44" s="158">
        <f>ROUND(E44*U44,2)</f>
        <v>88.51</v>
      </c>
      <c r="W44" s="158"/>
      <c r="X44" s="158" t="s">
        <v>165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166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56"/>
      <c r="B45" s="157"/>
      <c r="C45" s="190" t="s">
        <v>674</v>
      </c>
      <c r="D45" s="186"/>
      <c r="E45" s="187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168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90" t="s">
        <v>675</v>
      </c>
      <c r="D46" s="186"/>
      <c r="E46" s="187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9"/>
      <c r="Z46" s="149"/>
      <c r="AA46" s="149"/>
      <c r="AB46" s="149"/>
      <c r="AC46" s="149"/>
      <c r="AD46" s="149"/>
      <c r="AE46" s="149"/>
      <c r="AF46" s="149"/>
      <c r="AG46" s="149" t="s">
        <v>168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90" t="s">
        <v>676</v>
      </c>
      <c r="D47" s="186"/>
      <c r="E47" s="187">
        <v>12.48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168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90" t="s">
        <v>677</v>
      </c>
      <c r="D48" s="186"/>
      <c r="E48" s="187">
        <v>-3.2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9"/>
      <c r="Z48" s="149"/>
      <c r="AA48" s="149"/>
      <c r="AB48" s="149"/>
      <c r="AC48" s="149"/>
      <c r="AD48" s="149"/>
      <c r="AE48" s="149"/>
      <c r="AF48" s="149"/>
      <c r="AG48" s="149" t="s">
        <v>168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90" t="s">
        <v>678</v>
      </c>
      <c r="D49" s="186"/>
      <c r="E49" s="187">
        <v>34.32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168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90" t="s">
        <v>679</v>
      </c>
      <c r="D50" s="186"/>
      <c r="E50" s="187">
        <v>-8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168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90" t="s">
        <v>176</v>
      </c>
      <c r="D51" s="186"/>
      <c r="E51" s="187">
        <v>-1.4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168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90" t="s">
        <v>680</v>
      </c>
      <c r="D52" s="186"/>
      <c r="E52" s="187">
        <v>32.76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9"/>
      <c r="Z52" s="149"/>
      <c r="AA52" s="149"/>
      <c r="AB52" s="149"/>
      <c r="AC52" s="149"/>
      <c r="AD52" s="149"/>
      <c r="AE52" s="149"/>
      <c r="AF52" s="149"/>
      <c r="AG52" s="149" t="s">
        <v>168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90" t="s">
        <v>222</v>
      </c>
      <c r="D53" s="186"/>
      <c r="E53" s="187">
        <v>-1.6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168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90" t="s">
        <v>681</v>
      </c>
      <c r="D54" s="186"/>
      <c r="E54" s="187">
        <v>33.799999999999997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168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90" t="s">
        <v>222</v>
      </c>
      <c r="D55" s="186"/>
      <c r="E55" s="187">
        <v>-1.6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168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90" t="s">
        <v>682</v>
      </c>
      <c r="D56" s="186"/>
      <c r="E56" s="187">
        <v>44.2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168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90" t="s">
        <v>222</v>
      </c>
      <c r="D57" s="186"/>
      <c r="E57" s="187">
        <v>-1.6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168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90" t="s">
        <v>683</v>
      </c>
      <c r="D58" s="186"/>
      <c r="E58" s="187">
        <v>41.08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168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0" t="s">
        <v>222</v>
      </c>
      <c r="D59" s="186"/>
      <c r="E59" s="187">
        <v>-1.6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168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90" t="s">
        <v>684</v>
      </c>
      <c r="D60" s="186"/>
      <c r="E60" s="187">
        <v>3.4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168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90" t="s">
        <v>176</v>
      </c>
      <c r="D61" s="186"/>
      <c r="E61" s="187">
        <v>-1.4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9"/>
      <c r="Z61" s="149"/>
      <c r="AA61" s="149"/>
      <c r="AB61" s="149"/>
      <c r="AC61" s="149"/>
      <c r="AD61" s="149"/>
      <c r="AE61" s="149"/>
      <c r="AF61" s="149"/>
      <c r="AG61" s="149" t="s">
        <v>168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90" t="s">
        <v>685</v>
      </c>
      <c r="D62" s="186"/>
      <c r="E62" s="187">
        <v>7.28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168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90" t="s">
        <v>176</v>
      </c>
      <c r="D63" s="186"/>
      <c r="E63" s="187">
        <v>-1.4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168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67">
        <v>16</v>
      </c>
      <c r="B64" s="168" t="s">
        <v>209</v>
      </c>
      <c r="C64" s="182" t="s">
        <v>210</v>
      </c>
      <c r="D64" s="169" t="s">
        <v>174</v>
      </c>
      <c r="E64" s="170">
        <v>8.68</v>
      </c>
      <c r="F64" s="171"/>
      <c r="G64" s="172">
        <f>ROUND(E64*F64,2)</f>
        <v>0</v>
      </c>
      <c r="H64" s="159">
        <v>15.23</v>
      </c>
      <c r="I64" s="158">
        <f>ROUND(E64*H64,2)</f>
        <v>132.19999999999999</v>
      </c>
      <c r="J64" s="159">
        <v>38.97</v>
      </c>
      <c r="K64" s="158">
        <f>ROUND(E64*J64,2)</f>
        <v>338.26</v>
      </c>
      <c r="L64" s="158">
        <v>15</v>
      </c>
      <c r="M64" s="158">
        <f>G64*(1+L64/100)</f>
        <v>0</v>
      </c>
      <c r="N64" s="158">
        <v>4.0000000000000003E-5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164</v>
      </c>
      <c r="T64" s="158" t="s">
        <v>140</v>
      </c>
      <c r="U64" s="158">
        <v>7.8E-2</v>
      </c>
      <c r="V64" s="158">
        <f>ROUND(E64*U64,2)</f>
        <v>0.68</v>
      </c>
      <c r="W64" s="158"/>
      <c r="X64" s="158" t="s">
        <v>165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166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90" t="s">
        <v>686</v>
      </c>
      <c r="D65" s="186"/>
      <c r="E65" s="187">
        <v>4.5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168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90" t="s">
        <v>687</v>
      </c>
      <c r="D66" s="186"/>
      <c r="E66" s="187">
        <v>1.32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168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90" t="s">
        <v>688</v>
      </c>
      <c r="D67" s="186"/>
      <c r="E67" s="187">
        <v>2.86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168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67">
        <v>17</v>
      </c>
      <c r="B68" s="168" t="s">
        <v>689</v>
      </c>
      <c r="C68" s="182" t="s">
        <v>690</v>
      </c>
      <c r="D68" s="169" t="s">
        <v>174</v>
      </c>
      <c r="E68" s="170">
        <v>2.36</v>
      </c>
      <c r="F68" s="171"/>
      <c r="G68" s="172">
        <f>ROUND(E68*F68,2)</f>
        <v>0</v>
      </c>
      <c r="H68" s="159">
        <v>159.38999999999999</v>
      </c>
      <c r="I68" s="158">
        <f>ROUND(E68*H68,2)</f>
        <v>376.16</v>
      </c>
      <c r="J68" s="159">
        <v>924.41</v>
      </c>
      <c r="K68" s="158">
        <f>ROUND(E68*J68,2)</f>
        <v>2181.61</v>
      </c>
      <c r="L68" s="158">
        <v>15</v>
      </c>
      <c r="M68" s="158">
        <f>G68*(1+L68/100)</f>
        <v>0</v>
      </c>
      <c r="N68" s="158">
        <v>5.4969999999999998E-2</v>
      </c>
      <c r="O68" s="158">
        <f>ROUND(E68*N68,2)</f>
        <v>0.13</v>
      </c>
      <c r="P68" s="158">
        <v>0</v>
      </c>
      <c r="Q68" s="158">
        <f>ROUND(E68*P68,2)</f>
        <v>0</v>
      </c>
      <c r="R68" s="158"/>
      <c r="S68" s="158" t="s">
        <v>164</v>
      </c>
      <c r="T68" s="158" t="s">
        <v>140</v>
      </c>
      <c r="U68" s="158">
        <v>1.7428999999999999</v>
      </c>
      <c r="V68" s="158">
        <f>ROUND(E68*U68,2)</f>
        <v>4.1100000000000003</v>
      </c>
      <c r="W68" s="158"/>
      <c r="X68" s="158" t="s">
        <v>165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166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90" t="s">
        <v>228</v>
      </c>
      <c r="D69" s="186"/>
      <c r="E69" s="187">
        <v>0.56000000000000005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168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90" t="s">
        <v>229</v>
      </c>
      <c r="D70" s="186"/>
      <c r="E70" s="187">
        <v>0.3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168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90" t="s">
        <v>691</v>
      </c>
      <c r="D71" s="186"/>
      <c r="E71" s="187">
        <v>1.5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168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67">
        <v>18</v>
      </c>
      <c r="B72" s="168" t="s">
        <v>692</v>
      </c>
      <c r="C72" s="182" t="s">
        <v>693</v>
      </c>
      <c r="D72" s="169" t="s">
        <v>174</v>
      </c>
      <c r="E72" s="170">
        <v>34.369999999999997</v>
      </c>
      <c r="F72" s="171"/>
      <c r="G72" s="172">
        <f>ROUND(E72*F72,2)</f>
        <v>0</v>
      </c>
      <c r="H72" s="159">
        <v>56.81</v>
      </c>
      <c r="I72" s="158">
        <f>ROUND(E72*H72,2)</f>
        <v>1952.56</v>
      </c>
      <c r="J72" s="159">
        <v>324.99</v>
      </c>
      <c r="K72" s="158">
        <f>ROUND(E72*J72,2)</f>
        <v>11169.91</v>
      </c>
      <c r="L72" s="158">
        <v>15</v>
      </c>
      <c r="M72" s="158">
        <f>G72*(1+L72/100)</f>
        <v>0</v>
      </c>
      <c r="N72" s="158">
        <v>4.5580000000000002E-2</v>
      </c>
      <c r="O72" s="158">
        <f>ROUND(E72*N72,2)</f>
        <v>1.57</v>
      </c>
      <c r="P72" s="158">
        <v>0</v>
      </c>
      <c r="Q72" s="158">
        <f>ROUND(E72*P72,2)</f>
        <v>0</v>
      </c>
      <c r="R72" s="158"/>
      <c r="S72" s="158" t="s">
        <v>164</v>
      </c>
      <c r="T72" s="158" t="s">
        <v>140</v>
      </c>
      <c r="U72" s="158">
        <v>0.60799999999999998</v>
      </c>
      <c r="V72" s="158">
        <f>ROUND(E72*U72,2)</f>
        <v>20.9</v>
      </c>
      <c r="W72" s="158"/>
      <c r="X72" s="158" t="s">
        <v>165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166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90" t="s">
        <v>694</v>
      </c>
      <c r="D73" s="186"/>
      <c r="E73" s="187">
        <v>3.2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168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90" t="s">
        <v>695</v>
      </c>
      <c r="D74" s="186"/>
      <c r="E74" s="187">
        <v>11.18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168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0" t="s">
        <v>696</v>
      </c>
      <c r="D75" s="186"/>
      <c r="E75" s="187">
        <v>8.5500000000000007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168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90" t="s">
        <v>697</v>
      </c>
      <c r="D76" s="186"/>
      <c r="E76" s="187">
        <v>8.84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168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90" t="s">
        <v>698</v>
      </c>
      <c r="D77" s="186"/>
      <c r="E77" s="187">
        <v>2.6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168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67">
        <v>19</v>
      </c>
      <c r="B78" s="168" t="s">
        <v>231</v>
      </c>
      <c r="C78" s="182" t="s">
        <v>232</v>
      </c>
      <c r="D78" s="169" t="s">
        <v>174</v>
      </c>
      <c r="E78" s="170">
        <v>17.28</v>
      </c>
      <c r="F78" s="171"/>
      <c r="G78" s="172">
        <f>ROUND(E78*F78,2)</f>
        <v>0</v>
      </c>
      <c r="H78" s="159">
        <v>101.72</v>
      </c>
      <c r="I78" s="158">
        <f>ROUND(E78*H78,2)</f>
        <v>1757.72</v>
      </c>
      <c r="J78" s="159">
        <v>207.48</v>
      </c>
      <c r="K78" s="158">
        <f>ROUND(E78*J78,2)</f>
        <v>3585.25</v>
      </c>
      <c r="L78" s="158">
        <v>15</v>
      </c>
      <c r="M78" s="158">
        <f>G78*(1+L78/100)</f>
        <v>0</v>
      </c>
      <c r="N78" s="158">
        <v>3.6099999999999999E-3</v>
      </c>
      <c r="O78" s="158">
        <f>ROUND(E78*N78,2)</f>
        <v>0.06</v>
      </c>
      <c r="P78" s="158">
        <v>0</v>
      </c>
      <c r="Q78" s="158">
        <f>ROUND(E78*P78,2)</f>
        <v>0</v>
      </c>
      <c r="R78" s="158"/>
      <c r="S78" s="158" t="s">
        <v>164</v>
      </c>
      <c r="T78" s="158" t="s">
        <v>140</v>
      </c>
      <c r="U78" s="158">
        <v>0.36199999999999999</v>
      </c>
      <c r="V78" s="158">
        <f>ROUND(E78*U78,2)</f>
        <v>6.26</v>
      </c>
      <c r="W78" s="158"/>
      <c r="X78" s="158" t="s">
        <v>165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166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0" t="s">
        <v>699</v>
      </c>
      <c r="D79" s="186"/>
      <c r="E79" s="187">
        <v>22.88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168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90" t="s">
        <v>700</v>
      </c>
      <c r="D80" s="186"/>
      <c r="E80" s="187">
        <v>-5.6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168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67">
        <v>20</v>
      </c>
      <c r="B81" s="168" t="s">
        <v>238</v>
      </c>
      <c r="C81" s="182" t="s">
        <v>239</v>
      </c>
      <c r="D81" s="169" t="s">
        <v>174</v>
      </c>
      <c r="E81" s="170">
        <v>201.8</v>
      </c>
      <c r="F81" s="171"/>
      <c r="G81" s="172">
        <f>ROUND(E81*F81,2)</f>
        <v>0</v>
      </c>
      <c r="H81" s="159">
        <v>44.68</v>
      </c>
      <c r="I81" s="158">
        <f>ROUND(E81*H81,2)</f>
        <v>9016.42</v>
      </c>
      <c r="J81" s="159">
        <v>47.52</v>
      </c>
      <c r="K81" s="158">
        <f>ROUND(E81*J81,2)</f>
        <v>9589.5400000000009</v>
      </c>
      <c r="L81" s="158">
        <v>15</v>
      </c>
      <c r="M81" s="158">
        <f>G81*(1+L81/100)</f>
        <v>0</v>
      </c>
      <c r="N81" s="158">
        <v>2.5999999999999998E-4</v>
      </c>
      <c r="O81" s="158">
        <f>ROUND(E81*N81,2)</f>
        <v>0.05</v>
      </c>
      <c r="P81" s="158">
        <v>0</v>
      </c>
      <c r="Q81" s="158">
        <f>ROUND(E81*P81,2)</f>
        <v>0</v>
      </c>
      <c r="R81" s="158"/>
      <c r="S81" s="158" t="s">
        <v>164</v>
      </c>
      <c r="T81" s="158" t="s">
        <v>140</v>
      </c>
      <c r="U81" s="158">
        <v>0.09</v>
      </c>
      <c r="V81" s="158">
        <f>ROUND(E81*U81,2)</f>
        <v>18.16</v>
      </c>
      <c r="W81" s="158"/>
      <c r="X81" s="158" t="s">
        <v>165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166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90" t="s">
        <v>676</v>
      </c>
      <c r="D82" s="186"/>
      <c r="E82" s="187">
        <v>12.48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168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90" t="s">
        <v>677</v>
      </c>
      <c r="D83" s="186"/>
      <c r="E83" s="187">
        <v>-3.2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9"/>
      <c r="Z83" s="149"/>
      <c r="AA83" s="149"/>
      <c r="AB83" s="149"/>
      <c r="AC83" s="149"/>
      <c r="AD83" s="149"/>
      <c r="AE83" s="149"/>
      <c r="AF83" s="149"/>
      <c r="AG83" s="149" t="s">
        <v>168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90" t="s">
        <v>678</v>
      </c>
      <c r="D84" s="186"/>
      <c r="E84" s="187">
        <v>34.32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9"/>
      <c r="Z84" s="149"/>
      <c r="AA84" s="149"/>
      <c r="AB84" s="149"/>
      <c r="AC84" s="149"/>
      <c r="AD84" s="149"/>
      <c r="AE84" s="149"/>
      <c r="AF84" s="149"/>
      <c r="AG84" s="149" t="s">
        <v>168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90" t="s">
        <v>679</v>
      </c>
      <c r="D85" s="186"/>
      <c r="E85" s="187">
        <v>-8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168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90" t="s">
        <v>176</v>
      </c>
      <c r="D86" s="186"/>
      <c r="E86" s="187">
        <v>-1.4</v>
      </c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9"/>
      <c r="Z86" s="149"/>
      <c r="AA86" s="149"/>
      <c r="AB86" s="149"/>
      <c r="AC86" s="149"/>
      <c r="AD86" s="149"/>
      <c r="AE86" s="149"/>
      <c r="AF86" s="149"/>
      <c r="AG86" s="149" t="s">
        <v>168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90" t="s">
        <v>680</v>
      </c>
      <c r="D87" s="186"/>
      <c r="E87" s="187">
        <v>32.76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168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90" t="s">
        <v>222</v>
      </c>
      <c r="D88" s="186"/>
      <c r="E88" s="187">
        <v>-1.6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9"/>
      <c r="Z88" s="149"/>
      <c r="AA88" s="149"/>
      <c r="AB88" s="149"/>
      <c r="AC88" s="149"/>
      <c r="AD88" s="149"/>
      <c r="AE88" s="149"/>
      <c r="AF88" s="149"/>
      <c r="AG88" s="149" t="s">
        <v>168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90" t="s">
        <v>681</v>
      </c>
      <c r="D89" s="186"/>
      <c r="E89" s="187">
        <v>33.799999999999997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168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90" t="s">
        <v>222</v>
      </c>
      <c r="D90" s="186"/>
      <c r="E90" s="187">
        <v>-1.6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168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90" t="s">
        <v>682</v>
      </c>
      <c r="D91" s="186"/>
      <c r="E91" s="187">
        <v>44.2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9"/>
      <c r="Z91" s="149"/>
      <c r="AA91" s="149"/>
      <c r="AB91" s="149"/>
      <c r="AC91" s="149"/>
      <c r="AD91" s="149"/>
      <c r="AE91" s="149"/>
      <c r="AF91" s="149"/>
      <c r="AG91" s="149" t="s">
        <v>168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90" t="s">
        <v>222</v>
      </c>
      <c r="D92" s="186"/>
      <c r="E92" s="187">
        <v>-1.6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168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90" t="s">
        <v>683</v>
      </c>
      <c r="D93" s="186"/>
      <c r="E93" s="187">
        <v>41.08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168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90" t="s">
        <v>222</v>
      </c>
      <c r="D94" s="186"/>
      <c r="E94" s="187">
        <v>-1.6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9"/>
      <c r="Z94" s="149"/>
      <c r="AA94" s="149"/>
      <c r="AB94" s="149"/>
      <c r="AC94" s="149"/>
      <c r="AD94" s="149"/>
      <c r="AE94" s="149"/>
      <c r="AF94" s="149"/>
      <c r="AG94" s="149" t="s">
        <v>168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90" t="s">
        <v>701</v>
      </c>
      <c r="D95" s="186"/>
      <c r="E95" s="187">
        <v>17.68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9"/>
      <c r="Z95" s="149"/>
      <c r="AA95" s="149"/>
      <c r="AB95" s="149"/>
      <c r="AC95" s="149"/>
      <c r="AD95" s="149"/>
      <c r="AE95" s="149"/>
      <c r="AF95" s="149"/>
      <c r="AG95" s="149" t="s">
        <v>168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90" t="s">
        <v>176</v>
      </c>
      <c r="D96" s="186"/>
      <c r="E96" s="187">
        <v>-1.4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168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90" t="s">
        <v>685</v>
      </c>
      <c r="D97" s="186"/>
      <c r="E97" s="187">
        <v>7.28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168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90" t="s">
        <v>176</v>
      </c>
      <c r="D98" s="186"/>
      <c r="E98" s="187">
        <v>-1.4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168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33.75" outlineLevel="1" x14ac:dyDescent="0.2">
      <c r="A99" s="173">
        <v>21</v>
      </c>
      <c r="B99" s="174" t="s">
        <v>240</v>
      </c>
      <c r="C99" s="181" t="s">
        <v>241</v>
      </c>
      <c r="D99" s="175" t="s">
        <v>179</v>
      </c>
      <c r="E99" s="176">
        <v>30</v>
      </c>
      <c r="F99" s="177"/>
      <c r="G99" s="178">
        <f>ROUND(E99*F99,2)</f>
        <v>0</v>
      </c>
      <c r="H99" s="159">
        <v>0</v>
      </c>
      <c r="I99" s="158">
        <f>ROUND(E99*H99,2)</f>
        <v>0</v>
      </c>
      <c r="J99" s="159">
        <v>72</v>
      </c>
      <c r="K99" s="158">
        <f>ROUND(E99*J99,2)</f>
        <v>2160</v>
      </c>
      <c r="L99" s="158">
        <v>15</v>
      </c>
      <c r="M99" s="158">
        <f>G99*(1+L99/100)</f>
        <v>0</v>
      </c>
      <c r="N99" s="158">
        <v>0</v>
      </c>
      <c r="O99" s="158">
        <f>ROUND(E99*N99,2)</f>
        <v>0</v>
      </c>
      <c r="P99" s="158">
        <v>0</v>
      </c>
      <c r="Q99" s="158">
        <f>ROUND(E99*P99,2)</f>
        <v>0</v>
      </c>
      <c r="R99" s="158"/>
      <c r="S99" s="158" t="s">
        <v>139</v>
      </c>
      <c r="T99" s="158" t="s">
        <v>140</v>
      </c>
      <c r="U99" s="158">
        <v>9.4E-2</v>
      </c>
      <c r="V99" s="158">
        <f>ROUND(E99*U99,2)</f>
        <v>2.82</v>
      </c>
      <c r="W99" s="158"/>
      <c r="X99" s="158" t="s">
        <v>165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166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2">
      <c r="A100" s="161" t="s">
        <v>134</v>
      </c>
      <c r="B100" s="162" t="s">
        <v>60</v>
      </c>
      <c r="C100" s="180" t="s">
        <v>61</v>
      </c>
      <c r="D100" s="163"/>
      <c r="E100" s="164"/>
      <c r="F100" s="165"/>
      <c r="G100" s="166">
        <f>SUMIF(AG101:AG127,"&lt;&gt;NOR",G101:G127)</f>
        <v>0</v>
      </c>
      <c r="H100" s="160"/>
      <c r="I100" s="160">
        <f>SUM(I101:I127)</f>
        <v>24956.98</v>
      </c>
      <c r="J100" s="160"/>
      <c r="K100" s="160">
        <f>SUM(K101:K127)</f>
        <v>16432.599999999999</v>
      </c>
      <c r="L100" s="160"/>
      <c r="M100" s="160">
        <f>SUM(M101:M127)</f>
        <v>0</v>
      </c>
      <c r="N100" s="160"/>
      <c r="O100" s="160">
        <f>SUM(O101:O127)</f>
        <v>1.19</v>
      </c>
      <c r="P100" s="160"/>
      <c r="Q100" s="160">
        <f>SUM(Q101:Q127)</f>
        <v>0</v>
      </c>
      <c r="R100" s="160"/>
      <c r="S100" s="160"/>
      <c r="T100" s="160"/>
      <c r="U100" s="160"/>
      <c r="V100" s="160">
        <f>SUM(V101:V127)</f>
        <v>30.84</v>
      </c>
      <c r="W100" s="160"/>
      <c r="X100" s="160"/>
      <c r="AG100" t="s">
        <v>135</v>
      </c>
    </row>
    <row r="101" spans="1:60" outlineLevel="1" x14ac:dyDescent="0.2">
      <c r="A101" s="167">
        <v>22</v>
      </c>
      <c r="B101" s="168" t="s">
        <v>238</v>
      </c>
      <c r="C101" s="182" t="s">
        <v>239</v>
      </c>
      <c r="D101" s="169" t="s">
        <v>174</v>
      </c>
      <c r="E101" s="170">
        <v>64.52</v>
      </c>
      <c r="F101" s="171"/>
      <c r="G101" s="172">
        <f>ROUND(E101*F101,2)</f>
        <v>0</v>
      </c>
      <c r="H101" s="159">
        <v>44.68</v>
      </c>
      <c r="I101" s="158">
        <f>ROUND(E101*H101,2)</f>
        <v>2882.75</v>
      </c>
      <c r="J101" s="159">
        <v>47.52</v>
      </c>
      <c r="K101" s="158">
        <f>ROUND(E101*J101,2)</f>
        <v>3065.99</v>
      </c>
      <c r="L101" s="158">
        <v>15</v>
      </c>
      <c r="M101" s="158">
        <f>G101*(1+L101/100)</f>
        <v>0</v>
      </c>
      <c r="N101" s="158">
        <v>2.5999999999999998E-4</v>
      </c>
      <c r="O101" s="158">
        <f>ROUND(E101*N101,2)</f>
        <v>0.02</v>
      </c>
      <c r="P101" s="158">
        <v>0</v>
      </c>
      <c r="Q101" s="158">
        <f>ROUND(E101*P101,2)</f>
        <v>0</v>
      </c>
      <c r="R101" s="158"/>
      <c r="S101" s="158" t="s">
        <v>164</v>
      </c>
      <c r="T101" s="158" t="s">
        <v>140</v>
      </c>
      <c r="U101" s="158">
        <v>0.09</v>
      </c>
      <c r="V101" s="158">
        <f>ROUND(E101*U101,2)</f>
        <v>5.81</v>
      </c>
      <c r="W101" s="158"/>
      <c r="X101" s="158" t="s">
        <v>165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166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0" t="s">
        <v>659</v>
      </c>
      <c r="D102" s="186"/>
      <c r="E102" s="187">
        <v>1.4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168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90" t="s">
        <v>660</v>
      </c>
      <c r="D103" s="186"/>
      <c r="E103" s="187">
        <v>8.86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168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90" t="s">
        <v>702</v>
      </c>
      <c r="D104" s="186"/>
      <c r="E104" s="187">
        <v>9.6199999999999992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168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90" t="s">
        <v>669</v>
      </c>
      <c r="D105" s="186"/>
      <c r="E105" s="187">
        <v>10.5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168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90" t="s">
        <v>703</v>
      </c>
      <c r="D106" s="186"/>
      <c r="E106" s="187">
        <v>2.88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168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90" t="s">
        <v>662</v>
      </c>
      <c r="D107" s="186"/>
      <c r="E107" s="187">
        <v>0.8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168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90" t="s">
        <v>670</v>
      </c>
      <c r="D108" s="186"/>
      <c r="E108" s="187">
        <v>16.96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168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90" t="s">
        <v>671</v>
      </c>
      <c r="D109" s="186"/>
      <c r="E109" s="187">
        <v>13.5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168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67">
        <v>23</v>
      </c>
      <c r="B110" s="168" t="s">
        <v>243</v>
      </c>
      <c r="C110" s="182" t="s">
        <v>244</v>
      </c>
      <c r="D110" s="169" t="s">
        <v>174</v>
      </c>
      <c r="E110" s="170">
        <v>64.52</v>
      </c>
      <c r="F110" s="171"/>
      <c r="G110" s="172">
        <f>ROUND(E110*F110,2)</f>
        <v>0</v>
      </c>
      <c r="H110" s="159">
        <v>342.13</v>
      </c>
      <c r="I110" s="158">
        <f>ROUND(E110*H110,2)</f>
        <v>22074.23</v>
      </c>
      <c r="J110" s="159">
        <v>199.27</v>
      </c>
      <c r="K110" s="158">
        <f>ROUND(E110*J110,2)</f>
        <v>12856.9</v>
      </c>
      <c r="L110" s="158">
        <v>15</v>
      </c>
      <c r="M110" s="158">
        <f>G110*(1+L110/100)</f>
        <v>0</v>
      </c>
      <c r="N110" s="158">
        <v>1.806E-2</v>
      </c>
      <c r="O110" s="158">
        <f>ROUND(E110*N110,2)</f>
        <v>1.17</v>
      </c>
      <c r="P110" s="158">
        <v>0</v>
      </c>
      <c r="Q110" s="158">
        <f>ROUND(E110*P110,2)</f>
        <v>0</v>
      </c>
      <c r="R110" s="158"/>
      <c r="S110" s="158" t="s">
        <v>164</v>
      </c>
      <c r="T110" s="158" t="s">
        <v>140</v>
      </c>
      <c r="U110" s="158">
        <v>0.372</v>
      </c>
      <c r="V110" s="158">
        <f>ROUND(E110*U110,2)</f>
        <v>24</v>
      </c>
      <c r="W110" s="158"/>
      <c r="X110" s="158" t="s">
        <v>165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166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90" t="s">
        <v>659</v>
      </c>
      <c r="D111" s="186"/>
      <c r="E111" s="187">
        <v>1.4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168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90" t="s">
        <v>660</v>
      </c>
      <c r="D112" s="186"/>
      <c r="E112" s="187">
        <v>8.86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168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90" t="s">
        <v>702</v>
      </c>
      <c r="D113" s="186"/>
      <c r="E113" s="187">
        <v>9.6199999999999992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168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90" t="s">
        <v>669</v>
      </c>
      <c r="D114" s="186"/>
      <c r="E114" s="187">
        <v>10.5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168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190" t="s">
        <v>703</v>
      </c>
      <c r="D115" s="186"/>
      <c r="E115" s="187">
        <v>2.88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168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90" t="s">
        <v>662</v>
      </c>
      <c r="D116" s="186"/>
      <c r="E116" s="187">
        <v>0.8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168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90" t="s">
        <v>670</v>
      </c>
      <c r="D117" s="186"/>
      <c r="E117" s="187">
        <v>16.96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168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90" t="s">
        <v>671</v>
      </c>
      <c r="D118" s="186"/>
      <c r="E118" s="187">
        <v>13.5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168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2.5" outlineLevel="1" x14ac:dyDescent="0.2">
      <c r="A119" s="167">
        <v>24</v>
      </c>
      <c r="B119" s="168" t="s">
        <v>245</v>
      </c>
      <c r="C119" s="182" t="s">
        <v>246</v>
      </c>
      <c r="D119" s="169" t="s">
        <v>174</v>
      </c>
      <c r="E119" s="170">
        <v>64.52</v>
      </c>
      <c r="F119" s="171"/>
      <c r="G119" s="172">
        <f>ROUND(E119*F119,2)</f>
        <v>0</v>
      </c>
      <c r="H119" s="159">
        <v>0</v>
      </c>
      <c r="I119" s="158">
        <f>ROUND(E119*H119,2)</f>
        <v>0</v>
      </c>
      <c r="J119" s="159">
        <v>7.9</v>
      </c>
      <c r="K119" s="158">
        <f>ROUND(E119*J119,2)</f>
        <v>509.71</v>
      </c>
      <c r="L119" s="158">
        <v>15</v>
      </c>
      <c r="M119" s="158">
        <f>G119*(1+L119/100)</f>
        <v>0</v>
      </c>
      <c r="N119" s="158">
        <v>0</v>
      </c>
      <c r="O119" s="158">
        <f>ROUND(E119*N119,2)</f>
        <v>0</v>
      </c>
      <c r="P119" s="158">
        <v>0</v>
      </c>
      <c r="Q119" s="158">
        <f>ROUND(E119*P119,2)</f>
        <v>0</v>
      </c>
      <c r="R119" s="158"/>
      <c r="S119" s="158" t="s">
        <v>139</v>
      </c>
      <c r="T119" s="158" t="s">
        <v>140</v>
      </c>
      <c r="U119" s="158">
        <v>1.6E-2</v>
      </c>
      <c r="V119" s="158">
        <f>ROUND(E119*U119,2)</f>
        <v>1.03</v>
      </c>
      <c r="W119" s="158"/>
      <c r="X119" s="158" t="s">
        <v>165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166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190" t="s">
        <v>659</v>
      </c>
      <c r="D120" s="186"/>
      <c r="E120" s="187">
        <v>1.4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168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90" t="s">
        <v>660</v>
      </c>
      <c r="D121" s="186"/>
      <c r="E121" s="187">
        <v>8.86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168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90" t="s">
        <v>702</v>
      </c>
      <c r="D122" s="186"/>
      <c r="E122" s="187">
        <v>9.6199999999999992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168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90" t="s">
        <v>669</v>
      </c>
      <c r="D123" s="186"/>
      <c r="E123" s="187">
        <v>10.5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168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90" t="s">
        <v>703</v>
      </c>
      <c r="D124" s="186"/>
      <c r="E124" s="187">
        <v>2.88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168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90" t="s">
        <v>662</v>
      </c>
      <c r="D125" s="186"/>
      <c r="E125" s="187">
        <v>0.8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168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190" t="s">
        <v>670</v>
      </c>
      <c r="D126" s="186"/>
      <c r="E126" s="187">
        <v>16.96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168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90" t="s">
        <v>671</v>
      </c>
      <c r="D127" s="186"/>
      <c r="E127" s="187">
        <v>13.5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168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x14ac:dyDescent="0.2">
      <c r="A128" s="161" t="s">
        <v>134</v>
      </c>
      <c r="B128" s="162" t="s">
        <v>62</v>
      </c>
      <c r="C128" s="180" t="s">
        <v>63</v>
      </c>
      <c r="D128" s="163"/>
      <c r="E128" s="164"/>
      <c r="F128" s="165"/>
      <c r="G128" s="166">
        <f>SUMIF(AG129:AG130,"&lt;&gt;NOR",G129:G130)</f>
        <v>0</v>
      </c>
      <c r="H128" s="160"/>
      <c r="I128" s="160">
        <f>SUM(I129:I130)</f>
        <v>2675.88</v>
      </c>
      <c r="J128" s="160"/>
      <c r="K128" s="160">
        <f>SUM(K129:K130)</f>
        <v>2005.32</v>
      </c>
      <c r="L128" s="160"/>
      <c r="M128" s="160">
        <f>SUM(M129:M130)</f>
        <v>0</v>
      </c>
      <c r="N128" s="160"/>
      <c r="O128" s="160">
        <f>SUM(O129:O130)</f>
        <v>0.06</v>
      </c>
      <c r="P128" s="160"/>
      <c r="Q128" s="160">
        <f>SUM(Q129:Q130)</f>
        <v>0</v>
      </c>
      <c r="R128" s="160"/>
      <c r="S128" s="160"/>
      <c r="T128" s="160"/>
      <c r="U128" s="160"/>
      <c r="V128" s="160">
        <f>SUM(V129:V130)</f>
        <v>3.72</v>
      </c>
      <c r="W128" s="160"/>
      <c r="X128" s="160"/>
      <c r="AG128" t="s">
        <v>135</v>
      </c>
    </row>
    <row r="129" spans="1:60" outlineLevel="1" x14ac:dyDescent="0.2">
      <c r="A129" s="173">
        <v>25</v>
      </c>
      <c r="B129" s="174" t="s">
        <v>247</v>
      </c>
      <c r="C129" s="181" t="s">
        <v>248</v>
      </c>
      <c r="D129" s="175" t="s">
        <v>171</v>
      </c>
      <c r="E129" s="176">
        <v>2</v>
      </c>
      <c r="F129" s="177"/>
      <c r="G129" s="178">
        <f>ROUND(E129*F129,2)</f>
        <v>0</v>
      </c>
      <c r="H129" s="159">
        <v>20.239999999999998</v>
      </c>
      <c r="I129" s="158">
        <f>ROUND(E129*H129,2)</f>
        <v>40.479999999999997</v>
      </c>
      <c r="J129" s="159">
        <v>1002.66</v>
      </c>
      <c r="K129" s="158">
        <f>ROUND(E129*J129,2)</f>
        <v>2005.32</v>
      </c>
      <c r="L129" s="158">
        <v>15</v>
      </c>
      <c r="M129" s="158">
        <f>G129*(1+L129/100)</f>
        <v>0</v>
      </c>
      <c r="N129" s="158">
        <v>1.8970000000000001E-2</v>
      </c>
      <c r="O129" s="158">
        <f>ROUND(E129*N129,2)</f>
        <v>0.04</v>
      </c>
      <c r="P129" s="158">
        <v>0</v>
      </c>
      <c r="Q129" s="158">
        <f>ROUND(E129*P129,2)</f>
        <v>0</v>
      </c>
      <c r="R129" s="158"/>
      <c r="S129" s="158" t="s">
        <v>164</v>
      </c>
      <c r="T129" s="158" t="s">
        <v>140</v>
      </c>
      <c r="U129" s="158">
        <v>1.86</v>
      </c>
      <c r="V129" s="158">
        <f>ROUND(E129*U129,2)</f>
        <v>3.72</v>
      </c>
      <c r="W129" s="158"/>
      <c r="X129" s="158" t="s">
        <v>165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166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ht="22.5" outlineLevel="1" x14ac:dyDescent="0.2">
      <c r="A130" s="173">
        <v>26</v>
      </c>
      <c r="B130" s="174" t="s">
        <v>249</v>
      </c>
      <c r="C130" s="181" t="s">
        <v>250</v>
      </c>
      <c r="D130" s="175" t="s">
        <v>171</v>
      </c>
      <c r="E130" s="176">
        <v>2</v>
      </c>
      <c r="F130" s="177"/>
      <c r="G130" s="178">
        <f>ROUND(E130*F130,2)</f>
        <v>0</v>
      </c>
      <c r="H130" s="159">
        <v>1317.7</v>
      </c>
      <c r="I130" s="158">
        <f>ROUND(E130*H130,2)</f>
        <v>2635.4</v>
      </c>
      <c r="J130" s="159">
        <v>0</v>
      </c>
      <c r="K130" s="158">
        <f>ROUND(E130*J130,2)</f>
        <v>0</v>
      </c>
      <c r="L130" s="158">
        <v>15</v>
      </c>
      <c r="M130" s="158">
        <f>G130*(1+L130/100)</f>
        <v>0</v>
      </c>
      <c r="N130" s="158">
        <v>1.056E-2</v>
      </c>
      <c r="O130" s="158">
        <f>ROUND(E130*N130,2)</f>
        <v>0.02</v>
      </c>
      <c r="P130" s="158">
        <v>0</v>
      </c>
      <c r="Q130" s="158">
        <f>ROUND(E130*P130,2)</f>
        <v>0</v>
      </c>
      <c r="R130" s="158" t="s">
        <v>195</v>
      </c>
      <c r="S130" s="158" t="s">
        <v>164</v>
      </c>
      <c r="T130" s="158" t="s">
        <v>140</v>
      </c>
      <c r="U130" s="158">
        <v>0</v>
      </c>
      <c r="V130" s="158">
        <f>ROUND(E130*U130,2)</f>
        <v>0</v>
      </c>
      <c r="W130" s="158"/>
      <c r="X130" s="158" t="s">
        <v>191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192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25.5" x14ac:dyDescent="0.2">
      <c r="A131" s="161" t="s">
        <v>134</v>
      </c>
      <c r="B131" s="162" t="s">
        <v>64</v>
      </c>
      <c r="C131" s="180" t="s">
        <v>65</v>
      </c>
      <c r="D131" s="163"/>
      <c r="E131" s="164"/>
      <c r="F131" s="165"/>
      <c r="G131" s="166">
        <f>SUMIF(AG132:AG144,"&lt;&gt;NOR",G132:G144)</f>
        <v>0</v>
      </c>
      <c r="H131" s="160"/>
      <c r="I131" s="160">
        <f>SUM(I132:I144)</f>
        <v>111.96000000000001</v>
      </c>
      <c r="J131" s="160"/>
      <c r="K131" s="160">
        <f>SUM(K132:K144)</f>
        <v>9226</v>
      </c>
      <c r="L131" s="160"/>
      <c r="M131" s="160">
        <f>SUM(M132:M144)</f>
        <v>0</v>
      </c>
      <c r="N131" s="160"/>
      <c r="O131" s="160">
        <f>SUM(O132:O144)</f>
        <v>0</v>
      </c>
      <c r="P131" s="160"/>
      <c r="Q131" s="160">
        <f>SUM(Q132:Q144)</f>
        <v>0</v>
      </c>
      <c r="R131" s="160"/>
      <c r="S131" s="160"/>
      <c r="T131" s="160"/>
      <c r="U131" s="160"/>
      <c r="V131" s="160">
        <f>SUM(V132:V144)</f>
        <v>21</v>
      </c>
      <c r="W131" s="160"/>
      <c r="X131" s="160"/>
      <c r="AG131" t="s">
        <v>135</v>
      </c>
    </row>
    <row r="132" spans="1:60" outlineLevel="1" x14ac:dyDescent="0.2">
      <c r="A132" s="167">
        <v>27</v>
      </c>
      <c r="B132" s="168" t="s">
        <v>251</v>
      </c>
      <c r="C132" s="182" t="s">
        <v>252</v>
      </c>
      <c r="D132" s="169" t="s">
        <v>174</v>
      </c>
      <c r="E132" s="170">
        <v>64.52</v>
      </c>
      <c r="F132" s="171"/>
      <c r="G132" s="172">
        <f>ROUND(E132*F132,2)</f>
        <v>0</v>
      </c>
      <c r="H132" s="159">
        <v>1.59</v>
      </c>
      <c r="I132" s="158">
        <f>ROUND(E132*H132,2)</f>
        <v>102.59</v>
      </c>
      <c r="J132" s="159">
        <v>135.31</v>
      </c>
      <c r="K132" s="158">
        <f>ROUND(E132*J132,2)</f>
        <v>8730.2000000000007</v>
      </c>
      <c r="L132" s="158">
        <v>15</v>
      </c>
      <c r="M132" s="158">
        <f>G132*(1+L132/100)</f>
        <v>0</v>
      </c>
      <c r="N132" s="158">
        <v>4.0000000000000003E-5</v>
      </c>
      <c r="O132" s="158">
        <f>ROUND(E132*N132,2)</f>
        <v>0</v>
      </c>
      <c r="P132" s="158">
        <v>0</v>
      </c>
      <c r="Q132" s="158">
        <f>ROUND(E132*P132,2)</f>
        <v>0</v>
      </c>
      <c r="R132" s="158"/>
      <c r="S132" s="158" t="s">
        <v>164</v>
      </c>
      <c r="T132" s="158" t="s">
        <v>140</v>
      </c>
      <c r="U132" s="158">
        <v>0.308</v>
      </c>
      <c r="V132" s="158">
        <f>ROUND(E132*U132,2)</f>
        <v>19.87</v>
      </c>
      <c r="W132" s="158"/>
      <c r="X132" s="158" t="s">
        <v>165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166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90" t="s">
        <v>659</v>
      </c>
      <c r="D133" s="186"/>
      <c r="E133" s="187">
        <v>1.4</v>
      </c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168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90" t="s">
        <v>660</v>
      </c>
      <c r="D134" s="186"/>
      <c r="E134" s="187">
        <v>8.86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168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90" t="s">
        <v>702</v>
      </c>
      <c r="D135" s="186"/>
      <c r="E135" s="187">
        <v>9.6199999999999992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168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90" t="s">
        <v>669</v>
      </c>
      <c r="D136" s="186"/>
      <c r="E136" s="187">
        <v>10.5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168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0" t="s">
        <v>703</v>
      </c>
      <c r="D137" s="186"/>
      <c r="E137" s="187">
        <v>2.88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168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90" t="s">
        <v>662</v>
      </c>
      <c r="D138" s="186"/>
      <c r="E138" s="187">
        <v>0.8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168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90" t="s">
        <v>670</v>
      </c>
      <c r="D139" s="186"/>
      <c r="E139" s="187">
        <v>16.96</v>
      </c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168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90" t="s">
        <v>671</v>
      </c>
      <c r="D140" s="186"/>
      <c r="E140" s="187">
        <v>13.5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168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67">
        <v>28</v>
      </c>
      <c r="B141" s="168" t="s">
        <v>253</v>
      </c>
      <c r="C141" s="182" t="s">
        <v>254</v>
      </c>
      <c r="D141" s="169" t="s">
        <v>174</v>
      </c>
      <c r="E141" s="170">
        <v>8.68</v>
      </c>
      <c r="F141" s="171"/>
      <c r="G141" s="172">
        <f>ROUND(E141*F141,2)</f>
        <v>0</v>
      </c>
      <c r="H141" s="159">
        <v>1.08</v>
      </c>
      <c r="I141" s="158">
        <f>ROUND(E141*H141,2)</f>
        <v>9.3699999999999992</v>
      </c>
      <c r="J141" s="159">
        <v>57.12</v>
      </c>
      <c r="K141" s="158">
        <f>ROUND(E141*J141,2)</f>
        <v>495.8</v>
      </c>
      <c r="L141" s="158">
        <v>15</v>
      </c>
      <c r="M141" s="158">
        <f>G141*(1+L141/100)</f>
        <v>0</v>
      </c>
      <c r="N141" s="158">
        <v>1.0000000000000001E-5</v>
      </c>
      <c r="O141" s="158">
        <f>ROUND(E141*N141,2)</f>
        <v>0</v>
      </c>
      <c r="P141" s="158">
        <v>0</v>
      </c>
      <c r="Q141" s="158">
        <f>ROUND(E141*P141,2)</f>
        <v>0</v>
      </c>
      <c r="R141" s="158"/>
      <c r="S141" s="158" t="s">
        <v>164</v>
      </c>
      <c r="T141" s="158" t="s">
        <v>140</v>
      </c>
      <c r="U141" s="158">
        <v>0.13</v>
      </c>
      <c r="V141" s="158">
        <f>ROUND(E141*U141,2)</f>
        <v>1.1299999999999999</v>
      </c>
      <c r="W141" s="158"/>
      <c r="X141" s="158" t="s">
        <v>165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166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90" t="s">
        <v>686</v>
      </c>
      <c r="D142" s="186"/>
      <c r="E142" s="187">
        <v>4.5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168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0" t="s">
        <v>687</v>
      </c>
      <c r="D143" s="186"/>
      <c r="E143" s="187">
        <v>1.32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168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90" t="s">
        <v>688</v>
      </c>
      <c r="D144" s="186"/>
      <c r="E144" s="187">
        <v>2.86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168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x14ac:dyDescent="0.2">
      <c r="A145" s="161" t="s">
        <v>134</v>
      </c>
      <c r="B145" s="162" t="s">
        <v>66</v>
      </c>
      <c r="C145" s="180" t="s">
        <v>67</v>
      </c>
      <c r="D145" s="163"/>
      <c r="E145" s="164"/>
      <c r="F145" s="165"/>
      <c r="G145" s="166">
        <f>SUMIF(AG146:AG172,"&lt;&gt;NOR",G146:G172)</f>
        <v>0</v>
      </c>
      <c r="H145" s="160"/>
      <c r="I145" s="160">
        <f>SUM(I146:I172)</f>
        <v>896.21999999999991</v>
      </c>
      <c r="J145" s="160"/>
      <c r="K145" s="160">
        <f>SUM(K146:K172)</f>
        <v>20184.780000000002</v>
      </c>
      <c r="L145" s="160"/>
      <c r="M145" s="160">
        <f>SUM(M146:M172)</f>
        <v>0</v>
      </c>
      <c r="N145" s="160"/>
      <c r="O145" s="160">
        <f>SUM(O146:O172)</f>
        <v>0.03</v>
      </c>
      <c r="P145" s="160"/>
      <c r="Q145" s="160">
        <f>SUM(Q146:Q172)</f>
        <v>2.3299999999999996</v>
      </c>
      <c r="R145" s="160"/>
      <c r="S145" s="160"/>
      <c r="T145" s="160"/>
      <c r="U145" s="160"/>
      <c r="V145" s="160">
        <f>SUM(V146:V172)</f>
        <v>33.5</v>
      </c>
      <c r="W145" s="160"/>
      <c r="X145" s="160"/>
      <c r="AG145" t="s">
        <v>135</v>
      </c>
    </row>
    <row r="146" spans="1:60" ht="22.5" outlineLevel="1" x14ac:dyDescent="0.2">
      <c r="A146" s="167">
        <v>29</v>
      </c>
      <c r="B146" s="168" t="s">
        <v>704</v>
      </c>
      <c r="C146" s="182" t="s">
        <v>705</v>
      </c>
      <c r="D146" s="169" t="s">
        <v>174</v>
      </c>
      <c r="E146" s="170">
        <v>64.52</v>
      </c>
      <c r="F146" s="171"/>
      <c r="G146" s="172">
        <f>ROUND(E146*F146,2)</f>
        <v>0</v>
      </c>
      <c r="H146" s="159">
        <v>0</v>
      </c>
      <c r="I146" s="158">
        <f>ROUND(E146*H146,2)</f>
        <v>0</v>
      </c>
      <c r="J146" s="159">
        <v>65.900000000000006</v>
      </c>
      <c r="K146" s="158">
        <f>ROUND(E146*J146,2)</f>
        <v>4251.87</v>
      </c>
      <c r="L146" s="158">
        <v>15</v>
      </c>
      <c r="M146" s="158">
        <f>G146*(1+L146/100)</f>
        <v>0</v>
      </c>
      <c r="N146" s="158">
        <v>0</v>
      </c>
      <c r="O146" s="158">
        <f>ROUND(E146*N146,2)</f>
        <v>0</v>
      </c>
      <c r="P146" s="158">
        <v>1.75E-3</v>
      </c>
      <c r="Q146" s="158">
        <f>ROUND(E146*P146,2)</f>
        <v>0.11</v>
      </c>
      <c r="R146" s="158"/>
      <c r="S146" s="158" t="s">
        <v>164</v>
      </c>
      <c r="T146" s="158" t="s">
        <v>140</v>
      </c>
      <c r="U146" s="158">
        <v>0.16500000000000001</v>
      </c>
      <c r="V146" s="158">
        <f>ROUND(E146*U146,2)</f>
        <v>10.65</v>
      </c>
      <c r="W146" s="158"/>
      <c r="X146" s="158" t="s">
        <v>165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166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0" t="s">
        <v>706</v>
      </c>
      <c r="D147" s="186"/>
      <c r="E147" s="187">
        <v>1.4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168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0" t="s">
        <v>661</v>
      </c>
      <c r="D148" s="186"/>
      <c r="E148" s="187">
        <v>2.88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168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90" t="s">
        <v>662</v>
      </c>
      <c r="D149" s="186"/>
      <c r="E149" s="187">
        <v>0.8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168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90" t="s">
        <v>660</v>
      </c>
      <c r="D150" s="186"/>
      <c r="E150" s="187">
        <v>8.86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168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90" t="s">
        <v>702</v>
      </c>
      <c r="D151" s="186"/>
      <c r="E151" s="187">
        <v>9.6199999999999992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168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90" t="s">
        <v>669</v>
      </c>
      <c r="D152" s="186"/>
      <c r="E152" s="187">
        <v>10.5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168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90" t="s">
        <v>670</v>
      </c>
      <c r="D153" s="186"/>
      <c r="E153" s="187">
        <v>16.96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168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90" t="s">
        <v>671</v>
      </c>
      <c r="D154" s="186"/>
      <c r="E154" s="187">
        <v>13.5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168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67">
        <v>30</v>
      </c>
      <c r="B155" s="168" t="s">
        <v>707</v>
      </c>
      <c r="C155" s="182" t="s">
        <v>708</v>
      </c>
      <c r="D155" s="169" t="s">
        <v>174</v>
      </c>
      <c r="E155" s="170">
        <v>2.2000000000000002</v>
      </c>
      <c r="F155" s="171"/>
      <c r="G155" s="172">
        <f>ROUND(E155*F155,2)</f>
        <v>0</v>
      </c>
      <c r="H155" s="159">
        <v>0</v>
      </c>
      <c r="I155" s="158">
        <f>ROUND(E155*H155,2)</f>
        <v>0</v>
      </c>
      <c r="J155" s="159">
        <v>74.599999999999994</v>
      </c>
      <c r="K155" s="158">
        <f>ROUND(E155*J155,2)</f>
        <v>164.12</v>
      </c>
      <c r="L155" s="158">
        <v>15</v>
      </c>
      <c r="M155" s="158">
        <f>G155*(1+L155/100)</f>
        <v>0</v>
      </c>
      <c r="N155" s="158">
        <v>0</v>
      </c>
      <c r="O155" s="158">
        <f>ROUND(E155*N155,2)</f>
        <v>0</v>
      </c>
      <c r="P155" s="158">
        <v>0.02</v>
      </c>
      <c r="Q155" s="158">
        <f>ROUND(E155*P155,2)</f>
        <v>0.04</v>
      </c>
      <c r="R155" s="158"/>
      <c r="S155" s="158" t="s">
        <v>164</v>
      </c>
      <c r="T155" s="158" t="s">
        <v>140</v>
      </c>
      <c r="U155" s="158">
        <v>0.14699999999999999</v>
      </c>
      <c r="V155" s="158">
        <f>ROUND(E155*U155,2)</f>
        <v>0.32</v>
      </c>
      <c r="W155" s="158"/>
      <c r="X155" s="158" t="s">
        <v>165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166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90" t="s">
        <v>706</v>
      </c>
      <c r="D156" s="186"/>
      <c r="E156" s="187">
        <v>1.4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168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90" t="s">
        <v>662</v>
      </c>
      <c r="D157" s="186"/>
      <c r="E157" s="187">
        <v>0.8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168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73">
        <v>31</v>
      </c>
      <c r="B158" s="174" t="s">
        <v>255</v>
      </c>
      <c r="C158" s="181" t="s">
        <v>256</v>
      </c>
      <c r="D158" s="175" t="s">
        <v>171</v>
      </c>
      <c r="E158" s="176">
        <v>6</v>
      </c>
      <c r="F158" s="177"/>
      <c r="G158" s="178">
        <f t="shared" ref="G158:G163" si="0">ROUND(E158*F158,2)</f>
        <v>0</v>
      </c>
      <c r="H158" s="159">
        <v>0</v>
      </c>
      <c r="I158" s="158">
        <f t="shared" ref="I158:I163" si="1">ROUND(E158*H158,2)</f>
        <v>0</v>
      </c>
      <c r="J158" s="159">
        <v>19.5</v>
      </c>
      <c r="K158" s="158">
        <f t="shared" ref="K158:K163" si="2">ROUND(E158*J158,2)</f>
        <v>117</v>
      </c>
      <c r="L158" s="158">
        <v>15</v>
      </c>
      <c r="M158" s="158">
        <f t="shared" ref="M158:M163" si="3">G158*(1+L158/100)</f>
        <v>0</v>
      </c>
      <c r="N158" s="158">
        <v>0</v>
      </c>
      <c r="O158" s="158">
        <f t="shared" ref="O158:O163" si="4">ROUND(E158*N158,2)</f>
        <v>0</v>
      </c>
      <c r="P158" s="158">
        <v>0</v>
      </c>
      <c r="Q158" s="158">
        <f t="shared" ref="Q158:Q163" si="5">ROUND(E158*P158,2)</f>
        <v>0</v>
      </c>
      <c r="R158" s="158"/>
      <c r="S158" s="158" t="s">
        <v>164</v>
      </c>
      <c r="T158" s="158" t="s">
        <v>140</v>
      </c>
      <c r="U158" s="158">
        <v>0.05</v>
      </c>
      <c r="V158" s="158">
        <f t="shared" ref="V158:V163" si="6">ROUND(E158*U158,2)</f>
        <v>0.3</v>
      </c>
      <c r="W158" s="158"/>
      <c r="X158" s="158" t="s">
        <v>165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166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73">
        <v>32</v>
      </c>
      <c r="B159" s="174" t="s">
        <v>257</v>
      </c>
      <c r="C159" s="181" t="s">
        <v>258</v>
      </c>
      <c r="D159" s="175" t="s">
        <v>179</v>
      </c>
      <c r="E159" s="176">
        <v>8</v>
      </c>
      <c r="F159" s="177"/>
      <c r="G159" s="178">
        <f t="shared" si="0"/>
        <v>0</v>
      </c>
      <c r="H159" s="159">
        <v>12.38</v>
      </c>
      <c r="I159" s="158">
        <f t="shared" si="1"/>
        <v>99.04</v>
      </c>
      <c r="J159" s="159">
        <v>112.82</v>
      </c>
      <c r="K159" s="158">
        <f t="shared" si="2"/>
        <v>902.56</v>
      </c>
      <c r="L159" s="158">
        <v>15</v>
      </c>
      <c r="M159" s="158">
        <f t="shared" si="3"/>
        <v>0</v>
      </c>
      <c r="N159" s="158">
        <v>4.8999999999999998E-4</v>
      </c>
      <c r="O159" s="158">
        <f t="shared" si="4"/>
        <v>0</v>
      </c>
      <c r="P159" s="158">
        <v>6.0000000000000001E-3</v>
      </c>
      <c r="Q159" s="158">
        <f t="shared" si="5"/>
        <v>0.05</v>
      </c>
      <c r="R159" s="158"/>
      <c r="S159" s="158" t="s">
        <v>164</v>
      </c>
      <c r="T159" s="158" t="s">
        <v>140</v>
      </c>
      <c r="U159" s="158">
        <v>0.27400000000000002</v>
      </c>
      <c r="V159" s="158">
        <f t="shared" si="6"/>
        <v>2.19</v>
      </c>
      <c r="W159" s="158"/>
      <c r="X159" s="158" t="s">
        <v>165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166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73">
        <v>33</v>
      </c>
      <c r="B160" s="174" t="s">
        <v>259</v>
      </c>
      <c r="C160" s="181" t="s">
        <v>260</v>
      </c>
      <c r="D160" s="175" t="s">
        <v>179</v>
      </c>
      <c r="E160" s="176">
        <v>2</v>
      </c>
      <c r="F160" s="177"/>
      <c r="G160" s="178">
        <f t="shared" si="0"/>
        <v>0</v>
      </c>
      <c r="H160" s="159">
        <v>12.31</v>
      </c>
      <c r="I160" s="158">
        <f t="shared" si="1"/>
        <v>24.62</v>
      </c>
      <c r="J160" s="159">
        <v>170.59</v>
      </c>
      <c r="K160" s="158">
        <f t="shared" si="2"/>
        <v>341.18</v>
      </c>
      <c r="L160" s="158">
        <v>15</v>
      </c>
      <c r="M160" s="158">
        <f t="shared" si="3"/>
        <v>0</v>
      </c>
      <c r="N160" s="158">
        <v>4.8999999999999998E-4</v>
      </c>
      <c r="O160" s="158">
        <f t="shared" si="4"/>
        <v>0</v>
      </c>
      <c r="P160" s="158">
        <v>2.7E-2</v>
      </c>
      <c r="Q160" s="158">
        <f t="shared" si="5"/>
        <v>0.05</v>
      </c>
      <c r="R160" s="158"/>
      <c r="S160" s="158" t="s">
        <v>164</v>
      </c>
      <c r="T160" s="158" t="s">
        <v>140</v>
      </c>
      <c r="U160" s="158">
        <v>0.42199999999999999</v>
      </c>
      <c r="V160" s="158">
        <f t="shared" si="6"/>
        <v>0.84</v>
      </c>
      <c r="W160" s="158"/>
      <c r="X160" s="158" t="s">
        <v>165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166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3">
        <v>34</v>
      </c>
      <c r="B161" s="174" t="s">
        <v>261</v>
      </c>
      <c r="C161" s="181" t="s">
        <v>262</v>
      </c>
      <c r="D161" s="175" t="s">
        <v>179</v>
      </c>
      <c r="E161" s="176">
        <v>45</v>
      </c>
      <c r="F161" s="177"/>
      <c r="G161" s="178">
        <f t="shared" si="0"/>
        <v>0</v>
      </c>
      <c r="H161" s="159">
        <v>14.04</v>
      </c>
      <c r="I161" s="158">
        <f t="shared" si="1"/>
        <v>631.79999999999995</v>
      </c>
      <c r="J161" s="159">
        <v>113.96</v>
      </c>
      <c r="K161" s="158">
        <f t="shared" si="2"/>
        <v>5128.2</v>
      </c>
      <c r="L161" s="158">
        <v>15</v>
      </c>
      <c r="M161" s="158">
        <f t="shared" si="3"/>
        <v>0</v>
      </c>
      <c r="N161" s="158">
        <v>0</v>
      </c>
      <c r="O161" s="158">
        <f t="shared" si="4"/>
        <v>0</v>
      </c>
      <c r="P161" s="158">
        <v>2.16E-3</v>
      </c>
      <c r="Q161" s="158">
        <f t="shared" si="5"/>
        <v>0.1</v>
      </c>
      <c r="R161" s="158"/>
      <c r="S161" s="158" t="s">
        <v>164</v>
      </c>
      <c r="T161" s="158" t="s">
        <v>140</v>
      </c>
      <c r="U161" s="158">
        <v>0.26500000000000001</v>
      </c>
      <c r="V161" s="158">
        <f t="shared" si="6"/>
        <v>11.93</v>
      </c>
      <c r="W161" s="158"/>
      <c r="X161" s="158" t="s">
        <v>165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166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3">
        <v>35</v>
      </c>
      <c r="B162" s="174" t="s">
        <v>263</v>
      </c>
      <c r="C162" s="181" t="s">
        <v>264</v>
      </c>
      <c r="D162" s="175" t="s">
        <v>179</v>
      </c>
      <c r="E162" s="176">
        <v>5</v>
      </c>
      <c r="F162" s="177"/>
      <c r="G162" s="178">
        <f t="shared" si="0"/>
        <v>0</v>
      </c>
      <c r="H162" s="159">
        <v>12.61</v>
      </c>
      <c r="I162" s="158">
        <f t="shared" si="1"/>
        <v>63.05</v>
      </c>
      <c r="J162" s="159">
        <v>48.99</v>
      </c>
      <c r="K162" s="158">
        <f t="shared" si="2"/>
        <v>244.95</v>
      </c>
      <c r="L162" s="158">
        <v>15</v>
      </c>
      <c r="M162" s="158">
        <f t="shared" si="3"/>
        <v>0</v>
      </c>
      <c r="N162" s="158">
        <v>4.8999999999999998E-4</v>
      </c>
      <c r="O162" s="158">
        <f t="shared" si="4"/>
        <v>0</v>
      </c>
      <c r="P162" s="158">
        <v>1E-3</v>
      </c>
      <c r="Q162" s="158">
        <f t="shared" si="5"/>
        <v>0.01</v>
      </c>
      <c r="R162" s="158"/>
      <c r="S162" s="158" t="s">
        <v>164</v>
      </c>
      <c r="T162" s="158" t="s">
        <v>140</v>
      </c>
      <c r="U162" s="158">
        <v>0.111</v>
      </c>
      <c r="V162" s="158">
        <f t="shared" si="6"/>
        <v>0.56000000000000005</v>
      </c>
      <c r="W162" s="158"/>
      <c r="X162" s="158" t="s">
        <v>165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166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67">
        <v>36</v>
      </c>
      <c r="B163" s="168" t="s">
        <v>709</v>
      </c>
      <c r="C163" s="182" t="s">
        <v>710</v>
      </c>
      <c r="D163" s="169" t="s">
        <v>174</v>
      </c>
      <c r="E163" s="170">
        <v>11.18</v>
      </c>
      <c r="F163" s="171"/>
      <c r="G163" s="172">
        <f t="shared" si="0"/>
        <v>0</v>
      </c>
      <c r="H163" s="159">
        <v>0</v>
      </c>
      <c r="I163" s="158">
        <f t="shared" si="1"/>
        <v>0</v>
      </c>
      <c r="J163" s="159">
        <v>101.2</v>
      </c>
      <c r="K163" s="158">
        <f t="shared" si="2"/>
        <v>1131.42</v>
      </c>
      <c r="L163" s="158">
        <v>15</v>
      </c>
      <c r="M163" s="158">
        <f t="shared" si="3"/>
        <v>0</v>
      </c>
      <c r="N163" s="158">
        <v>0</v>
      </c>
      <c r="O163" s="158">
        <f t="shared" si="4"/>
        <v>0</v>
      </c>
      <c r="P163" s="158">
        <v>4.5999999999999999E-2</v>
      </c>
      <c r="Q163" s="158">
        <f t="shared" si="5"/>
        <v>0.51</v>
      </c>
      <c r="R163" s="158"/>
      <c r="S163" s="158" t="s">
        <v>164</v>
      </c>
      <c r="T163" s="158" t="s">
        <v>140</v>
      </c>
      <c r="U163" s="158">
        <v>0.26</v>
      </c>
      <c r="V163" s="158">
        <f t="shared" si="6"/>
        <v>2.91</v>
      </c>
      <c r="W163" s="158"/>
      <c r="X163" s="158" t="s">
        <v>165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166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190" t="s">
        <v>711</v>
      </c>
      <c r="D164" s="186"/>
      <c r="E164" s="187">
        <v>11.18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168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ht="22.5" outlineLevel="1" x14ac:dyDescent="0.2">
      <c r="A165" s="173">
        <v>37</v>
      </c>
      <c r="B165" s="174" t="s">
        <v>269</v>
      </c>
      <c r="C165" s="181" t="s">
        <v>270</v>
      </c>
      <c r="D165" s="175" t="s">
        <v>171</v>
      </c>
      <c r="E165" s="176">
        <v>7</v>
      </c>
      <c r="F165" s="177"/>
      <c r="G165" s="178">
        <f>ROUND(E165*F165,2)</f>
        <v>0</v>
      </c>
      <c r="H165" s="159">
        <v>4.3499999999999996</v>
      </c>
      <c r="I165" s="158">
        <f>ROUND(E165*H165,2)</f>
        <v>30.45</v>
      </c>
      <c r="J165" s="159">
        <v>215.05</v>
      </c>
      <c r="K165" s="158">
        <f>ROUND(E165*J165,2)</f>
        <v>1505.35</v>
      </c>
      <c r="L165" s="158">
        <v>15</v>
      </c>
      <c r="M165" s="158">
        <f>G165*(1+L165/100)</f>
        <v>0</v>
      </c>
      <c r="N165" s="158">
        <v>3.6700000000000001E-3</v>
      </c>
      <c r="O165" s="158">
        <f>ROUND(E165*N165,2)</f>
        <v>0.03</v>
      </c>
      <c r="P165" s="158">
        <v>0</v>
      </c>
      <c r="Q165" s="158">
        <f>ROUND(E165*P165,2)</f>
        <v>0</v>
      </c>
      <c r="R165" s="158"/>
      <c r="S165" s="158" t="s">
        <v>164</v>
      </c>
      <c r="T165" s="158" t="s">
        <v>140</v>
      </c>
      <c r="U165" s="158">
        <v>0.433</v>
      </c>
      <c r="V165" s="158">
        <f>ROUND(E165*U165,2)</f>
        <v>3.03</v>
      </c>
      <c r="W165" s="158"/>
      <c r="X165" s="158" t="s">
        <v>165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166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ht="22.5" outlineLevel="1" x14ac:dyDescent="0.2">
      <c r="A166" s="167">
        <v>38</v>
      </c>
      <c r="B166" s="168" t="s">
        <v>271</v>
      </c>
      <c r="C166" s="182" t="s">
        <v>272</v>
      </c>
      <c r="D166" s="169" t="s">
        <v>174</v>
      </c>
      <c r="E166" s="170">
        <v>23.19</v>
      </c>
      <c r="F166" s="171"/>
      <c r="G166" s="172">
        <f>ROUND(E166*F166,2)</f>
        <v>0</v>
      </c>
      <c r="H166" s="159">
        <v>0</v>
      </c>
      <c r="I166" s="158">
        <f>ROUND(E166*H166,2)</f>
        <v>0</v>
      </c>
      <c r="J166" s="159">
        <v>261</v>
      </c>
      <c r="K166" s="158">
        <f>ROUND(E166*J166,2)</f>
        <v>6052.59</v>
      </c>
      <c r="L166" s="158">
        <v>15</v>
      </c>
      <c r="M166" s="158">
        <f>G166*(1+L166/100)</f>
        <v>0</v>
      </c>
      <c r="N166" s="158">
        <v>0</v>
      </c>
      <c r="O166" s="158">
        <f>ROUND(E166*N166,2)</f>
        <v>0</v>
      </c>
      <c r="P166" s="158">
        <v>6.0999999999999999E-2</v>
      </c>
      <c r="Q166" s="158">
        <f>ROUND(E166*P166,2)</f>
        <v>1.41</v>
      </c>
      <c r="R166" s="158"/>
      <c r="S166" s="158" t="s">
        <v>164</v>
      </c>
      <c r="T166" s="158" t="s">
        <v>140</v>
      </c>
      <c r="U166" s="158">
        <v>0</v>
      </c>
      <c r="V166" s="158">
        <f>ROUND(E166*U166,2)</f>
        <v>0</v>
      </c>
      <c r="W166" s="158"/>
      <c r="X166" s="158" t="s">
        <v>198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199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90" t="s">
        <v>694</v>
      </c>
      <c r="D167" s="186"/>
      <c r="E167" s="187">
        <v>3.2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168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90" t="s">
        <v>696</v>
      </c>
      <c r="D168" s="186"/>
      <c r="E168" s="187">
        <v>8.5500000000000007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168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90" t="s">
        <v>712</v>
      </c>
      <c r="D169" s="186"/>
      <c r="E169" s="187">
        <v>8.84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168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90" t="s">
        <v>713</v>
      </c>
      <c r="D170" s="186"/>
      <c r="E170" s="187">
        <v>2.6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168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67">
        <v>39</v>
      </c>
      <c r="B171" s="168" t="s">
        <v>714</v>
      </c>
      <c r="C171" s="182" t="s">
        <v>715</v>
      </c>
      <c r="D171" s="169" t="s">
        <v>174</v>
      </c>
      <c r="E171" s="170">
        <v>1.6</v>
      </c>
      <c r="F171" s="171"/>
      <c r="G171" s="172">
        <f>ROUND(E171*F171,2)</f>
        <v>0</v>
      </c>
      <c r="H171" s="159">
        <v>29.54</v>
      </c>
      <c r="I171" s="158">
        <f>ROUND(E171*H171,2)</f>
        <v>47.26</v>
      </c>
      <c r="J171" s="159">
        <v>215.96</v>
      </c>
      <c r="K171" s="158">
        <f>ROUND(E171*J171,2)</f>
        <v>345.54</v>
      </c>
      <c r="L171" s="158">
        <v>15</v>
      </c>
      <c r="M171" s="158">
        <f>G171*(1+L171/100)</f>
        <v>0</v>
      </c>
      <c r="N171" s="158">
        <v>1.17E-3</v>
      </c>
      <c r="O171" s="158">
        <f>ROUND(E171*N171,2)</f>
        <v>0</v>
      </c>
      <c r="P171" s="158">
        <v>0.03</v>
      </c>
      <c r="Q171" s="158">
        <f>ROUND(E171*P171,2)</f>
        <v>0.05</v>
      </c>
      <c r="R171" s="158"/>
      <c r="S171" s="158" t="s">
        <v>164</v>
      </c>
      <c r="T171" s="158" t="s">
        <v>140</v>
      </c>
      <c r="U171" s="158">
        <v>0.48099999999999998</v>
      </c>
      <c r="V171" s="158">
        <f>ROUND(E171*U171,2)</f>
        <v>0.77</v>
      </c>
      <c r="W171" s="158"/>
      <c r="X171" s="158" t="s">
        <v>165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166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190" t="s">
        <v>716</v>
      </c>
      <c r="D172" s="186"/>
      <c r="E172" s="187">
        <v>1.6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9"/>
      <c r="Z172" s="149"/>
      <c r="AA172" s="149"/>
      <c r="AB172" s="149"/>
      <c r="AC172" s="149"/>
      <c r="AD172" s="149"/>
      <c r="AE172" s="149"/>
      <c r="AF172" s="149"/>
      <c r="AG172" s="149" t="s">
        <v>168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x14ac:dyDescent="0.2">
      <c r="A173" s="161" t="s">
        <v>134</v>
      </c>
      <c r="B173" s="162" t="s">
        <v>68</v>
      </c>
      <c r="C173" s="180" t="s">
        <v>69</v>
      </c>
      <c r="D173" s="163"/>
      <c r="E173" s="164"/>
      <c r="F173" s="165"/>
      <c r="G173" s="166">
        <f>SUMIF(AG174:AG174,"&lt;&gt;NOR",G174:G174)</f>
        <v>0</v>
      </c>
      <c r="H173" s="160"/>
      <c r="I173" s="160">
        <f>SUM(I174:I174)</f>
        <v>0</v>
      </c>
      <c r="J173" s="160"/>
      <c r="K173" s="160">
        <f>SUM(K174:K174)</f>
        <v>7736.31</v>
      </c>
      <c r="L173" s="160"/>
      <c r="M173" s="160">
        <f>SUM(M174:M174)</f>
        <v>0</v>
      </c>
      <c r="N173" s="160"/>
      <c r="O173" s="160">
        <f>SUM(O174:O174)</f>
        <v>0</v>
      </c>
      <c r="P173" s="160"/>
      <c r="Q173" s="160">
        <f>SUM(Q174:Q174)</f>
        <v>0</v>
      </c>
      <c r="R173" s="160"/>
      <c r="S173" s="160"/>
      <c r="T173" s="160"/>
      <c r="U173" s="160"/>
      <c r="V173" s="160">
        <f>SUM(V174:V174)</f>
        <v>16.559999999999999</v>
      </c>
      <c r="W173" s="160"/>
      <c r="X173" s="160"/>
      <c r="AG173" t="s">
        <v>135</v>
      </c>
    </row>
    <row r="174" spans="1:60" ht="22.5" outlineLevel="1" x14ac:dyDescent="0.2">
      <c r="A174" s="173">
        <v>40</v>
      </c>
      <c r="B174" s="174" t="s">
        <v>717</v>
      </c>
      <c r="C174" s="181" t="s">
        <v>718</v>
      </c>
      <c r="D174" s="175" t="s">
        <v>163</v>
      </c>
      <c r="E174" s="176">
        <v>5.2567199999999996</v>
      </c>
      <c r="F174" s="177"/>
      <c r="G174" s="178">
        <f>ROUND(E174*F174,2)</f>
        <v>0</v>
      </c>
      <c r="H174" s="159">
        <v>0</v>
      </c>
      <c r="I174" s="158">
        <f>ROUND(E174*H174,2)</f>
        <v>0</v>
      </c>
      <c r="J174" s="159">
        <v>1471.7</v>
      </c>
      <c r="K174" s="158">
        <f>ROUND(E174*J174,2)</f>
        <v>7736.31</v>
      </c>
      <c r="L174" s="158">
        <v>15</v>
      </c>
      <c r="M174" s="158">
        <f>G174*(1+L174/100)</f>
        <v>0</v>
      </c>
      <c r="N174" s="158">
        <v>0</v>
      </c>
      <c r="O174" s="158">
        <f>ROUND(E174*N174,2)</f>
        <v>0</v>
      </c>
      <c r="P174" s="158">
        <v>0</v>
      </c>
      <c r="Q174" s="158">
        <f>ROUND(E174*P174,2)</f>
        <v>0</v>
      </c>
      <c r="R174" s="158"/>
      <c r="S174" s="158" t="s">
        <v>164</v>
      </c>
      <c r="T174" s="158" t="s">
        <v>140</v>
      </c>
      <c r="U174" s="158">
        <v>3.15</v>
      </c>
      <c r="V174" s="158">
        <f>ROUND(E174*U174,2)</f>
        <v>16.559999999999999</v>
      </c>
      <c r="W174" s="158"/>
      <c r="X174" s="158" t="s">
        <v>275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276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x14ac:dyDescent="0.2">
      <c r="A175" s="161" t="s">
        <v>134</v>
      </c>
      <c r="B175" s="162" t="s">
        <v>70</v>
      </c>
      <c r="C175" s="180" t="s">
        <v>71</v>
      </c>
      <c r="D175" s="163"/>
      <c r="E175" s="164"/>
      <c r="F175" s="165"/>
      <c r="G175" s="166">
        <f>SUMIF(AG176:AG185,"&lt;&gt;NOR",G176:G185)</f>
        <v>0</v>
      </c>
      <c r="H175" s="160"/>
      <c r="I175" s="160">
        <f>SUM(I176:I185)</f>
        <v>5189.03</v>
      </c>
      <c r="J175" s="160"/>
      <c r="K175" s="160">
        <f>SUM(K176:K185)</f>
        <v>3810.6099999999997</v>
      </c>
      <c r="L175" s="160"/>
      <c r="M175" s="160">
        <f>SUM(M176:M185)</f>
        <v>0</v>
      </c>
      <c r="N175" s="160"/>
      <c r="O175" s="160">
        <f>SUM(O176:O185)</f>
        <v>0.04</v>
      </c>
      <c r="P175" s="160"/>
      <c r="Q175" s="160">
        <f>SUM(Q176:Q185)</f>
        <v>0</v>
      </c>
      <c r="R175" s="160"/>
      <c r="S175" s="160"/>
      <c r="T175" s="160"/>
      <c r="U175" s="160"/>
      <c r="V175" s="160">
        <f>SUM(V176:V185)</f>
        <v>5.84</v>
      </c>
      <c r="W175" s="160"/>
      <c r="X175" s="160"/>
      <c r="AG175" t="s">
        <v>135</v>
      </c>
    </row>
    <row r="176" spans="1:60" outlineLevel="1" x14ac:dyDescent="0.2">
      <c r="A176" s="167">
        <v>41</v>
      </c>
      <c r="B176" s="168" t="s">
        <v>277</v>
      </c>
      <c r="C176" s="182" t="s">
        <v>278</v>
      </c>
      <c r="D176" s="169" t="s">
        <v>174</v>
      </c>
      <c r="E176" s="170">
        <v>10.85</v>
      </c>
      <c r="F176" s="171"/>
      <c r="G176" s="172">
        <f>ROUND(E176*F176,2)</f>
        <v>0</v>
      </c>
      <c r="H176" s="159">
        <v>343.34</v>
      </c>
      <c r="I176" s="158">
        <f>ROUND(E176*H176,2)</f>
        <v>3725.24</v>
      </c>
      <c r="J176" s="159">
        <v>225.16</v>
      </c>
      <c r="K176" s="158">
        <f>ROUND(E176*J176,2)</f>
        <v>2442.9899999999998</v>
      </c>
      <c r="L176" s="158">
        <v>15</v>
      </c>
      <c r="M176" s="158">
        <f>G176*(1+L176/100)</f>
        <v>0</v>
      </c>
      <c r="N176" s="158">
        <v>3.6800000000000001E-3</v>
      </c>
      <c r="O176" s="158">
        <f>ROUND(E176*N176,2)</f>
        <v>0.04</v>
      </c>
      <c r="P176" s="158">
        <v>0</v>
      </c>
      <c r="Q176" s="158">
        <f>ROUND(E176*P176,2)</f>
        <v>0</v>
      </c>
      <c r="R176" s="158"/>
      <c r="S176" s="158" t="s">
        <v>164</v>
      </c>
      <c r="T176" s="158" t="s">
        <v>140</v>
      </c>
      <c r="U176" s="158">
        <v>0.38500000000000001</v>
      </c>
      <c r="V176" s="158">
        <f>ROUND(E176*U176,2)</f>
        <v>4.18</v>
      </c>
      <c r="W176" s="158"/>
      <c r="X176" s="158" t="s">
        <v>165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166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90" t="s">
        <v>719</v>
      </c>
      <c r="D177" s="186"/>
      <c r="E177" s="187">
        <v>3.04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168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90" t="s">
        <v>720</v>
      </c>
      <c r="D178" s="186"/>
      <c r="E178" s="187">
        <v>7.2</v>
      </c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168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90" t="s">
        <v>721</v>
      </c>
      <c r="D179" s="186"/>
      <c r="E179" s="187">
        <v>0.61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168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67">
        <v>42</v>
      </c>
      <c r="B180" s="168" t="s">
        <v>281</v>
      </c>
      <c r="C180" s="182" t="s">
        <v>282</v>
      </c>
      <c r="D180" s="169" t="s">
        <v>179</v>
      </c>
      <c r="E180" s="170">
        <v>15.1</v>
      </c>
      <c r="F180" s="171"/>
      <c r="G180" s="172">
        <f>ROUND(E180*F180,2)</f>
        <v>0</v>
      </c>
      <c r="H180" s="159">
        <v>96.94</v>
      </c>
      <c r="I180" s="158">
        <f>ROUND(E180*H180,2)</f>
        <v>1463.79</v>
      </c>
      <c r="J180" s="159">
        <v>64.36</v>
      </c>
      <c r="K180" s="158">
        <f>ROUND(E180*J180,2)</f>
        <v>971.84</v>
      </c>
      <c r="L180" s="158">
        <v>15</v>
      </c>
      <c r="M180" s="158">
        <f>G180*(1+L180/100)</f>
        <v>0</v>
      </c>
      <c r="N180" s="158">
        <v>3.2000000000000003E-4</v>
      </c>
      <c r="O180" s="158">
        <f>ROUND(E180*N180,2)</f>
        <v>0</v>
      </c>
      <c r="P180" s="158">
        <v>0</v>
      </c>
      <c r="Q180" s="158">
        <f>ROUND(E180*P180,2)</f>
        <v>0</v>
      </c>
      <c r="R180" s="158"/>
      <c r="S180" s="158" t="s">
        <v>164</v>
      </c>
      <c r="T180" s="158" t="s">
        <v>140</v>
      </c>
      <c r="U180" s="158">
        <v>0.11</v>
      </c>
      <c r="V180" s="158">
        <f>ROUND(E180*U180,2)</f>
        <v>1.66</v>
      </c>
      <c r="W180" s="158"/>
      <c r="X180" s="158" t="s">
        <v>165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166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90" t="s">
        <v>722</v>
      </c>
      <c r="D181" s="186"/>
      <c r="E181" s="187">
        <v>6.1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168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90" t="s">
        <v>723</v>
      </c>
      <c r="D182" s="186"/>
      <c r="E182" s="187">
        <v>3.6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168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90" t="s">
        <v>285</v>
      </c>
      <c r="D183" s="186"/>
      <c r="E183" s="187">
        <v>4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168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190" t="s">
        <v>286</v>
      </c>
      <c r="D184" s="186"/>
      <c r="E184" s="187">
        <v>1.4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9"/>
      <c r="Z184" s="149"/>
      <c r="AA184" s="149"/>
      <c r="AB184" s="149"/>
      <c r="AC184" s="149"/>
      <c r="AD184" s="149"/>
      <c r="AE184" s="149"/>
      <c r="AF184" s="149"/>
      <c r="AG184" s="149" t="s">
        <v>168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73">
        <v>43</v>
      </c>
      <c r="B185" s="174" t="s">
        <v>724</v>
      </c>
      <c r="C185" s="181" t="s">
        <v>725</v>
      </c>
      <c r="D185" s="175" t="s">
        <v>0</v>
      </c>
      <c r="E185" s="176">
        <v>86.038600000000002</v>
      </c>
      <c r="F185" s="177"/>
      <c r="G185" s="178">
        <f>ROUND(E185*F185,2)</f>
        <v>0</v>
      </c>
      <c r="H185" s="159">
        <v>0</v>
      </c>
      <c r="I185" s="158">
        <f>ROUND(E185*H185,2)</f>
        <v>0</v>
      </c>
      <c r="J185" s="159">
        <v>4.5999999999999996</v>
      </c>
      <c r="K185" s="158">
        <f>ROUND(E185*J185,2)</f>
        <v>395.78</v>
      </c>
      <c r="L185" s="158">
        <v>15</v>
      </c>
      <c r="M185" s="158">
        <f>G185*(1+L185/100)</f>
        <v>0</v>
      </c>
      <c r="N185" s="158">
        <v>0</v>
      </c>
      <c r="O185" s="158">
        <f>ROUND(E185*N185,2)</f>
        <v>0</v>
      </c>
      <c r="P185" s="158">
        <v>0</v>
      </c>
      <c r="Q185" s="158">
        <f>ROUND(E185*P185,2)</f>
        <v>0</v>
      </c>
      <c r="R185" s="158"/>
      <c r="S185" s="158" t="s">
        <v>164</v>
      </c>
      <c r="T185" s="158" t="s">
        <v>140</v>
      </c>
      <c r="U185" s="158">
        <v>0</v>
      </c>
      <c r="V185" s="158">
        <f>ROUND(E185*U185,2)</f>
        <v>0</v>
      </c>
      <c r="W185" s="158"/>
      <c r="X185" s="158" t="s">
        <v>275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276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x14ac:dyDescent="0.2">
      <c r="A186" s="161" t="s">
        <v>134</v>
      </c>
      <c r="B186" s="162" t="s">
        <v>72</v>
      </c>
      <c r="C186" s="180" t="s">
        <v>73</v>
      </c>
      <c r="D186" s="163"/>
      <c r="E186" s="164"/>
      <c r="F186" s="165"/>
      <c r="G186" s="166">
        <f>SUMIF(AG187:AG187,"&lt;&gt;NOR",G187:G187)</f>
        <v>0</v>
      </c>
      <c r="H186" s="160"/>
      <c r="I186" s="160">
        <f>SUM(I187:I187)</f>
        <v>0</v>
      </c>
      <c r="J186" s="160"/>
      <c r="K186" s="160">
        <f>SUM(K187:K187)</f>
        <v>1108.2</v>
      </c>
      <c r="L186" s="160"/>
      <c r="M186" s="160">
        <f>SUM(M187:M187)</f>
        <v>0</v>
      </c>
      <c r="N186" s="160"/>
      <c r="O186" s="160">
        <f>SUM(O187:O187)</f>
        <v>0</v>
      </c>
      <c r="P186" s="160"/>
      <c r="Q186" s="160">
        <f>SUM(Q187:Q187)</f>
        <v>0</v>
      </c>
      <c r="R186" s="160"/>
      <c r="S186" s="160"/>
      <c r="T186" s="160"/>
      <c r="U186" s="160"/>
      <c r="V186" s="160">
        <f>SUM(V187:V187)</f>
        <v>0.16</v>
      </c>
      <c r="W186" s="160"/>
      <c r="X186" s="160"/>
      <c r="AG186" t="s">
        <v>135</v>
      </c>
    </row>
    <row r="187" spans="1:60" ht="22.5" outlineLevel="1" x14ac:dyDescent="0.2">
      <c r="A187" s="173">
        <v>44</v>
      </c>
      <c r="B187" s="174" t="s">
        <v>289</v>
      </c>
      <c r="C187" s="181" t="s">
        <v>290</v>
      </c>
      <c r="D187" s="175" t="s">
        <v>291</v>
      </c>
      <c r="E187" s="176">
        <v>1</v>
      </c>
      <c r="F187" s="177"/>
      <c r="G187" s="178">
        <f>ROUND(E187*F187,2)</f>
        <v>0</v>
      </c>
      <c r="H187" s="159">
        <v>0</v>
      </c>
      <c r="I187" s="158">
        <f>ROUND(E187*H187,2)</f>
        <v>0</v>
      </c>
      <c r="J187" s="159">
        <v>1108.2</v>
      </c>
      <c r="K187" s="158">
        <f>ROUND(E187*J187,2)</f>
        <v>1108.2</v>
      </c>
      <c r="L187" s="158">
        <v>15</v>
      </c>
      <c r="M187" s="158">
        <f>G187*(1+L187/100)</f>
        <v>0</v>
      </c>
      <c r="N187" s="158">
        <v>0</v>
      </c>
      <c r="O187" s="158">
        <f>ROUND(E187*N187,2)</f>
        <v>0</v>
      </c>
      <c r="P187" s="158">
        <v>0</v>
      </c>
      <c r="Q187" s="158">
        <f>ROUND(E187*P187,2)</f>
        <v>0</v>
      </c>
      <c r="R187" s="158"/>
      <c r="S187" s="158" t="s">
        <v>139</v>
      </c>
      <c r="T187" s="158" t="s">
        <v>140</v>
      </c>
      <c r="U187" s="158">
        <v>0.157</v>
      </c>
      <c r="V187" s="158">
        <f>ROUND(E187*U187,2)</f>
        <v>0.16</v>
      </c>
      <c r="W187" s="158"/>
      <c r="X187" s="158" t="s">
        <v>165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166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x14ac:dyDescent="0.2">
      <c r="A188" s="161" t="s">
        <v>134</v>
      </c>
      <c r="B188" s="162" t="s">
        <v>74</v>
      </c>
      <c r="C188" s="180" t="s">
        <v>75</v>
      </c>
      <c r="D188" s="163"/>
      <c r="E188" s="164"/>
      <c r="F188" s="165"/>
      <c r="G188" s="166">
        <f>SUMIF(AG189:AG195,"&lt;&gt;NOR",G189:G195)</f>
        <v>0</v>
      </c>
      <c r="H188" s="160"/>
      <c r="I188" s="160">
        <f>SUM(I189:I195)</f>
        <v>1526.88</v>
      </c>
      <c r="J188" s="160"/>
      <c r="K188" s="160">
        <f>SUM(K189:K195)</f>
        <v>4665.49</v>
      </c>
      <c r="L188" s="160"/>
      <c r="M188" s="160">
        <f>SUM(M189:M195)</f>
        <v>0</v>
      </c>
      <c r="N188" s="160"/>
      <c r="O188" s="160">
        <f>SUM(O189:O195)</f>
        <v>0</v>
      </c>
      <c r="P188" s="160"/>
      <c r="Q188" s="160">
        <f>SUM(Q189:Q195)</f>
        <v>0</v>
      </c>
      <c r="R188" s="160"/>
      <c r="S188" s="160"/>
      <c r="T188" s="160"/>
      <c r="U188" s="160"/>
      <c r="V188" s="160">
        <f>SUM(V189:V195)</f>
        <v>6.07</v>
      </c>
      <c r="W188" s="160"/>
      <c r="X188" s="160"/>
      <c r="AG188" t="s">
        <v>135</v>
      </c>
    </row>
    <row r="189" spans="1:60" outlineLevel="1" x14ac:dyDescent="0.2">
      <c r="A189" s="173">
        <v>45</v>
      </c>
      <c r="B189" s="174" t="s">
        <v>292</v>
      </c>
      <c r="C189" s="181" t="s">
        <v>293</v>
      </c>
      <c r="D189" s="175" t="s">
        <v>179</v>
      </c>
      <c r="E189" s="176">
        <v>8</v>
      </c>
      <c r="F189" s="177"/>
      <c r="G189" s="178">
        <f t="shared" ref="G189:G195" si="7">ROUND(E189*F189,2)</f>
        <v>0</v>
      </c>
      <c r="H189" s="159">
        <v>190.86</v>
      </c>
      <c r="I189" s="158">
        <f t="shared" ref="I189:I195" si="8">ROUND(E189*H189,2)</f>
        <v>1526.88</v>
      </c>
      <c r="J189" s="159">
        <v>308.94</v>
      </c>
      <c r="K189" s="158">
        <f t="shared" ref="K189:K195" si="9">ROUND(E189*J189,2)</f>
        <v>2471.52</v>
      </c>
      <c r="L189" s="158">
        <v>15</v>
      </c>
      <c r="M189" s="158">
        <f t="shared" ref="M189:M195" si="10">G189*(1+L189/100)</f>
        <v>0</v>
      </c>
      <c r="N189" s="158">
        <v>5.1999999999999995E-4</v>
      </c>
      <c r="O189" s="158">
        <f t="shared" ref="O189:O195" si="11">ROUND(E189*N189,2)</f>
        <v>0</v>
      </c>
      <c r="P189" s="158">
        <v>0</v>
      </c>
      <c r="Q189" s="158">
        <f t="shared" ref="Q189:Q195" si="12">ROUND(E189*P189,2)</f>
        <v>0</v>
      </c>
      <c r="R189" s="158"/>
      <c r="S189" s="158" t="s">
        <v>164</v>
      </c>
      <c r="T189" s="158" t="s">
        <v>140</v>
      </c>
      <c r="U189" s="158">
        <v>0.52900000000000003</v>
      </c>
      <c r="V189" s="158">
        <f t="shared" ref="V189:V195" si="13">ROUND(E189*U189,2)</f>
        <v>4.2300000000000004</v>
      </c>
      <c r="W189" s="158"/>
      <c r="X189" s="158" t="s">
        <v>165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166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73">
        <v>46</v>
      </c>
      <c r="B190" s="174" t="s">
        <v>294</v>
      </c>
      <c r="C190" s="181" t="s">
        <v>295</v>
      </c>
      <c r="D190" s="175" t="s">
        <v>171</v>
      </c>
      <c r="E190" s="176">
        <v>1</v>
      </c>
      <c r="F190" s="177"/>
      <c r="G190" s="178">
        <f t="shared" si="7"/>
        <v>0</v>
      </c>
      <c r="H190" s="159">
        <v>0</v>
      </c>
      <c r="I190" s="158">
        <f t="shared" si="8"/>
        <v>0</v>
      </c>
      <c r="J190" s="159">
        <v>87.8</v>
      </c>
      <c r="K190" s="158">
        <f t="shared" si="9"/>
        <v>87.8</v>
      </c>
      <c r="L190" s="158">
        <v>15</v>
      </c>
      <c r="M190" s="158">
        <f t="shared" si="10"/>
        <v>0</v>
      </c>
      <c r="N190" s="158">
        <v>0</v>
      </c>
      <c r="O190" s="158">
        <f t="shared" si="11"/>
        <v>0</v>
      </c>
      <c r="P190" s="158">
        <v>0</v>
      </c>
      <c r="Q190" s="158">
        <f t="shared" si="12"/>
        <v>0</v>
      </c>
      <c r="R190" s="158"/>
      <c r="S190" s="158" t="s">
        <v>164</v>
      </c>
      <c r="T190" s="158" t="s">
        <v>140</v>
      </c>
      <c r="U190" s="158">
        <v>0.157</v>
      </c>
      <c r="V190" s="158">
        <f t="shared" si="13"/>
        <v>0.16</v>
      </c>
      <c r="W190" s="158"/>
      <c r="X190" s="158" t="s">
        <v>165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166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73">
        <v>47</v>
      </c>
      <c r="B191" s="174" t="s">
        <v>296</v>
      </c>
      <c r="C191" s="181" t="s">
        <v>297</v>
      </c>
      <c r="D191" s="175" t="s">
        <v>171</v>
      </c>
      <c r="E191" s="176">
        <v>3</v>
      </c>
      <c r="F191" s="177"/>
      <c r="G191" s="178">
        <f t="shared" si="7"/>
        <v>0</v>
      </c>
      <c r="H191" s="159">
        <v>0</v>
      </c>
      <c r="I191" s="158">
        <f t="shared" si="8"/>
        <v>0</v>
      </c>
      <c r="J191" s="159">
        <v>97.2</v>
      </c>
      <c r="K191" s="158">
        <f t="shared" si="9"/>
        <v>291.60000000000002</v>
      </c>
      <c r="L191" s="158">
        <v>15</v>
      </c>
      <c r="M191" s="158">
        <f t="shared" si="10"/>
        <v>0</v>
      </c>
      <c r="N191" s="158">
        <v>0</v>
      </c>
      <c r="O191" s="158">
        <f t="shared" si="11"/>
        <v>0</v>
      </c>
      <c r="P191" s="158">
        <v>0</v>
      </c>
      <c r="Q191" s="158">
        <f t="shared" si="12"/>
        <v>0</v>
      </c>
      <c r="R191" s="158"/>
      <c r="S191" s="158" t="s">
        <v>164</v>
      </c>
      <c r="T191" s="158" t="s">
        <v>140</v>
      </c>
      <c r="U191" s="158">
        <v>0.17399999999999999</v>
      </c>
      <c r="V191" s="158">
        <f t="shared" si="13"/>
        <v>0.52</v>
      </c>
      <c r="W191" s="158"/>
      <c r="X191" s="158" t="s">
        <v>165</v>
      </c>
      <c r="Y191" s="149"/>
      <c r="Z191" s="149"/>
      <c r="AA191" s="149"/>
      <c r="AB191" s="149"/>
      <c r="AC191" s="149"/>
      <c r="AD191" s="149"/>
      <c r="AE191" s="149"/>
      <c r="AF191" s="149"/>
      <c r="AG191" s="149" t="s">
        <v>166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73">
        <v>48</v>
      </c>
      <c r="B192" s="174" t="s">
        <v>298</v>
      </c>
      <c r="C192" s="181" t="s">
        <v>299</v>
      </c>
      <c r="D192" s="175" t="s">
        <v>171</v>
      </c>
      <c r="E192" s="176">
        <v>1</v>
      </c>
      <c r="F192" s="177"/>
      <c r="G192" s="178">
        <f t="shared" si="7"/>
        <v>0</v>
      </c>
      <c r="H192" s="159">
        <v>0</v>
      </c>
      <c r="I192" s="158">
        <f t="shared" si="8"/>
        <v>0</v>
      </c>
      <c r="J192" s="159">
        <v>144.6</v>
      </c>
      <c r="K192" s="158">
        <f t="shared" si="9"/>
        <v>144.6</v>
      </c>
      <c r="L192" s="158">
        <v>15</v>
      </c>
      <c r="M192" s="158">
        <f t="shared" si="10"/>
        <v>0</v>
      </c>
      <c r="N192" s="158">
        <v>0</v>
      </c>
      <c r="O192" s="158">
        <f t="shared" si="11"/>
        <v>0</v>
      </c>
      <c r="P192" s="158">
        <v>0</v>
      </c>
      <c r="Q192" s="158">
        <f t="shared" si="12"/>
        <v>0</v>
      </c>
      <c r="R192" s="158"/>
      <c r="S192" s="158" t="s">
        <v>164</v>
      </c>
      <c r="T192" s="158" t="s">
        <v>140</v>
      </c>
      <c r="U192" s="158">
        <v>0.25900000000000001</v>
      </c>
      <c r="V192" s="158">
        <f t="shared" si="13"/>
        <v>0.26</v>
      </c>
      <c r="W192" s="158"/>
      <c r="X192" s="158" t="s">
        <v>165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166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73">
        <v>49</v>
      </c>
      <c r="B193" s="174" t="s">
        <v>300</v>
      </c>
      <c r="C193" s="181" t="s">
        <v>301</v>
      </c>
      <c r="D193" s="175" t="s">
        <v>171</v>
      </c>
      <c r="E193" s="176">
        <v>2</v>
      </c>
      <c r="F193" s="177"/>
      <c r="G193" s="178">
        <f t="shared" si="7"/>
        <v>0</v>
      </c>
      <c r="H193" s="159">
        <v>0</v>
      </c>
      <c r="I193" s="158">
        <f t="shared" si="8"/>
        <v>0</v>
      </c>
      <c r="J193" s="159">
        <v>272.60000000000002</v>
      </c>
      <c r="K193" s="158">
        <f t="shared" si="9"/>
        <v>545.20000000000005</v>
      </c>
      <c r="L193" s="158">
        <v>15</v>
      </c>
      <c r="M193" s="158">
        <f t="shared" si="10"/>
        <v>0</v>
      </c>
      <c r="N193" s="158">
        <v>0</v>
      </c>
      <c r="O193" s="158">
        <f t="shared" si="11"/>
        <v>0</v>
      </c>
      <c r="P193" s="158">
        <v>0</v>
      </c>
      <c r="Q193" s="158">
        <f t="shared" si="12"/>
        <v>0</v>
      </c>
      <c r="R193" s="158"/>
      <c r="S193" s="158" t="s">
        <v>164</v>
      </c>
      <c r="T193" s="158" t="s">
        <v>140</v>
      </c>
      <c r="U193" s="158">
        <v>0.45</v>
      </c>
      <c r="V193" s="158">
        <f t="shared" si="13"/>
        <v>0.9</v>
      </c>
      <c r="W193" s="158"/>
      <c r="X193" s="158" t="s">
        <v>165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166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ht="22.5" outlineLevel="1" x14ac:dyDescent="0.2">
      <c r="A194" s="173">
        <v>50</v>
      </c>
      <c r="B194" s="174" t="s">
        <v>302</v>
      </c>
      <c r="C194" s="181" t="s">
        <v>303</v>
      </c>
      <c r="D194" s="175" t="s">
        <v>304</v>
      </c>
      <c r="E194" s="176">
        <v>2</v>
      </c>
      <c r="F194" s="177"/>
      <c r="G194" s="178">
        <f t="shared" si="7"/>
        <v>0</v>
      </c>
      <c r="H194" s="159">
        <v>0</v>
      </c>
      <c r="I194" s="158">
        <f t="shared" si="8"/>
        <v>0</v>
      </c>
      <c r="J194" s="159">
        <v>498.7</v>
      </c>
      <c r="K194" s="158">
        <f t="shared" si="9"/>
        <v>997.4</v>
      </c>
      <c r="L194" s="158">
        <v>15</v>
      </c>
      <c r="M194" s="158">
        <f t="shared" si="10"/>
        <v>0</v>
      </c>
      <c r="N194" s="158">
        <v>0</v>
      </c>
      <c r="O194" s="158">
        <f t="shared" si="11"/>
        <v>0</v>
      </c>
      <c r="P194" s="158">
        <v>0</v>
      </c>
      <c r="Q194" s="158">
        <f t="shared" si="12"/>
        <v>0</v>
      </c>
      <c r="R194" s="158"/>
      <c r="S194" s="158" t="s">
        <v>139</v>
      </c>
      <c r="T194" s="158" t="s">
        <v>140</v>
      </c>
      <c r="U194" s="158">
        <v>0</v>
      </c>
      <c r="V194" s="158">
        <f t="shared" si="13"/>
        <v>0</v>
      </c>
      <c r="W194" s="158"/>
      <c r="X194" s="158" t="s">
        <v>165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166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73">
        <v>51</v>
      </c>
      <c r="B195" s="174" t="s">
        <v>726</v>
      </c>
      <c r="C195" s="181" t="s">
        <v>727</v>
      </c>
      <c r="D195" s="175" t="s">
        <v>0</v>
      </c>
      <c r="E195" s="176">
        <v>60.65</v>
      </c>
      <c r="F195" s="177"/>
      <c r="G195" s="178">
        <f t="shared" si="7"/>
        <v>0</v>
      </c>
      <c r="H195" s="159">
        <v>0</v>
      </c>
      <c r="I195" s="158">
        <f t="shared" si="8"/>
        <v>0</v>
      </c>
      <c r="J195" s="159">
        <v>2.1</v>
      </c>
      <c r="K195" s="158">
        <f t="shared" si="9"/>
        <v>127.37</v>
      </c>
      <c r="L195" s="158">
        <v>15</v>
      </c>
      <c r="M195" s="158">
        <f t="shared" si="10"/>
        <v>0</v>
      </c>
      <c r="N195" s="158">
        <v>0</v>
      </c>
      <c r="O195" s="158">
        <f t="shared" si="11"/>
        <v>0</v>
      </c>
      <c r="P195" s="158">
        <v>0</v>
      </c>
      <c r="Q195" s="158">
        <f t="shared" si="12"/>
        <v>0</v>
      </c>
      <c r="R195" s="158"/>
      <c r="S195" s="158" t="s">
        <v>164</v>
      </c>
      <c r="T195" s="158" t="s">
        <v>140</v>
      </c>
      <c r="U195" s="158">
        <v>0</v>
      </c>
      <c r="V195" s="158">
        <f t="shared" si="13"/>
        <v>0</v>
      </c>
      <c r="W195" s="158"/>
      <c r="X195" s="158" t="s">
        <v>275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276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x14ac:dyDescent="0.2">
      <c r="A196" s="161" t="s">
        <v>134</v>
      </c>
      <c r="B196" s="162" t="s">
        <v>76</v>
      </c>
      <c r="C196" s="180" t="s">
        <v>77</v>
      </c>
      <c r="D196" s="163"/>
      <c r="E196" s="164"/>
      <c r="F196" s="165"/>
      <c r="G196" s="166">
        <f>SUMIF(AG197:AG202,"&lt;&gt;NOR",G197:G202)</f>
        <v>0</v>
      </c>
      <c r="H196" s="160"/>
      <c r="I196" s="160">
        <f>SUM(I197:I202)</f>
        <v>2637.84</v>
      </c>
      <c r="J196" s="160"/>
      <c r="K196" s="160">
        <f>SUM(K197:K202)</f>
        <v>6532.8799999999992</v>
      </c>
      <c r="L196" s="160"/>
      <c r="M196" s="160">
        <f>SUM(M197:M202)</f>
        <v>0</v>
      </c>
      <c r="N196" s="160"/>
      <c r="O196" s="160">
        <f>SUM(O197:O202)</f>
        <v>0.06</v>
      </c>
      <c r="P196" s="160"/>
      <c r="Q196" s="160">
        <f>SUM(Q197:Q202)</f>
        <v>0</v>
      </c>
      <c r="R196" s="160"/>
      <c r="S196" s="160"/>
      <c r="T196" s="160"/>
      <c r="U196" s="160"/>
      <c r="V196" s="160">
        <f>SUM(V197:V202)</f>
        <v>12.14</v>
      </c>
      <c r="W196" s="160"/>
      <c r="X196" s="160"/>
      <c r="AG196" t="s">
        <v>135</v>
      </c>
    </row>
    <row r="197" spans="1:60" outlineLevel="1" x14ac:dyDescent="0.2">
      <c r="A197" s="173">
        <v>52</v>
      </c>
      <c r="B197" s="174" t="s">
        <v>307</v>
      </c>
      <c r="C197" s="181" t="s">
        <v>308</v>
      </c>
      <c r="D197" s="175" t="s">
        <v>179</v>
      </c>
      <c r="E197" s="176">
        <v>14</v>
      </c>
      <c r="F197" s="177"/>
      <c r="G197" s="178">
        <f t="shared" ref="G197:G202" si="14">ROUND(E197*F197,2)</f>
        <v>0</v>
      </c>
      <c r="H197" s="159">
        <v>77.489999999999995</v>
      </c>
      <c r="I197" s="158">
        <f t="shared" ref="I197:I202" si="15">ROUND(E197*H197,2)</f>
        <v>1084.8599999999999</v>
      </c>
      <c r="J197" s="159">
        <v>294.91000000000003</v>
      </c>
      <c r="K197" s="158">
        <f t="shared" ref="K197:K202" si="16">ROUND(E197*J197,2)</f>
        <v>4128.74</v>
      </c>
      <c r="L197" s="158">
        <v>15</v>
      </c>
      <c r="M197" s="158">
        <f t="shared" ref="M197:M202" si="17">G197*(1+L197/100)</f>
        <v>0</v>
      </c>
      <c r="N197" s="158">
        <v>3.9899999999999996E-3</v>
      </c>
      <c r="O197" s="158">
        <f t="shared" ref="O197:O202" si="18">ROUND(E197*N197,2)</f>
        <v>0.06</v>
      </c>
      <c r="P197" s="158">
        <v>0</v>
      </c>
      <c r="Q197" s="158">
        <f t="shared" ref="Q197:Q202" si="19">ROUND(E197*P197,2)</f>
        <v>0</v>
      </c>
      <c r="R197" s="158"/>
      <c r="S197" s="158" t="s">
        <v>164</v>
      </c>
      <c r="T197" s="158" t="s">
        <v>140</v>
      </c>
      <c r="U197" s="158">
        <v>0.54290000000000005</v>
      </c>
      <c r="V197" s="158">
        <f t="shared" ref="V197:V202" si="20">ROUND(E197*U197,2)</f>
        <v>7.6</v>
      </c>
      <c r="W197" s="158"/>
      <c r="X197" s="158" t="s">
        <v>165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166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ht="22.5" outlineLevel="1" x14ac:dyDescent="0.2">
      <c r="A198" s="173">
        <v>53</v>
      </c>
      <c r="B198" s="174" t="s">
        <v>309</v>
      </c>
      <c r="C198" s="181" t="s">
        <v>310</v>
      </c>
      <c r="D198" s="175" t="s">
        <v>179</v>
      </c>
      <c r="E198" s="176">
        <v>14</v>
      </c>
      <c r="F198" s="177"/>
      <c r="G198" s="178">
        <f t="shared" si="14"/>
        <v>0</v>
      </c>
      <c r="H198" s="159">
        <v>29.94</v>
      </c>
      <c r="I198" s="158">
        <f t="shared" si="15"/>
        <v>419.16</v>
      </c>
      <c r="J198" s="159">
        <v>66.16</v>
      </c>
      <c r="K198" s="158">
        <f t="shared" si="16"/>
        <v>926.24</v>
      </c>
      <c r="L198" s="158">
        <v>15</v>
      </c>
      <c r="M198" s="158">
        <f t="shared" si="17"/>
        <v>0</v>
      </c>
      <c r="N198" s="158">
        <v>4.0000000000000003E-5</v>
      </c>
      <c r="O198" s="158">
        <f t="shared" si="18"/>
        <v>0</v>
      </c>
      <c r="P198" s="158">
        <v>0</v>
      </c>
      <c r="Q198" s="158">
        <f t="shared" si="19"/>
        <v>0</v>
      </c>
      <c r="R198" s="158"/>
      <c r="S198" s="158" t="s">
        <v>164</v>
      </c>
      <c r="T198" s="158" t="s">
        <v>140</v>
      </c>
      <c r="U198" s="158">
        <v>0.129</v>
      </c>
      <c r="V198" s="158">
        <f t="shared" si="20"/>
        <v>1.81</v>
      </c>
      <c r="W198" s="158"/>
      <c r="X198" s="158" t="s">
        <v>165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166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73">
        <v>54</v>
      </c>
      <c r="B199" s="174" t="s">
        <v>311</v>
      </c>
      <c r="C199" s="181" t="s">
        <v>312</v>
      </c>
      <c r="D199" s="175" t="s">
        <v>171</v>
      </c>
      <c r="E199" s="176">
        <v>3</v>
      </c>
      <c r="F199" s="177"/>
      <c r="G199" s="178">
        <f t="shared" si="14"/>
        <v>0</v>
      </c>
      <c r="H199" s="159">
        <v>123.72</v>
      </c>
      <c r="I199" s="158">
        <f t="shared" si="15"/>
        <v>371.16</v>
      </c>
      <c r="J199" s="159">
        <v>132.28</v>
      </c>
      <c r="K199" s="158">
        <f t="shared" si="16"/>
        <v>396.84</v>
      </c>
      <c r="L199" s="158">
        <v>15</v>
      </c>
      <c r="M199" s="158">
        <f t="shared" si="17"/>
        <v>0</v>
      </c>
      <c r="N199" s="158">
        <v>6.3000000000000003E-4</v>
      </c>
      <c r="O199" s="158">
        <f t="shared" si="18"/>
        <v>0</v>
      </c>
      <c r="P199" s="158">
        <v>0</v>
      </c>
      <c r="Q199" s="158">
        <f t="shared" si="19"/>
        <v>0</v>
      </c>
      <c r="R199" s="158"/>
      <c r="S199" s="158" t="s">
        <v>164</v>
      </c>
      <c r="T199" s="158" t="s">
        <v>140</v>
      </c>
      <c r="U199" s="158">
        <v>0.27200000000000002</v>
      </c>
      <c r="V199" s="158">
        <f t="shared" si="20"/>
        <v>0.82</v>
      </c>
      <c r="W199" s="158"/>
      <c r="X199" s="158" t="s">
        <v>165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166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73">
        <v>55</v>
      </c>
      <c r="B200" s="174" t="s">
        <v>313</v>
      </c>
      <c r="C200" s="181" t="s">
        <v>314</v>
      </c>
      <c r="D200" s="175" t="s">
        <v>315</v>
      </c>
      <c r="E200" s="176">
        <v>3</v>
      </c>
      <c r="F200" s="177"/>
      <c r="G200" s="178">
        <f t="shared" si="14"/>
        <v>0</v>
      </c>
      <c r="H200" s="159">
        <v>252.96</v>
      </c>
      <c r="I200" s="158">
        <f t="shared" si="15"/>
        <v>758.88</v>
      </c>
      <c r="J200" s="159">
        <v>262.94</v>
      </c>
      <c r="K200" s="158">
        <f t="shared" si="16"/>
        <v>788.82</v>
      </c>
      <c r="L200" s="158">
        <v>15</v>
      </c>
      <c r="M200" s="158">
        <f t="shared" si="17"/>
        <v>0</v>
      </c>
      <c r="N200" s="158">
        <v>1.48E-3</v>
      </c>
      <c r="O200" s="158">
        <f t="shared" si="18"/>
        <v>0</v>
      </c>
      <c r="P200" s="158">
        <v>0</v>
      </c>
      <c r="Q200" s="158">
        <f t="shared" si="19"/>
        <v>0</v>
      </c>
      <c r="R200" s="158"/>
      <c r="S200" s="158" t="s">
        <v>164</v>
      </c>
      <c r="T200" s="158" t="s">
        <v>140</v>
      </c>
      <c r="U200" s="158">
        <v>0.54</v>
      </c>
      <c r="V200" s="158">
        <f t="shared" si="20"/>
        <v>1.62</v>
      </c>
      <c r="W200" s="158"/>
      <c r="X200" s="158" t="s">
        <v>165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166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73">
        <v>56</v>
      </c>
      <c r="B201" s="174" t="s">
        <v>316</v>
      </c>
      <c r="C201" s="181" t="s">
        <v>317</v>
      </c>
      <c r="D201" s="175" t="s">
        <v>179</v>
      </c>
      <c r="E201" s="176">
        <v>14</v>
      </c>
      <c r="F201" s="177"/>
      <c r="G201" s="178">
        <f t="shared" si="14"/>
        <v>0</v>
      </c>
      <c r="H201" s="159">
        <v>0.27</v>
      </c>
      <c r="I201" s="158">
        <f t="shared" si="15"/>
        <v>3.78</v>
      </c>
      <c r="J201" s="159">
        <v>11.83</v>
      </c>
      <c r="K201" s="158">
        <f t="shared" si="16"/>
        <v>165.62</v>
      </c>
      <c r="L201" s="158">
        <v>15</v>
      </c>
      <c r="M201" s="158">
        <f t="shared" si="17"/>
        <v>0</v>
      </c>
      <c r="N201" s="158">
        <v>0</v>
      </c>
      <c r="O201" s="158">
        <f t="shared" si="18"/>
        <v>0</v>
      </c>
      <c r="P201" s="158">
        <v>0</v>
      </c>
      <c r="Q201" s="158">
        <f t="shared" si="19"/>
        <v>0</v>
      </c>
      <c r="R201" s="158"/>
      <c r="S201" s="158" t="s">
        <v>164</v>
      </c>
      <c r="T201" s="158" t="s">
        <v>140</v>
      </c>
      <c r="U201" s="158">
        <v>2.1000000000000001E-2</v>
      </c>
      <c r="V201" s="158">
        <f t="shared" si="20"/>
        <v>0.28999999999999998</v>
      </c>
      <c r="W201" s="158"/>
      <c r="X201" s="158" t="s">
        <v>165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166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73">
        <v>57</v>
      </c>
      <c r="B202" s="174" t="s">
        <v>728</v>
      </c>
      <c r="C202" s="181" t="s">
        <v>729</v>
      </c>
      <c r="D202" s="175" t="s">
        <v>0</v>
      </c>
      <c r="E202" s="176">
        <v>90.441000000000003</v>
      </c>
      <c r="F202" s="177"/>
      <c r="G202" s="178">
        <f t="shared" si="14"/>
        <v>0</v>
      </c>
      <c r="H202" s="159">
        <v>0</v>
      </c>
      <c r="I202" s="158">
        <f t="shared" si="15"/>
        <v>0</v>
      </c>
      <c r="J202" s="159">
        <v>1.4</v>
      </c>
      <c r="K202" s="158">
        <f t="shared" si="16"/>
        <v>126.62</v>
      </c>
      <c r="L202" s="158">
        <v>15</v>
      </c>
      <c r="M202" s="158">
        <f t="shared" si="17"/>
        <v>0</v>
      </c>
      <c r="N202" s="158">
        <v>0</v>
      </c>
      <c r="O202" s="158">
        <f t="shared" si="18"/>
        <v>0</v>
      </c>
      <c r="P202" s="158">
        <v>0</v>
      </c>
      <c r="Q202" s="158">
        <f t="shared" si="19"/>
        <v>0</v>
      </c>
      <c r="R202" s="158"/>
      <c r="S202" s="158" t="s">
        <v>164</v>
      </c>
      <c r="T202" s="158" t="s">
        <v>140</v>
      </c>
      <c r="U202" s="158">
        <v>0</v>
      </c>
      <c r="V202" s="158">
        <f t="shared" si="20"/>
        <v>0</v>
      </c>
      <c r="W202" s="158"/>
      <c r="X202" s="158" t="s">
        <v>275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276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x14ac:dyDescent="0.2">
      <c r="A203" s="161" t="s">
        <v>134</v>
      </c>
      <c r="B203" s="162" t="s">
        <v>78</v>
      </c>
      <c r="C203" s="180" t="s">
        <v>79</v>
      </c>
      <c r="D203" s="163"/>
      <c r="E203" s="164"/>
      <c r="F203" s="165"/>
      <c r="G203" s="166">
        <f>SUMIF(AG204:AG231,"&lt;&gt;NOR",G204:G231)</f>
        <v>0</v>
      </c>
      <c r="H203" s="160"/>
      <c r="I203" s="160">
        <f>SUM(I204:I231)</f>
        <v>27580.770000000004</v>
      </c>
      <c r="J203" s="160"/>
      <c r="K203" s="160">
        <f>SUM(K204:K231)</f>
        <v>7729.98</v>
      </c>
      <c r="L203" s="160"/>
      <c r="M203" s="160">
        <f>SUM(M204:M231)</f>
        <v>0</v>
      </c>
      <c r="N203" s="160"/>
      <c r="O203" s="160">
        <f>SUM(O204:O231)</f>
        <v>0.14000000000000001</v>
      </c>
      <c r="P203" s="160"/>
      <c r="Q203" s="160">
        <f>SUM(Q204:Q231)</f>
        <v>0.21</v>
      </c>
      <c r="R203" s="160"/>
      <c r="S203" s="160"/>
      <c r="T203" s="160"/>
      <c r="U203" s="160"/>
      <c r="V203" s="160">
        <f>SUM(V204:V231)</f>
        <v>12.820000000000002</v>
      </c>
      <c r="W203" s="160"/>
      <c r="X203" s="160"/>
      <c r="AG203" t="s">
        <v>135</v>
      </c>
    </row>
    <row r="204" spans="1:60" outlineLevel="1" x14ac:dyDescent="0.2">
      <c r="A204" s="173">
        <v>58</v>
      </c>
      <c r="B204" s="174" t="s">
        <v>325</v>
      </c>
      <c r="C204" s="181" t="s">
        <v>326</v>
      </c>
      <c r="D204" s="175" t="s">
        <v>324</v>
      </c>
      <c r="E204" s="176">
        <v>1</v>
      </c>
      <c r="F204" s="177"/>
      <c r="G204" s="178">
        <f t="shared" ref="G204:G219" si="21">ROUND(E204*F204,2)</f>
        <v>0</v>
      </c>
      <c r="H204" s="159">
        <v>526.70000000000005</v>
      </c>
      <c r="I204" s="158">
        <f t="shared" ref="I204:I219" si="22">ROUND(E204*H204,2)</f>
        <v>526.70000000000005</v>
      </c>
      <c r="J204" s="159">
        <v>843.1</v>
      </c>
      <c r="K204" s="158">
        <f t="shared" ref="K204:K219" si="23">ROUND(E204*J204,2)</f>
        <v>843.1</v>
      </c>
      <c r="L204" s="158">
        <v>15</v>
      </c>
      <c r="M204" s="158">
        <f t="shared" ref="M204:M219" si="24">G204*(1+L204/100)</f>
        <v>0</v>
      </c>
      <c r="N204" s="158">
        <v>1.8600000000000001E-3</v>
      </c>
      <c r="O204" s="158">
        <f t="shared" ref="O204:O219" si="25">ROUND(E204*N204,2)</f>
        <v>0</v>
      </c>
      <c r="P204" s="158">
        <v>0</v>
      </c>
      <c r="Q204" s="158">
        <f t="shared" ref="Q204:Q219" si="26">ROUND(E204*P204,2)</f>
        <v>0</v>
      </c>
      <c r="R204" s="158"/>
      <c r="S204" s="158" t="s">
        <v>164</v>
      </c>
      <c r="T204" s="158" t="s">
        <v>140</v>
      </c>
      <c r="U204" s="158">
        <v>1.3340000000000001</v>
      </c>
      <c r="V204" s="158">
        <f t="shared" ref="V204:V219" si="27">ROUND(E204*U204,2)</f>
        <v>1.33</v>
      </c>
      <c r="W204" s="158"/>
      <c r="X204" s="158" t="s">
        <v>165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166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73">
        <v>59</v>
      </c>
      <c r="B205" s="174" t="s">
        <v>327</v>
      </c>
      <c r="C205" s="181" t="s">
        <v>328</v>
      </c>
      <c r="D205" s="175" t="s">
        <v>324</v>
      </c>
      <c r="E205" s="176">
        <v>1</v>
      </c>
      <c r="F205" s="177"/>
      <c r="G205" s="178">
        <f t="shared" si="21"/>
        <v>0</v>
      </c>
      <c r="H205" s="159">
        <v>103.93</v>
      </c>
      <c r="I205" s="158">
        <f t="shared" si="22"/>
        <v>103.93</v>
      </c>
      <c r="J205" s="159">
        <v>848.07</v>
      </c>
      <c r="K205" s="158">
        <f t="shared" si="23"/>
        <v>848.07</v>
      </c>
      <c r="L205" s="158">
        <v>15</v>
      </c>
      <c r="M205" s="158">
        <f t="shared" si="24"/>
        <v>0</v>
      </c>
      <c r="N205" s="158">
        <v>1.41E-3</v>
      </c>
      <c r="O205" s="158">
        <f t="shared" si="25"/>
        <v>0</v>
      </c>
      <c r="P205" s="158">
        <v>0</v>
      </c>
      <c r="Q205" s="158">
        <f t="shared" si="26"/>
        <v>0</v>
      </c>
      <c r="R205" s="158"/>
      <c r="S205" s="158" t="s">
        <v>164</v>
      </c>
      <c r="T205" s="158" t="s">
        <v>140</v>
      </c>
      <c r="U205" s="158">
        <v>1.575</v>
      </c>
      <c r="V205" s="158">
        <f t="shared" si="27"/>
        <v>1.58</v>
      </c>
      <c r="W205" s="158"/>
      <c r="X205" s="158" t="s">
        <v>165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166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73">
        <v>60</v>
      </c>
      <c r="B206" s="174" t="s">
        <v>329</v>
      </c>
      <c r="C206" s="181" t="s">
        <v>330</v>
      </c>
      <c r="D206" s="175" t="s">
        <v>324</v>
      </c>
      <c r="E206" s="176">
        <v>1</v>
      </c>
      <c r="F206" s="177"/>
      <c r="G206" s="178">
        <f t="shared" si="21"/>
        <v>0</v>
      </c>
      <c r="H206" s="159">
        <v>0</v>
      </c>
      <c r="I206" s="158">
        <f t="shared" si="22"/>
        <v>0</v>
      </c>
      <c r="J206" s="159">
        <v>504.8</v>
      </c>
      <c r="K206" s="158">
        <f t="shared" si="23"/>
        <v>504.8</v>
      </c>
      <c r="L206" s="158">
        <v>15</v>
      </c>
      <c r="M206" s="158">
        <f t="shared" si="24"/>
        <v>0</v>
      </c>
      <c r="N206" s="158">
        <v>0</v>
      </c>
      <c r="O206" s="158">
        <f t="shared" si="25"/>
        <v>0</v>
      </c>
      <c r="P206" s="158">
        <v>0.125</v>
      </c>
      <c r="Q206" s="158">
        <f t="shared" si="26"/>
        <v>0.13</v>
      </c>
      <c r="R206" s="158"/>
      <c r="S206" s="158" t="s">
        <v>164</v>
      </c>
      <c r="T206" s="158" t="s">
        <v>140</v>
      </c>
      <c r="U206" s="158">
        <v>1.1499999999999999</v>
      </c>
      <c r="V206" s="158">
        <f t="shared" si="27"/>
        <v>1.1499999999999999</v>
      </c>
      <c r="W206" s="158"/>
      <c r="X206" s="158" t="s">
        <v>165</v>
      </c>
      <c r="Y206" s="149"/>
      <c r="Z206" s="149"/>
      <c r="AA206" s="149"/>
      <c r="AB206" s="149"/>
      <c r="AC206" s="149"/>
      <c r="AD206" s="149"/>
      <c r="AE206" s="149"/>
      <c r="AF206" s="149"/>
      <c r="AG206" s="149" t="s">
        <v>166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ht="22.5" outlineLevel="1" x14ac:dyDescent="0.2">
      <c r="A207" s="173">
        <v>61</v>
      </c>
      <c r="B207" s="174" t="s">
        <v>333</v>
      </c>
      <c r="C207" s="181" t="s">
        <v>334</v>
      </c>
      <c r="D207" s="175" t="s">
        <v>324</v>
      </c>
      <c r="E207" s="176">
        <v>3</v>
      </c>
      <c r="F207" s="177"/>
      <c r="G207" s="178">
        <f t="shared" si="21"/>
        <v>0</v>
      </c>
      <c r="H207" s="159">
        <v>20.239999999999998</v>
      </c>
      <c r="I207" s="158">
        <f t="shared" si="22"/>
        <v>60.72</v>
      </c>
      <c r="J207" s="159">
        <v>190.36</v>
      </c>
      <c r="K207" s="158">
        <f t="shared" si="23"/>
        <v>571.08000000000004</v>
      </c>
      <c r="L207" s="158">
        <v>15</v>
      </c>
      <c r="M207" s="158">
        <f t="shared" si="24"/>
        <v>0</v>
      </c>
      <c r="N207" s="158">
        <v>3.0000000000000001E-5</v>
      </c>
      <c r="O207" s="158">
        <f t="shared" si="25"/>
        <v>0</v>
      </c>
      <c r="P207" s="158">
        <v>0</v>
      </c>
      <c r="Q207" s="158">
        <f t="shared" si="26"/>
        <v>0</v>
      </c>
      <c r="R207" s="158"/>
      <c r="S207" s="158" t="s">
        <v>164</v>
      </c>
      <c r="T207" s="158" t="s">
        <v>140</v>
      </c>
      <c r="U207" s="158">
        <v>0.33</v>
      </c>
      <c r="V207" s="158">
        <f t="shared" si="27"/>
        <v>0.99</v>
      </c>
      <c r="W207" s="158"/>
      <c r="X207" s="158" t="s">
        <v>165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166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73">
        <v>62</v>
      </c>
      <c r="B208" s="174" t="s">
        <v>335</v>
      </c>
      <c r="C208" s="181" t="s">
        <v>336</v>
      </c>
      <c r="D208" s="175" t="s">
        <v>324</v>
      </c>
      <c r="E208" s="176">
        <v>5</v>
      </c>
      <c r="F208" s="177"/>
      <c r="G208" s="178">
        <f t="shared" si="21"/>
        <v>0</v>
      </c>
      <c r="H208" s="159">
        <v>141.22</v>
      </c>
      <c r="I208" s="158">
        <f t="shared" si="22"/>
        <v>706.1</v>
      </c>
      <c r="J208" s="159">
        <v>128.68</v>
      </c>
      <c r="K208" s="158">
        <f t="shared" si="23"/>
        <v>643.4</v>
      </c>
      <c r="L208" s="158">
        <v>15</v>
      </c>
      <c r="M208" s="158">
        <f t="shared" si="24"/>
        <v>0</v>
      </c>
      <c r="N208" s="158">
        <v>1.7000000000000001E-4</v>
      </c>
      <c r="O208" s="158">
        <f t="shared" si="25"/>
        <v>0</v>
      </c>
      <c r="P208" s="158">
        <v>0</v>
      </c>
      <c r="Q208" s="158">
        <f t="shared" si="26"/>
        <v>0</v>
      </c>
      <c r="R208" s="158"/>
      <c r="S208" s="158" t="s">
        <v>164</v>
      </c>
      <c r="T208" s="158" t="s">
        <v>140</v>
      </c>
      <c r="U208" s="158">
        <v>0.22700000000000001</v>
      </c>
      <c r="V208" s="158">
        <f t="shared" si="27"/>
        <v>1.1399999999999999</v>
      </c>
      <c r="W208" s="158"/>
      <c r="X208" s="158" t="s">
        <v>165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166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ht="22.5" outlineLevel="1" x14ac:dyDescent="0.2">
      <c r="A209" s="173">
        <v>63</v>
      </c>
      <c r="B209" s="174" t="s">
        <v>337</v>
      </c>
      <c r="C209" s="181" t="s">
        <v>338</v>
      </c>
      <c r="D209" s="175" t="s">
        <v>324</v>
      </c>
      <c r="E209" s="176">
        <v>2</v>
      </c>
      <c r="F209" s="177"/>
      <c r="G209" s="178">
        <f t="shared" si="21"/>
        <v>0</v>
      </c>
      <c r="H209" s="159">
        <v>216.46</v>
      </c>
      <c r="I209" s="158">
        <f t="shared" si="22"/>
        <v>432.92</v>
      </c>
      <c r="J209" s="159">
        <v>70.540000000000006</v>
      </c>
      <c r="K209" s="158">
        <f t="shared" si="23"/>
        <v>141.08000000000001</v>
      </c>
      <c r="L209" s="158">
        <v>15</v>
      </c>
      <c r="M209" s="158">
        <f t="shared" si="24"/>
        <v>0</v>
      </c>
      <c r="N209" s="158">
        <v>2.4000000000000001E-4</v>
      </c>
      <c r="O209" s="158">
        <f t="shared" si="25"/>
        <v>0</v>
      </c>
      <c r="P209" s="158">
        <v>0</v>
      </c>
      <c r="Q209" s="158">
        <f t="shared" si="26"/>
        <v>0</v>
      </c>
      <c r="R209" s="158"/>
      <c r="S209" s="158" t="s">
        <v>164</v>
      </c>
      <c r="T209" s="158" t="s">
        <v>140</v>
      </c>
      <c r="U209" s="158">
        <v>0.124</v>
      </c>
      <c r="V209" s="158">
        <f t="shared" si="27"/>
        <v>0.25</v>
      </c>
      <c r="W209" s="158"/>
      <c r="X209" s="158" t="s">
        <v>165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166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ht="22.5" outlineLevel="1" x14ac:dyDescent="0.2">
      <c r="A210" s="173">
        <v>64</v>
      </c>
      <c r="B210" s="174" t="s">
        <v>339</v>
      </c>
      <c r="C210" s="181" t="s">
        <v>340</v>
      </c>
      <c r="D210" s="175" t="s">
        <v>171</v>
      </c>
      <c r="E210" s="176">
        <v>1</v>
      </c>
      <c r="F210" s="177"/>
      <c r="G210" s="178">
        <f t="shared" si="21"/>
        <v>0</v>
      </c>
      <c r="H210" s="159">
        <v>1982.17</v>
      </c>
      <c r="I210" s="158">
        <f t="shared" si="22"/>
        <v>1982.17</v>
      </c>
      <c r="J210" s="159">
        <v>262.02999999999997</v>
      </c>
      <c r="K210" s="158">
        <f t="shared" si="23"/>
        <v>262.02999999999997</v>
      </c>
      <c r="L210" s="158">
        <v>15</v>
      </c>
      <c r="M210" s="158">
        <f t="shared" si="24"/>
        <v>0</v>
      </c>
      <c r="N210" s="158">
        <v>1.64E-3</v>
      </c>
      <c r="O210" s="158">
        <f t="shared" si="25"/>
        <v>0</v>
      </c>
      <c r="P210" s="158">
        <v>0</v>
      </c>
      <c r="Q210" s="158">
        <f t="shared" si="26"/>
        <v>0</v>
      </c>
      <c r="R210" s="158"/>
      <c r="S210" s="158" t="s">
        <v>164</v>
      </c>
      <c r="T210" s="158" t="s">
        <v>140</v>
      </c>
      <c r="U210" s="158">
        <v>0.44500000000000001</v>
      </c>
      <c r="V210" s="158">
        <f t="shared" si="27"/>
        <v>0.45</v>
      </c>
      <c r="W210" s="158"/>
      <c r="X210" s="158" t="s">
        <v>165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166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73">
        <v>65</v>
      </c>
      <c r="B211" s="174" t="s">
        <v>341</v>
      </c>
      <c r="C211" s="181" t="s">
        <v>342</v>
      </c>
      <c r="D211" s="175" t="s">
        <v>171</v>
      </c>
      <c r="E211" s="176">
        <v>1</v>
      </c>
      <c r="F211" s="177"/>
      <c r="G211" s="178">
        <f t="shared" si="21"/>
        <v>0</v>
      </c>
      <c r="H211" s="159">
        <v>2334.9699999999998</v>
      </c>
      <c r="I211" s="158">
        <f t="shared" si="22"/>
        <v>2334.9699999999998</v>
      </c>
      <c r="J211" s="159">
        <v>286.02999999999997</v>
      </c>
      <c r="K211" s="158">
        <f t="shared" si="23"/>
        <v>286.02999999999997</v>
      </c>
      <c r="L211" s="158">
        <v>15</v>
      </c>
      <c r="M211" s="158">
        <f t="shared" si="24"/>
        <v>0</v>
      </c>
      <c r="N211" s="158">
        <v>8.4999999999999995E-4</v>
      </c>
      <c r="O211" s="158">
        <f t="shared" si="25"/>
        <v>0</v>
      </c>
      <c r="P211" s="158">
        <v>0</v>
      </c>
      <c r="Q211" s="158">
        <f t="shared" si="26"/>
        <v>0</v>
      </c>
      <c r="R211" s="158"/>
      <c r="S211" s="158" t="s">
        <v>164</v>
      </c>
      <c r="T211" s="158" t="s">
        <v>140</v>
      </c>
      <c r="U211" s="158">
        <v>0.48499999999999999</v>
      </c>
      <c r="V211" s="158">
        <f t="shared" si="27"/>
        <v>0.49</v>
      </c>
      <c r="W211" s="158"/>
      <c r="X211" s="158" t="s">
        <v>165</v>
      </c>
      <c r="Y211" s="149"/>
      <c r="Z211" s="149"/>
      <c r="AA211" s="149"/>
      <c r="AB211" s="149"/>
      <c r="AC211" s="149"/>
      <c r="AD211" s="149"/>
      <c r="AE211" s="149"/>
      <c r="AF211" s="149"/>
      <c r="AG211" s="149" t="s">
        <v>166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73">
        <v>66</v>
      </c>
      <c r="B212" s="174" t="s">
        <v>343</v>
      </c>
      <c r="C212" s="181" t="s">
        <v>344</v>
      </c>
      <c r="D212" s="175" t="s">
        <v>171</v>
      </c>
      <c r="E212" s="176">
        <v>2</v>
      </c>
      <c r="F212" s="177"/>
      <c r="G212" s="178">
        <f t="shared" si="21"/>
        <v>0</v>
      </c>
      <c r="H212" s="159">
        <v>7.16</v>
      </c>
      <c r="I212" s="158">
        <f t="shared" si="22"/>
        <v>14.32</v>
      </c>
      <c r="J212" s="159">
        <v>249.44</v>
      </c>
      <c r="K212" s="158">
        <f t="shared" si="23"/>
        <v>498.88</v>
      </c>
      <c r="L212" s="158">
        <v>15</v>
      </c>
      <c r="M212" s="158">
        <f t="shared" si="24"/>
        <v>0</v>
      </c>
      <c r="N212" s="158">
        <v>4.0000000000000003E-5</v>
      </c>
      <c r="O212" s="158">
        <f t="shared" si="25"/>
        <v>0</v>
      </c>
      <c r="P212" s="158">
        <v>0</v>
      </c>
      <c r="Q212" s="158">
        <f t="shared" si="26"/>
        <v>0</v>
      </c>
      <c r="R212" s="158"/>
      <c r="S212" s="158" t="s">
        <v>164</v>
      </c>
      <c r="T212" s="158" t="s">
        <v>140</v>
      </c>
      <c r="U212" s="158">
        <v>0.44500000000000001</v>
      </c>
      <c r="V212" s="158">
        <f t="shared" si="27"/>
        <v>0.89</v>
      </c>
      <c r="W212" s="158"/>
      <c r="X212" s="158" t="s">
        <v>165</v>
      </c>
      <c r="Y212" s="149"/>
      <c r="Z212" s="149"/>
      <c r="AA212" s="149"/>
      <c r="AB212" s="149"/>
      <c r="AC212" s="149"/>
      <c r="AD212" s="149"/>
      <c r="AE212" s="149"/>
      <c r="AF212" s="149"/>
      <c r="AG212" s="149" t="s">
        <v>166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73">
        <v>67</v>
      </c>
      <c r="B213" s="174" t="s">
        <v>345</v>
      </c>
      <c r="C213" s="181" t="s">
        <v>346</v>
      </c>
      <c r="D213" s="175" t="s">
        <v>324</v>
      </c>
      <c r="E213" s="176">
        <v>1</v>
      </c>
      <c r="F213" s="177"/>
      <c r="G213" s="178">
        <f t="shared" si="21"/>
        <v>0</v>
      </c>
      <c r="H213" s="159">
        <v>0</v>
      </c>
      <c r="I213" s="158">
        <f t="shared" si="22"/>
        <v>0</v>
      </c>
      <c r="J213" s="159">
        <v>95.3</v>
      </c>
      <c r="K213" s="158">
        <f t="shared" si="23"/>
        <v>95.3</v>
      </c>
      <c r="L213" s="158">
        <v>15</v>
      </c>
      <c r="M213" s="158">
        <f t="shared" si="24"/>
        <v>0</v>
      </c>
      <c r="N213" s="158">
        <v>0</v>
      </c>
      <c r="O213" s="158">
        <f t="shared" si="25"/>
        <v>0</v>
      </c>
      <c r="P213" s="158">
        <v>1.56E-3</v>
      </c>
      <c r="Q213" s="158">
        <f t="shared" si="26"/>
        <v>0</v>
      </c>
      <c r="R213" s="158"/>
      <c r="S213" s="158" t="s">
        <v>164</v>
      </c>
      <c r="T213" s="158" t="s">
        <v>140</v>
      </c>
      <c r="U213" s="158">
        <v>0.217</v>
      </c>
      <c r="V213" s="158">
        <f t="shared" si="27"/>
        <v>0.22</v>
      </c>
      <c r="W213" s="158"/>
      <c r="X213" s="158" t="s">
        <v>165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166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73">
        <v>68</v>
      </c>
      <c r="B214" s="174" t="s">
        <v>347</v>
      </c>
      <c r="C214" s="181" t="s">
        <v>348</v>
      </c>
      <c r="D214" s="175" t="s">
        <v>324</v>
      </c>
      <c r="E214" s="176">
        <v>2</v>
      </c>
      <c r="F214" s="177"/>
      <c r="G214" s="178">
        <f t="shared" si="21"/>
        <v>0</v>
      </c>
      <c r="H214" s="159">
        <v>0</v>
      </c>
      <c r="I214" s="158">
        <f t="shared" si="22"/>
        <v>0</v>
      </c>
      <c r="J214" s="159">
        <v>97.4</v>
      </c>
      <c r="K214" s="158">
        <f t="shared" si="23"/>
        <v>194.8</v>
      </c>
      <c r="L214" s="158">
        <v>15</v>
      </c>
      <c r="M214" s="158">
        <f t="shared" si="24"/>
        <v>0</v>
      </c>
      <c r="N214" s="158">
        <v>0</v>
      </c>
      <c r="O214" s="158">
        <f t="shared" si="25"/>
        <v>0</v>
      </c>
      <c r="P214" s="158">
        <v>8.5999999999999998E-4</v>
      </c>
      <c r="Q214" s="158">
        <f t="shared" si="26"/>
        <v>0</v>
      </c>
      <c r="R214" s="158"/>
      <c r="S214" s="158" t="s">
        <v>164</v>
      </c>
      <c r="T214" s="158" t="s">
        <v>140</v>
      </c>
      <c r="U214" s="158">
        <v>0.222</v>
      </c>
      <c r="V214" s="158">
        <f t="shared" si="27"/>
        <v>0.44</v>
      </c>
      <c r="W214" s="158"/>
      <c r="X214" s="158" t="s">
        <v>165</v>
      </c>
      <c r="Y214" s="149"/>
      <c r="Z214" s="149"/>
      <c r="AA214" s="149"/>
      <c r="AB214" s="149"/>
      <c r="AC214" s="149"/>
      <c r="AD214" s="149"/>
      <c r="AE214" s="149"/>
      <c r="AF214" s="149"/>
      <c r="AG214" s="149" t="s">
        <v>166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ht="22.5" outlineLevel="1" x14ac:dyDescent="0.2">
      <c r="A215" s="173">
        <v>69</v>
      </c>
      <c r="B215" s="174" t="s">
        <v>349</v>
      </c>
      <c r="C215" s="181" t="s">
        <v>350</v>
      </c>
      <c r="D215" s="175" t="s">
        <v>171</v>
      </c>
      <c r="E215" s="176">
        <v>2</v>
      </c>
      <c r="F215" s="177"/>
      <c r="G215" s="178">
        <f t="shared" si="21"/>
        <v>0</v>
      </c>
      <c r="H215" s="159">
        <v>480.9</v>
      </c>
      <c r="I215" s="158">
        <f t="shared" si="22"/>
        <v>961.8</v>
      </c>
      <c r="J215" s="159">
        <v>139.69999999999999</v>
      </c>
      <c r="K215" s="158">
        <f t="shared" si="23"/>
        <v>279.39999999999998</v>
      </c>
      <c r="L215" s="158">
        <v>15</v>
      </c>
      <c r="M215" s="158">
        <f t="shared" si="24"/>
        <v>0</v>
      </c>
      <c r="N215" s="158">
        <v>2.0000000000000001E-4</v>
      </c>
      <c r="O215" s="158">
        <f t="shared" si="25"/>
        <v>0</v>
      </c>
      <c r="P215" s="158">
        <v>0</v>
      </c>
      <c r="Q215" s="158">
        <f t="shared" si="26"/>
        <v>0</v>
      </c>
      <c r="R215" s="158"/>
      <c r="S215" s="158" t="s">
        <v>164</v>
      </c>
      <c r="T215" s="158" t="s">
        <v>140</v>
      </c>
      <c r="U215" s="158">
        <v>0.246</v>
      </c>
      <c r="V215" s="158">
        <f t="shared" si="27"/>
        <v>0.49</v>
      </c>
      <c r="W215" s="158"/>
      <c r="X215" s="158" t="s">
        <v>165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166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ht="22.5" outlineLevel="1" x14ac:dyDescent="0.2">
      <c r="A216" s="173">
        <v>70</v>
      </c>
      <c r="B216" s="174" t="s">
        <v>730</v>
      </c>
      <c r="C216" s="181" t="s">
        <v>731</v>
      </c>
      <c r="D216" s="175" t="s">
        <v>171</v>
      </c>
      <c r="E216" s="176">
        <v>1</v>
      </c>
      <c r="F216" s="177"/>
      <c r="G216" s="178">
        <f t="shared" si="21"/>
        <v>0</v>
      </c>
      <c r="H216" s="159">
        <v>340.42</v>
      </c>
      <c r="I216" s="158">
        <f t="shared" si="22"/>
        <v>340.42</v>
      </c>
      <c r="J216" s="159">
        <v>139.47999999999999</v>
      </c>
      <c r="K216" s="158">
        <f t="shared" si="23"/>
        <v>139.47999999999999</v>
      </c>
      <c r="L216" s="158">
        <v>15</v>
      </c>
      <c r="M216" s="158">
        <f t="shared" si="24"/>
        <v>0</v>
      </c>
      <c r="N216" s="158">
        <v>9.0000000000000006E-5</v>
      </c>
      <c r="O216" s="158">
        <f t="shared" si="25"/>
        <v>0</v>
      </c>
      <c r="P216" s="158">
        <v>0</v>
      </c>
      <c r="Q216" s="158">
        <f t="shared" si="26"/>
        <v>0</v>
      </c>
      <c r="R216" s="158"/>
      <c r="S216" s="158" t="s">
        <v>164</v>
      </c>
      <c r="T216" s="158" t="s">
        <v>140</v>
      </c>
      <c r="U216" s="158">
        <v>0.246</v>
      </c>
      <c r="V216" s="158">
        <f t="shared" si="27"/>
        <v>0.25</v>
      </c>
      <c r="W216" s="158"/>
      <c r="X216" s="158" t="s">
        <v>165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166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73">
        <v>71</v>
      </c>
      <c r="B217" s="174" t="s">
        <v>351</v>
      </c>
      <c r="C217" s="181" t="s">
        <v>352</v>
      </c>
      <c r="D217" s="175" t="s">
        <v>171</v>
      </c>
      <c r="E217" s="176">
        <v>1</v>
      </c>
      <c r="F217" s="177"/>
      <c r="G217" s="178">
        <f t="shared" si="21"/>
        <v>0</v>
      </c>
      <c r="H217" s="159">
        <v>391.97</v>
      </c>
      <c r="I217" s="158">
        <f t="shared" si="22"/>
        <v>391.97</v>
      </c>
      <c r="J217" s="159">
        <v>142.72999999999999</v>
      </c>
      <c r="K217" s="158">
        <f t="shared" si="23"/>
        <v>142.72999999999999</v>
      </c>
      <c r="L217" s="158">
        <v>15</v>
      </c>
      <c r="M217" s="158">
        <f t="shared" si="24"/>
        <v>0</v>
      </c>
      <c r="N217" s="158">
        <v>2.5999999999999998E-4</v>
      </c>
      <c r="O217" s="158">
        <f t="shared" si="25"/>
        <v>0</v>
      </c>
      <c r="P217" s="158">
        <v>0</v>
      </c>
      <c r="Q217" s="158">
        <f t="shared" si="26"/>
        <v>0</v>
      </c>
      <c r="R217" s="158"/>
      <c r="S217" s="158" t="s">
        <v>164</v>
      </c>
      <c r="T217" s="158" t="s">
        <v>140</v>
      </c>
      <c r="U217" s="158">
        <v>0.246</v>
      </c>
      <c r="V217" s="158">
        <f t="shared" si="27"/>
        <v>0.25</v>
      </c>
      <c r="W217" s="158"/>
      <c r="X217" s="158" t="s">
        <v>165</v>
      </c>
      <c r="Y217" s="149"/>
      <c r="Z217" s="149"/>
      <c r="AA217" s="149"/>
      <c r="AB217" s="149"/>
      <c r="AC217" s="149"/>
      <c r="AD217" s="149"/>
      <c r="AE217" s="149"/>
      <c r="AF217" s="149"/>
      <c r="AG217" s="149" t="s">
        <v>166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73">
        <v>72</v>
      </c>
      <c r="B218" s="174" t="s">
        <v>353</v>
      </c>
      <c r="C218" s="181" t="s">
        <v>354</v>
      </c>
      <c r="D218" s="175" t="s">
        <v>171</v>
      </c>
      <c r="E218" s="176">
        <v>1</v>
      </c>
      <c r="F218" s="177"/>
      <c r="G218" s="178">
        <f t="shared" si="21"/>
        <v>0</v>
      </c>
      <c r="H218" s="159">
        <v>267.89</v>
      </c>
      <c r="I218" s="158">
        <f t="shared" si="22"/>
        <v>267.89</v>
      </c>
      <c r="J218" s="159">
        <v>139.41</v>
      </c>
      <c r="K218" s="158">
        <f t="shared" si="23"/>
        <v>139.41</v>
      </c>
      <c r="L218" s="158">
        <v>15</v>
      </c>
      <c r="M218" s="158">
        <f t="shared" si="24"/>
        <v>0</v>
      </c>
      <c r="N218" s="158">
        <v>2.0000000000000001E-4</v>
      </c>
      <c r="O218" s="158">
        <f t="shared" si="25"/>
        <v>0</v>
      </c>
      <c r="P218" s="158">
        <v>0</v>
      </c>
      <c r="Q218" s="158">
        <f t="shared" si="26"/>
        <v>0</v>
      </c>
      <c r="R218" s="158"/>
      <c r="S218" s="158" t="s">
        <v>164</v>
      </c>
      <c r="T218" s="158" t="s">
        <v>140</v>
      </c>
      <c r="U218" s="158">
        <v>0.246</v>
      </c>
      <c r="V218" s="158">
        <f t="shared" si="27"/>
        <v>0.25</v>
      </c>
      <c r="W218" s="158"/>
      <c r="X218" s="158" t="s">
        <v>165</v>
      </c>
      <c r="Y218" s="149"/>
      <c r="Z218" s="149"/>
      <c r="AA218" s="149"/>
      <c r="AB218" s="149"/>
      <c r="AC218" s="149"/>
      <c r="AD218" s="149"/>
      <c r="AE218" s="149"/>
      <c r="AF218" s="149"/>
      <c r="AG218" s="149" t="s">
        <v>166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67">
        <v>73</v>
      </c>
      <c r="B219" s="168" t="s">
        <v>355</v>
      </c>
      <c r="C219" s="182" t="s">
        <v>356</v>
      </c>
      <c r="D219" s="169" t="s">
        <v>174</v>
      </c>
      <c r="E219" s="170">
        <v>0.24</v>
      </c>
      <c r="F219" s="171"/>
      <c r="G219" s="172">
        <f t="shared" si="21"/>
        <v>0</v>
      </c>
      <c r="H219" s="159">
        <v>32.42</v>
      </c>
      <c r="I219" s="158">
        <f t="shared" si="22"/>
        <v>7.78</v>
      </c>
      <c r="J219" s="159">
        <v>1193.28</v>
      </c>
      <c r="K219" s="158">
        <f t="shared" si="23"/>
        <v>286.39</v>
      </c>
      <c r="L219" s="158">
        <v>15</v>
      </c>
      <c r="M219" s="158">
        <f t="shared" si="24"/>
        <v>0</v>
      </c>
      <c r="N219" s="158">
        <v>8.0000000000000007E-5</v>
      </c>
      <c r="O219" s="158">
        <f t="shared" si="25"/>
        <v>0</v>
      </c>
      <c r="P219" s="158">
        <v>0</v>
      </c>
      <c r="Q219" s="158">
        <f t="shared" si="26"/>
        <v>0</v>
      </c>
      <c r="R219" s="158"/>
      <c r="S219" s="158" t="s">
        <v>164</v>
      </c>
      <c r="T219" s="158" t="s">
        <v>140</v>
      </c>
      <c r="U219" s="158">
        <v>2.1</v>
      </c>
      <c r="V219" s="158">
        <f t="shared" si="27"/>
        <v>0.5</v>
      </c>
      <c r="W219" s="158"/>
      <c r="X219" s="158" t="s">
        <v>165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166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90" t="s">
        <v>357</v>
      </c>
      <c r="D220" s="186"/>
      <c r="E220" s="187">
        <v>0.24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9"/>
      <c r="Z220" s="149"/>
      <c r="AA220" s="149"/>
      <c r="AB220" s="149"/>
      <c r="AC220" s="149"/>
      <c r="AD220" s="149"/>
      <c r="AE220" s="149"/>
      <c r="AF220" s="149"/>
      <c r="AG220" s="149" t="s">
        <v>168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ht="22.5" outlineLevel="1" x14ac:dyDescent="0.2">
      <c r="A221" s="173">
        <v>74</v>
      </c>
      <c r="B221" s="174" t="s">
        <v>358</v>
      </c>
      <c r="C221" s="181" t="s">
        <v>359</v>
      </c>
      <c r="D221" s="175" t="s">
        <v>171</v>
      </c>
      <c r="E221" s="176">
        <v>1</v>
      </c>
      <c r="F221" s="177"/>
      <c r="G221" s="178">
        <f t="shared" ref="G221:G231" si="28">ROUND(E221*F221,2)</f>
        <v>0</v>
      </c>
      <c r="H221" s="159">
        <v>1189.0999999999999</v>
      </c>
      <c r="I221" s="158">
        <f t="shared" ref="I221:I231" si="29">ROUND(E221*H221,2)</f>
        <v>1189.0999999999999</v>
      </c>
      <c r="J221" s="159">
        <v>0</v>
      </c>
      <c r="K221" s="158">
        <f t="shared" ref="K221:K231" si="30">ROUND(E221*J221,2)</f>
        <v>0</v>
      </c>
      <c r="L221" s="158">
        <v>15</v>
      </c>
      <c r="M221" s="158">
        <f t="shared" ref="M221:M231" si="31">G221*(1+L221/100)</f>
        <v>0</v>
      </c>
      <c r="N221" s="158">
        <v>1.2999999999999999E-2</v>
      </c>
      <c r="O221" s="158">
        <f t="shared" ref="O221:O231" si="32">ROUND(E221*N221,2)</f>
        <v>0.01</v>
      </c>
      <c r="P221" s="158">
        <v>0</v>
      </c>
      <c r="Q221" s="158">
        <f t="shared" ref="Q221:Q231" si="33">ROUND(E221*P221,2)</f>
        <v>0</v>
      </c>
      <c r="R221" s="158"/>
      <c r="S221" s="158" t="s">
        <v>164</v>
      </c>
      <c r="T221" s="158" t="s">
        <v>140</v>
      </c>
      <c r="U221" s="158">
        <v>0</v>
      </c>
      <c r="V221" s="158">
        <f t="shared" ref="V221:V231" si="34">ROUND(E221*U221,2)</f>
        <v>0</v>
      </c>
      <c r="W221" s="158"/>
      <c r="X221" s="158" t="s">
        <v>198</v>
      </c>
      <c r="Y221" s="149"/>
      <c r="Z221" s="149"/>
      <c r="AA221" s="149"/>
      <c r="AB221" s="149"/>
      <c r="AC221" s="149"/>
      <c r="AD221" s="149"/>
      <c r="AE221" s="149"/>
      <c r="AF221" s="149"/>
      <c r="AG221" s="149" t="s">
        <v>360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73">
        <v>75</v>
      </c>
      <c r="B222" s="174" t="s">
        <v>371</v>
      </c>
      <c r="C222" s="181" t="s">
        <v>372</v>
      </c>
      <c r="D222" s="175" t="s">
        <v>190</v>
      </c>
      <c r="E222" s="176">
        <v>1</v>
      </c>
      <c r="F222" s="177"/>
      <c r="G222" s="178">
        <f t="shared" si="28"/>
        <v>0</v>
      </c>
      <c r="H222" s="159">
        <v>390.7</v>
      </c>
      <c r="I222" s="158">
        <f t="shared" si="29"/>
        <v>390.7</v>
      </c>
      <c r="J222" s="159">
        <v>0</v>
      </c>
      <c r="K222" s="158">
        <f t="shared" si="30"/>
        <v>0</v>
      </c>
      <c r="L222" s="158">
        <v>15</v>
      </c>
      <c r="M222" s="158">
        <f t="shared" si="31"/>
        <v>0</v>
      </c>
      <c r="N222" s="158">
        <v>0.01</v>
      </c>
      <c r="O222" s="158">
        <f t="shared" si="32"/>
        <v>0.01</v>
      </c>
      <c r="P222" s="158">
        <v>0</v>
      </c>
      <c r="Q222" s="158">
        <f t="shared" si="33"/>
        <v>0</v>
      </c>
      <c r="R222" s="158" t="s">
        <v>195</v>
      </c>
      <c r="S222" s="158" t="s">
        <v>164</v>
      </c>
      <c r="T222" s="158" t="s">
        <v>140</v>
      </c>
      <c r="U222" s="158">
        <v>0</v>
      </c>
      <c r="V222" s="158">
        <f t="shared" si="34"/>
        <v>0</v>
      </c>
      <c r="W222" s="158"/>
      <c r="X222" s="158" t="s">
        <v>191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192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73">
        <v>76</v>
      </c>
      <c r="B223" s="174" t="s">
        <v>375</v>
      </c>
      <c r="C223" s="181" t="s">
        <v>376</v>
      </c>
      <c r="D223" s="175" t="s">
        <v>324</v>
      </c>
      <c r="E223" s="176">
        <v>1</v>
      </c>
      <c r="F223" s="177"/>
      <c r="G223" s="178">
        <f t="shared" si="28"/>
        <v>0</v>
      </c>
      <c r="H223" s="159">
        <v>0</v>
      </c>
      <c r="I223" s="158">
        <f t="shared" si="29"/>
        <v>0</v>
      </c>
      <c r="J223" s="159">
        <v>167.9</v>
      </c>
      <c r="K223" s="158">
        <f t="shared" si="30"/>
        <v>167.9</v>
      </c>
      <c r="L223" s="158">
        <v>15</v>
      </c>
      <c r="M223" s="158">
        <f t="shared" si="31"/>
        <v>0</v>
      </c>
      <c r="N223" s="158">
        <v>0</v>
      </c>
      <c r="O223" s="158">
        <f t="shared" si="32"/>
        <v>0</v>
      </c>
      <c r="P223" s="158">
        <v>1.9460000000000002E-2</v>
      </c>
      <c r="Q223" s="158">
        <f t="shared" si="33"/>
        <v>0.02</v>
      </c>
      <c r="R223" s="158"/>
      <c r="S223" s="158" t="s">
        <v>164</v>
      </c>
      <c r="T223" s="158" t="s">
        <v>140</v>
      </c>
      <c r="U223" s="158">
        <v>0</v>
      </c>
      <c r="V223" s="158">
        <f t="shared" si="34"/>
        <v>0</v>
      </c>
      <c r="W223" s="158"/>
      <c r="X223" s="158" t="s">
        <v>198</v>
      </c>
      <c r="Y223" s="149"/>
      <c r="Z223" s="149"/>
      <c r="AA223" s="149"/>
      <c r="AB223" s="149"/>
      <c r="AC223" s="149"/>
      <c r="AD223" s="149"/>
      <c r="AE223" s="149"/>
      <c r="AF223" s="149"/>
      <c r="AG223" s="149" t="s">
        <v>199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73">
        <v>77</v>
      </c>
      <c r="B224" s="174" t="s">
        <v>373</v>
      </c>
      <c r="C224" s="181" t="s">
        <v>374</v>
      </c>
      <c r="D224" s="175" t="s">
        <v>324</v>
      </c>
      <c r="E224" s="176">
        <v>1</v>
      </c>
      <c r="F224" s="177"/>
      <c r="G224" s="178">
        <f t="shared" si="28"/>
        <v>0</v>
      </c>
      <c r="H224" s="159">
        <v>0</v>
      </c>
      <c r="I224" s="158">
        <f t="shared" si="29"/>
        <v>0</v>
      </c>
      <c r="J224" s="159">
        <v>258.8</v>
      </c>
      <c r="K224" s="158">
        <f t="shared" si="30"/>
        <v>258.8</v>
      </c>
      <c r="L224" s="158">
        <v>15</v>
      </c>
      <c r="M224" s="158">
        <f t="shared" si="31"/>
        <v>0</v>
      </c>
      <c r="N224" s="158">
        <v>0</v>
      </c>
      <c r="O224" s="158">
        <f t="shared" si="32"/>
        <v>0</v>
      </c>
      <c r="P224" s="158">
        <v>1.933E-2</v>
      </c>
      <c r="Q224" s="158">
        <f t="shared" si="33"/>
        <v>0.02</v>
      </c>
      <c r="R224" s="158"/>
      <c r="S224" s="158" t="s">
        <v>164</v>
      </c>
      <c r="T224" s="158" t="s">
        <v>140</v>
      </c>
      <c r="U224" s="158">
        <v>0</v>
      </c>
      <c r="V224" s="158">
        <f t="shared" si="34"/>
        <v>0</v>
      </c>
      <c r="W224" s="158"/>
      <c r="X224" s="158" t="s">
        <v>198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199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73">
        <v>78</v>
      </c>
      <c r="B225" s="174" t="s">
        <v>732</v>
      </c>
      <c r="C225" s="181" t="s">
        <v>733</v>
      </c>
      <c r="D225" s="175" t="s">
        <v>171</v>
      </c>
      <c r="E225" s="176">
        <v>1</v>
      </c>
      <c r="F225" s="177"/>
      <c r="G225" s="178">
        <f t="shared" si="28"/>
        <v>0</v>
      </c>
      <c r="H225" s="159">
        <v>2538.75</v>
      </c>
      <c r="I225" s="158">
        <f t="shared" si="29"/>
        <v>2538.75</v>
      </c>
      <c r="J225" s="159">
        <v>370.35</v>
      </c>
      <c r="K225" s="158">
        <f t="shared" si="30"/>
        <v>370.35</v>
      </c>
      <c r="L225" s="158">
        <v>15</v>
      </c>
      <c r="M225" s="158">
        <f t="shared" si="31"/>
        <v>0</v>
      </c>
      <c r="N225" s="158">
        <v>4.453E-2</v>
      </c>
      <c r="O225" s="158">
        <f t="shared" si="32"/>
        <v>0.04</v>
      </c>
      <c r="P225" s="158">
        <v>4.2529999999999998E-2</v>
      </c>
      <c r="Q225" s="158">
        <f t="shared" si="33"/>
        <v>0.04</v>
      </c>
      <c r="R225" s="158"/>
      <c r="S225" s="158" t="s">
        <v>164</v>
      </c>
      <c r="T225" s="158" t="s">
        <v>140</v>
      </c>
      <c r="U225" s="158">
        <v>0.65400000000000003</v>
      </c>
      <c r="V225" s="158">
        <f t="shared" si="34"/>
        <v>0.65</v>
      </c>
      <c r="W225" s="158"/>
      <c r="X225" s="158" t="s">
        <v>165</v>
      </c>
      <c r="Y225" s="149"/>
      <c r="Z225" s="149"/>
      <c r="AA225" s="149"/>
      <c r="AB225" s="149"/>
      <c r="AC225" s="149"/>
      <c r="AD225" s="149"/>
      <c r="AE225" s="149"/>
      <c r="AF225" s="149"/>
      <c r="AG225" s="149" t="s">
        <v>166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ht="22.5" outlineLevel="1" x14ac:dyDescent="0.2">
      <c r="A226" s="173">
        <v>79</v>
      </c>
      <c r="B226" s="174" t="s">
        <v>322</v>
      </c>
      <c r="C226" s="181" t="s">
        <v>323</v>
      </c>
      <c r="D226" s="175" t="s">
        <v>324</v>
      </c>
      <c r="E226" s="176">
        <v>1</v>
      </c>
      <c r="F226" s="177"/>
      <c r="G226" s="178">
        <f t="shared" si="28"/>
        <v>0</v>
      </c>
      <c r="H226" s="159">
        <v>6287.23</v>
      </c>
      <c r="I226" s="158">
        <f t="shared" si="29"/>
        <v>6287.23</v>
      </c>
      <c r="J226" s="159">
        <v>916.27</v>
      </c>
      <c r="K226" s="158">
        <f t="shared" si="30"/>
        <v>916.27</v>
      </c>
      <c r="L226" s="158">
        <v>15</v>
      </c>
      <c r="M226" s="158">
        <f t="shared" si="31"/>
        <v>0</v>
      </c>
      <c r="N226" s="158">
        <v>2.8719999999999999E-2</v>
      </c>
      <c r="O226" s="158">
        <f t="shared" si="32"/>
        <v>0.03</v>
      </c>
      <c r="P226" s="158">
        <v>0</v>
      </c>
      <c r="Q226" s="158">
        <f t="shared" si="33"/>
        <v>0</v>
      </c>
      <c r="R226" s="158"/>
      <c r="S226" s="158" t="s">
        <v>164</v>
      </c>
      <c r="T226" s="158" t="s">
        <v>140</v>
      </c>
      <c r="U226" s="158">
        <v>1.5</v>
      </c>
      <c r="V226" s="158">
        <f t="shared" si="34"/>
        <v>1.5</v>
      </c>
      <c r="W226" s="158"/>
      <c r="X226" s="158" t="s">
        <v>165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166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73">
        <v>80</v>
      </c>
      <c r="B227" s="174" t="s">
        <v>361</v>
      </c>
      <c r="C227" s="181" t="s">
        <v>362</v>
      </c>
      <c r="D227" s="175" t="s">
        <v>171</v>
      </c>
      <c r="E227" s="176">
        <v>2</v>
      </c>
      <c r="F227" s="177"/>
      <c r="G227" s="178">
        <f t="shared" si="28"/>
        <v>0</v>
      </c>
      <c r="H227" s="159">
        <v>382.4</v>
      </c>
      <c r="I227" s="158">
        <f t="shared" si="29"/>
        <v>764.8</v>
      </c>
      <c r="J227" s="159">
        <v>0</v>
      </c>
      <c r="K227" s="158">
        <f t="shared" si="30"/>
        <v>0</v>
      </c>
      <c r="L227" s="158">
        <v>15</v>
      </c>
      <c r="M227" s="158">
        <f t="shared" si="31"/>
        <v>0</v>
      </c>
      <c r="N227" s="158">
        <v>8.9999999999999998E-4</v>
      </c>
      <c r="O227" s="158">
        <f t="shared" si="32"/>
        <v>0</v>
      </c>
      <c r="P227" s="158">
        <v>0</v>
      </c>
      <c r="Q227" s="158">
        <f t="shared" si="33"/>
        <v>0</v>
      </c>
      <c r="R227" s="158"/>
      <c r="S227" s="158" t="s">
        <v>139</v>
      </c>
      <c r="T227" s="158" t="s">
        <v>140</v>
      </c>
      <c r="U227" s="158">
        <v>0</v>
      </c>
      <c r="V227" s="158">
        <f t="shared" si="34"/>
        <v>0</v>
      </c>
      <c r="W227" s="158"/>
      <c r="X227" s="158" t="s">
        <v>191</v>
      </c>
      <c r="Y227" s="149"/>
      <c r="Z227" s="149"/>
      <c r="AA227" s="149"/>
      <c r="AB227" s="149"/>
      <c r="AC227" s="149"/>
      <c r="AD227" s="149"/>
      <c r="AE227" s="149"/>
      <c r="AF227" s="149"/>
      <c r="AG227" s="149" t="s">
        <v>192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ht="22.5" outlineLevel="1" x14ac:dyDescent="0.2">
      <c r="A228" s="173">
        <v>81</v>
      </c>
      <c r="B228" s="174" t="s">
        <v>363</v>
      </c>
      <c r="C228" s="181" t="s">
        <v>734</v>
      </c>
      <c r="D228" s="175" t="s">
        <v>171</v>
      </c>
      <c r="E228" s="176">
        <v>1</v>
      </c>
      <c r="F228" s="177"/>
      <c r="G228" s="178">
        <f t="shared" si="28"/>
        <v>0</v>
      </c>
      <c r="H228" s="159">
        <v>1263.4000000000001</v>
      </c>
      <c r="I228" s="158">
        <f t="shared" si="29"/>
        <v>1263.4000000000001</v>
      </c>
      <c r="J228" s="159">
        <v>0</v>
      </c>
      <c r="K228" s="158">
        <f t="shared" si="30"/>
        <v>0</v>
      </c>
      <c r="L228" s="158">
        <v>15</v>
      </c>
      <c r="M228" s="158">
        <f t="shared" si="31"/>
        <v>0</v>
      </c>
      <c r="N228" s="158">
        <v>8.0000000000000004E-4</v>
      </c>
      <c r="O228" s="158">
        <f t="shared" si="32"/>
        <v>0</v>
      </c>
      <c r="P228" s="158">
        <v>0</v>
      </c>
      <c r="Q228" s="158">
        <f t="shared" si="33"/>
        <v>0</v>
      </c>
      <c r="R228" s="158" t="s">
        <v>195</v>
      </c>
      <c r="S228" s="158" t="s">
        <v>164</v>
      </c>
      <c r="T228" s="158" t="s">
        <v>140</v>
      </c>
      <c r="U228" s="158">
        <v>0</v>
      </c>
      <c r="V228" s="158">
        <f t="shared" si="34"/>
        <v>0</v>
      </c>
      <c r="W228" s="158"/>
      <c r="X228" s="158" t="s">
        <v>191</v>
      </c>
      <c r="Y228" s="149"/>
      <c r="Z228" s="149"/>
      <c r="AA228" s="149"/>
      <c r="AB228" s="149"/>
      <c r="AC228" s="149"/>
      <c r="AD228" s="149"/>
      <c r="AE228" s="149"/>
      <c r="AF228" s="149"/>
      <c r="AG228" s="149" t="s">
        <v>192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73">
        <v>82</v>
      </c>
      <c r="B229" s="174" t="s">
        <v>367</v>
      </c>
      <c r="C229" s="181" t="s">
        <v>368</v>
      </c>
      <c r="D229" s="175" t="s">
        <v>171</v>
      </c>
      <c r="E229" s="176">
        <v>1</v>
      </c>
      <c r="F229" s="177"/>
      <c r="G229" s="178">
        <f t="shared" si="28"/>
        <v>0</v>
      </c>
      <c r="H229" s="159">
        <v>532</v>
      </c>
      <c r="I229" s="158">
        <f t="shared" si="29"/>
        <v>532</v>
      </c>
      <c r="J229" s="159">
        <v>0</v>
      </c>
      <c r="K229" s="158">
        <f t="shared" si="30"/>
        <v>0</v>
      </c>
      <c r="L229" s="158">
        <v>15</v>
      </c>
      <c r="M229" s="158">
        <f t="shared" si="31"/>
        <v>0</v>
      </c>
      <c r="N229" s="158">
        <v>2E-3</v>
      </c>
      <c r="O229" s="158">
        <f t="shared" si="32"/>
        <v>0</v>
      </c>
      <c r="P229" s="158">
        <v>0</v>
      </c>
      <c r="Q229" s="158">
        <f t="shared" si="33"/>
        <v>0</v>
      </c>
      <c r="R229" s="158"/>
      <c r="S229" s="158" t="s">
        <v>139</v>
      </c>
      <c r="T229" s="158" t="s">
        <v>140</v>
      </c>
      <c r="U229" s="158">
        <v>0</v>
      </c>
      <c r="V229" s="158">
        <f t="shared" si="34"/>
        <v>0</v>
      </c>
      <c r="W229" s="158"/>
      <c r="X229" s="158" t="s">
        <v>191</v>
      </c>
      <c r="Y229" s="149"/>
      <c r="Z229" s="149"/>
      <c r="AA229" s="149"/>
      <c r="AB229" s="149"/>
      <c r="AC229" s="149"/>
      <c r="AD229" s="149"/>
      <c r="AE229" s="149"/>
      <c r="AF229" s="149"/>
      <c r="AG229" s="149" t="s">
        <v>192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73">
        <v>83</v>
      </c>
      <c r="B230" s="174" t="s">
        <v>735</v>
      </c>
      <c r="C230" s="181" t="s">
        <v>736</v>
      </c>
      <c r="D230" s="175" t="s">
        <v>171</v>
      </c>
      <c r="E230" s="176">
        <v>1</v>
      </c>
      <c r="F230" s="177"/>
      <c r="G230" s="178">
        <f t="shared" si="28"/>
        <v>0</v>
      </c>
      <c r="H230" s="159">
        <v>6483.1</v>
      </c>
      <c r="I230" s="158">
        <f t="shared" si="29"/>
        <v>6483.1</v>
      </c>
      <c r="J230" s="159">
        <v>0</v>
      </c>
      <c r="K230" s="158">
        <f t="shared" si="30"/>
        <v>0</v>
      </c>
      <c r="L230" s="158">
        <v>15</v>
      </c>
      <c r="M230" s="158">
        <f t="shared" si="31"/>
        <v>0</v>
      </c>
      <c r="N230" s="158">
        <v>4.5999999999999999E-2</v>
      </c>
      <c r="O230" s="158">
        <f t="shared" si="32"/>
        <v>0.05</v>
      </c>
      <c r="P230" s="158">
        <v>0</v>
      </c>
      <c r="Q230" s="158">
        <f t="shared" si="33"/>
        <v>0</v>
      </c>
      <c r="R230" s="158" t="s">
        <v>195</v>
      </c>
      <c r="S230" s="158" t="s">
        <v>164</v>
      </c>
      <c r="T230" s="158" t="s">
        <v>140</v>
      </c>
      <c r="U230" s="158">
        <v>0</v>
      </c>
      <c r="V230" s="158">
        <f t="shared" si="34"/>
        <v>0</v>
      </c>
      <c r="W230" s="158"/>
      <c r="X230" s="158" t="s">
        <v>191</v>
      </c>
      <c r="Y230" s="149"/>
      <c r="Z230" s="149"/>
      <c r="AA230" s="149"/>
      <c r="AB230" s="149"/>
      <c r="AC230" s="149"/>
      <c r="AD230" s="149"/>
      <c r="AE230" s="149"/>
      <c r="AF230" s="149"/>
      <c r="AG230" s="149" t="s">
        <v>192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ht="22.5" outlineLevel="1" x14ac:dyDescent="0.2">
      <c r="A231" s="173">
        <v>84</v>
      </c>
      <c r="B231" s="174" t="s">
        <v>737</v>
      </c>
      <c r="C231" s="181" t="s">
        <v>738</v>
      </c>
      <c r="D231" s="175" t="s">
        <v>0</v>
      </c>
      <c r="E231" s="176">
        <v>351.70069999999998</v>
      </c>
      <c r="F231" s="177"/>
      <c r="G231" s="178">
        <f t="shared" si="28"/>
        <v>0</v>
      </c>
      <c r="H231" s="159">
        <v>0</v>
      </c>
      <c r="I231" s="158">
        <f t="shared" si="29"/>
        <v>0</v>
      </c>
      <c r="J231" s="159">
        <v>0.4</v>
      </c>
      <c r="K231" s="158">
        <f t="shared" si="30"/>
        <v>140.68</v>
      </c>
      <c r="L231" s="158">
        <v>15</v>
      </c>
      <c r="M231" s="158">
        <f t="shared" si="31"/>
        <v>0</v>
      </c>
      <c r="N231" s="158">
        <v>0</v>
      </c>
      <c r="O231" s="158">
        <f t="shared" si="32"/>
        <v>0</v>
      </c>
      <c r="P231" s="158">
        <v>0</v>
      </c>
      <c r="Q231" s="158">
        <f t="shared" si="33"/>
        <v>0</v>
      </c>
      <c r="R231" s="158"/>
      <c r="S231" s="158" t="s">
        <v>164</v>
      </c>
      <c r="T231" s="158" t="s">
        <v>140</v>
      </c>
      <c r="U231" s="158">
        <v>0</v>
      </c>
      <c r="V231" s="158">
        <f t="shared" si="34"/>
        <v>0</v>
      </c>
      <c r="W231" s="158"/>
      <c r="X231" s="158" t="s">
        <v>275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276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x14ac:dyDescent="0.2">
      <c r="A232" s="161" t="s">
        <v>134</v>
      </c>
      <c r="B232" s="162" t="s">
        <v>80</v>
      </c>
      <c r="C232" s="180" t="s">
        <v>81</v>
      </c>
      <c r="D232" s="163"/>
      <c r="E232" s="164"/>
      <c r="F232" s="165"/>
      <c r="G232" s="166">
        <f>SUMIF(AG233:AG238,"&lt;&gt;NOR",G233:G238)</f>
        <v>0</v>
      </c>
      <c r="H232" s="160"/>
      <c r="I232" s="160">
        <f>SUM(I233:I238)</f>
        <v>1520.6</v>
      </c>
      <c r="J232" s="160"/>
      <c r="K232" s="160">
        <f>SUM(K233:K238)</f>
        <v>1320.14</v>
      </c>
      <c r="L232" s="160"/>
      <c r="M232" s="160">
        <f>SUM(M233:M238)</f>
        <v>0</v>
      </c>
      <c r="N232" s="160"/>
      <c r="O232" s="160">
        <f>SUM(O233:O238)</f>
        <v>0</v>
      </c>
      <c r="P232" s="160"/>
      <c r="Q232" s="160">
        <f>SUM(Q233:Q238)</f>
        <v>0.03</v>
      </c>
      <c r="R232" s="160"/>
      <c r="S232" s="160"/>
      <c r="T232" s="160"/>
      <c r="U232" s="160"/>
      <c r="V232" s="160">
        <f>SUM(V233:V238)</f>
        <v>2.5599999999999996</v>
      </c>
      <c r="W232" s="160"/>
      <c r="X232" s="160"/>
      <c r="AG232" t="s">
        <v>135</v>
      </c>
    </row>
    <row r="233" spans="1:60" ht="22.5" outlineLevel="1" x14ac:dyDescent="0.2">
      <c r="A233" s="173">
        <v>85</v>
      </c>
      <c r="B233" s="174" t="s">
        <v>381</v>
      </c>
      <c r="C233" s="181" t="s">
        <v>382</v>
      </c>
      <c r="D233" s="175" t="s">
        <v>171</v>
      </c>
      <c r="E233" s="176">
        <v>2</v>
      </c>
      <c r="F233" s="177"/>
      <c r="G233" s="178">
        <f t="shared" ref="G233:G238" si="35">ROUND(E233*F233,2)</f>
        <v>0</v>
      </c>
      <c r="H233" s="159">
        <v>0</v>
      </c>
      <c r="I233" s="158">
        <f t="shared" ref="I233:I238" si="36">ROUND(E233*H233,2)</f>
        <v>0</v>
      </c>
      <c r="J233" s="159">
        <v>254.9</v>
      </c>
      <c r="K233" s="158">
        <f t="shared" ref="K233:K238" si="37">ROUND(E233*J233,2)</f>
        <v>509.8</v>
      </c>
      <c r="L233" s="158">
        <v>15</v>
      </c>
      <c r="M233" s="158">
        <f t="shared" ref="M233:M238" si="38">G233*(1+L233/100)</f>
        <v>0</v>
      </c>
      <c r="N233" s="158">
        <v>0</v>
      </c>
      <c r="O233" s="158">
        <f t="shared" ref="O233:O238" si="39">ROUND(E233*N233,2)</f>
        <v>0</v>
      </c>
      <c r="P233" s="158">
        <v>0</v>
      </c>
      <c r="Q233" s="158">
        <f t="shared" ref="Q233:Q238" si="40">ROUND(E233*P233,2)</f>
        <v>0</v>
      </c>
      <c r="R233" s="158"/>
      <c r="S233" s="158" t="s">
        <v>164</v>
      </c>
      <c r="T233" s="158" t="s">
        <v>140</v>
      </c>
      <c r="U233" s="158">
        <v>0.5</v>
      </c>
      <c r="V233" s="158">
        <f t="shared" ref="V233:V238" si="41">ROUND(E233*U233,2)</f>
        <v>1</v>
      </c>
      <c r="W233" s="158"/>
      <c r="X233" s="158" t="s">
        <v>165</v>
      </c>
      <c r="Y233" s="149"/>
      <c r="Z233" s="149"/>
      <c r="AA233" s="149"/>
      <c r="AB233" s="149"/>
      <c r="AC233" s="149"/>
      <c r="AD233" s="149"/>
      <c r="AE233" s="149"/>
      <c r="AF233" s="149"/>
      <c r="AG233" s="149" t="s">
        <v>166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ht="22.5" outlineLevel="1" x14ac:dyDescent="0.2">
      <c r="A234" s="173">
        <v>86</v>
      </c>
      <c r="B234" s="174" t="s">
        <v>383</v>
      </c>
      <c r="C234" s="181" t="s">
        <v>384</v>
      </c>
      <c r="D234" s="175" t="s">
        <v>171</v>
      </c>
      <c r="E234" s="176">
        <v>2</v>
      </c>
      <c r="F234" s="177"/>
      <c r="G234" s="178">
        <f t="shared" si="35"/>
        <v>0</v>
      </c>
      <c r="H234" s="159">
        <v>0</v>
      </c>
      <c r="I234" s="158">
        <f t="shared" si="36"/>
        <v>0</v>
      </c>
      <c r="J234" s="159">
        <v>218.3</v>
      </c>
      <c r="K234" s="158">
        <f t="shared" si="37"/>
        <v>436.6</v>
      </c>
      <c r="L234" s="158">
        <v>15</v>
      </c>
      <c r="M234" s="158">
        <f t="shared" si="38"/>
        <v>0</v>
      </c>
      <c r="N234" s="158">
        <v>0</v>
      </c>
      <c r="O234" s="158">
        <f t="shared" si="39"/>
        <v>0</v>
      </c>
      <c r="P234" s="158">
        <v>1.489E-2</v>
      </c>
      <c r="Q234" s="158">
        <f t="shared" si="40"/>
        <v>0.03</v>
      </c>
      <c r="R234" s="158"/>
      <c r="S234" s="158" t="s">
        <v>164</v>
      </c>
      <c r="T234" s="158" t="s">
        <v>140</v>
      </c>
      <c r="U234" s="158">
        <v>0.42899999999999999</v>
      </c>
      <c r="V234" s="158">
        <f t="shared" si="41"/>
        <v>0.86</v>
      </c>
      <c r="W234" s="158"/>
      <c r="X234" s="158" t="s">
        <v>165</v>
      </c>
      <c r="Y234" s="149"/>
      <c r="Z234" s="149"/>
      <c r="AA234" s="149"/>
      <c r="AB234" s="149"/>
      <c r="AC234" s="149"/>
      <c r="AD234" s="149"/>
      <c r="AE234" s="149"/>
      <c r="AF234" s="149"/>
      <c r="AG234" s="149" t="s">
        <v>166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ht="22.5" outlineLevel="1" x14ac:dyDescent="0.2">
      <c r="A235" s="173">
        <v>87</v>
      </c>
      <c r="B235" s="174" t="s">
        <v>387</v>
      </c>
      <c r="C235" s="181" t="s">
        <v>388</v>
      </c>
      <c r="D235" s="175" t="s">
        <v>171</v>
      </c>
      <c r="E235" s="176">
        <v>2</v>
      </c>
      <c r="F235" s="177"/>
      <c r="G235" s="178">
        <f t="shared" si="35"/>
        <v>0</v>
      </c>
      <c r="H235" s="159">
        <v>602.9</v>
      </c>
      <c r="I235" s="158">
        <f t="shared" si="36"/>
        <v>1205.8</v>
      </c>
      <c r="J235" s="159">
        <v>0</v>
      </c>
      <c r="K235" s="158">
        <f t="shared" si="37"/>
        <v>0</v>
      </c>
      <c r="L235" s="158">
        <v>15</v>
      </c>
      <c r="M235" s="158">
        <f t="shared" si="38"/>
        <v>0</v>
      </c>
      <c r="N235" s="158">
        <v>5.9000000000000003E-4</v>
      </c>
      <c r="O235" s="158">
        <f t="shared" si="39"/>
        <v>0</v>
      </c>
      <c r="P235" s="158">
        <v>0</v>
      </c>
      <c r="Q235" s="158">
        <f t="shared" si="40"/>
        <v>0</v>
      </c>
      <c r="R235" s="158" t="s">
        <v>195</v>
      </c>
      <c r="S235" s="158" t="s">
        <v>164</v>
      </c>
      <c r="T235" s="158" t="s">
        <v>140</v>
      </c>
      <c r="U235" s="158">
        <v>0</v>
      </c>
      <c r="V235" s="158">
        <f t="shared" si="41"/>
        <v>0</v>
      </c>
      <c r="W235" s="158"/>
      <c r="X235" s="158" t="s">
        <v>191</v>
      </c>
      <c r="Y235" s="149"/>
      <c r="Z235" s="149"/>
      <c r="AA235" s="149"/>
      <c r="AB235" s="149"/>
      <c r="AC235" s="149"/>
      <c r="AD235" s="149"/>
      <c r="AE235" s="149"/>
      <c r="AF235" s="149"/>
      <c r="AG235" s="149" t="s">
        <v>192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73">
        <v>88</v>
      </c>
      <c r="B236" s="174" t="s">
        <v>379</v>
      </c>
      <c r="C236" s="181" t="s">
        <v>380</v>
      </c>
      <c r="D236" s="175" t="s">
        <v>179</v>
      </c>
      <c r="E236" s="176">
        <v>2</v>
      </c>
      <c r="F236" s="177"/>
      <c r="G236" s="178">
        <f t="shared" si="35"/>
        <v>0</v>
      </c>
      <c r="H236" s="159">
        <v>0</v>
      </c>
      <c r="I236" s="158">
        <f t="shared" si="36"/>
        <v>0</v>
      </c>
      <c r="J236" s="159">
        <v>178.4</v>
      </c>
      <c r="K236" s="158">
        <f t="shared" si="37"/>
        <v>356.8</v>
      </c>
      <c r="L236" s="158">
        <v>15</v>
      </c>
      <c r="M236" s="158">
        <f t="shared" si="38"/>
        <v>0</v>
      </c>
      <c r="N236" s="158">
        <v>0</v>
      </c>
      <c r="O236" s="158">
        <f t="shared" si="39"/>
        <v>0</v>
      </c>
      <c r="P236" s="158">
        <v>0</v>
      </c>
      <c r="Q236" s="158">
        <f t="shared" si="40"/>
        <v>0</v>
      </c>
      <c r="R236" s="158"/>
      <c r="S236" s="158" t="s">
        <v>164</v>
      </c>
      <c r="T236" s="158" t="s">
        <v>140</v>
      </c>
      <c r="U236" s="158">
        <v>0.35</v>
      </c>
      <c r="V236" s="158">
        <f t="shared" si="41"/>
        <v>0.7</v>
      </c>
      <c r="W236" s="158"/>
      <c r="X236" s="158" t="s">
        <v>165</v>
      </c>
      <c r="Y236" s="149"/>
      <c r="Z236" s="149"/>
      <c r="AA236" s="149"/>
      <c r="AB236" s="149"/>
      <c r="AC236" s="149"/>
      <c r="AD236" s="149"/>
      <c r="AE236" s="149"/>
      <c r="AF236" s="149"/>
      <c r="AG236" s="149" t="s">
        <v>166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73">
        <v>89</v>
      </c>
      <c r="B237" s="174" t="s">
        <v>385</v>
      </c>
      <c r="C237" s="181" t="s">
        <v>386</v>
      </c>
      <c r="D237" s="175" t="s">
        <v>179</v>
      </c>
      <c r="E237" s="176">
        <v>2</v>
      </c>
      <c r="F237" s="177"/>
      <c r="G237" s="178">
        <f t="shared" si="35"/>
        <v>0</v>
      </c>
      <c r="H237" s="159">
        <v>157.4</v>
      </c>
      <c r="I237" s="158">
        <f t="shared" si="36"/>
        <v>314.8</v>
      </c>
      <c r="J237" s="159">
        <v>0</v>
      </c>
      <c r="K237" s="158">
        <f t="shared" si="37"/>
        <v>0</v>
      </c>
      <c r="L237" s="158">
        <v>15</v>
      </c>
      <c r="M237" s="158">
        <f t="shared" si="38"/>
        <v>0</v>
      </c>
      <c r="N237" s="158">
        <v>4.8000000000000001E-4</v>
      </c>
      <c r="O237" s="158">
        <f t="shared" si="39"/>
        <v>0</v>
      </c>
      <c r="P237" s="158">
        <v>0</v>
      </c>
      <c r="Q237" s="158">
        <f t="shared" si="40"/>
        <v>0</v>
      </c>
      <c r="R237" s="158"/>
      <c r="S237" s="158" t="s">
        <v>139</v>
      </c>
      <c r="T237" s="158" t="s">
        <v>140</v>
      </c>
      <c r="U237" s="158">
        <v>0</v>
      </c>
      <c r="V237" s="158">
        <f t="shared" si="41"/>
        <v>0</v>
      </c>
      <c r="W237" s="158"/>
      <c r="X237" s="158" t="s">
        <v>191</v>
      </c>
      <c r="Y237" s="149"/>
      <c r="Z237" s="149"/>
      <c r="AA237" s="149"/>
      <c r="AB237" s="149"/>
      <c r="AC237" s="149"/>
      <c r="AD237" s="149"/>
      <c r="AE237" s="149"/>
      <c r="AF237" s="149"/>
      <c r="AG237" s="149" t="s">
        <v>192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73">
        <v>90</v>
      </c>
      <c r="B238" s="174" t="s">
        <v>739</v>
      </c>
      <c r="C238" s="181" t="s">
        <v>740</v>
      </c>
      <c r="D238" s="175" t="s">
        <v>0</v>
      </c>
      <c r="E238" s="176">
        <v>28.238</v>
      </c>
      <c r="F238" s="177"/>
      <c r="G238" s="178">
        <f t="shared" si="35"/>
        <v>0</v>
      </c>
      <c r="H238" s="159">
        <v>0</v>
      </c>
      <c r="I238" s="158">
        <f t="shared" si="36"/>
        <v>0</v>
      </c>
      <c r="J238" s="159">
        <v>0.6</v>
      </c>
      <c r="K238" s="158">
        <f t="shared" si="37"/>
        <v>16.940000000000001</v>
      </c>
      <c r="L238" s="158">
        <v>15</v>
      </c>
      <c r="M238" s="158">
        <f t="shared" si="38"/>
        <v>0</v>
      </c>
      <c r="N238" s="158">
        <v>0</v>
      </c>
      <c r="O238" s="158">
        <f t="shared" si="39"/>
        <v>0</v>
      </c>
      <c r="P238" s="158">
        <v>0</v>
      </c>
      <c r="Q238" s="158">
        <f t="shared" si="40"/>
        <v>0</v>
      </c>
      <c r="R238" s="158"/>
      <c r="S238" s="158" t="s">
        <v>164</v>
      </c>
      <c r="T238" s="158" t="s">
        <v>140</v>
      </c>
      <c r="U238" s="158">
        <v>0</v>
      </c>
      <c r="V238" s="158">
        <f t="shared" si="41"/>
        <v>0</v>
      </c>
      <c r="W238" s="158"/>
      <c r="X238" s="158" t="s">
        <v>275</v>
      </c>
      <c r="Y238" s="149"/>
      <c r="Z238" s="149"/>
      <c r="AA238" s="149"/>
      <c r="AB238" s="149"/>
      <c r="AC238" s="149"/>
      <c r="AD238" s="149"/>
      <c r="AE238" s="149"/>
      <c r="AF238" s="149"/>
      <c r="AG238" s="149" t="s">
        <v>276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x14ac:dyDescent="0.2">
      <c r="A239" s="161" t="s">
        <v>134</v>
      </c>
      <c r="B239" s="162" t="s">
        <v>82</v>
      </c>
      <c r="C239" s="180" t="s">
        <v>83</v>
      </c>
      <c r="D239" s="163"/>
      <c r="E239" s="164"/>
      <c r="F239" s="165"/>
      <c r="G239" s="166">
        <f>SUMIF(AG240:AG244,"&lt;&gt;NOR",G240:G244)</f>
        <v>0</v>
      </c>
      <c r="H239" s="160"/>
      <c r="I239" s="160">
        <f>SUM(I240:I244)</f>
        <v>0</v>
      </c>
      <c r="J239" s="160"/>
      <c r="K239" s="160">
        <f>SUM(K240:K244)</f>
        <v>4925.9500000000007</v>
      </c>
      <c r="L239" s="160"/>
      <c r="M239" s="160">
        <f>SUM(M240:M244)</f>
        <v>0</v>
      </c>
      <c r="N239" s="160"/>
      <c r="O239" s="160">
        <f>SUM(O240:O244)</f>
        <v>0</v>
      </c>
      <c r="P239" s="160"/>
      <c r="Q239" s="160">
        <f>SUM(Q240:Q244)</f>
        <v>0.04</v>
      </c>
      <c r="R239" s="160"/>
      <c r="S239" s="160"/>
      <c r="T239" s="160"/>
      <c r="U239" s="160"/>
      <c r="V239" s="160">
        <f>SUM(V240:V244)</f>
        <v>0.41000000000000003</v>
      </c>
      <c r="W239" s="160"/>
      <c r="X239" s="160"/>
      <c r="AG239" t="s">
        <v>135</v>
      </c>
    </row>
    <row r="240" spans="1:60" outlineLevel="1" x14ac:dyDescent="0.2">
      <c r="A240" s="173">
        <v>91</v>
      </c>
      <c r="B240" s="174" t="s">
        <v>741</v>
      </c>
      <c r="C240" s="181" t="s">
        <v>742</v>
      </c>
      <c r="D240" s="175" t="s">
        <v>291</v>
      </c>
      <c r="E240" s="176">
        <v>1</v>
      </c>
      <c r="F240" s="177"/>
      <c r="G240" s="178">
        <f>ROUND(E240*F240,2)</f>
        <v>0</v>
      </c>
      <c r="H240" s="159">
        <v>0</v>
      </c>
      <c r="I240" s="158">
        <f>ROUND(E240*H240,2)</f>
        <v>0</v>
      </c>
      <c r="J240" s="159">
        <v>886.6</v>
      </c>
      <c r="K240" s="158">
        <f>ROUND(E240*J240,2)</f>
        <v>886.6</v>
      </c>
      <c r="L240" s="158">
        <v>15</v>
      </c>
      <c r="M240" s="158">
        <f>G240*(1+L240/100)</f>
        <v>0</v>
      </c>
      <c r="N240" s="158">
        <v>0</v>
      </c>
      <c r="O240" s="158">
        <f>ROUND(E240*N240,2)</f>
        <v>0</v>
      </c>
      <c r="P240" s="158">
        <v>0</v>
      </c>
      <c r="Q240" s="158">
        <f>ROUND(E240*P240,2)</f>
        <v>0</v>
      </c>
      <c r="R240" s="158"/>
      <c r="S240" s="158" t="s">
        <v>164</v>
      </c>
      <c r="T240" s="158" t="s">
        <v>140</v>
      </c>
      <c r="U240" s="158">
        <v>3.1E-2</v>
      </c>
      <c r="V240" s="158">
        <f>ROUND(E240*U240,2)</f>
        <v>0.03</v>
      </c>
      <c r="W240" s="158"/>
      <c r="X240" s="158" t="s">
        <v>165</v>
      </c>
      <c r="Y240" s="149"/>
      <c r="Z240" s="149"/>
      <c r="AA240" s="149"/>
      <c r="AB240" s="149"/>
      <c r="AC240" s="149"/>
      <c r="AD240" s="149"/>
      <c r="AE240" s="149"/>
      <c r="AF240" s="149"/>
      <c r="AG240" s="149" t="s">
        <v>166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73">
        <v>92</v>
      </c>
      <c r="B241" s="174" t="s">
        <v>743</v>
      </c>
      <c r="C241" s="181" t="s">
        <v>744</v>
      </c>
      <c r="D241" s="175" t="s">
        <v>291</v>
      </c>
      <c r="E241" s="176">
        <v>1</v>
      </c>
      <c r="F241" s="177"/>
      <c r="G241" s="178">
        <f>ROUND(E241*F241,2)</f>
        <v>0</v>
      </c>
      <c r="H241" s="159">
        <v>0</v>
      </c>
      <c r="I241" s="158">
        <f>ROUND(E241*H241,2)</f>
        <v>0</v>
      </c>
      <c r="J241" s="159">
        <v>664.9</v>
      </c>
      <c r="K241" s="158">
        <f>ROUND(E241*J241,2)</f>
        <v>664.9</v>
      </c>
      <c r="L241" s="158">
        <v>15</v>
      </c>
      <c r="M241" s="158">
        <f>G241*(1+L241/100)</f>
        <v>0</v>
      </c>
      <c r="N241" s="158">
        <v>0</v>
      </c>
      <c r="O241" s="158">
        <f>ROUND(E241*N241,2)</f>
        <v>0</v>
      </c>
      <c r="P241" s="158">
        <v>0</v>
      </c>
      <c r="Q241" s="158">
        <f>ROUND(E241*P241,2)</f>
        <v>0</v>
      </c>
      <c r="R241" s="158"/>
      <c r="S241" s="158" t="s">
        <v>164</v>
      </c>
      <c r="T241" s="158" t="s">
        <v>140</v>
      </c>
      <c r="U241" s="158">
        <v>5.1999999999999998E-2</v>
      </c>
      <c r="V241" s="158">
        <f>ROUND(E241*U241,2)</f>
        <v>0.05</v>
      </c>
      <c r="W241" s="158"/>
      <c r="X241" s="158" t="s">
        <v>165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166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73">
        <v>93</v>
      </c>
      <c r="B242" s="174" t="s">
        <v>745</v>
      </c>
      <c r="C242" s="181" t="s">
        <v>746</v>
      </c>
      <c r="D242" s="175" t="s">
        <v>0</v>
      </c>
      <c r="E242" s="176">
        <v>15.515000000000001</v>
      </c>
      <c r="F242" s="177"/>
      <c r="G242" s="178">
        <f>ROUND(E242*F242,2)</f>
        <v>0</v>
      </c>
      <c r="H242" s="159">
        <v>0</v>
      </c>
      <c r="I242" s="158">
        <f>ROUND(E242*H242,2)</f>
        <v>0</v>
      </c>
      <c r="J242" s="159">
        <v>3.2</v>
      </c>
      <c r="K242" s="158">
        <f>ROUND(E242*J242,2)</f>
        <v>49.65</v>
      </c>
      <c r="L242" s="158">
        <v>15</v>
      </c>
      <c r="M242" s="158">
        <f>G242*(1+L242/100)</f>
        <v>0</v>
      </c>
      <c r="N242" s="158">
        <v>0</v>
      </c>
      <c r="O242" s="158">
        <f>ROUND(E242*N242,2)</f>
        <v>0</v>
      </c>
      <c r="P242" s="158">
        <v>0</v>
      </c>
      <c r="Q242" s="158">
        <f>ROUND(E242*P242,2)</f>
        <v>0</v>
      </c>
      <c r="R242" s="158"/>
      <c r="S242" s="158" t="s">
        <v>164</v>
      </c>
      <c r="T242" s="158" t="s">
        <v>140</v>
      </c>
      <c r="U242" s="158">
        <v>0</v>
      </c>
      <c r="V242" s="158">
        <f>ROUND(E242*U242,2)</f>
        <v>0</v>
      </c>
      <c r="W242" s="158"/>
      <c r="X242" s="158" t="s">
        <v>275</v>
      </c>
      <c r="Y242" s="149"/>
      <c r="Z242" s="149"/>
      <c r="AA242" s="149"/>
      <c r="AB242" s="149"/>
      <c r="AC242" s="149"/>
      <c r="AD242" s="149"/>
      <c r="AE242" s="149"/>
      <c r="AF242" s="149"/>
      <c r="AG242" s="149" t="s">
        <v>276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ht="22.5" outlineLevel="1" x14ac:dyDescent="0.2">
      <c r="A243" s="167">
        <v>94</v>
      </c>
      <c r="B243" s="168" t="s">
        <v>747</v>
      </c>
      <c r="C243" s="182" t="s">
        <v>748</v>
      </c>
      <c r="D243" s="169" t="s">
        <v>171</v>
      </c>
      <c r="E243" s="170">
        <v>4</v>
      </c>
      <c r="F243" s="171"/>
      <c r="G243" s="172">
        <f>ROUND(E243*F243,2)</f>
        <v>0</v>
      </c>
      <c r="H243" s="159">
        <v>0</v>
      </c>
      <c r="I243" s="158">
        <f>ROUND(E243*H243,2)</f>
        <v>0</v>
      </c>
      <c r="J243" s="159">
        <v>831.2</v>
      </c>
      <c r="K243" s="158">
        <f>ROUND(E243*J243,2)</f>
        <v>3324.8</v>
      </c>
      <c r="L243" s="158">
        <v>15</v>
      </c>
      <c r="M243" s="158">
        <f>G243*(1+L243/100)</f>
        <v>0</v>
      </c>
      <c r="N243" s="158">
        <v>0</v>
      </c>
      <c r="O243" s="158">
        <f>ROUND(E243*N243,2)</f>
        <v>0</v>
      </c>
      <c r="P243" s="158">
        <v>1.057E-2</v>
      </c>
      <c r="Q243" s="158">
        <f>ROUND(E243*P243,2)</f>
        <v>0.04</v>
      </c>
      <c r="R243" s="158"/>
      <c r="S243" s="158" t="s">
        <v>139</v>
      </c>
      <c r="T243" s="158" t="s">
        <v>140</v>
      </c>
      <c r="U243" s="158">
        <v>8.2000000000000003E-2</v>
      </c>
      <c r="V243" s="158">
        <f>ROUND(E243*U243,2)</f>
        <v>0.33</v>
      </c>
      <c r="W243" s="158"/>
      <c r="X243" s="158" t="s">
        <v>165</v>
      </c>
      <c r="Y243" s="149"/>
      <c r="Z243" s="149"/>
      <c r="AA243" s="149"/>
      <c r="AB243" s="149"/>
      <c r="AC243" s="149"/>
      <c r="AD243" s="149"/>
      <c r="AE243" s="149"/>
      <c r="AF243" s="149"/>
      <c r="AG243" s="149" t="s">
        <v>166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ht="22.5" outlineLevel="1" x14ac:dyDescent="0.2">
      <c r="A244" s="156"/>
      <c r="B244" s="157"/>
      <c r="C244" s="190" t="s">
        <v>749</v>
      </c>
      <c r="D244" s="186"/>
      <c r="E244" s="187">
        <v>4</v>
      </c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9"/>
      <c r="Z244" s="149"/>
      <c r="AA244" s="149"/>
      <c r="AB244" s="149"/>
      <c r="AC244" s="149"/>
      <c r="AD244" s="149"/>
      <c r="AE244" s="149"/>
      <c r="AF244" s="149"/>
      <c r="AG244" s="149" t="s">
        <v>168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x14ac:dyDescent="0.2">
      <c r="A245" s="161" t="s">
        <v>134</v>
      </c>
      <c r="B245" s="162" t="s">
        <v>84</v>
      </c>
      <c r="C245" s="180" t="s">
        <v>85</v>
      </c>
      <c r="D245" s="163"/>
      <c r="E245" s="164"/>
      <c r="F245" s="165"/>
      <c r="G245" s="166">
        <f>SUMIF(AG246:AG280,"&lt;&gt;NOR",G246:G280)</f>
        <v>0</v>
      </c>
      <c r="H245" s="160"/>
      <c r="I245" s="160">
        <f>SUM(I246:I280)</f>
        <v>19217.41</v>
      </c>
      <c r="J245" s="160"/>
      <c r="K245" s="160">
        <f>SUM(K246:K280)</f>
        <v>110207.94</v>
      </c>
      <c r="L245" s="160"/>
      <c r="M245" s="160">
        <f>SUM(M246:M280)</f>
        <v>0</v>
      </c>
      <c r="N245" s="160"/>
      <c r="O245" s="160">
        <f>SUM(O246:O280)</f>
        <v>0.13</v>
      </c>
      <c r="P245" s="160"/>
      <c r="Q245" s="160">
        <f>SUM(Q246:Q280)</f>
        <v>0.01</v>
      </c>
      <c r="R245" s="160"/>
      <c r="S245" s="160"/>
      <c r="T245" s="160"/>
      <c r="U245" s="160"/>
      <c r="V245" s="160">
        <f>SUM(V246:V280)</f>
        <v>13.579999999999998</v>
      </c>
      <c r="W245" s="160"/>
      <c r="X245" s="160"/>
      <c r="AG245" t="s">
        <v>135</v>
      </c>
    </row>
    <row r="246" spans="1:60" outlineLevel="1" x14ac:dyDescent="0.2">
      <c r="A246" s="173">
        <v>95</v>
      </c>
      <c r="B246" s="174" t="s">
        <v>393</v>
      </c>
      <c r="C246" s="181" t="s">
        <v>394</v>
      </c>
      <c r="D246" s="175" t="s">
        <v>171</v>
      </c>
      <c r="E246" s="176">
        <v>7</v>
      </c>
      <c r="F246" s="177"/>
      <c r="G246" s="178">
        <f>ROUND(E246*F246,2)</f>
        <v>0</v>
      </c>
      <c r="H246" s="159">
        <v>0</v>
      </c>
      <c r="I246" s="158">
        <f>ROUND(E246*H246,2)</f>
        <v>0</v>
      </c>
      <c r="J246" s="159">
        <v>56.1</v>
      </c>
      <c r="K246" s="158">
        <f>ROUND(E246*J246,2)</f>
        <v>392.7</v>
      </c>
      <c r="L246" s="158">
        <v>15</v>
      </c>
      <c r="M246" s="158">
        <f>G246*(1+L246/100)</f>
        <v>0</v>
      </c>
      <c r="N246" s="158">
        <v>0</v>
      </c>
      <c r="O246" s="158">
        <f>ROUND(E246*N246,2)</f>
        <v>0</v>
      </c>
      <c r="P246" s="158">
        <v>1.8E-3</v>
      </c>
      <c r="Q246" s="158">
        <f>ROUND(E246*P246,2)</f>
        <v>0.01</v>
      </c>
      <c r="R246" s="158"/>
      <c r="S246" s="158" t="s">
        <v>164</v>
      </c>
      <c r="T246" s="158" t="s">
        <v>140</v>
      </c>
      <c r="U246" s="158">
        <v>0.11</v>
      </c>
      <c r="V246" s="158">
        <f>ROUND(E246*U246,2)</f>
        <v>0.77</v>
      </c>
      <c r="W246" s="158"/>
      <c r="X246" s="158" t="s">
        <v>165</v>
      </c>
      <c r="Y246" s="149"/>
      <c r="Z246" s="149"/>
      <c r="AA246" s="149"/>
      <c r="AB246" s="149"/>
      <c r="AC246" s="149"/>
      <c r="AD246" s="149"/>
      <c r="AE246" s="149"/>
      <c r="AF246" s="149"/>
      <c r="AG246" s="149" t="s">
        <v>166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73">
        <v>96</v>
      </c>
      <c r="B247" s="174" t="s">
        <v>391</v>
      </c>
      <c r="C247" s="181" t="s">
        <v>392</v>
      </c>
      <c r="D247" s="175" t="s">
        <v>171</v>
      </c>
      <c r="E247" s="176">
        <v>7</v>
      </c>
      <c r="F247" s="177"/>
      <c r="G247" s="178">
        <f>ROUND(E247*F247,2)</f>
        <v>0</v>
      </c>
      <c r="H247" s="159">
        <v>0</v>
      </c>
      <c r="I247" s="158">
        <f>ROUND(E247*H247,2)</f>
        <v>0</v>
      </c>
      <c r="J247" s="159">
        <v>554.1</v>
      </c>
      <c r="K247" s="158">
        <f>ROUND(E247*J247,2)</f>
        <v>3878.7</v>
      </c>
      <c r="L247" s="158">
        <v>15</v>
      </c>
      <c r="M247" s="158">
        <f>G247*(1+L247/100)</f>
        <v>0</v>
      </c>
      <c r="N247" s="158">
        <v>0</v>
      </c>
      <c r="O247" s="158">
        <f>ROUND(E247*N247,2)</f>
        <v>0</v>
      </c>
      <c r="P247" s="158">
        <v>0</v>
      </c>
      <c r="Q247" s="158">
        <f>ROUND(E247*P247,2)</f>
        <v>0</v>
      </c>
      <c r="R247" s="158"/>
      <c r="S247" s="158" t="s">
        <v>164</v>
      </c>
      <c r="T247" s="158" t="s">
        <v>140</v>
      </c>
      <c r="U247" s="158">
        <v>1.45</v>
      </c>
      <c r="V247" s="158">
        <f>ROUND(E247*U247,2)</f>
        <v>10.15</v>
      </c>
      <c r="W247" s="158"/>
      <c r="X247" s="158" t="s">
        <v>165</v>
      </c>
      <c r="Y247" s="149"/>
      <c r="Z247" s="149"/>
      <c r="AA247" s="149"/>
      <c r="AB247" s="149"/>
      <c r="AC247" s="149"/>
      <c r="AD247" s="149"/>
      <c r="AE247" s="149"/>
      <c r="AF247" s="149"/>
      <c r="AG247" s="149" t="s">
        <v>166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ht="22.5" outlineLevel="1" x14ac:dyDescent="0.2">
      <c r="A248" s="167">
        <v>97</v>
      </c>
      <c r="B248" s="168" t="s">
        <v>395</v>
      </c>
      <c r="C248" s="182" t="s">
        <v>750</v>
      </c>
      <c r="D248" s="169" t="s">
        <v>171</v>
      </c>
      <c r="E248" s="170">
        <v>1</v>
      </c>
      <c r="F248" s="171"/>
      <c r="G248" s="172">
        <f>ROUND(E248*F248,2)</f>
        <v>0</v>
      </c>
      <c r="H248" s="159">
        <v>0</v>
      </c>
      <c r="I248" s="158">
        <f>ROUND(E248*H248,2)</f>
        <v>0</v>
      </c>
      <c r="J248" s="159">
        <v>6638.3</v>
      </c>
      <c r="K248" s="158">
        <f>ROUND(E248*J248,2)</f>
        <v>6638.3</v>
      </c>
      <c r="L248" s="158">
        <v>15</v>
      </c>
      <c r="M248" s="158">
        <f>G248*(1+L248/100)</f>
        <v>0</v>
      </c>
      <c r="N248" s="158">
        <v>0</v>
      </c>
      <c r="O248" s="158">
        <f>ROUND(E248*N248,2)</f>
        <v>0</v>
      </c>
      <c r="P248" s="158">
        <v>0</v>
      </c>
      <c r="Q248" s="158">
        <f>ROUND(E248*P248,2)</f>
        <v>0</v>
      </c>
      <c r="R248" s="158"/>
      <c r="S248" s="158" t="s">
        <v>139</v>
      </c>
      <c r="T248" s="158" t="s">
        <v>140</v>
      </c>
      <c r="U248" s="158">
        <v>0</v>
      </c>
      <c r="V248" s="158">
        <f>ROUND(E248*U248,2)</f>
        <v>0</v>
      </c>
      <c r="W248" s="158"/>
      <c r="X248" s="158" t="s">
        <v>165</v>
      </c>
      <c r="Y248" s="149"/>
      <c r="Z248" s="149"/>
      <c r="AA248" s="149"/>
      <c r="AB248" s="149"/>
      <c r="AC248" s="149"/>
      <c r="AD248" s="149"/>
      <c r="AE248" s="149"/>
      <c r="AF248" s="149"/>
      <c r="AG248" s="149" t="s">
        <v>166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ht="22.5" outlineLevel="1" x14ac:dyDescent="0.2">
      <c r="A249" s="156"/>
      <c r="B249" s="157"/>
      <c r="C249" s="190" t="s">
        <v>751</v>
      </c>
      <c r="D249" s="186"/>
      <c r="E249" s="187">
        <v>1</v>
      </c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168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ht="22.5" outlineLevel="1" x14ac:dyDescent="0.2">
      <c r="A250" s="156"/>
      <c r="B250" s="157"/>
      <c r="C250" s="190" t="s">
        <v>752</v>
      </c>
      <c r="D250" s="186"/>
      <c r="E250" s="187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9"/>
      <c r="Z250" s="149"/>
      <c r="AA250" s="149"/>
      <c r="AB250" s="149"/>
      <c r="AC250" s="149"/>
      <c r="AD250" s="149"/>
      <c r="AE250" s="149"/>
      <c r="AF250" s="149"/>
      <c r="AG250" s="149" t="s">
        <v>168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ht="22.5" outlineLevel="1" x14ac:dyDescent="0.2">
      <c r="A251" s="156"/>
      <c r="B251" s="157"/>
      <c r="C251" s="190" t="s">
        <v>753</v>
      </c>
      <c r="D251" s="186"/>
      <c r="E251" s="187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168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ht="33.75" outlineLevel="1" x14ac:dyDescent="0.2">
      <c r="A252" s="156"/>
      <c r="B252" s="157"/>
      <c r="C252" s="190" t="s">
        <v>754</v>
      </c>
      <c r="D252" s="186"/>
      <c r="E252" s="187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158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168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90" t="s">
        <v>755</v>
      </c>
      <c r="D253" s="186"/>
      <c r="E253" s="187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49"/>
      <c r="Z253" s="149"/>
      <c r="AA253" s="149"/>
      <c r="AB253" s="149"/>
      <c r="AC253" s="149"/>
      <c r="AD253" s="149"/>
      <c r="AE253" s="149"/>
      <c r="AF253" s="149"/>
      <c r="AG253" s="149" t="s">
        <v>168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45" outlineLevel="1" x14ac:dyDescent="0.2">
      <c r="A254" s="173">
        <v>98</v>
      </c>
      <c r="B254" s="174" t="s">
        <v>403</v>
      </c>
      <c r="C254" s="181" t="s">
        <v>756</v>
      </c>
      <c r="D254" s="175" t="s">
        <v>171</v>
      </c>
      <c r="E254" s="176">
        <v>1</v>
      </c>
      <c r="F254" s="177"/>
      <c r="G254" s="178">
        <f>ROUND(E254*F254,2)</f>
        <v>0</v>
      </c>
      <c r="H254" s="159">
        <v>0</v>
      </c>
      <c r="I254" s="158">
        <f>ROUND(E254*H254,2)</f>
        <v>0</v>
      </c>
      <c r="J254" s="159">
        <v>14240.7</v>
      </c>
      <c r="K254" s="158">
        <f>ROUND(E254*J254,2)</f>
        <v>14240.7</v>
      </c>
      <c r="L254" s="158">
        <v>15</v>
      </c>
      <c r="M254" s="158">
        <f>G254*(1+L254/100)</f>
        <v>0</v>
      </c>
      <c r="N254" s="158">
        <v>0</v>
      </c>
      <c r="O254" s="158">
        <f>ROUND(E254*N254,2)</f>
        <v>0</v>
      </c>
      <c r="P254" s="158">
        <v>0</v>
      </c>
      <c r="Q254" s="158">
        <f>ROUND(E254*P254,2)</f>
        <v>0</v>
      </c>
      <c r="R254" s="158"/>
      <c r="S254" s="158" t="s">
        <v>139</v>
      </c>
      <c r="T254" s="158" t="s">
        <v>140</v>
      </c>
      <c r="U254" s="158">
        <v>0.95</v>
      </c>
      <c r="V254" s="158">
        <f>ROUND(E254*U254,2)</f>
        <v>0.95</v>
      </c>
      <c r="W254" s="158"/>
      <c r="X254" s="158" t="s">
        <v>165</v>
      </c>
      <c r="Y254" s="149"/>
      <c r="Z254" s="149"/>
      <c r="AA254" s="149"/>
      <c r="AB254" s="149"/>
      <c r="AC254" s="149"/>
      <c r="AD254" s="149"/>
      <c r="AE254" s="149"/>
      <c r="AF254" s="149"/>
      <c r="AG254" s="149" t="s">
        <v>166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ht="33.75" outlineLevel="1" x14ac:dyDescent="0.2">
      <c r="A255" s="173">
        <v>99</v>
      </c>
      <c r="B255" s="174" t="s">
        <v>405</v>
      </c>
      <c r="C255" s="181" t="s">
        <v>833</v>
      </c>
      <c r="D255" s="175" t="s">
        <v>171</v>
      </c>
      <c r="E255" s="176">
        <v>2</v>
      </c>
      <c r="F255" s="177"/>
      <c r="G255" s="178">
        <f>ROUND(E255*F255,2)</f>
        <v>0</v>
      </c>
      <c r="H255" s="159">
        <v>2327.3000000000002</v>
      </c>
      <c r="I255" s="158">
        <f>ROUND(E255*H255,2)</f>
        <v>4654.6000000000004</v>
      </c>
      <c r="J255" s="159">
        <v>0</v>
      </c>
      <c r="K255" s="158">
        <f>ROUND(E255*J255,2)</f>
        <v>0</v>
      </c>
      <c r="L255" s="158">
        <v>15</v>
      </c>
      <c r="M255" s="158">
        <f>G255*(1+L255/100)</f>
        <v>0</v>
      </c>
      <c r="N255" s="158">
        <v>1.2999999999999999E-2</v>
      </c>
      <c r="O255" s="158">
        <f>ROUND(E255*N255,2)</f>
        <v>0.03</v>
      </c>
      <c r="P255" s="158">
        <v>0</v>
      </c>
      <c r="Q255" s="158">
        <f>ROUND(E255*P255,2)</f>
        <v>0</v>
      </c>
      <c r="R255" s="158"/>
      <c r="S255" s="158" t="s">
        <v>139</v>
      </c>
      <c r="T255" s="158" t="s">
        <v>140</v>
      </c>
      <c r="U255" s="158">
        <v>0</v>
      </c>
      <c r="V255" s="158">
        <f>ROUND(E255*U255,2)</f>
        <v>0</v>
      </c>
      <c r="W255" s="158"/>
      <c r="X255" s="158" t="s">
        <v>198</v>
      </c>
      <c r="Y255" s="149"/>
      <c r="Z255" s="149"/>
      <c r="AA255" s="149"/>
      <c r="AB255" s="149"/>
      <c r="AC255" s="149"/>
      <c r="AD255" s="149"/>
      <c r="AE255" s="149"/>
      <c r="AF255" s="149"/>
      <c r="AG255" s="149" t="s">
        <v>360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ht="33.75" outlineLevel="1" x14ac:dyDescent="0.2">
      <c r="A256" s="173">
        <v>100</v>
      </c>
      <c r="B256" s="174" t="s">
        <v>406</v>
      </c>
      <c r="C256" s="181" t="s">
        <v>832</v>
      </c>
      <c r="D256" s="175" t="s">
        <v>171</v>
      </c>
      <c r="E256" s="176">
        <v>5</v>
      </c>
      <c r="F256" s="177"/>
      <c r="G256" s="178">
        <f>ROUND(E256*F256,2)</f>
        <v>0</v>
      </c>
      <c r="H256" s="159">
        <v>2715.1</v>
      </c>
      <c r="I256" s="158">
        <f>ROUND(E256*H256,2)</f>
        <v>13575.5</v>
      </c>
      <c r="J256" s="159">
        <v>0</v>
      </c>
      <c r="K256" s="158">
        <f>ROUND(E256*J256,2)</f>
        <v>0</v>
      </c>
      <c r="L256" s="158">
        <v>15</v>
      </c>
      <c r="M256" s="158">
        <f>G256*(1+L256/100)</f>
        <v>0</v>
      </c>
      <c r="N256" s="158">
        <v>0.02</v>
      </c>
      <c r="O256" s="158">
        <f>ROUND(E256*N256,2)</f>
        <v>0.1</v>
      </c>
      <c r="P256" s="158">
        <v>0</v>
      </c>
      <c r="Q256" s="158">
        <f>ROUND(E256*P256,2)</f>
        <v>0</v>
      </c>
      <c r="R256" s="158"/>
      <c r="S256" s="158" t="s">
        <v>139</v>
      </c>
      <c r="T256" s="158" t="s">
        <v>140</v>
      </c>
      <c r="U256" s="158">
        <v>0</v>
      </c>
      <c r="V256" s="158">
        <f>ROUND(E256*U256,2)</f>
        <v>0</v>
      </c>
      <c r="W256" s="158"/>
      <c r="X256" s="158" t="s">
        <v>191</v>
      </c>
      <c r="Y256" s="149"/>
      <c r="Z256" s="149"/>
      <c r="AA256" s="149"/>
      <c r="AB256" s="149"/>
      <c r="AC256" s="149"/>
      <c r="AD256" s="149"/>
      <c r="AE256" s="149"/>
      <c r="AF256" s="149"/>
      <c r="AG256" s="149" t="s">
        <v>192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ht="22.5" outlineLevel="1" x14ac:dyDescent="0.2">
      <c r="A257" s="173">
        <v>101</v>
      </c>
      <c r="B257" s="174" t="s">
        <v>409</v>
      </c>
      <c r="C257" s="181" t="s">
        <v>410</v>
      </c>
      <c r="D257" s="175" t="s">
        <v>171</v>
      </c>
      <c r="E257" s="176">
        <v>1</v>
      </c>
      <c r="F257" s="177"/>
      <c r="G257" s="178">
        <f>ROUND(E257*F257,2)</f>
        <v>0</v>
      </c>
      <c r="H257" s="159">
        <v>0</v>
      </c>
      <c r="I257" s="158">
        <f>ROUND(E257*H257,2)</f>
        <v>0</v>
      </c>
      <c r="J257" s="159">
        <v>2205.4</v>
      </c>
      <c r="K257" s="158">
        <f>ROUND(E257*J257,2)</f>
        <v>2205.4</v>
      </c>
      <c r="L257" s="158">
        <v>15</v>
      </c>
      <c r="M257" s="158">
        <f>G257*(1+L257/100)</f>
        <v>0</v>
      </c>
      <c r="N257" s="158">
        <v>0</v>
      </c>
      <c r="O257" s="158">
        <f>ROUND(E257*N257,2)</f>
        <v>0</v>
      </c>
      <c r="P257" s="158">
        <v>0</v>
      </c>
      <c r="Q257" s="158">
        <f>ROUND(E257*P257,2)</f>
        <v>0</v>
      </c>
      <c r="R257" s="158"/>
      <c r="S257" s="158" t="s">
        <v>139</v>
      </c>
      <c r="T257" s="158" t="s">
        <v>140</v>
      </c>
      <c r="U257" s="158">
        <v>0</v>
      </c>
      <c r="V257" s="158">
        <f>ROUND(E257*U257,2)</f>
        <v>0</v>
      </c>
      <c r="W257" s="158"/>
      <c r="X257" s="158" t="s">
        <v>198</v>
      </c>
      <c r="Y257" s="149"/>
      <c r="Z257" s="149"/>
      <c r="AA257" s="149"/>
      <c r="AB257" s="149"/>
      <c r="AC257" s="149"/>
      <c r="AD257" s="149"/>
      <c r="AE257" s="149"/>
      <c r="AF257" s="149"/>
      <c r="AG257" s="149" t="s">
        <v>199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ht="22.5" outlineLevel="1" x14ac:dyDescent="0.2">
      <c r="A258" s="167">
        <v>102</v>
      </c>
      <c r="B258" s="168" t="s">
        <v>411</v>
      </c>
      <c r="C258" s="182" t="s">
        <v>412</v>
      </c>
      <c r="D258" s="169" t="s">
        <v>291</v>
      </c>
      <c r="E258" s="170">
        <v>1</v>
      </c>
      <c r="F258" s="171"/>
      <c r="G258" s="172">
        <f>ROUND(E258*F258,2)</f>
        <v>0</v>
      </c>
      <c r="H258" s="159">
        <v>0</v>
      </c>
      <c r="I258" s="158">
        <f>ROUND(E258*H258,2)</f>
        <v>0</v>
      </c>
      <c r="J258" s="159">
        <v>1662.3</v>
      </c>
      <c r="K258" s="158">
        <f>ROUND(E258*J258,2)</f>
        <v>1662.3</v>
      </c>
      <c r="L258" s="158">
        <v>15</v>
      </c>
      <c r="M258" s="158">
        <f>G258*(1+L258/100)</f>
        <v>0</v>
      </c>
      <c r="N258" s="158">
        <v>0</v>
      </c>
      <c r="O258" s="158">
        <f>ROUND(E258*N258,2)</f>
        <v>0</v>
      </c>
      <c r="P258" s="158">
        <v>0</v>
      </c>
      <c r="Q258" s="158">
        <f>ROUND(E258*P258,2)</f>
        <v>0</v>
      </c>
      <c r="R258" s="158"/>
      <c r="S258" s="158" t="s">
        <v>139</v>
      </c>
      <c r="T258" s="158" t="s">
        <v>140</v>
      </c>
      <c r="U258" s="158">
        <v>0</v>
      </c>
      <c r="V258" s="158">
        <f>ROUND(E258*U258,2)</f>
        <v>0</v>
      </c>
      <c r="W258" s="158"/>
      <c r="X258" s="158" t="s">
        <v>198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199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190" t="s">
        <v>413</v>
      </c>
      <c r="D259" s="186"/>
      <c r="E259" s="187">
        <v>1</v>
      </c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168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ht="22.5" outlineLevel="1" x14ac:dyDescent="0.2">
      <c r="A260" s="167">
        <v>103</v>
      </c>
      <c r="B260" s="168" t="s">
        <v>414</v>
      </c>
      <c r="C260" s="182" t="s">
        <v>757</v>
      </c>
      <c r="D260" s="169" t="s">
        <v>179</v>
      </c>
      <c r="E260" s="170">
        <v>3.5</v>
      </c>
      <c r="F260" s="171"/>
      <c r="G260" s="172">
        <f>ROUND(E260*F260,2)</f>
        <v>0</v>
      </c>
      <c r="H260" s="159">
        <v>0</v>
      </c>
      <c r="I260" s="158">
        <f>ROUND(E260*H260,2)</f>
        <v>0</v>
      </c>
      <c r="J260" s="159">
        <v>14961</v>
      </c>
      <c r="K260" s="158">
        <f>ROUND(E260*J260,2)</f>
        <v>52363.5</v>
      </c>
      <c r="L260" s="158">
        <v>15</v>
      </c>
      <c r="M260" s="158">
        <f>G260*(1+L260/100)</f>
        <v>0</v>
      </c>
      <c r="N260" s="158">
        <v>0</v>
      </c>
      <c r="O260" s="158">
        <f>ROUND(E260*N260,2)</f>
        <v>0</v>
      </c>
      <c r="P260" s="158">
        <v>0</v>
      </c>
      <c r="Q260" s="158">
        <f>ROUND(E260*P260,2)</f>
        <v>0</v>
      </c>
      <c r="R260" s="158"/>
      <c r="S260" s="158" t="s">
        <v>139</v>
      </c>
      <c r="T260" s="158" t="s">
        <v>140</v>
      </c>
      <c r="U260" s="158">
        <v>0</v>
      </c>
      <c r="V260" s="158">
        <f>ROUND(E260*U260,2)</f>
        <v>0</v>
      </c>
      <c r="W260" s="158"/>
      <c r="X260" s="158" t="s">
        <v>198</v>
      </c>
      <c r="Y260" s="149"/>
      <c r="Z260" s="149"/>
      <c r="AA260" s="149"/>
      <c r="AB260" s="149"/>
      <c r="AC260" s="149"/>
      <c r="AD260" s="149"/>
      <c r="AE260" s="149"/>
      <c r="AF260" s="149"/>
      <c r="AG260" s="149" t="s">
        <v>199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ht="22.5" outlineLevel="1" x14ac:dyDescent="0.2">
      <c r="A261" s="156"/>
      <c r="B261" s="157"/>
      <c r="C261" s="190" t="s">
        <v>758</v>
      </c>
      <c r="D261" s="186"/>
      <c r="E261" s="187">
        <v>3.5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9"/>
      <c r="Z261" s="149"/>
      <c r="AA261" s="149"/>
      <c r="AB261" s="149"/>
      <c r="AC261" s="149"/>
      <c r="AD261" s="149"/>
      <c r="AE261" s="149"/>
      <c r="AF261" s="149"/>
      <c r="AG261" s="149" t="s">
        <v>168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90" t="s">
        <v>417</v>
      </c>
      <c r="D262" s="186"/>
      <c r="E262" s="187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49"/>
      <c r="Z262" s="149"/>
      <c r="AA262" s="149"/>
      <c r="AB262" s="149"/>
      <c r="AC262" s="149"/>
      <c r="AD262" s="149"/>
      <c r="AE262" s="149"/>
      <c r="AF262" s="149"/>
      <c r="AG262" s="149" t="s">
        <v>168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90" t="s">
        <v>418</v>
      </c>
      <c r="D263" s="186"/>
      <c r="E263" s="187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9"/>
      <c r="Z263" s="149"/>
      <c r="AA263" s="149"/>
      <c r="AB263" s="149"/>
      <c r="AC263" s="149"/>
      <c r="AD263" s="149"/>
      <c r="AE263" s="149"/>
      <c r="AF263" s="149"/>
      <c r="AG263" s="149" t="s">
        <v>168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ht="22.5" outlineLevel="1" x14ac:dyDescent="0.2">
      <c r="A264" s="156"/>
      <c r="B264" s="157"/>
      <c r="C264" s="190" t="s">
        <v>419</v>
      </c>
      <c r="D264" s="186"/>
      <c r="E264" s="187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9"/>
      <c r="Z264" s="149"/>
      <c r="AA264" s="149"/>
      <c r="AB264" s="149"/>
      <c r="AC264" s="149"/>
      <c r="AD264" s="149"/>
      <c r="AE264" s="149"/>
      <c r="AF264" s="149"/>
      <c r="AG264" s="149" t="s">
        <v>168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90" t="s">
        <v>420</v>
      </c>
      <c r="D265" s="186"/>
      <c r="E265" s="187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49"/>
      <c r="Z265" s="149"/>
      <c r="AA265" s="149"/>
      <c r="AB265" s="149"/>
      <c r="AC265" s="149"/>
      <c r="AD265" s="149"/>
      <c r="AE265" s="149"/>
      <c r="AF265" s="149"/>
      <c r="AG265" s="149" t="s">
        <v>168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ht="22.5" outlineLevel="1" x14ac:dyDescent="0.2">
      <c r="A266" s="156"/>
      <c r="B266" s="157"/>
      <c r="C266" s="190" t="s">
        <v>421</v>
      </c>
      <c r="D266" s="186"/>
      <c r="E266" s="187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49"/>
      <c r="Z266" s="149"/>
      <c r="AA266" s="149"/>
      <c r="AB266" s="149"/>
      <c r="AC266" s="149"/>
      <c r="AD266" s="149"/>
      <c r="AE266" s="149"/>
      <c r="AF266" s="149"/>
      <c r="AG266" s="149" t="s">
        <v>168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ht="22.5" outlineLevel="1" x14ac:dyDescent="0.2">
      <c r="A267" s="156"/>
      <c r="B267" s="157"/>
      <c r="C267" s="190" t="s">
        <v>422</v>
      </c>
      <c r="D267" s="186"/>
      <c r="E267" s="187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49"/>
      <c r="Z267" s="149"/>
      <c r="AA267" s="149"/>
      <c r="AB267" s="149"/>
      <c r="AC267" s="149"/>
      <c r="AD267" s="149"/>
      <c r="AE267" s="149"/>
      <c r="AF267" s="149"/>
      <c r="AG267" s="149" t="s">
        <v>168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190" t="s">
        <v>423</v>
      </c>
      <c r="D268" s="186"/>
      <c r="E268" s="187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168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6"/>
      <c r="B269" s="157"/>
      <c r="C269" s="190" t="s">
        <v>424</v>
      </c>
      <c r="D269" s="186"/>
      <c r="E269" s="187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49"/>
      <c r="Z269" s="149"/>
      <c r="AA269" s="149"/>
      <c r="AB269" s="149"/>
      <c r="AC269" s="149"/>
      <c r="AD269" s="149"/>
      <c r="AE269" s="149"/>
      <c r="AF269" s="149"/>
      <c r="AG269" s="149" t="s">
        <v>168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ht="22.5" outlineLevel="1" x14ac:dyDescent="0.2">
      <c r="A270" s="156"/>
      <c r="B270" s="157"/>
      <c r="C270" s="190" t="s">
        <v>425</v>
      </c>
      <c r="D270" s="186"/>
      <c r="E270" s="187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49"/>
      <c r="Z270" s="149"/>
      <c r="AA270" s="149"/>
      <c r="AB270" s="149"/>
      <c r="AC270" s="149"/>
      <c r="AD270" s="149"/>
      <c r="AE270" s="149"/>
      <c r="AF270" s="149"/>
      <c r="AG270" s="149" t="s">
        <v>168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ht="22.5" outlineLevel="1" x14ac:dyDescent="0.2">
      <c r="A271" s="156"/>
      <c r="B271" s="157"/>
      <c r="C271" s="190" t="s">
        <v>426</v>
      </c>
      <c r="D271" s="186"/>
      <c r="E271" s="187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9"/>
      <c r="Z271" s="149"/>
      <c r="AA271" s="149"/>
      <c r="AB271" s="149"/>
      <c r="AC271" s="149"/>
      <c r="AD271" s="149"/>
      <c r="AE271" s="149"/>
      <c r="AF271" s="149"/>
      <c r="AG271" s="149" t="s">
        <v>168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190" t="s">
        <v>427</v>
      </c>
      <c r="D272" s="186"/>
      <c r="E272" s="187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9"/>
      <c r="Z272" s="149"/>
      <c r="AA272" s="149"/>
      <c r="AB272" s="149"/>
      <c r="AC272" s="149"/>
      <c r="AD272" s="149"/>
      <c r="AE272" s="149"/>
      <c r="AF272" s="149"/>
      <c r="AG272" s="149" t="s">
        <v>168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ht="33.75" outlineLevel="1" x14ac:dyDescent="0.2">
      <c r="A273" s="173">
        <v>104</v>
      </c>
      <c r="B273" s="174" t="s">
        <v>401</v>
      </c>
      <c r="C273" s="181" t="s">
        <v>402</v>
      </c>
      <c r="D273" s="175" t="s">
        <v>171</v>
      </c>
      <c r="E273" s="176">
        <v>1</v>
      </c>
      <c r="F273" s="177"/>
      <c r="G273" s="178">
        <f>ROUND(E273*F273,2)</f>
        <v>0</v>
      </c>
      <c r="H273" s="159">
        <v>0</v>
      </c>
      <c r="I273" s="158">
        <f>ROUND(E273*H273,2)</f>
        <v>0</v>
      </c>
      <c r="J273" s="159">
        <v>9364.5</v>
      </c>
      <c r="K273" s="158">
        <f>ROUND(E273*J273,2)</f>
        <v>9364.5</v>
      </c>
      <c r="L273" s="158">
        <v>15</v>
      </c>
      <c r="M273" s="158">
        <f>G273*(1+L273/100)</f>
        <v>0</v>
      </c>
      <c r="N273" s="158">
        <v>0</v>
      </c>
      <c r="O273" s="158">
        <f>ROUND(E273*N273,2)</f>
        <v>0</v>
      </c>
      <c r="P273" s="158">
        <v>0</v>
      </c>
      <c r="Q273" s="158">
        <f>ROUND(E273*P273,2)</f>
        <v>0</v>
      </c>
      <c r="R273" s="158"/>
      <c r="S273" s="158" t="s">
        <v>139</v>
      </c>
      <c r="T273" s="158" t="s">
        <v>140</v>
      </c>
      <c r="U273" s="158">
        <v>0.95</v>
      </c>
      <c r="V273" s="158">
        <f>ROUND(E273*U273,2)</f>
        <v>0.95</v>
      </c>
      <c r="W273" s="158"/>
      <c r="X273" s="158" t="s">
        <v>165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166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ht="22.5" outlineLevel="1" x14ac:dyDescent="0.2">
      <c r="A274" s="167">
        <v>105</v>
      </c>
      <c r="B274" s="168" t="s">
        <v>759</v>
      </c>
      <c r="C274" s="182" t="s">
        <v>760</v>
      </c>
      <c r="D274" s="169" t="s">
        <v>171</v>
      </c>
      <c r="E274" s="170">
        <v>1</v>
      </c>
      <c r="F274" s="171"/>
      <c r="G274" s="172">
        <f>ROUND(E274*F274,2)</f>
        <v>0</v>
      </c>
      <c r="H274" s="159">
        <v>987.31</v>
      </c>
      <c r="I274" s="158">
        <f>ROUND(E274*H274,2)</f>
        <v>987.31</v>
      </c>
      <c r="J274" s="159">
        <v>17298.39</v>
      </c>
      <c r="K274" s="158">
        <f>ROUND(E274*J274,2)</f>
        <v>17298.39</v>
      </c>
      <c r="L274" s="158">
        <v>15</v>
      </c>
      <c r="M274" s="158">
        <f>G274*(1+L274/100)</f>
        <v>0</v>
      </c>
      <c r="N274" s="158">
        <v>2.0000000000000002E-5</v>
      </c>
      <c r="O274" s="158">
        <f>ROUND(E274*N274,2)</f>
        <v>0</v>
      </c>
      <c r="P274" s="158">
        <v>0</v>
      </c>
      <c r="Q274" s="158">
        <f>ROUND(E274*P274,2)</f>
        <v>0</v>
      </c>
      <c r="R274" s="158"/>
      <c r="S274" s="158" t="s">
        <v>164</v>
      </c>
      <c r="T274" s="158" t="s">
        <v>140</v>
      </c>
      <c r="U274" s="158">
        <v>0.75700000000000001</v>
      </c>
      <c r="V274" s="158">
        <f>ROUND(E274*U274,2)</f>
        <v>0.76</v>
      </c>
      <c r="W274" s="158"/>
      <c r="X274" s="158" t="s">
        <v>165</v>
      </c>
      <c r="Y274" s="149"/>
      <c r="Z274" s="149"/>
      <c r="AA274" s="149"/>
      <c r="AB274" s="149"/>
      <c r="AC274" s="149"/>
      <c r="AD274" s="149"/>
      <c r="AE274" s="149"/>
      <c r="AF274" s="149"/>
      <c r="AG274" s="149" t="s">
        <v>166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90" t="s">
        <v>761</v>
      </c>
      <c r="D275" s="186"/>
      <c r="E275" s="187">
        <v>1</v>
      </c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168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90" t="s">
        <v>762</v>
      </c>
      <c r="D276" s="186"/>
      <c r="E276" s="187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9"/>
      <c r="Z276" s="149"/>
      <c r="AA276" s="149"/>
      <c r="AB276" s="149"/>
      <c r="AC276" s="149"/>
      <c r="AD276" s="149"/>
      <c r="AE276" s="149"/>
      <c r="AF276" s="149"/>
      <c r="AG276" s="149" t="s">
        <v>168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190" t="s">
        <v>763</v>
      </c>
      <c r="D277" s="186"/>
      <c r="E277" s="187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49"/>
      <c r="Z277" s="149"/>
      <c r="AA277" s="149"/>
      <c r="AB277" s="149"/>
      <c r="AC277" s="149"/>
      <c r="AD277" s="149"/>
      <c r="AE277" s="149"/>
      <c r="AF277" s="149"/>
      <c r="AG277" s="149" t="s">
        <v>168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90" t="s">
        <v>764</v>
      </c>
      <c r="D278" s="186"/>
      <c r="E278" s="187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49"/>
      <c r="Z278" s="149"/>
      <c r="AA278" s="149"/>
      <c r="AB278" s="149"/>
      <c r="AC278" s="149"/>
      <c r="AD278" s="149"/>
      <c r="AE278" s="149"/>
      <c r="AF278" s="149"/>
      <c r="AG278" s="149" t="s">
        <v>168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90" t="s">
        <v>765</v>
      </c>
      <c r="D279" s="186"/>
      <c r="E279" s="187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168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73">
        <v>106</v>
      </c>
      <c r="B280" s="174" t="s">
        <v>766</v>
      </c>
      <c r="C280" s="181" t="s">
        <v>767</v>
      </c>
      <c r="D280" s="175" t="s">
        <v>0</v>
      </c>
      <c r="E280" s="176">
        <v>1272.6189999999999</v>
      </c>
      <c r="F280" s="177"/>
      <c r="G280" s="178">
        <f>ROUND(E280*F280,2)</f>
        <v>0</v>
      </c>
      <c r="H280" s="159">
        <v>0</v>
      </c>
      <c r="I280" s="158">
        <f>ROUND(E280*H280,2)</f>
        <v>0</v>
      </c>
      <c r="J280" s="159">
        <v>1.7</v>
      </c>
      <c r="K280" s="158">
        <f>ROUND(E280*J280,2)</f>
        <v>2163.4499999999998</v>
      </c>
      <c r="L280" s="158">
        <v>15</v>
      </c>
      <c r="M280" s="158">
        <f>G280*(1+L280/100)</f>
        <v>0</v>
      </c>
      <c r="N280" s="158">
        <v>0</v>
      </c>
      <c r="O280" s="158">
        <f>ROUND(E280*N280,2)</f>
        <v>0</v>
      </c>
      <c r="P280" s="158">
        <v>0</v>
      </c>
      <c r="Q280" s="158">
        <f>ROUND(E280*P280,2)</f>
        <v>0</v>
      </c>
      <c r="R280" s="158"/>
      <c r="S280" s="158" t="s">
        <v>164</v>
      </c>
      <c r="T280" s="158" t="s">
        <v>140</v>
      </c>
      <c r="U280" s="158">
        <v>0</v>
      </c>
      <c r="V280" s="158">
        <f>ROUND(E280*U280,2)</f>
        <v>0</v>
      </c>
      <c r="W280" s="158"/>
      <c r="X280" s="158" t="s">
        <v>275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276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x14ac:dyDescent="0.2">
      <c r="A281" s="161" t="s">
        <v>134</v>
      </c>
      <c r="B281" s="162" t="s">
        <v>86</v>
      </c>
      <c r="C281" s="180" t="s">
        <v>87</v>
      </c>
      <c r="D281" s="163"/>
      <c r="E281" s="164"/>
      <c r="F281" s="165"/>
      <c r="G281" s="166">
        <f>SUMIF(AG282:AG290,"&lt;&gt;NOR",G282:G290)</f>
        <v>0</v>
      </c>
      <c r="H281" s="160"/>
      <c r="I281" s="160">
        <f>SUM(I282:I290)</f>
        <v>0</v>
      </c>
      <c r="J281" s="160"/>
      <c r="K281" s="160">
        <f>SUM(K282:K290)</f>
        <v>2101.2599999999998</v>
      </c>
      <c r="L281" s="160"/>
      <c r="M281" s="160">
        <f>SUM(M282:M290)</f>
        <v>0</v>
      </c>
      <c r="N281" s="160"/>
      <c r="O281" s="160">
        <f>SUM(O282:O290)</f>
        <v>0</v>
      </c>
      <c r="P281" s="160"/>
      <c r="Q281" s="160">
        <f>SUM(Q282:Q290)</f>
        <v>0.33999999999999997</v>
      </c>
      <c r="R281" s="160"/>
      <c r="S281" s="160"/>
      <c r="T281" s="160"/>
      <c r="U281" s="160"/>
      <c r="V281" s="160">
        <f>SUM(V282:V290)</f>
        <v>0.48</v>
      </c>
      <c r="W281" s="160"/>
      <c r="X281" s="160"/>
      <c r="AG281" t="s">
        <v>135</v>
      </c>
    </row>
    <row r="282" spans="1:60" ht="22.5" outlineLevel="1" x14ac:dyDescent="0.2">
      <c r="A282" s="167">
        <v>107</v>
      </c>
      <c r="B282" s="168" t="s">
        <v>430</v>
      </c>
      <c r="C282" s="182" t="s">
        <v>431</v>
      </c>
      <c r="D282" s="169" t="s">
        <v>174</v>
      </c>
      <c r="E282" s="170">
        <v>3.68</v>
      </c>
      <c r="F282" s="171"/>
      <c r="G282" s="172">
        <f>ROUND(E282*F282,2)</f>
        <v>0</v>
      </c>
      <c r="H282" s="159">
        <v>0</v>
      </c>
      <c r="I282" s="158">
        <f>ROUND(E282*H282,2)</f>
        <v>0</v>
      </c>
      <c r="J282" s="159">
        <v>72.599999999999994</v>
      </c>
      <c r="K282" s="158">
        <f>ROUND(E282*J282,2)</f>
        <v>267.17</v>
      </c>
      <c r="L282" s="158">
        <v>15</v>
      </c>
      <c r="M282" s="158">
        <f>G282*(1+L282/100)</f>
        <v>0</v>
      </c>
      <c r="N282" s="158">
        <v>0</v>
      </c>
      <c r="O282" s="158">
        <f>ROUND(E282*N282,2)</f>
        <v>0</v>
      </c>
      <c r="P282" s="158">
        <v>1.2E-2</v>
      </c>
      <c r="Q282" s="158">
        <f>ROUND(E282*P282,2)</f>
        <v>0.04</v>
      </c>
      <c r="R282" s="158"/>
      <c r="S282" s="158" t="s">
        <v>164</v>
      </c>
      <c r="T282" s="158" t="s">
        <v>140</v>
      </c>
      <c r="U282" s="158">
        <v>0.13</v>
      </c>
      <c r="V282" s="158">
        <f>ROUND(E282*U282,2)</f>
        <v>0.48</v>
      </c>
      <c r="W282" s="158"/>
      <c r="X282" s="158" t="s">
        <v>165</v>
      </c>
      <c r="Y282" s="149"/>
      <c r="Z282" s="149"/>
      <c r="AA282" s="149"/>
      <c r="AB282" s="149"/>
      <c r="AC282" s="149"/>
      <c r="AD282" s="149"/>
      <c r="AE282" s="149"/>
      <c r="AF282" s="149"/>
      <c r="AG282" s="149" t="s">
        <v>166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90" t="s">
        <v>703</v>
      </c>
      <c r="D283" s="186"/>
      <c r="E283" s="187">
        <v>2.88</v>
      </c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49"/>
      <c r="Z283" s="149"/>
      <c r="AA283" s="149"/>
      <c r="AB283" s="149"/>
      <c r="AC283" s="149"/>
      <c r="AD283" s="149"/>
      <c r="AE283" s="149"/>
      <c r="AF283" s="149"/>
      <c r="AG283" s="149" t="s">
        <v>168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90" t="s">
        <v>768</v>
      </c>
      <c r="D284" s="186"/>
      <c r="E284" s="187">
        <v>0.8</v>
      </c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9"/>
      <c r="Z284" s="149"/>
      <c r="AA284" s="149"/>
      <c r="AB284" s="149"/>
      <c r="AC284" s="149"/>
      <c r="AD284" s="149"/>
      <c r="AE284" s="149"/>
      <c r="AF284" s="149"/>
      <c r="AG284" s="149" t="s">
        <v>168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ht="22.5" outlineLevel="1" x14ac:dyDescent="0.2">
      <c r="A285" s="167">
        <v>108</v>
      </c>
      <c r="B285" s="168" t="s">
        <v>432</v>
      </c>
      <c r="C285" s="182" t="s">
        <v>433</v>
      </c>
      <c r="D285" s="169" t="s">
        <v>174</v>
      </c>
      <c r="E285" s="170">
        <v>24.64</v>
      </c>
      <c r="F285" s="171"/>
      <c r="G285" s="172">
        <f>ROUND(E285*F285,2)</f>
        <v>0</v>
      </c>
      <c r="H285" s="159">
        <v>0</v>
      </c>
      <c r="I285" s="158">
        <f>ROUND(E285*H285,2)</f>
        <v>0</v>
      </c>
      <c r="J285" s="159">
        <v>72.599999999999994</v>
      </c>
      <c r="K285" s="158">
        <f>ROUND(E285*J285,2)</f>
        <v>1788.86</v>
      </c>
      <c r="L285" s="158">
        <v>15</v>
      </c>
      <c r="M285" s="158">
        <f>G285*(1+L285/100)</f>
        <v>0</v>
      </c>
      <c r="N285" s="158">
        <v>0</v>
      </c>
      <c r="O285" s="158">
        <f>ROUND(E285*N285,2)</f>
        <v>0</v>
      </c>
      <c r="P285" s="158">
        <v>1.2E-2</v>
      </c>
      <c r="Q285" s="158">
        <f>ROUND(E285*P285,2)</f>
        <v>0.3</v>
      </c>
      <c r="R285" s="158"/>
      <c r="S285" s="158" t="s">
        <v>164</v>
      </c>
      <c r="T285" s="158" t="s">
        <v>140</v>
      </c>
      <c r="U285" s="158">
        <v>0</v>
      </c>
      <c r="V285" s="158">
        <f>ROUND(E285*U285,2)</f>
        <v>0</v>
      </c>
      <c r="W285" s="158"/>
      <c r="X285" s="158" t="s">
        <v>198</v>
      </c>
      <c r="Y285" s="149"/>
      <c r="Z285" s="149"/>
      <c r="AA285" s="149"/>
      <c r="AB285" s="149"/>
      <c r="AC285" s="149"/>
      <c r="AD285" s="149"/>
      <c r="AE285" s="149"/>
      <c r="AF285" s="149"/>
      <c r="AG285" s="149" t="s">
        <v>199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190" t="s">
        <v>769</v>
      </c>
      <c r="D286" s="186"/>
      <c r="E286" s="187">
        <v>17.68</v>
      </c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49"/>
      <c r="Z286" s="149"/>
      <c r="AA286" s="149"/>
      <c r="AB286" s="149"/>
      <c r="AC286" s="149"/>
      <c r="AD286" s="149"/>
      <c r="AE286" s="149"/>
      <c r="AF286" s="149"/>
      <c r="AG286" s="149" t="s">
        <v>168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6"/>
      <c r="B287" s="157"/>
      <c r="C287" s="190" t="s">
        <v>435</v>
      </c>
      <c r="D287" s="186"/>
      <c r="E287" s="187">
        <v>-1.2</v>
      </c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49"/>
      <c r="Z287" s="149"/>
      <c r="AA287" s="149"/>
      <c r="AB287" s="149"/>
      <c r="AC287" s="149"/>
      <c r="AD287" s="149"/>
      <c r="AE287" s="149"/>
      <c r="AF287" s="149"/>
      <c r="AG287" s="149" t="s">
        <v>168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90" t="s">
        <v>770</v>
      </c>
      <c r="D288" s="186"/>
      <c r="E288" s="187">
        <v>9.36</v>
      </c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9"/>
      <c r="Z288" s="149"/>
      <c r="AA288" s="149"/>
      <c r="AB288" s="149"/>
      <c r="AC288" s="149"/>
      <c r="AD288" s="149"/>
      <c r="AE288" s="149"/>
      <c r="AF288" s="149"/>
      <c r="AG288" s="149" t="s">
        <v>168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6"/>
      <c r="B289" s="157"/>
      <c r="C289" s="190" t="s">
        <v>435</v>
      </c>
      <c r="D289" s="186"/>
      <c r="E289" s="187">
        <v>-1.2</v>
      </c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49"/>
      <c r="Z289" s="149"/>
      <c r="AA289" s="149"/>
      <c r="AB289" s="149"/>
      <c r="AC289" s="149"/>
      <c r="AD289" s="149"/>
      <c r="AE289" s="149"/>
      <c r="AF289" s="149"/>
      <c r="AG289" s="149" t="s">
        <v>168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73">
        <v>109</v>
      </c>
      <c r="B290" s="174" t="s">
        <v>771</v>
      </c>
      <c r="C290" s="181" t="s">
        <v>772</v>
      </c>
      <c r="D290" s="175" t="s">
        <v>0</v>
      </c>
      <c r="E290" s="176">
        <v>20.560300000000002</v>
      </c>
      <c r="F290" s="177"/>
      <c r="G290" s="178">
        <f>ROUND(E290*F290,2)</f>
        <v>0</v>
      </c>
      <c r="H290" s="159">
        <v>0</v>
      </c>
      <c r="I290" s="158">
        <f>ROUND(E290*H290,2)</f>
        <v>0</v>
      </c>
      <c r="J290" s="159">
        <v>2.2000000000000002</v>
      </c>
      <c r="K290" s="158">
        <f>ROUND(E290*J290,2)</f>
        <v>45.23</v>
      </c>
      <c r="L290" s="158">
        <v>15</v>
      </c>
      <c r="M290" s="158">
        <f>G290*(1+L290/100)</f>
        <v>0</v>
      </c>
      <c r="N290" s="158">
        <v>0</v>
      </c>
      <c r="O290" s="158">
        <f>ROUND(E290*N290,2)</f>
        <v>0</v>
      </c>
      <c r="P290" s="158">
        <v>0</v>
      </c>
      <c r="Q290" s="158">
        <f>ROUND(E290*P290,2)</f>
        <v>0</v>
      </c>
      <c r="R290" s="158"/>
      <c r="S290" s="158" t="s">
        <v>164</v>
      </c>
      <c r="T290" s="158" t="s">
        <v>140</v>
      </c>
      <c r="U290" s="158">
        <v>0</v>
      </c>
      <c r="V290" s="158">
        <f>ROUND(E290*U290,2)</f>
        <v>0</v>
      </c>
      <c r="W290" s="158"/>
      <c r="X290" s="158" t="s">
        <v>275</v>
      </c>
      <c r="Y290" s="149"/>
      <c r="Z290" s="149"/>
      <c r="AA290" s="149"/>
      <c r="AB290" s="149"/>
      <c r="AC290" s="149"/>
      <c r="AD290" s="149"/>
      <c r="AE290" s="149"/>
      <c r="AF290" s="149"/>
      <c r="AG290" s="149" t="s">
        <v>276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x14ac:dyDescent="0.2">
      <c r="A291" s="161" t="s">
        <v>134</v>
      </c>
      <c r="B291" s="162" t="s">
        <v>88</v>
      </c>
      <c r="C291" s="180" t="s">
        <v>89</v>
      </c>
      <c r="D291" s="163"/>
      <c r="E291" s="164"/>
      <c r="F291" s="165"/>
      <c r="G291" s="166">
        <f>SUMIF(AG292:AG331,"&lt;&gt;NOR",G292:G331)</f>
        <v>0</v>
      </c>
      <c r="H291" s="160"/>
      <c r="I291" s="160">
        <f>SUM(I292:I331)</f>
        <v>4302.07</v>
      </c>
      <c r="J291" s="160"/>
      <c r="K291" s="160">
        <f>SUM(K292:K331)</f>
        <v>5825.119999999999</v>
      </c>
      <c r="L291" s="160"/>
      <c r="M291" s="160">
        <f>SUM(M292:M331)</f>
        <v>0</v>
      </c>
      <c r="N291" s="160"/>
      <c r="O291" s="160">
        <f>SUM(O292:O331)</f>
        <v>0.04</v>
      </c>
      <c r="P291" s="160"/>
      <c r="Q291" s="160">
        <f>SUM(Q292:Q331)</f>
        <v>0</v>
      </c>
      <c r="R291" s="160"/>
      <c r="S291" s="160"/>
      <c r="T291" s="160"/>
      <c r="U291" s="160"/>
      <c r="V291" s="160">
        <f>SUM(V292:V331)</f>
        <v>8.99</v>
      </c>
      <c r="W291" s="160"/>
      <c r="X291" s="160"/>
      <c r="AG291" t="s">
        <v>135</v>
      </c>
    </row>
    <row r="292" spans="1:60" ht="22.5" outlineLevel="1" x14ac:dyDescent="0.2">
      <c r="A292" s="167">
        <v>110</v>
      </c>
      <c r="B292" s="168" t="s">
        <v>439</v>
      </c>
      <c r="C292" s="182" t="s">
        <v>440</v>
      </c>
      <c r="D292" s="169" t="s">
        <v>174</v>
      </c>
      <c r="E292" s="170">
        <v>5.08</v>
      </c>
      <c r="F292" s="171"/>
      <c r="G292" s="172">
        <f>ROUND(E292*F292,2)</f>
        <v>0</v>
      </c>
      <c r="H292" s="159">
        <v>0</v>
      </c>
      <c r="I292" s="158">
        <f>ROUND(E292*H292,2)</f>
        <v>0</v>
      </c>
      <c r="J292" s="159">
        <v>7.9</v>
      </c>
      <c r="K292" s="158">
        <f>ROUND(E292*J292,2)</f>
        <v>40.130000000000003</v>
      </c>
      <c r="L292" s="158">
        <v>15</v>
      </c>
      <c r="M292" s="158">
        <f>G292*(1+L292/100)</f>
        <v>0</v>
      </c>
      <c r="N292" s="158">
        <v>0</v>
      </c>
      <c r="O292" s="158">
        <f>ROUND(E292*N292,2)</f>
        <v>0</v>
      </c>
      <c r="P292" s="158">
        <v>0</v>
      </c>
      <c r="Q292" s="158">
        <f>ROUND(E292*P292,2)</f>
        <v>0</v>
      </c>
      <c r="R292" s="158"/>
      <c r="S292" s="158" t="s">
        <v>164</v>
      </c>
      <c r="T292" s="158" t="s">
        <v>140</v>
      </c>
      <c r="U292" s="158">
        <v>1.6E-2</v>
      </c>
      <c r="V292" s="158">
        <f>ROUND(E292*U292,2)</f>
        <v>0.08</v>
      </c>
      <c r="W292" s="158"/>
      <c r="X292" s="158" t="s">
        <v>165</v>
      </c>
      <c r="Y292" s="149"/>
      <c r="Z292" s="149"/>
      <c r="AA292" s="149"/>
      <c r="AB292" s="149"/>
      <c r="AC292" s="149"/>
      <c r="AD292" s="149"/>
      <c r="AE292" s="149"/>
      <c r="AF292" s="149"/>
      <c r="AG292" s="149" t="s">
        <v>166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190" t="s">
        <v>706</v>
      </c>
      <c r="D293" s="186"/>
      <c r="E293" s="187">
        <v>1.4</v>
      </c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49"/>
      <c r="Z293" s="149"/>
      <c r="AA293" s="149"/>
      <c r="AB293" s="149"/>
      <c r="AC293" s="149"/>
      <c r="AD293" s="149"/>
      <c r="AE293" s="149"/>
      <c r="AF293" s="149"/>
      <c r="AG293" s="149" t="s">
        <v>168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190" t="s">
        <v>661</v>
      </c>
      <c r="D294" s="186"/>
      <c r="E294" s="187">
        <v>2.88</v>
      </c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49"/>
      <c r="Z294" s="149"/>
      <c r="AA294" s="149"/>
      <c r="AB294" s="149"/>
      <c r="AC294" s="149"/>
      <c r="AD294" s="149"/>
      <c r="AE294" s="149"/>
      <c r="AF294" s="149"/>
      <c r="AG294" s="149" t="s">
        <v>168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90" t="s">
        <v>662</v>
      </c>
      <c r="D295" s="186"/>
      <c r="E295" s="187">
        <v>0.8</v>
      </c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49"/>
      <c r="Z295" s="149"/>
      <c r="AA295" s="149"/>
      <c r="AB295" s="149"/>
      <c r="AC295" s="149"/>
      <c r="AD295" s="149"/>
      <c r="AE295" s="149"/>
      <c r="AF295" s="149"/>
      <c r="AG295" s="149" t="s">
        <v>168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67">
        <v>111</v>
      </c>
      <c r="B296" s="168" t="s">
        <v>441</v>
      </c>
      <c r="C296" s="182" t="s">
        <v>442</v>
      </c>
      <c r="D296" s="169" t="s">
        <v>174</v>
      </c>
      <c r="E296" s="170">
        <v>5.08</v>
      </c>
      <c r="F296" s="171"/>
      <c r="G296" s="172">
        <f>ROUND(E296*F296,2)</f>
        <v>0</v>
      </c>
      <c r="H296" s="159">
        <v>27.14</v>
      </c>
      <c r="I296" s="158">
        <f>ROUND(E296*H296,2)</f>
        <v>137.87</v>
      </c>
      <c r="J296" s="159">
        <v>28.36</v>
      </c>
      <c r="K296" s="158">
        <f>ROUND(E296*J296,2)</f>
        <v>144.07</v>
      </c>
      <c r="L296" s="158">
        <v>15</v>
      </c>
      <c r="M296" s="158">
        <f>G296*(1+L296/100)</f>
        <v>0</v>
      </c>
      <c r="N296" s="158">
        <v>2.1000000000000001E-4</v>
      </c>
      <c r="O296" s="158">
        <f>ROUND(E296*N296,2)</f>
        <v>0</v>
      </c>
      <c r="P296" s="158">
        <v>0</v>
      </c>
      <c r="Q296" s="158">
        <f>ROUND(E296*P296,2)</f>
        <v>0</v>
      </c>
      <c r="R296" s="158"/>
      <c r="S296" s="158" t="s">
        <v>164</v>
      </c>
      <c r="T296" s="158" t="s">
        <v>140</v>
      </c>
      <c r="U296" s="158">
        <v>0.05</v>
      </c>
      <c r="V296" s="158">
        <f>ROUND(E296*U296,2)</f>
        <v>0.25</v>
      </c>
      <c r="W296" s="158"/>
      <c r="X296" s="158" t="s">
        <v>165</v>
      </c>
      <c r="Y296" s="149"/>
      <c r="Z296" s="149"/>
      <c r="AA296" s="149"/>
      <c r="AB296" s="149"/>
      <c r="AC296" s="149"/>
      <c r="AD296" s="149"/>
      <c r="AE296" s="149"/>
      <c r="AF296" s="149"/>
      <c r="AG296" s="149" t="s">
        <v>166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190" t="s">
        <v>706</v>
      </c>
      <c r="D297" s="186"/>
      <c r="E297" s="187">
        <v>1.4</v>
      </c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49"/>
      <c r="Z297" s="149"/>
      <c r="AA297" s="149"/>
      <c r="AB297" s="149"/>
      <c r="AC297" s="149"/>
      <c r="AD297" s="149"/>
      <c r="AE297" s="149"/>
      <c r="AF297" s="149"/>
      <c r="AG297" s="149" t="s">
        <v>168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90" t="s">
        <v>661</v>
      </c>
      <c r="D298" s="186"/>
      <c r="E298" s="187">
        <v>2.88</v>
      </c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49"/>
      <c r="Z298" s="149"/>
      <c r="AA298" s="149"/>
      <c r="AB298" s="149"/>
      <c r="AC298" s="149"/>
      <c r="AD298" s="149"/>
      <c r="AE298" s="149"/>
      <c r="AF298" s="149"/>
      <c r="AG298" s="149" t="s">
        <v>168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56"/>
      <c r="B299" s="157"/>
      <c r="C299" s="190" t="s">
        <v>662</v>
      </c>
      <c r="D299" s="186"/>
      <c r="E299" s="187">
        <v>0.8</v>
      </c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49"/>
      <c r="Z299" s="149"/>
      <c r="AA299" s="149"/>
      <c r="AB299" s="149"/>
      <c r="AC299" s="149"/>
      <c r="AD299" s="149"/>
      <c r="AE299" s="149"/>
      <c r="AF299" s="149"/>
      <c r="AG299" s="149" t="s">
        <v>168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67">
        <v>112</v>
      </c>
      <c r="B300" s="168" t="s">
        <v>443</v>
      </c>
      <c r="C300" s="182" t="s">
        <v>444</v>
      </c>
      <c r="D300" s="169" t="s">
        <v>174</v>
      </c>
      <c r="E300" s="170">
        <v>5.08</v>
      </c>
      <c r="F300" s="171"/>
      <c r="G300" s="172">
        <f>ROUND(E300*F300,2)</f>
        <v>0</v>
      </c>
      <c r="H300" s="159">
        <v>144.49</v>
      </c>
      <c r="I300" s="158">
        <f>ROUND(E300*H300,2)</f>
        <v>734.01</v>
      </c>
      <c r="J300" s="159">
        <v>589.11</v>
      </c>
      <c r="K300" s="158">
        <f>ROUND(E300*J300,2)</f>
        <v>2992.68</v>
      </c>
      <c r="L300" s="158">
        <v>15</v>
      </c>
      <c r="M300" s="158">
        <f>G300*(1+L300/100)</f>
        <v>0</v>
      </c>
      <c r="N300" s="158">
        <v>5.1500000000000001E-3</v>
      </c>
      <c r="O300" s="158">
        <f>ROUND(E300*N300,2)</f>
        <v>0.03</v>
      </c>
      <c r="P300" s="158">
        <v>0</v>
      </c>
      <c r="Q300" s="158">
        <f>ROUND(E300*P300,2)</f>
        <v>0</v>
      </c>
      <c r="R300" s="158"/>
      <c r="S300" s="158" t="s">
        <v>164</v>
      </c>
      <c r="T300" s="158" t="s">
        <v>140</v>
      </c>
      <c r="U300" s="158">
        <v>1.04</v>
      </c>
      <c r="V300" s="158">
        <f>ROUND(E300*U300,2)</f>
        <v>5.28</v>
      </c>
      <c r="W300" s="158"/>
      <c r="X300" s="158" t="s">
        <v>165</v>
      </c>
      <c r="Y300" s="149"/>
      <c r="Z300" s="149"/>
      <c r="AA300" s="149"/>
      <c r="AB300" s="149"/>
      <c r="AC300" s="149"/>
      <c r="AD300" s="149"/>
      <c r="AE300" s="149"/>
      <c r="AF300" s="149"/>
      <c r="AG300" s="149" t="s">
        <v>166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190" t="s">
        <v>706</v>
      </c>
      <c r="D301" s="186"/>
      <c r="E301" s="187">
        <v>1.4</v>
      </c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49"/>
      <c r="Z301" s="149"/>
      <c r="AA301" s="149"/>
      <c r="AB301" s="149"/>
      <c r="AC301" s="149"/>
      <c r="AD301" s="149"/>
      <c r="AE301" s="149"/>
      <c r="AF301" s="149"/>
      <c r="AG301" s="149" t="s">
        <v>168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190" t="s">
        <v>661</v>
      </c>
      <c r="D302" s="186"/>
      <c r="E302" s="187">
        <v>2.88</v>
      </c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49"/>
      <c r="Z302" s="149"/>
      <c r="AA302" s="149"/>
      <c r="AB302" s="149"/>
      <c r="AC302" s="149"/>
      <c r="AD302" s="149"/>
      <c r="AE302" s="149"/>
      <c r="AF302" s="149"/>
      <c r="AG302" s="149" t="s">
        <v>168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6"/>
      <c r="B303" s="157"/>
      <c r="C303" s="190" t="s">
        <v>662</v>
      </c>
      <c r="D303" s="186"/>
      <c r="E303" s="187">
        <v>0.8</v>
      </c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49"/>
      <c r="Z303" s="149"/>
      <c r="AA303" s="149"/>
      <c r="AB303" s="149"/>
      <c r="AC303" s="149"/>
      <c r="AD303" s="149"/>
      <c r="AE303" s="149"/>
      <c r="AF303" s="149"/>
      <c r="AG303" s="149" t="s">
        <v>168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67">
        <v>113</v>
      </c>
      <c r="B304" s="168" t="s">
        <v>445</v>
      </c>
      <c r="C304" s="182" t="s">
        <v>446</v>
      </c>
      <c r="D304" s="169" t="s">
        <v>179</v>
      </c>
      <c r="E304" s="170">
        <v>12.2</v>
      </c>
      <c r="F304" s="171"/>
      <c r="G304" s="172">
        <f>ROUND(E304*F304,2)</f>
        <v>0</v>
      </c>
      <c r="H304" s="159">
        <v>23.14</v>
      </c>
      <c r="I304" s="158">
        <f>ROUND(E304*H304,2)</f>
        <v>282.31</v>
      </c>
      <c r="J304" s="159">
        <v>40.159999999999997</v>
      </c>
      <c r="K304" s="158">
        <f>ROUND(E304*J304,2)</f>
        <v>489.95</v>
      </c>
      <c r="L304" s="158">
        <v>15</v>
      </c>
      <c r="M304" s="158">
        <f>G304*(1+L304/100)</f>
        <v>0</v>
      </c>
      <c r="N304" s="158">
        <v>4.0000000000000003E-5</v>
      </c>
      <c r="O304" s="158">
        <f>ROUND(E304*N304,2)</f>
        <v>0</v>
      </c>
      <c r="P304" s="158">
        <v>0</v>
      </c>
      <c r="Q304" s="158">
        <f>ROUND(E304*P304,2)</f>
        <v>0</v>
      </c>
      <c r="R304" s="158"/>
      <c r="S304" s="158" t="s">
        <v>164</v>
      </c>
      <c r="T304" s="158" t="s">
        <v>140</v>
      </c>
      <c r="U304" s="158">
        <v>7.0000000000000007E-2</v>
      </c>
      <c r="V304" s="158">
        <f>ROUND(E304*U304,2)</f>
        <v>0.85</v>
      </c>
      <c r="W304" s="158"/>
      <c r="X304" s="158" t="s">
        <v>165</v>
      </c>
      <c r="Y304" s="149"/>
      <c r="Z304" s="149"/>
      <c r="AA304" s="149"/>
      <c r="AB304" s="149"/>
      <c r="AC304" s="149"/>
      <c r="AD304" s="149"/>
      <c r="AE304" s="149"/>
      <c r="AF304" s="149"/>
      <c r="AG304" s="149" t="s">
        <v>166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56"/>
      <c r="B305" s="157"/>
      <c r="C305" s="190" t="s">
        <v>773</v>
      </c>
      <c r="D305" s="186"/>
      <c r="E305" s="187">
        <v>3.2</v>
      </c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  <c r="X305" s="158"/>
      <c r="Y305" s="149"/>
      <c r="Z305" s="149"/>
      <c r="AA305" s="149"/>
      <c r="AB305" s="149"/>
      <c r="AC305" s="149"/>
      <c r="AD305" s="149"/>
      <c r="AE305" s="149"/>
      <c r="AF305" s="149"/>
      <c r="AG305" s="149" t="s">
        <v>168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/>
      <c r="B306" s="157"/>
      <c r="C306" s="190" t="s">
        <v>774</v>
      </c>
      <c r="D306" s="186"/>
      <c r="E306" s="187">
        <v>6.1</v>
      </c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49"/>
      <c r="Z306" s="149"/>
      <c r="AA306" s="149"/>
      <c r="AB306" s="149"/>
      <c r="AC306" s="149"/>
      <c r="AD306" s="149"/>
      <c r="AE306" s="149"/>
      <c r="AF306" s="149"/>
      <c r="AG306" s="149" t="s">
        <v>168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6"/>
      <c r="B307" s="157"/>
      <c r="C307" s="190" t="s">
        <v>775</v>
      </c>
      <c r="D307" s="186"/>
      <c r="E307" s="187">
        <v>2.9</v>
      </c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49"/>
      <c r="Z307" s="149"/>
      <c r="AA307" s="149"/>
      <c r="AB307" s="149"/>
      <c r="AC307" s="149"/>
      <c r="AD307" s="149"/>
      <c r="AE307" s="149"/>
      <c r="AF307" s="149"/>
      <c r="AG307" s="149" t="s">
        <v>168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67">
        <v>114</v>
      </c>
      <c r="B308" s="168" t="s">
        <v>448</v>
      </c>
      <c r="C308" s="182" t="s">
        <v>449</v>
      </c>
      <c r="D308" s="169" t="s">
        <v>174</v>
      </c>
      <c r="E308" s="170">
        <v>5.08</v>
      </c>
      <c r="F308" s="171"/>
      <c r="G308" s="172">
        <f>ROUND(E308*F308,2)</f>
        <v>0</v>
      </c>
      <c r="H308" s="159">
        <v>0</v>
      </c>
      <c r="I308" s="158">
        <f>ROUND(E308*H308,2)</f>
        <v>0</v>
      </c>
      <c r="J308" s="159">
        <v>16.7</v>
      </c>
      <c r="K308" s="158">
        <f>ROUND(E308*J308,2)</f>
        <v>84.84</v>
      </c>
      <c r="L308" s="158">
        <v>15</v>
      </c>
      <c r="M308" s="158">
        <f>G308*(1+L308/100)</f>
        <v>0</v>
      </c>
      <c r="N308" s="158">
        <v>0</v>
      </c>
      <c r="O308" s="158">
        <f>ROUND(E308*N308,2)</f>
        <v>0</v>
      </c>
      <c r="P308" s="158">
        <v>0</v>
      </c>
      <c r="Q308" s="158">
        <f>ROUND(E308*P308,2)</f>
        <v>0</v>
      </c>
      <c r="R308" s="158"/>
      <c r="S308" s="158" t="s">
        <v>164</v>
      </c>
      <c r="T308" s="158" t="s">
        <v>140</v>
      </c>
      <c r="U308" s="158">
        <v>0.03</v>
      </c>
      <c r="V308" s="158">
        <f>ROUND(E308*U308,2)</f>
        <v>0.15</v>
      </c>
      <c r="W308" s="158"/>
      <c r="X308" s="158" t="s">
        <v>165</v>
      </c>
      <c r="Y308" s="149"/>
      <c r="Z308" s="149"/>
      <c r="AA308" s="149"/>
      <c r="AB308" s="149"/>
      <c r="AC308" s="149"/>
      <c r="AD308" s="149"/>
      <c r="AE308" s="149"/>
      <c r="AF308" s="149"/>
      <c r="AG308" s="149" t="s">
        <v>166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6"/>
      <c r="B309" s="157"/>
      <c r="C309" s="190" t="s">
        <v>706</v>
      </c>
      <c r="D309" s="186"/>
      <c r="E309" s="187">
        <v>1.4</v>
      </c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49"/>
      <c r="Z309" s="149"/>
      <c r="AA309" s="149"/>
      <c r="AB309" s="149"/>
      <c r="AC309" s="149"/>
      <c r="AD309" s="149"/>
      <c r="AE309" s="149"/>
      <c r="AF309" s="149"/>
      <c r="AG309" s="149" t="s">
        <v>168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6"/>
      <c r="B310" s="157"/>
      <c r="C310" s="190" t="s">
        <v>661</v>
      </c>
      <c r="D310" s="186"/>
      <c r="E310" s="187">
        <v>2.88</v>
      </c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49"/>
      <c r="Z310" s="149"/>
      <c r="AA310" s="149"/>
      <c r="AB310" s="149"/>
      <c r="AC310" s="149"/>
      <c r="AD310" s="149"/>
      <c r="AE310" s="149"/>
      <c r="AF310" s="149"/>
      <c r="AG310" s="149" t="s">
        <v>168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190" t="s">
        <v>662</v>
      </c>
      <c r="D311" s="186"/>
      <c r="E311" s="187">
        <v>0.8</v>
      </c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49"/>
      <c r="Z311" s="149"/>
      <c r="AA311" s="149"/>
      <c r="AB311" s="149"/>
      <c r="AC311" s="149"/>
      <c r="AD311" s="149"/>
      <c r="AE311" s="149"/>
      <c r="AF311" s="149"/>
      <c r="AG311" s="149" t="s">
        <v>168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67">
        <v>115</v>
      </c>
      <c r="B312" s="168" t="s">
        <v>450</v>
      </c>
      <c r="C312" s="182" t="s">
        <v>451</v>
      </c>
      <c r="D312" s="169" t="s">
        <v>174</v>
      </c>
      <c r="E312" s="170">
        <v>5.08</v>
      </c>
      <c r="F312" s="171"/>
      <c r="G312" s="172">
        <f>ROUND(E312*F312,2)</f>
        <v>0</v>
      </c>
      <c r="H312" s="159">
        <v>13.6</v>
      </c>
      <c r="I312" s="158">
        <f>ROUND(E312*H312,2)</f>
        <v>69.09</v>
      </c>
      <c r="J312" s="159">
        <v>0</v>
      </c>
      <c r="K312" s="158">
        <f>ROUND(E312*J312,2)</f>
        <v>0</v>
      </c>
      <c r="L312" s="158">
        <v>15</v>
      </c>
      <c r="M312" s="158">
        <f>G312*(1+L312/100)</f>
        <v>0</v>
      </c>
      <c r="N312" s="158">
        <v>1.1999999999999999E-3</v>
      </c>
      <c r="O312" s="158">
        <f>ROUND(E312*N312,2)</f>
        <v>0.01</v>
      </c>
      <c r="P312" s="158">
        <v>0</v>
      </c>
      <c r="Q312" s="158">
        <f>ROUND(E312*P312,2)</f>
        <v>0</v>
      </c>
      <c r="R312" s="158"/>
      <c r="S312" s="158" t="s">
        <v>164</v>
      </c>
      <c r="T312" s="158" t="s">
        <v>140</v>
      </c>
      <c r="U312" s="158">
        <v>0</v>
      </c>
      <c r="V312" s="158">
        <f>ROUND(E312*U312,2)</f>
        <v>0</v>
      </c>
      <c r="W312" s="158"/>
      <c r="X312" s="158" t="s">
        <v>165</v>
      </c>
      <c r="Y312" s="149"/>
      <c r="Z312" s="149"/>
      <c r="AA312" s="149"/>
      <c r="AB312" s="149"/>
      <c r="AC312" s="149"/>
      <c r="AD312" s="149"/>
      <c r="AE312" s="149"/>
      <c r="AF312" s="149"/>
      <c r="AG312" s="149" t="s">
        <v>166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190" t="s">
        <v>706</v>
      </c>
      <c r="D313" s="186"/>
      <c r="E313" s="187">
        <v>1.4</v>
      </c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49"/>
      <c r="Z313" s="149"/>
      <c r="AA313" s="149"/>
      <c r="AB313" s="149"/>
      <c r="AC313" s="149"/>
      <c r="AD313" s="149"/>
      <c r="AE313" s="149"/>
      <c r="AF313" s="149"/>
      <c r="AG313" s="149" t="s">
        <v>168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90" t="s">
        <v>661</v>
      </c>
      <c r="D314" s="186"/>
      <c r="E314" s="187">
        <v>2.88</v>
      </c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49"/>
      <c r="Z314" s="149"/>
      <c r="AA314" s="149"/>
      <c r="AB314" s="149"/>
      <c r="AC314" s="149"/>
      <c r="AD314" s="149"/>
      <c r="AE314" s="149"/>
      <c r="AF314" s="149"/>
      <c r="AG314" s="149" t="s">
        <v>168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56"/>
      <c r="B315" s="157"/>
      <c r="C315" s="190" t="s">
        <v>662</v>
      </c>
      <c r="D315" s="186"/>
      <c r="E315" s="187">
        <v>0.8</v>
      </c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49"/>
      <c r="Z315" s="149"/>
      <c r="AA315" s="149"/>
      <c r="AB315" s="149"/>
      <c r="AC315" s="149"/>
      <c r="AD315" s="149"/>
      <c r="AE315" s="149"/>
      <c r="AF315" s="149"/>
      <c r="AG315" s="149" t="s">
        <v>168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67">
        <v>116</v>
      </c>
      <c r="B316" s="168" t="s">
        <v>776</v>
      </c>
      <c r="C316" s="182" t="s">
        <v>777</v>
      </c>
      <c r="D316" s="169" t="s">
        <v>179</v>
      </c>
      <c r="E316" s="170">
        <v>6.1</v>
      </c>
      <c r="F316" s="171"/>
      <c r="G316" s="172">
        <f>ROUND(E316*F316,2)</f>
        <v>0</v>
      </c>
      <c r="H316" s="159">
        <v>10.58</v>
      </c>
      <c r="I316" s="158">
        <f>ROUND(E316*H316,2)</f>
        <v>64.540000000000006</v>
      </c>
      <c r="J316" s="159">
        <v>129.02000000000001</v>
      </c>
      <c r="K316" s="158">
        <f>ROUND(E316*J316,2)</f>
        <v>787.02</v>
      </c>
      <c r="L316" s="158">
        <v>15</v>
      </c>
      <c r="M316" s="158">
        <f>G316*(1+L316/100)</f>
        <v>0</v>
      </c>
      <c r="N316" s="158">
        <v>3.2000000000000003E-4</v>
      </c>
      <c r="O316" s="158">
        <f>ROUND(E316*N316,2)</f>
        <v>0</v>
      </c>
      <c r="P316" s="158">
        <v>0</v>
      </c>
      <c r="Q316" s="158">
        <f>ROUND(E316*P316,2)</f>
        <v>0</v>
      </c>
      <c r="R316" s="158"/>
      <c r="S316" s="158" t="s">
        <v>164</v>
      </c>
      <c r="T316" s="158" t="s">
        <v>140</v>
      </c>
      <c r="U316" s="158">
        <v>0.23599999999999999</v>
      </c>
      <c r="V316" s="158">
        <f>ROUND(E316*U316,2)</f>
        <v>1.44</v>
      </c>
      <c r="W316" s="158"/>
      <c r="X316" s="158" t="s">
        <v>165</v>
      </c>
      <c r="Y316" s="149"/>
      <c r="Z316" s="149"/>
      <c r="AA316" s="149"/>
      <c r="AB316" s="149"/>
      <c r="AC316" s="149"/>
      <c r="AD316" s="149"/>
      <c r="AE316" s="149"/>
      <c r="AF316" s="149"/>
      <c r="AG316" s="149" t="s">
        <v>166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6"/>
      <c r="B317" s="157"/>
      <c r="C317" s="190" t="s">
        <v>773</v>
      </c>
      <c r="D317" s="186"/>
      <c r="E317" s="187">
        <v>3.2</v>
      </c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49"/>
      <c r="Z317" s="149"/>
      <c r="AA317" s="149"/>
      <c r="AB317" s="149"/>
      <c r="AC317" s="149"/>
      <c r="AD317" s="149"/>
      <c r="AE317" s="149"/>
      <c r="AF317" s="149"/>
      <c r="AG317" s="149" t="s">
        <v>168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190" t="s">
        <v>778</v>
      </c>
      <c r="D318" s="186"/>
      <c r="E318" s="187">
        <v>2.9</v>
      </c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49"/>
      <c r="Z318" s="149"/>
      <c r="AA318" s="149"/>
      <c r="AB318" s="149"/>
      <c r="AC318" s="149"/>
      <c r="AD318" s="149"/>
      <c r="AE318" s="149"/>
      <c r="AF318" s="149"/>
      <c r="AG318" s="149" t="s">
        <v>168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67">
        <v>117</v>
      </c>
      <c r="B319" s="168" t="s">
        <v>779</v>
      </c>
      <c r="C319" s="182" t="s">
        <v>780</v>
      </c>
      <c r="D319" s="169" t="s">
        <v>179</v>
      </c>
      <c r="E319" s="170">
        <v>6.1</v>
      </c>
      <c r="F319" s="171"/>
      <c r="G319" s="172">
        <f>ROUND(E319*F319,2)</f>
        <v>0</v>
      </c>
      <c r="H319" s="159">
        <v>5.7</v>
      </c>
      <c r="I319" s="158">
        <f>ROUND(E319*H319,2)</f>
        <v>34.770000000000003</v>
      </c>
      <c r="J319" s="159">
        <v>96.5</v>
      </c>
      <c r="K319" s="158">
        <f>ROUND(E319*J319,2)</f>
        <v>588.65</v>
      </c>
      <c r="L319" s="158">
        <v>15</v>
      </c>
      <c r="M319" s="158">
        <f>G319*(1+L319/100)</f>
        <v>0</v>
      </c>
      <c r="N319" s="158">
        <v>0</v>
      </c>
      <c r="O319" s="158">
        <f>ROUND(E319*N319,2)</f>
        <v>0</v>
      </c>
      <c r="P319" s="158">
        <v>0</v>
      </c>
      <c r="Q319" s="158">
        <f>ROUND(E319*P319,2)</f>
        <v>0</v>
      </c>
      <c r="R319" s="158"/>
      <c r="S319" s="158" t="s">
        <v>164</v>
      </c>
      <c r="T319" s="158" t="s">
        <v>140</v>
      </c>
      <c r="U319" s="158">
        <v>0.154</v>
      </c>
      <c r="V319" s="158">
        <f>ROUND(E319*U319,2)</f>
        <v>0.94</v>
      </c>
      <c r="W319" s="158"/>
      <c r="X319" s="158" t="s">
        <v>165</v>
      </c>
      <c r="Y319" s="149"/>
      <c r="Z319" s="149"/>
      <c r="AA319" s="149"/>
      <c r="AB319" s="149"/>
      <c r="AC319" s="149"/>
      <c r="AD319" s="149"/>
      <c r="AE319" s="149"/>
      <c r="AF319" s="149"/>
      <c r="AG319" s="149" t="s">
        <v>166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6"/>
      <c r="B320" s="157"/>
      <c r="C320" s="190" t="s">
        <v>773</v>
      </c>
      <c r="D320" s="186"/>
      <c r="E320" s="187">
        <v>3.2</v>
      </c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49"/>
      <c r="Z320" s="149"/>
      <c r="AA320" s="149"/>
      <c r="AB320" s="149"/>
      <c r="AC320" s="149"/>
      <c r="AD320" s="149"/>
      <c r="AE320" s="149"/>
      <c r="AF320" s="149"/>
      <c r="AG320" s="149" t="s">
        <v>168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6"/>
      <c r="B321" s="157"/>
      <c r="C321" s="190" t="s">
        <v>778</v>
      </c>
      <c r="D321" s="186"/>
      <c r="E321" s="187">
        <v>2.9</v>
      </c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49"/>
      <c r="Z321" s="149"/>
      <c r="AA321" s="149"/>
      <c r="AB321" s="149"/>
      <c r="AC321" s="149"/>
      <c r="AD321" s="149"/>
      <c r="AE321" s="149"/>
      <c r="AF321" s="149"/>
      <c r="AG321" s="149" t="s">
        <v>168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ht="22.5" outlineLevel="1" x14ac:dyDescent="0.2">
      <c r="A322" s="167">
        <v>118</v>
      </c>
      <c r="B322" s="168" t="s">
        <v>454</v>
      </c>
      <c r="C322" s="182" t="s">
        <v>455</v>
      </c>
      <c r="D322" s="169" t="s">
        <v>174</v>
      </c>
      <c r="E322" s="170">
        <v>5.9744999999999999</v>
      </c>
      <c r="F322" s="171"/>
      <c r="G322" s="172">
        <f>ROUND(E322*F322,2)</f>
        <v>0</v>
      </c>
      <c r="H322" s="159">
        <v>498.7</v>
      </c>
      <c r="I322" s="158">
        <f>ROUND(E322*H322,2)</f>
        <v>2979.48</v>
      </c>
      <c r="J322" s="159">
        <v>0</v>
      </c>
      <c r="K322" s="158">
        <f>ROUND(E322*J322,2)</f>
        <v>0</v>
      </c>
      <c r="L322" s="158">
        <v>15</v>
      </c>
      <c r="M322" s="158">
        <f>G322*(1+L322/100)</f>
        <v>0</v>
      </c>
      <c r="N322" s="158">
        <v>0</v>
      </c>
      <c r="O322" s="158">
        <f>ROUND(E322*N322,2)</f>
        <v>0</v>
      </c>
      <c r="P322" s="158">
        <v>0</v>
      </c>
      <c r="Q322" s="158">
        <f>ROUND(E322*P322,2)</f>
        <v>0</v>
      </c>
      <c r="R322" s="158"/>
      <c r="S322" s="158" t="s">
        <v>139</v>
      </c>
      <c r="T322" s="158" t="s">
        <v>140</v>
      </c>
      <c r="U322" s="158">
        <v>0</v>
      </c>
      <c r="V322" s="158">
        <f>ROUND(E322*U322,2)</f>
        <v>0</v>
      </c>
      <c r="W322" s="158"/>
      <c r="X322" s="158" t="s">
        <v>191</v>
      </c>
      <c r="Y322" s="149"/>
      <c r="Z322" s="149"/>
      <c r="AA322" s="149"/>
      <c r="AB322" s="149"/>
      <c r="AC322" s="149"/>
      <c r="AD322" s="149"/>
      <c r="AE322" s="149"/>
      <c r="AF322" s="149"/>
      <c r="AG322" s="149" t="s">
        <v>192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191" t="s">
        <v>456</v>
      </c>
      <c r="D323" s="188"/>
      <c r="E323" s="189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49"/>
      <c r="Z323" s="149"/>
      <c r="AA323" s="149"/>
      <c r="AB323" s="149"/>
      <c r="AC323" s="149"/>
      <c r="AD323" s="149"/>
      <c r="AE323" s="149"/>
      <c r="AF323" s="149"/>
      <c r="AG323" s="149" t="s">
        <v>168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192" t="s">
        <v>781</v>
      </c>
      <c r="D324" s="188"/>
      <c r="E324" s="189">
        <v>1.4</v>
      </c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49"/>
      <c r="Z324" s="149"/>
      <c r="AA324" s="149"/>
      <c r="AB324" s="149"/>
      <c r="AC324" s="149"/>
      <c r="AD324" s="149"/>
      <c r="AE324" s="149"/>
      <c r="AF324" s="149"/>
      <c r="AG324" s="149" t="s">
        <v>168</v>
      </c>
      <c r="AH324" s="149">
        <v>2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56"/>
      <c r="B325" s="157"/>
      <c r="C325" s="192" t="s">
        <v>782</v>
      </c>
      <c r="D325" s="188"/>
      <c r="E325" s="189">
        <v>2.88</v>
      </c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49"/>
      <c r="Z325" s="149"/>
      <c r="AA325" s="149"/>
      <c r="AB325" s="149"/>
      <c r="AC325" s="149"/>
      <c r="AD325" s="149"/>
      <c r="AE325" s="149"/>
      <c r="AF325" s="149"/>
      <c r="AG325" s="149" t="s">
        <v>168</v>
      </c>
      <c r="AH325" s="149">
        <v>2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192" t="s">
        <v>783</v>
      </c>
      <c r="D326" s="188"/>
      <c r="E326" s="189">
        <v>0.8</v>
      </c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49"/>
      <c r="Z326" s="149"/>
      <c r="AA326" s="149"/>
      <c r="AB326" s="149"/>
      <c r="AC326" s="149"/>
      <c r="AD326" s="149"/>
      <c r="AE326" s="149"/>
      <c r="AF326" s="149"/>
      <c r="AG326" s="149" t="s">
        <v>168</v>
      </c>
      <c r="AH326" s="149">
        <v>2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6"/>
      <c r="B327" s="157"/>
      <c r="C327" s="192" t="s">
        <v>784</v>
      </c>
      <c r="D327" s="188"/>
      <c r="E327" s="189">
        <v>0.32</v>
      </c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49"/>
      <c r="Z327" s="149"/>
      <c r="AA327" s="149"/>
      <c r="AB327" s="149"/>
      <c r="AC327" s="149"/>
      <c r="AD327" s="149"/>
      <c r="AE327" s="149"/>
      <c r="AF327" s="149"/>
      <c r="AG327" s="149" t="s">
        <v>168</v>
      </c>
      <c r="AH327" s="149">
        <v>2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192" t="s">
        <v>785</v>
      </c>
      <c r="D328" s="188"/>
      <c r="E328" s="189">
        <v>0.28999999999999998</v>
      </c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49"/>
      <c r="Z328" s="149"/>
      <c r="AA328" s="149"/>
      <c r="AB328" s="149"/>
      <c r="AC328" s="149"/>
      <c r="AD328" s="149"/>
      <c r="AE328" s="149"/>
      <c r="AF328" s="149"/>
      <c r="AG328" s="149" t="s">
        <v>168</v>
      </c>
      <c r="AH328" s="149">
        <v>2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6"/>
      <c r="B329" s="157"/>
      <c r="C329" s="191" t="s">
        <v>458</v>
      </c>
      <c r="D329" s="188"/>
      <c r="E329" s="189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49"/>
      <c r="Z329" s="149"/>
      <c r="AA329" s="149"/>
      <c r="AB329" s="149"/>
      <c r="AC329" s="149"/>
      <c r="AD329" s="149"/>
      <c r="AE329" s="149"/>
      <c r="AF329" s="149"/>
      <c r="AG329" s="149" t="s">
        <v>168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6"/>
      <c r="B330" s="157"/>
      <c r="C330" s="190" t="s">
        <v>786</v>
      </c>
      <c r="D330" s="186"/>
      <c r="E330" s="187">
        <v>5.9744999999999999</v>
      </c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49"/>
      <c r="Z330" s="149"/>
      <c r="AA330" s="149"/>
      <c r="AB330" s="149"/>
      <c r="AC330" s="149"/>
      <c r="AD330" s="149"/>
      <c r="AE330" s="149"/>
      <c r="AF330" s="149"/>
      <c r="AG330" s="149" t="s">
        <v>168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73">
        <v>119</v>
      </c>
      <c r="B331" s="174" t="s">
        <v>787</v>
      </c>
      <c r="C331" s="181" t="s">
        <v>788</v>
      </c>
      <c r="D331" s="175" t="s">
        <v>0</v>
      </c>
      <c r="E331" s="176">
        <v>94.2941</v>
      </c>
      <c r="F331" s="177"/>
      <c r="G331" s="178">
        <f>ROUND(E331*F331,2)</f>
        <v>0</v>
      </c>
      <c r="H331" s="159">
        <v>0</v>
      </c>
      <c r="I331" s="158">
        <f>ROUND(E331*H331,2)</f>
        <v>0</v>
      </c>
      <c r="J331" s="159">
        <v>7.4</v>
      </c>
      <c r="K331" s="158">
        <f>ROUND(E331*J331,2)</f>
        <v>697.78</v>
      </c>
      <c r="L331" s="158">
        <v>15</v>
      </c>
      <c r="M331" s="158">
        <f>G331*(1+L331/100)</f>
        <v>0</v>
      </c>
      <c r="N331" s="158">
        <v>0</v>
      </c>
      <c r="O331" s="158">
        <f>ROUND(E331*N331,2)</f>
        <v>0</v>
      </c>
      <c r="P331" s="158">
        <v>0</v>
      </c>
      <c r="Q331" s="158">
        <f>ROUND(E331*P331,2)</f>
        <v>0</v>
      </c>
      <c r="R331" s="158"/>
      <c r="S331" s="158" t="s">
        <v>164</v>
      </c>
      <c r="T331" s="158" t="s">
        <v>140</v>
      </c>
      <c r="U331" s="158">
        <v>0</v>
      </c>
      <c r="V331" s="158">
        <f>ROUND(E331*U331,2)</f>
        <v>0</v>
      </c>
      <c r="W331" s="158"/>
      <c r="X331" s="158" t="s">
        <v>275</v>
      </c>
      <c r="Y331" s="149"/>
      <c r="Z331" s="149"/>
      <c r="AA331" s="149"/>
      <c r="AB331" s="149"/>
      <c r="AC331" s="149"/>
      <c r="AD331" s="149"/>
      <c r="AE331" s="149"/>
      <c r="AF331" s="149"/>
      <c r="AG331" s="149" t="s">
        <v>276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x14ac:dyDescent="0.2">
      <c r="A332" s="161" t="s">
        <v>134</v>
      </c>
      <c r="B332" s="162" t="s">
        <v>90</v>
      </c>
      <c r="C332" s="180" t="s">
        <v>91</v>
      </c>
      <c r="D332" s="163"/>
      <c r="E332" s="164"/>
      <c r="F332" s="165"/>
      <c r="G332" s="166">
        <f>SUMIF(AG333:AG377,"&lt;&gt;NOR",G333:G377)</f>
        <v>0</v>
      </c>
      <c r="H332" s="160"/>
      <c r="I332" s="160">
        <f>SUM(I333:I377)</f>
        <v>32753.329999999998</v>
      </c>
      <c r="J332" s="160"/>
      <c r="K332" s="160">
        <f>SUM(K333:K377)</f>
        <v>28928.38</v>
      </c>
      <c r="L332" s="160"/>
      <c r="M332" s="160">
        <f>SUM(M333:M377)</f>
        <v>0</v>
      </c>
      <c r="N332" s="160"/>
      <c r="O332" s="160">
        <f>SUM(O333:O377)</f>
        <v>0.22</v>
      </c>
      <c r="P332" s="160"/>
      <c r="Q332" s="160">
        <f>SUM(Q333:Q377)</f>
        <v>0.06</v>
      </c>
      <c r="R332" s="160"/>
      <c r="S332" s="160"/>
      <c r="T332" s="160"/>
      <c r="U332" s="160"/>
      <c r="V332" s="160">
        <f>SUM(V333:V377)</f>
        <v>53.449999999999996</v>
      </c>
      <c r="W332" s="160"/>
      <c r="X332" s="160"/>
      <c r="AG332" t="s">
        <v>135</v>
      </c>
    </row>
    <row r="333" spans="1:60" ht="22.5" outlineLevel="1" x14ac:dyDescent="0.2">
      <c r="A333" s="167">
        <v>120</v>
      </c>
      <c r="B333" s="168" t="s">
        <v>462</v>
      </c>
      <c r="C333" s="182" t="s">
        <v>463</v>
      </c>
      <c r="D333" s="169" t="s">
        <v>174</v>
      </c>
      <c r="E333" s="170">
        <v>59.44</v>
      </c>
      <c r="F333" s="171"/>
      <c r="G333" s="172">
        <f>ROUND(E333*F333,2)</f>
        <v>0</v>
      </c>
      <c r="H333" s="159">
        <v>0</v>
      </c>
      <c r="I333" s="158">
        <f>ROUND(E333*H333,2)</f>
        <v>0</v>
      </c>
      <c r="J333" s="159">
        <v>7.9</v>
      </c>
      <c r="K333" s="158">
        <f>ROUND(E333*J333,2)</f>
        <v>469.58</v>
      </c>
      <c r="L333" s="158">
        <v>15</v>
      </c>
      <c r="M333" s="158">
        <f>G333*(1+L333/100)</f>
        <v>0</v>
      </c>
      <c r="N333" s="158">
        <v>0</v>
      </c>
      <c r="O333" s="158">
        <f>ROUND(E333*N333,2)</f>
        <v>0</v>
      </c>
      <c r="P333" s="158">
        <v>0</v>
      </c>
      <c r="Q333" s="158">
        <f>ROUND(E333*P333,2)</f>
        <v>0</v>
      </c>
      <c r="R333" s="158"/>
      <c r="S333" s="158" t="s">
        <v>164</v>
      </c>
      <c r="T333" s="158" t="s">
        <v>140</v>
      </c>
      <c r="U333" s="158">
        <v>1.6E-2</v>
      </c>
      <c r="V333" s="158">
        <f>ROUND(E333*U333,2)</f>
        <v>0.95</v>
      </c>
      <c r="W333" s="158"/>
      <c r="X333" s="158" t="s">
        <v>165</v>
      </c>
      <c r="Y333" s="149"/>
      <c r="Z333" s="149"/>
      <c r="AA333" s="149"/>
      <c r="AB333" s="149"/>
      <c r="AC333" s="149"/>
      <c r="AD333" s="149"/>
      <c r="AE333" s="149"/>
      <c r="AF333" s="149"/>
      <c r="AG333" s="149" t="s">
        <v>166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6"/>
      <c r="B334" s="157"/>
      <c r="C334" s="190" t="s">
        <v>660</v>
      </c>
      <c r="D334" s="186"/>
      <c r="E334" s="187">
        <v>8.86</v>
      </c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49"/>
      <c r="Z334" s="149"/>
      <c r="AA334" s="149"/>
      <c r="AB334" s="149"/>
      <c r="AC334" s="149"/>
      <c r="AD334" s="149"/>
      <c r="AE334" s="149"/>
      <c r="AF334" s="149"/>
      <c r="AG334" s="149" t="s">
        <v>168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190" t="s">
        <v>702</v>
      </c>
      <c r="D335" s="186"/>
      <c r="E335" s="187">
        <v>9.6199999999999992</v>
      </c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49"/>
      <c r="Z335" s="149"/>
      <c r="AA335" s="149"/>
      <c r="AB335" s="149"/>
      <c r="AC335" s="149"/>
      <c r="AD335" s="149"/>
      <c r="AE335" s="149"/>
      <c r="AF335" s="149"/>
      <c r="AG335" s="149" t="s">
        <v>168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56"/>
      <c r="B336" s="157"/>
      <c r="C336" s="190" t="s">
        <v>669</v>
      </c>
      <c r="D336" s="186"/>
      <c r="E336" s="187">
        <v>10.5</v>
      </c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49"/>
      <c r="Z336" s="149"/>
      <c r="AA336" s="149"/>
      <c r="AB336" s="149"/>
      <c r="AC336" s="149"/>
      <c r="AD336" s="149"/>
      <c r="AE336" s="149"/>
      <c r="AF336" s="149"/>
      <c r="AG336" s="149" t="s">
        <v>168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6"/>
      <c r="B337" s="157"/>
      <c r="C337" s="190" t="s">
        <v>670</v>
      </c>
      <c r="D337" s="186"/>
      <c r="E337" s="187">
        <v>16.96</v>
      </c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49"/>
      <c r="Z337" s="149"/>
      <c r="AA337" s="149"/>
      <c r="AB337" s="149"/>
      <c r="AC337" s="149"/>
      <c r="AD337" s="149"/>
      <c r="AE337" s="149"/>
      <c r="AF337" s="149"/>
      <c r="AG337" s="149" t="s">
        <v>168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/>
      <c r="B338" s="157"/>
      <c r="C338" s="190" t="s">
        <v>671</v>
      </c>
      <c r="D338" s="186"/>
      <c r="E338" s="187">
        <v>13.5</v>
      </c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49"/>
      <c r="Z338" s="149"/>
      <c r="AA338" s="149"/>
      <c r="AB338" s="149"/>
      <c r="AC338" s="149"/>
      <c r="AD338" s="149"/>
      <c r="AE338" s="149"/>
      <c r="AF338" s="149"/>
      <c r="AG338" s="149" t="s">
        <v>168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67">
        <v>121</v>
      </c>
      <c r="B339" s="168" t="s">
        <v>464</v>
      </c>
      <c r="C339" s="182" t="s">
        <v>465</v>
      </c>
      <c r="D339" s="169" t="s">
        <v>174</v>
      </c>
      <c r="E339" s="170">
        <v>59.44</v>
      </c>
      <c r="F339" s="171"/>
      <c r="G339" s="172">
        <f>ROUND(E339*F339,2)</f>
        <v>0</v>
      </c>
      <c r="H339" s="159">
        <v>0</v>
      </c>
      <c r="I339" s="158">
        <f>ROUND(E339*H339,2)</f>
        <v>0</v>
      </c>
      <c r="J339" s="159">
        <v>25.7</v>
      </c>
      <c r="K339" s="158">
        <f>ROUND(E339*J339,2)</f>
        <v>1527.61</v>
      </c>
      <c r="L339" s="158">
        <v>15</v>
      </c>
      <c r="M339" s="158">
        <f>G339*(1+L339/100)</f>
        <v>0</v>
      </c>
      <c r="N339" s="158">
        <v>0</v>
      </c>
      <c r="O339" s="158">
        <f>ROUND(E339*N339,2)</f>
        <v>0</v>
      </c>
      <c r="P339" s="158">
        <v>0</v>
      </c>
      <c r="Q339" s="158">
        <f>ROUND(E339*P339,2)</f>
        <v>0</v>
      </c>
      <c r="R339" s="158"/>
      <c r="S339" s="158" t="s">
        <v>164</v>
      </c>
      <c r="T339" s="158" t="s">
        <v>140</v>
      </c>
      <c r="U339" s="158">
        <v>4.5999999999999999E-2</v>
      </c>
      <c r="V339" s="158">
        <f>ROUND(E339*U339,2)</f>
        <v>2.73</v>
      </c>
      <c r="W339" s="158"/>
      <c r="X339" s="158" t="s">
        <v>165</v>
      </c>
      <c r="Y339" s="149"/>
      <c r="Z339" s="149"/>
      <c r="AA339" s="149"/>
      <c r="AB339" s="149"/>
      <c r="AC339" s="149"/>
      <c r="AD339" s="149"/>
      <c r="AE339" s="149"/>
      <c r="AF339" s="149"/>
      <c r="AG339" s="149" t="s">
        <v>166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56"/>
      <c r="B340" s="157"/>
      <c r="C340" s="190" t="s">
        <v>660</v>
      </c>
      <c r="D340" s="186"/>
      <c r="E340" s="187">
        <v>8.86</v>
      </c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49"/>
      <c r="Z340" s="149"/>
      <c r="AA340" s="149"/>
      <c r="AB340" s="149"/>
      <c r="AC340" s="149"/>
      <c r="AD340" s="149"/>
      <c r="AE340" s="149"/>
      <c r="AF340" s="149"/>
      <c r="AG340" s="149" t="s">
        <v>168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190" t="s">
        <v>702</v>
      </c>
      <c r="D341" s="186"/>
      <c r="E341" s="187">
        <v>9.6199999999999992</v>
      </c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49"/>
      <c r="Z341" s="149"/>
      <c r="AA341" s="149"/>
      <c r="AB341" s="149"/>
      <c r="AC341" s="149"/>
      <c r="AD341" s="149"/>
      <c r="AE341" s="149"/>
      <c r="AF341" s="149"/>
      <c r="AG341" s="149" t="s">
        <v>168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56"/>
      <c r="B342" s="157"/>
      <c r="C342" s="190" t="s">
        <v>669</v>
      </c>
      <c r="D342" s="186"/>
      <c r="E342" s="187">
        <v>10.5</v>
      </c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49"/>
      <c r="Z342" s="149"/>
      <c r="AA342" s="149"/>
      <c r="AB342" s="149"/>
      <c r="AC342" s="149"/>
      <c r="AD342" s="149"/>
      <c r="AE342" s="149"/>
      <c r="AF342" s="149"/>
      <c r="AG342" s="149" t="s">
        <v>168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190" t="s">
        <v>670</v>
      </c>
      <c r="D343" s="186"/>
      <c r="E343" s="187">
        <v>16.96</v>
      </c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49"/>
      <c r="Z343" s="149"/>
      <c r="AA343" s="149"/>
      <c r="AB343" s="149"/>
      <c r="AC343" s="149"/>
      <c r="AD343" s="149"/>
      <c r="AE343" s="149"/>
      <c r="AF343" s="149"/>
      <c r="AG343" s="149" t="s">
        <v>168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6"/>
      <c r="B344" s="157"/>
      <c r="C344" s="190" t="s">
        <v>671</v>
      </c>
      <c r="D344" s="186"/>
      <c r="E344" s="187">
        <v>13.5</v>
      </c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49"/>
      <c r="Z344" s="149"/>
      <c r="AA344" s="149"/>
      <c r="AB344" s="149"/>
      <c r="AC344" s="149"/>
      <c r="AD344" s="149"/>
      <c r="AE344" s="149"/>
      <c r="AF344" s="149"/>
      <c r="AG344" s="149" t="s">
        <v>168</v>
      </c>
      <c r="AH344" s="149">
        <v>0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ht="22.5" outlineLevel="1" x14ac:dyDescent="0.2">
      <c r="A345" s="167">
        <v>122</v>
      </c>
      <c r="B345" s="168" t="s">
        <v>466</v>
      </c>
      <c r="C345" s="182" t="s">
        <v>467</v>
      </c>
      <c r="D345" s="169" t="s">
        <v>179</v>
      </c>
      <c r="E345" s="170">
        <v>63</v>
      </c>
      <c r="F345" s="171"/>
      <c r="G345" s="172">
        <f>ROUND(E345*F345,2)</f>
        <v>0</v>
      </c>
      <c r="H345" s="159">
        <v>34.78</v>
      </c>
      <c r="I345" s="158">
        <f>ROUND(E345*H345,2)</f>
        <v>2191.14</v>
      </c>
      <c r="J345" s="159">
        <v>79.42</v>
      </c>
      <c r="K345" s="158">
        <f>ROUND(E345*J345,2)</f>
        <v>5003.46</v>
      </c>
      <c r="L345" s="158">
        <v>15</v>
      </c>
      <c r="M345" s="158">
        <f>G345*(1+L345/100)</f>
        <v>0</v>
      </c>
      <c r="N345" s="158">
        <v>8.0000000000000007E-5</v>
      </c>
      <c r="O345" s="158">
        <f>ROUND(E345*N345,2)</f>
        <v>0.01</v>
      </c>
      <c r="P345" s="158">
        <v>0</v>
      </c>
      <c r="Q345" s="158">
        <f>ROUND(E345*P345,2)</f>
        <v>0</v>
      </c>
      <c r="R345" s="158"/>
      <c r="S345" s="158" t="s">
        <v>164</v>
      </c>
      <c r="T345" s="158" t="s">
        <v>140</v>
      </c>
      <c r="U345" s="158">
        <v>0.13719999999999999</v>
      </c>
      <c r="V345" s="158">
        <f>ROUND(E345*U345,2)</f>
        <v>8.64</v>
      </c>
      <c r="W345" s="158"/>
      <c r="X345" s="158" t="s">
        <v>165</v>
      </c>
      <c r="Y345" s="149"/>
      <c r="Z345" s="149"/>
      <c r="AA345" s="149"/>
      <c r="AB345" s="149"/>
      <c r="AC345" s="149"/>
      <c r="AD345" s="149"/>
      <c r="AE345" s="149"/>
      <c r="AF345" s="149"/>
      <c r="AG345" s="149" t="s">
        <v>166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56"/>
      <c r="B346" s="157"/>
      <c r="C346" s="190" t="s">
        <v>789</v>
      </c>
      <c r="D346" s="186"/>
      <c r="E346" s="187">
        <v>7.8</v>
      </c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49"/>
      <c r="Z346" s="149"/>
      <c r="AA346" s="149"/>
      <c r="AB346" s="149"/>
      <c r="AC346" s="149"/>
      <c r="AD346" s="149"/>
      <c r="AE346" s="149"/>
      <c r="AF346" s="149"/>
      <c r="AG346" s="149" t="s">
        <v>168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6"/>
      <c r="B347" s="157"/>
      <c r="C347" s="190" t="s">
        <v>790</v>
      </c>
      <c r="D347" s="186"/>
      <c r="E347" s="187">
        <v>11.8</v>
      </c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49"/>
      <c r="Z347" s="149"/>
      <c r="AA347" s="149"/>
      <c r="AB347" s="149"/>
      <c r="AC347" s="149"/>
      <c r="AD347" s="149"/>
      <c r="AE347" s="149"/>
      <c r="AF347" s="149"/>
      <c r="AG347" s="149" t="s">
        <v>168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6"/>
      <c r="B348" s="157"/>
      <c r="C348" s="190" t="s">
        <v>791</v>
      </c>
      <c r="D348" s="186"/>
      <c r="E348" s="187">
        <v>12.2</v>
      </c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49"/>
      <c r="Z348" s="149"/>
      <c r="AA348" s="149"/>
      <c r="AB348" s="149"/>
      <c r="AC348" s="149"/>
      <c r="AD348" s="149"/>
      <c r="AE348" s="149"/>
      <c r="AF348" s="149"/>
      <c r="AG348" s="149" t="s">
        <v>168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6"/>
      <c r="B349" s="157"/>
      <c r="C349" s="190" t="s">
        <v>792</v>
      </c>
      <c r="D349" s="186"/>
      <c r="E349" s="187">
        <v>16.2</v>
      </c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49"/>
      <c r="Z349" s="149"/>
      <c r="AA349" s="149"/>
      <c r="AB349" s="149"/>
      <c r="AC349" s="149"/>
      <c r="AD349" s="149"/>
      <c r="AE349" s="149"/>
      <c r="AF349" s="149"/>
      <c r="AG349" s="149" t="s">
        <v>168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190" t="s">
        <v>793</v>
      </c>
      <c r="D350" s="186"/>
      <c r="E350" s="187">
        <v>15</v>
      </c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49"/>
      <c r="Z350" s="149"/>
      <c r="AA350" s="149"/>
      <c r="AB350" s="149"/>
      <c r="AC350" s="149"/>
      <c r="AD350" s="149"/>
      <c r="AE350" s="149"/>
      <c r="AF350" s="149"/>
      <c r="AG350" s="149" t="s">
        <v>168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ht="22.5" outlineLevel="1" x14ac:dyDescent="0.2">
      <c r="A351" s="167">
        <v>123</v>
      </c>
      <c r="B351" s="168" t="s">
        <v>471</v>
      </c>
      <c r="C351" s="182" t="s">
        <v>472</v>
      </c>
      <c r="D351" s="169" t="s">
        <v>174</v>
      </c>
      <c r="E351" s="170">
        <v>62.32</v>
      </c>
      <c r="F351" s="171"/>
      <c r="G351" s="172">
        <f>ROUND(E351*F351,2)</f>
        <v>0</v>
      </c>
      <c r="H351" s="159">
        <v>0</v>
      </c>
      <c r="I351" s="158">
        <f>ROUND(E351*H351,2)</f>
        <v>0</v>
      </c>
      <c r="J351" s="159">
        <v>111.9</v>
      </c>
      <c r="K351" s="158">
        <f>ROUND(E351*J351,2)</f>
        <v>6973.61</v>
      </c>
      <c r="L351" s="158">
        <v>15</v>
      </c>
      <c r="M351" s="158">
        <f>G351*(1+L351/100)</f>
        <v>0</v>
      </c>
      <c r="N351" s="158">
        <v>0</v>
      </c>
      <c r="O351" s="158">
        <f>ROUND(E351*N351,2)</f>
        <v>0</v>
      </c>
      <c r="P351" s="158">
        <v>1E-3</v>
      </c>
      <c r="Q351" s="158">
        <f>ROUND(E351*P351,2)</f>
        <v>0.06</v>
      </c>
      <c r="R351" s="158"/>
      <c r="S351" s="158" t="s">
        <v>164</v>
      </c>
      <c r="T351" s="158" t="s">
        <v>140</v>
      </c>
      <c r="U351" s="158">
        <v>0.255</v>
      </c>
      <c r="V351" s="158">
        <f>ROUND(E351*U351,2)</f>
        <v>15.89</v>
      </c>
      <c r="W351" s="158"/>
      <c r="X351" s="158" t="s">
        <v>165</v>
      </c>
      <c r="Y351" s="149"/>
      <c r="Z351" s="149"/>
      <c r="AA351" s="149"/>
      <c r="AB351" s="149"/>
      <c r="AC351" s="149"/>
      <c r="AD351" s="149"/>
      <c r="AE351" s="149"/>
      <c r="AF351" s="149"/>
      <c r="AG351" s="149" t="s">
        <v>166</v>
      </c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56"/>
      <c r="B352" s="157"/>
      <c r="C352" s="190" t="s">
        <v>660</v>
      </c>
      <c r="D352" s="186"/>
      <c r="E352" s="187">
        <v>8.86</v>
      </c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49"/>
      <c r="Z352" s="149"/>
      <c r="AA352" s="149"/>
      <c r="AB352" s="149"/>
      <c r="AC352" s="149"/>
      <c r="AD352" s="149"/>
      <c r="AE352" s="149"/>
      <c r="AF352" s="149"/>
      <c r="AG352" s="149" t="s">
        <v>168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56"/>
      <c r="B353" s="157"/>
      <c r="C353" s="190" t="s">
        <v>702</v>
      </c>
      <c r="D353" s="186"/>
      <c r="E353" s="187">
        <v>9.6199999999999992</v>
      </c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49"/>
      <c r="Z353" s="149"/>
      <c r="AA353" s="149"/>
      <c r="AB353" s="149"/>
      <c r="AC353" s="149"/>
      <c r="AD353" s="149"/>
      <c r="AE353" s="149"/>
      <c r="AF353" s="149"/>
      <c r="AG353" s="149" t="s">
        <v>168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190" t="s">
        <v>669</v>
      </c>
      <c r="D354" s="186"/>
      <c r="E354" s="187">
        <v>10.5</v>
      </c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49"/>
      <c r="Z354" s="149"/>
      <c r="AA354" s="149"/>
      <c r="AB354" s="149"/>
      <c r="AC354" s="149"/>
      <c r="AD354" s="149"/>
      <c r="AE354" s="149"/>
      <c r="AF354" s="149"/>
      <c r="AG354" s="149" t="s">
        <v>168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6"/>
      <c r="B355" s="157"/>
      <c r="C355" s="190" t="s">
        <v>670</v>
      </c>
      <c r="D355" s="186"/>
      <c r="E355" s="187">
        <v>16.96</v>
      </c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49"/>
      <c r="Z355" s="149"/>
      <c r="AA355" s="149"/>
      <c r="AB355" s="149"/>
      <c r="AC355" s="149"/>
      <c r="AD355" s="149"/>
      <c r="AE355" s="149"/>
      <c r="AF355" s="149"/>
      <c r="AG355" s="149" t="s">
        <v>168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56"/>
      <c r="B356" s="157"/>
      <c r="C356" s="190" t="s">
        <v>671</v>
      </c>
      <c r="D356" s="186"/>
      <c r="E356" s="187">
        <v>13.5</v>
      </c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49"/>
      <c r="Z356" s="149"/>
      <c r="AA356" s="149"/>
      <c r="AB356" s="149"/>
      <c r="AC356" s="149"/>
      <c r="AD356" s="149"/>
      <c r="AE356" s="149"/>
      <c r="AF356" s="149"/>
      <c r="AG356" s="149" t="s">
        <v>168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6"/>
      <c r="B357" s="157"/>
      <c r="C357" s="190" t="s">
        <v>661</v>
      </c>
      <c r="D357" s="186"/>
      <c r="E357" s="187">
        <v>2.88</v>
      </c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49"/>
      <c r="Z357" s="149"/>
      <c r="AA357" s="149"/>
      <c r="AB357" s="149"/>
      <c r="AC357" s="149"/>
      <c r="AD357" s="149"/>
      <c r="AE357" s="149"/>
      <c r="AF357" s="149"/>
      <c r="AG357" s="149" t="s">
        <v>168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ht="33.75" outlineLevel="1" x14ac:dyDescent="0.2">
      <c r="A358" s="167">
        <v>124</v>
      </c>
      <c r="B358" s="168" t="s">
        <v>473</v>
      </c>
      <c r="C358" s="182" t="s">
        <v>474</v>
      </c>
      <c r="D358" s="169" t="s">
        <v>174</v>
      </c>
      <c r="E358" s="170">
        <v>59.44</v>
      </c>
      <c r="F358" s="171"/>
      <c r="G358" s="172">
        <f>ROUND(E358*F358,2)</f>
        <v>0</v>
      </c>
      <c r="H358" s="159">
        <v>501.08</v>
      </c>
      <c r="I358" s="158">
        <f>ROUND(E358*H358,2)</f>
        <v>29784.2</v>
      </c>
      <c r="J358" s="159">
        <v>217.02</v>
      </c>
      <c r="K358" s="158">
        <f>ROUND(E358*J358,2)</f>
        <v>12899.67</v>
      </c>
      <c r="L358" s="158">
        <v>15</v>
      </c>
      <c r="M358" s="158">
        <f>G358*(1+L358/100)</f>
        <v>0</v>
      </c>
      <c r="N358" s="158">
        <v>3.46E-3</v>
      </c>
      <c r="O358" s="158">
        <f>ROUND(E358*N358,2)</f>
        <v>0.21</v>
      </c>
      <c r="P358" s="158">
        <v>0</v>
      </c>
      <c r="Q358" s="158">
        <f>ROUND(E358*P358,2)</f>
        <v>0</v>
      </c>
      <c r="R358" s="158"/>
      <c r="S358" s="158" t="s">
        <v>164</v>
      </c>
      <c r="T358" s="158" t="s">
        <v>140</v>
      </c>
      <c r="U358" s="158">
        <v>0.38</v>
      </c>
      <c r="V358" s="158">
        <f>ROUND(E358*U358,2)</f>
        <v>22.59</v>
      </c>
      <c r="W358" s="158"/>
      <c r="X358" s="158" t="s">
        <v>165</v>
      </c>
      <c r="Y358" s="149"/>
      <c r="Z358" s="149"/>
      <c r="AA358" s="149"/>
      <c r="AB358" s="149"/>
      <c r="AC358" s="149"/>
      <c r="AD358" s="149"/>
      <c r="AE358" s="149"/>
      <c r="AF358" s="149"/>
      <c r="AG358" s="149" t="s">
        <v>166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56"/>
      <c r="B359" s="157"/>
      <c r="C359" s="190" t="s">
        <v>660</v>
      </c>
      <c r="D359" s="186"/>
      <c r="E359" s="187">
        <v>8.86</v>
      </c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49"/>
      <c r="Z359" s="149"/>
      <c r="AA359" s="149"/>
      <c r="AB359" s="149"/>
      <c r="AC359" s="149"/>
      <c r="AD359" s="149"/>
      <c r="AE359" s="149"/>
      <c r="AF359" s="149"/>
      <c r="AG359" s="149" t="s">
        <v>168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6"/>
      <c r="B360" s="157"/>
      <c r="C360" s="190" t="s">
        <v>702</v>
      </c>
      <c r="D360" s="186"/>
      <c r="E360" s="187">
        <v>9.6199999999999992</v>
      </c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49"/>
      <c r="Z360" s="149"/>
      <c r="AA360" s="149"/>
      <c r="AB360" s="149"/>
      <c r="AC360" s="149"/>
      <c r="AD360" s="149"/>
      <c r="AE360" s="149"/>
      <c r="AF360" s="149"/>
      <c r="AG360" s="149" t="s">
        <v>168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6"/>
      <c r="B361" s="157"/>
      <c r="C361" s="190" t="s">
        <v>669</v>
      </c>
      <c r="D361" s="186"/>
      <c r="E361" s="187">
        <v>10.5</v>
      </c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49"/>
      <c r="Z361" s="149"/>
      <c r="AA361" s="149"/>
      <c r="AB361" s="149"/>
      <c r="AC361" s="149"/>
      <c r="AD361" s="149"/>
      <c r="AE361" s="149"/>
      <c r="AF361" s="149"/>
      <c r="AG361" s="149" t="s">
        <v>168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190" t="s">
        <v>670</v>
      </c>
      <c r="D362" s="186"/>
      <c r="E362" s="187">
        <v>16.96</v>
      </c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49"/>
      <c r="Z362" s="149"/>
      <c r="AA362" s="149"/>
      <c r="AB362" s="149"/>
      <c r="AC362" s="149"/>
      <c r="AD362" s="149"/>
      <c r="AE362" s="149"/>
      <c r="AF362" s="149"/>
      <c r="AG362" s="149" t="s">
        <v>168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56"/>
      <c r="B363" s="157"/>
      <c r="C363" s="190" t="s">
        <v>671</v>
      </c>
      <c r="D363" s="186"/>
      <c r="E363" s="187">
        <v>13.5</v>
      </c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49"/>
      <c r="Z363" s="149"/>
      <c r="AA363" s="149"/>
      <c r="AB363" s="149"/>
      <c r="AC363" s="149"/>
      <c r="AD363" s="149"/>
      <c r="AE363" s="149"/>
      <c r="AF363" s="149"/>
      <c r="AG363" s="149" t="s">
        <v>168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67">
        <v>125</v>
      </c>
      <c r="B364" s="168" t="s">
        <v>475</v>
      </c>
      <c r="C364" s="182" t="s">
        <v>476</v>
      </c>
      <c r="D364" s="169" t="s">
        <v>179</v>
      </c>
      <c r="E364" s="170">
        <v>2.2000000000000002</v>
      </c>
      <c r="F364" s="171"/>
      <c r="G364" s="172">
        <f>ROUND(E364*F364,2)</f>
        <v>0</v>
      </c>
      <c r="H364" s="159">
        <v>0</v>
      </c>
      <c r="I364" s="158">
        <f>ROUND(E364*H364,2)</f>
        <v>0</v>
      </c>
      <c r="J364" s="159">
        <v>84.9</v>
      </c>
      <c r="K364" s="158">
        <f>ROUND(E364*J364,2)</f>
        <v>186.78</v>
      </c>
      <c r="L364" s="158">
        <v>15</v>
      </c>
      <c r="M364" s="158">
        <f>G364*(1+L364/100)</f>
        <v>0</v>
      </c>
      <c r="N364" s="158">
        <v>0</v>
      </c>
      <c r="O364" s="158">
        <f>ROUND(E364*N364,2)</f>
        <v>0</v>
      </c>
      <c r="P364" s="158">
        <v>0</v>
      </c>
      <c r="Q364" s="158">
        <f>ROUND(E364*P364,2)</f>
        <v>0</v>
      </c>
      <c r="R364" s="158"/>
      <c r="S364" s="158" t="s">
        <v>164</v>
      </c>
      <c r="T364" s="158" t="s">
        <v>140</v>
      </c>
      <c r="U364" s="158">
        <v>0.152</v>
      </c>
      <c r="V364" s="158">
        <f>ROUND(E364*U364,2)</f>
        <v>0.33</v>
      </c>
      <c r="W364" s="158"/>
      <c r="X364" s="158" t="s">
        <v>165</v>
      </c>
      <c r="Y364" s="149"/>
      <c r="Z364" s="149"/>
      <c r="AA364" s="149"/>
      <c r="AB364" s="149"/>
      <c r="AC364" s="149"/>
      <c r="AD364" s="149"/>
      <c r="AE364" s="149"/>
      <c r="AF364" s="149"/>
      <c r="AG364" s="149" t="s">
        <v>166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6"/>
      <c r="B365" s="157"/>
      <c r="C365" s="190" t="s">
        <v>286</v>
      </c>
      <c r="D365" s="186"/>
      <c r="E365" s="187">
        <v>1.4</v>
      </c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49"/>
      <c r="Z365" s="149"/>
      <c r="AA365" s="149"/>
      <c r="AB365" s="149"/>
      <c r="AC365" s="149"/>
      <c r="AD365" s="149"/>
      <c r="AE365" s="149"/>
      <c r="AF365" s="149"/>
      <c r="AG365" s="149" t="s">
        <v>168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190" t="s">
        <v>794</v>
      </c>
      <c r="D366" s="186"/>
      <c r="E366" s="187">
        <v>0.8</v>
      </c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  <c r="X366" s="158"/>
      <c r="Y366" s="149"/>
      <c r="Z366" s="149"/>
      <c r="AA366" s="149"/>
      <c r="AB366" s="149"/>
      <c r="AC366" s="149"/>
      <c r="AD366" s="149"/>
      <c r="AE366" s="149"/>
      <c r="AF366" s="149"/>
      <c r="AG366" s="149" t="s">
        <v>168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ht="22.5" outlineLevel="1" x14ac:dyDescent="0.2">
      <c r="A367" s="167">
        <v>126</v>
      </c>
      <c r="B367" s="168" t="s">
        <v>478</v>
      </c>
      <c r="C367" s="182" t="s">
        <v>479</v>
      </c>
      <c r="D367" s="169" t="s">
        <v>179</v>
      </c>
      <c r="E367" s="170">
        <v>29.72</v>
      </c>
      <c r="F367" s="171"/>
      <c r="G367" s="172">
        <f>ROUND(E367*F367,2)</f>
        <v>0</v>
      </c>
      <c r="H367" s="159">
        <v>11.47</v>
      </c>
      <c r="I367" s="158">
        <f>ROUND(E367*H367,2)</f>
        <v>340.89</v>
      </c>
      <c r="J367" s="159">
        <v>44.33</v>
      </c>
      <c r="K367" s="158">
        <f>ROUND(E367*J367,2)</f>
        <v>1317.49</v>
      </c>
      <c r="L367" s="158">
        <v>15</v>
      </c>
      <c r="M367" s="158">
        <f>G367*(1+L367/100)</f>
        <v>0</v>
      </c>
      <c r="N367" s="158">
        <v>4.0000000000000003E-5</v>
      </c>
      <c r="O367" s="158">
        <f>ROUND(E367*N367,2)</f>
        <v>0</v>
      </c>
      <c r="P367" s="158">
        <v>0</v>
      </c>
      <c r="Q367" s="158">
        <f>ROUND(E367*P367,2)</f>
        <v>0</v>
      </c>
      <c r="R367" s="158"/>
      <c r="S367" s="158" t="s">
        <v>164</v>
      </c>
      <c r="T367" s="158" t="s">
        <v>140</v>
      </c>
      <c r="U367" s="158">
        <v>7.8200000000000006E-2</v>
      </c>
      <c r="V367" s="158">
        <f>ROUND(E367*U367,2)</f>
        <v>2.3199999999999998</v>
      </c>
      <c r="W367" s="158"/>
      <c r="X367" s="158" t="s">
        <v>165</v>
      </c>
      <c r="Y367" s="149"/>
      <c r="Z367" s="149"/>
      <c r="AA367" s="149"/>
      <c r="AB367" s="149"/>
      <c r="AC367" s="149"/>
      <c r="AD367" s="149"/>
      <c r="AE367" s="149"/>
      <c r="AF367" s="149"/>
      <c r="AG367" s="149" t="s">
        <v>166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6"/>
      <c r="B368" s="157"/>
      <c r="C368" s="191" t="s">
        <v>456</v>
      </c>
      <c r="D368" s="188"/>
      <c r="E368" s="189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49"/>
      <c r="Z368" s="149"/>
      <c r="AA368" s="149"/>
      <c r="AB368" s="149"/>
      <c r="AC368" s="149"/>
      <c r="AD368" s="149"/>
      <c r="AE368" s="149"/>
      <c r="AF368" s="149"/>
      <c r="AG368" s="149" t="s">
        <v>168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56"/>
      <c r="B369" s="157"/>
      <c r="C369" s="192" t="s">
        <v>795</v>
      </c>
      <c r="D369" s="188"/>
      <c r="E369" s="189">
        <v>8.86</v>
      </c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49"/>
      <c r="Z369" s="149"/>
      <c r="AA369" s="149"/>
      <c r="AB369" s="149"/>
      <c r="AC369" s="149"/>
      <c r="AD369" s="149"/>
      <c r="AE369" s="149"/>
      <c r="AF369" s="149"/>
      <c r="AG369" s="149" t="s">
        <v>168</v>
      </c>
      <c r="AH369" s="149">
        <v>2</v>
      </c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192" t="s">
        <v>796</v>
      </c>
      <c r="D370" s="188"/>
      <c r="E370" s="189">
        <v>9.6199999999999992</v>
      </c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49"/>
      <c r="Z370" s="149"/>
      <c r="AA370" s="149"/>
      <c r="AB370" s="149"/>
      <c r="AC370" s="149"/>
      <c r="AD370" s="149"/>
      <c r="AE370" s="149"/>
      <c r="AF370" s="149"/>
      <c r="AG370" s="149" t="s">
        <v>168</v>
      </c>
      <c r="AH370" s="149">
        <v>2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192" t="s">
        <v>797</v>
      </c>
      <c r="D371" s="188"/>
      <c r="E371" s="189">
        <v>10.5</v>
      </c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49"/>
      <c r="Z371" s="149"/>
      <c r="AA371" s="149"/>
      <c r="AB371" s="149"/>
      <c r="AC371" s="149"/>
      <c r="AD371" s="149"/>
      <c r="AE371" s="149"/>
      <c r="AF371" s="149"/>
      <c r="AG371" s="149" t="s">
        <v>168</v>
      </c>
      <c r="AH371" s="149">
        <v>2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56"/>
      <c r="B372" s="157"/>
      <c r="C372" s="192" t="s">
        <v>798</v>
      </c>
      <c r="D372" s="188"/>
      <c r="E372" s="189">
        <v>16.96</v>
      </c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49"/>
      <c r="Z372" s="149"/>
      <c r="AA372" s="149"/>
      <c r="AB372" s="149"/>
      <c r="AC372" s="149"/>
      <c r="AD372" s="149"/>
      <c r="AE372" s="149"/>
      <c r="AF372" s="149"/>
      <c r="AG372" s="149" t="s">
        <v>168</v>
      </c>
      <c r="AH372" s="149">
        <v>2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192" t="s">
        <v>799</v>
      </c>
      <c r="D373" s="188"/>
      <c r="E373" s="189">
        <v>13.5</v>
      </c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49"/>
      <c r="Z373" s="149"/>
      <c r="AA373" s="149"/>
      <c r="AB373" s="149"/>
      <c r="AC373" s="149"/>
      <c r="AD373" s="149"/>
      <c r="AE373" s="149"/>
      <c r="AF373" s="149"/>
      <c r="AG373" s="149" t="s">
        <v>168</v>
      </c>
      <c r="AH373" s="149">
        <v>2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6"/>
      <c r="B374" s="157"/>
      <c r="C374" s="191" t="s">
        <v>458</v>
      </c>
      <c r="D374" s="188"/>
      <c r="E374" s="189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49"/>
      <c r="Z374" s="149"/>
      <c r="AA374" s="149"/>
      <c r="AB374" s="149"/>
      <c r="AC374" s="149"/>
      <c r="AD374" s="149"/>
      <c r="AE374" s="149"/>
      <c r="AF374" s="149"/>
      <c r="AG374" s="149" t="s">
        <v>168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190" t="s">
        <v>800</v>
      </c>
      <c r="D375" s="186"/>
      <c r="E375" s="187">
        <v>29.72</v>
      </c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49"/>
      <c r="Z375" s="149"/>
      <c r="AA375" s="149"/>
      <c r="AB375" s="149"/>
      <c r="AC375" s="149"/>
      <c r="AD375" s="149"/>
      <c r="AE375" s="149"/>
      <c r="AF375" s="149"/>
      <c r="AG375" s="149" t="s">
        <v>168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ht="22.5" outlineLevel="1" x14ac:dyDescent="0.2">
      <c r="A376" s="173">
        <v>127</v>
      </c>
      <c r="B376" s="174" t="s">
        <v>484</v>
      </c>
      <c r="C376" s="181" t="s">
        <v>485</v>
      </c>
      <c r="D376" s="175" t="s">
        <v>171</v>
      </c>
      <c r="E376" s="176">
        <v>3</v>
      </c>
      <c r="F376" s="177"/>
      <c r="G376" s="178">
        <f>ROUND(E376*F376,2)</f>
        <v>0</v>
      </c>
      <c r="H376" s="159">
        <v>145.69999999999999</v>
      </c>
      <c r="I376" s="158">
        <f>ROUND(E376*H376,2)</f>
        <v>437.1</v>
      </c>
      <c r="J376" s="159">
        <v>0</v>
      </c>
      <c r="K376" s="158">
        <f>ROUND(E376*J376,2)</f>
        <v>0</v>
      </c>
      <c r="L376" s="158">
        <v>15</v>
      </c>
      <c r="M376" s="158">
        <f>G376*(1+L376/100)</f>
        <v>0</v>
      </c>
      <c r="N376" s="158">
        <v>1.3999999999999999E-4</v>
      </c>
      <c r="O376" s="158">
        <f>ROUND(E376*N376,2)</f>
        <v>0</v>
      </c>
      <c r="P376" s="158">
        <v>0</v>
      </c>
      <c r="Q376" s="158">
        <f>ROUND(E376*P376,2)</f>
        <v>0</v>
      </c>
      <c r="R376" s="158" t="s">
        <v>195</v>
      </c>
      <c r="S376" s="158" t="s">
        <v>164</v>
      </c>
      <c r="T376" s="158" t="s">
        <v>140</v>
      </c>
      <c r="U376" s="158">
        <v>0</v>
      </c>
      <c r="V376" s="158">
        <f>ROUND(E376*U376,2)</f>
        <v>0</v>
      </c>
      <c r="W376" s="158"/>
      <c r="X376" s="158" t="s">
        <v>191</v>
      </c>
      <c r="Y376" s="149"/>
      <c r="Z376" s="149"/>
      <c r="AA376" s="149"/>
      <c r="AB376" s="149"/>
      <c r="AC376" s="149"/>
      <c r="AD376" s="149"/>
      <c r="AE376" s="149"/>
      <c r="AF376" s="149"/>
      <c r="AG376" s="149" t="s">
        <v>192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73">
        <v>128</v>
      </c>
      <c r="B377" s="174" t="s">
        <v>801</v>
      </c>
      <c r="C377" s="181" t="s">
        <v>802</v>
      </c>
      <c r="D377" s="175" t="s">
        <v>0</v>
      </c>
      <c r="E377" s="176">
        <v>611.3152</v>
      </c>
      <c r="F377" s="177"/>
      <c r="G377" s="178">
        <f>ROUND(E377*F377,2)</f>
        <v>0</v>
      </c>
      <c r="H377" s="159">
        <v>0</v>
      </c>
      <c r="I377" s="158">
        <f>ROUND(E377*H377,2)</f>
        <v>0</v>
      </c>
      <c r="J377" s="159">
        <v>0.9</v>
      </c>
      <c r="K377" s="158">
        <f>ROUND(E377*J377,2)</f>
        <v>550.17999999999995</v>
      </c>
      <c r="L377" s="158">
        <v>15</v>
      </c>
      <c r="M377" s="158">
        <f>G377*(1+L377/100)</f>
        <v>0</v>
      </c>
      <c r="N377" s="158">
        <v>0</v>
      </c>
      <c r="O377" s="158">
        <f>ROUND(E377*N377,2)</f>
        <v>0</v>
      </c>
      <c r="P377" s="158">
        <v>0</v>
      </c>
      <c r="Q377" s="158">
        <f>ROUND(E377*P377,2)</f>
        <v>0</v>
      </c>
      <c r="R377" s="158"/>
      <c r="S377" s="158" t="s">
        <v>164</v>
      </c>
      <c r="T377" s="158" t="s">
        <v>140</v>
      </c>
      <c r="U377" s="158">
        <v>0</v>
      </c>
      <c r="V377" s="158">
        <f>ROUND(E377*U377,2)</f>
        <v>0</v>
      </c>
      <c r="W377" s="158"/>
      <c r="X377" s="158" t="s">
        <v>275</v>
      </c>
      <c r="Y377" s="149"/>
      <c r="Z377" s="149"/>
      <c r="AA377" s="149"/>
      <c r="AB377" s="149"/>
      <c r="AC377" s="149"/>
      <c r="AD377" s="149"/>
      <c r="AE377" s="149"/>
      <c r="AF377" s="149"/>
      <c r="AG377" s="149" t="s">
        <v>276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x14ac:dyDescent="0.2">
      <c r="A378" s="161" t="s">
        <v>134</v>
      </c>
      <c r="B378" s="162" t="s">
        <v>92</v>
      </c>
      <c r="C378" s="180" t="s">
        <v>93</v>
      </c>
      <c r="D378" s="163"/>
      <c r="E378" s="164"/>
      <c r="F378" s="165"/>
      <c r="G378" s="166">
        <f>SUMIF(AG379:AG407,"&lt;&gt;NOR",G379:G407)</f>
        <v>0</v>
      </c>
      <c r="H378" s="160"/>
      <c r="I378" s="160">
        <f>SUM(I379:I407)</f>
        <v>10316.59</v>
      </c>
      <c r="J378" s="160"/>
      <c r="K378" s="160">
        <f>SUM(K379:K407)</f>
        <v>14527.33</v>
      </c>
      <c r="L378" s="160"/>
      <c r="M378" s="160">
        <f>SUM(M379:M407)</f>
        <v>0</v>
      </c>
      <c r="N378" s="160"/>
      <c r="O378" s="160">
        <f>SUM(O379:O407)</f>
        <v>0.09</v>
      </c>
      <c r="P378" s="160"/>
      <c r="Q378" s="160">
        <f>SUM(Q379:Q407)</f>
        <v>0</v>
      </c>
      <c r="R378" s="160"/>
      <c r="S378" s="160"/>
      <c r="T378" s="160"/>
      <c r="U378" s="160"/>
      <c r="V378" s="160">
        <f>SUM(V379:V407)</f>
        <v>23.080000000000002</v>
      </c>
      <c r="W378" s="160"/>
      <c r="X378" s="160"/>
      <c r="AG378" t="s">
        <v>135</v>
      </c>
    </row>
    <row r="379" spans="1:60" outlineLevel="1" x14ac:dyDescent="0.2">
      <c r="A379" s="167">
        <v>129</v>
      </c>
      <c r="B379" s="168" t="s">
        <v>488</v>
      </c>
      <c r="C379" s="182" t="s">
        <v>489</v>
      </c>
      <c r="D379" s="169" t="s">
        <v>174</v>
      </c>
      <c r="E379" s="170">
        <v>14.824999999999999</v>
      </c>
      <c r="F379" s="171"/>
      <c r="G379" s="172">
        <f>ROUND(E379*F379,2)</f>
        <v>0</v>
      </c>
      <c r="H379" s="159">
        <v>27.14</v>
      </c>
      <c r="I379" s="158">
        <f>ROUND(E379*H379,2)</f>
        <v>402.35</v>
      </c>
      <c r="J379" s="159">
        <v>28.36</v>
      </c>
      <c r="K379" s="158">
        <f>ROUND(E379*J379,2)</f>
        <v>420.44</v>
      </c>
      <c r="L379" s="158">
        <v>15</v>
      </c>
      <c r="M379" s="158">
        <f>G379*(1+L379/100)</f>
        <v>0</v>
      </c>
      <c r="N379" s="158">
        <v>2.1000000000000001E-4</v>
      </c>
      <c r="O379" s="158">
        <f>ROUND(E379*N379,2)</f>
        <v>0</v>
      </c>
      <c r="P379" s="158">
        <v>0</v>
      </c>
      <c r="Q379" s="158">
        <f>ROUND(E379*P379,2)</f>
        <v>0</v>
      </c>
      <c r="R379" s="158"/>
      <c r="S379" s="158" t="s">
        <v>164</v>
      </c>
      <c r="T379" s="158" t="s">
        <v>140</v>
      </c>
      <c r="U379" s="158">
        <v>0.05</v>
      </c>
      <c r="V379" s="158">
        <f>ROUND(E379*U379,2)</f>
        <v>0.74</v>
      </c>
      <c r="W379" s="158"/>
      <c r="X379" s="158" t="s">
        <v>165</v>
      </c>
      <c r="Y379" s="149"/>
      <c r="Z379" s="149"/>
      <c r="AA379" s="149"/>
      <c r="AB379" s="149"/>
      <c r="AC379" s="149"/>
      <c r="AD379" s="149"/>
      <c r="AE379" s="149"/>
      <c r="AF379" s="149"/>
      <c r="AG379" s="149" t="s">
        <v>166</v>
      </c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190" t="s">
        <v>803</v>
      </c>
      <c r="D380" s="186"/>
      <c r="E380" s="187">
        <v>13.6</v>
      </c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49"/>
      <c r="Z380" s="149"/>
      <c r="AA380" s="149"/>
      <c r="AB380" s="149"/>
      <c r="AC380" s="149"/>
      <c r="AD380" s="149"/>
      <c r="AE380" s="149"/>
      <c r="AF380" s="149"/>
      <c r="AG380" s="149" t="s">
        <v>168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6"/>
      <c r="B381" s="157"/>
      <c r="C381" s="190" t="s">
        <v>176</v>
      </c>
      <c r="D381" s="186"/>
      <c r="E381" s="187">
        <v>-1.4</v>
      </c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49"/>
      <c r="Z381" s="149"/>
      <c r="AA381" s="149"/>
      <c r="AB381" s="149"/>
      <c r="AC381" s="149"/>
      <c r="AD381" s="149"/>
      <c r="AE381" s="149"/>
      <c r="AF381" s="149"/>
      <c r="AG381" s="149" t="s">
        <v>168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6"/>
      <c r="B382" s="157"/>
      <c r="C382" s="190" t="s">
        <v>491</v>
      </c>
      <c r="D382" s="186"/>
      <c r="E382" s="187">
        <v>2.625</v>
      </c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49"/>
      <c r="Z382" s="149"/>
      <c r="AA382" s="149"/>
      <c r="AB382" s="149"/>
      <c r="AC382" s="149"/>
      <c r="AD382" s="149"/>
      <c r="AE382" s="149"/>
      <c r="AF382" s="149"/>
      <c r="AG382" s="149" t="s">
        <v>168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67">
        <v>130</v>
      </c>
      <c r="B383" s="168" t="s">
        <v>494</v>
      </c>
      <c r="C383" s="182" t="s">
        <v>495</v>
      </c>
      <c r="D383" s="169" t="s">
        <v>174</v>
      </c>
      <c r="E383" s="170">
        <v>14.824999999999999</v>
      </c>
      <c r="F383" s="171"/>
      <c r="G383" s="172">
        <f>ROUND(E383*F383,2)</f>
        <v>0</v>
      </c>
      <c r="H383" s="159">
        <v>0</v>
      </c>
      <c r="I383" s="158">
        <f>ROUND(E383*H383,2)</f>
        <v>0</v>
      </c>
      <c r="J383" s="159">
        <v>55.9</v>
      </c>
      <c r="K383" s="158">
        <f>ROUND(E383*J383,2)</f>
        <v>828.72</v>
      </c>
      <c r="L383" s="158">
        <v>15</v>
      </c>
      <c r="M383" s="158">
        <f>G383*(1+L383/100)</f>
        <v>0</v>
      </c>
      <c r="N383" s="158">
        <v>0</v>
      </c>
      <c r="O383" s="158">
        <f>ROUND(E383*N383,2)</f>
        <v>0</v>
      </c>
      <c r="P383" s="158">
        <v>0</v>
      </c>
      <c r="Q383" s="158">
        <f>ROUND(E383*P383,2)</f>
        <v>0</v>
      </c>
      <c r="R383" s="158"/>
      <c r="S383" s="158" t="s">
        <v>164</v>
      </c>
      <c r="T383" s="158" t="s">
        <v>140</v>
      </c>
      <c r="U383" s="158">
        <v>0.1</v>
      </c>
      <c r="V383" s="158">
        <f>ROUND(E383*U383,2)</f>
        <v>1.48</v>
      </c>
      <c r="W383" s="158"/>
      <c r="X383" s="158" t="s">
        <v>165</v>
      </c>
      <c r="Y383" s="149"/>
      <c r="Z383" s="149"/>
      <c r="AA383" s="149"/>
      <c r="AB383" s="149"/>
      <c r="AC383" s="149"/>
      <c r="AD383" s="149"/>
      <c r="AE383" s="149"/>
      <c r="AF383" s="149"/>
      <c r="AG383" s="149" t="s">
        <v>166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56"/>
      <c r="B384" s="157"/>
      <c r="C384" s="190" t="s">
        <v>803</v>
      </c>
      <c r="D384" s="186"/>
      <c r="E384" s="187">
        <v>13.6</v>
      </c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49"/>
      <c r="Z384" s="149"/>
      <c r="AA384" s="149"/>
      <c r="AB384" s="149"/>
      <c r="AC384" s="149"/>
      <c r="AD384" s="149"/>
      <c r="AE384" s="149"/>
      <c r="AF384" s="149"/>
      <c r="AG384" s="149" t="s">
        <v>168</v>
      </c>
      <c r="AH384" s="149">
        <v>0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56"/>
      <c r="B385" s="157"/>
      <c r="C385" s="190" t="s">
        <v>176</v>
      </c>
      <c r="D385" s="186"/>
      <c r="E385" s="187">
        <v>-1.4</v>
      </c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  <c r="X385" s="158"/>
      <c r="Y385" s="149"/>
      <c r="Z385" s="149"/>
      <c r="AA385" s="149"/>
      <c r="AB385" s="149"/>
      <c r="AC385" s="149"/>
      <c r="AD385" s="149"/>
      <c r="AE385" s="149"/>
      <c r="AF385" s="149"/>
      <c r="AG385" s="149" t="s">
        <v>168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56"/>
      <c r="B386" s="157"/>
      <c r="C386" s="190" t="s">
        <v>491</v>
      </c>
      <c r="D386" s="186"/>
      <c r="E386" s="187">
        <v>2.625</v>
      </c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49"/>
      <c r="Z386" s="149"/>
      <c r="AA386" s="149"/>
      <c r="AB386" s="149"/>
      <c r="AC386" s="149"/>
      <c r="AD386" s="149"/>
      <c r="AE386" s="149"/>
      <c r="AF386" s="149"/>
      <c r="AG386" s="149" t="s">
        <v>168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67">
        <v>131</v>
      </c>
      <c r="B387" s="168" t="s">
        <v>496</v>
      </c>
      <c r="C387" s="182" t="s">
        <v>497</v>
      </c>
      <c r="D387" s="169" t="s">
        <v>174</v>
      </c>
      <c r="E387" s="170">
        <v>14.824999999999999</v>
      </c>
      <c r="F387" s="171"/>
      <c r="G387" s="172">
        <f>ROUND(E387*F387,2)</f>
        <v>0</v>
      </c>
      <c r="H387" s="159">
        <v>149.38</v>
      </c>
      <c r="I387" s="158">
        <f>ROUND(E387*H387,2)</f>
        <v>2214.56</v>
      </c>
      <c r="J387" s="159">
        <v>732.72</v>
      </c>
      <c r="K387" s="158">
        <f>ROUND(E387*J387,2)</f>
        <v>10862.57</v>
      </c>
      <c r="L387" s="158">
        <v>15</v>
      </c>
      <c r="M387" s="158">
        <f>G387*(1+L387/100)</f>
        <v>0</v>
      </c>
      <c r="N387" s="158">
        <v>5.3499999999999997E-3</v>
      </c>
      <c r="O387" s="158">
        <f>ROUND(E387*N387,2)</f>
        <v>0.08</v>
      </c>
      <c r="P387" s="158">
        <v>0</v>
      </c>
      <c r="Q387" s="158">
        <f>ROUND(E387*P387,2)</f>
        <v>0</v>
      </c>
      <c r="R387" s="158"/>
      <c r="S387" s="158" t="s">
        <v>164</v>
      </c>
      <c r="T387" s="158" t="s">
        <v>140</v>
      </c>
      <c r="U387" s="158">
        <v>1.288</v>
      </c>
      <c r="V387" s="158">
        <f>ROUND(E387*U387,2)</f>
        <v>19.09</v>
      </c>
      <c r="W387" s="158"/>
      <c r="X387" s="158" t="s">
        <v>165</v>
      </c>
      <c r="Y387" s="149"/>
      <c r="Z387" s="149"/>
      <c r="AA387" s="149"/>
      <c r="AB387" s="149"/>
      <c r="AC387" s="149"/>
      <c r="AD387" s="149"/>
      <c r="AE387" s="149"/>
      <c r="AF387" s="149"/>
      <c r="AG387" s="149" t="s">
        <v>166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56"/>
      <c r="B388" s="157"/>
      <c r="C388" s="190" t="s">
        <v>803</v>
      </c>
      <c r="D388" s="186"/>
      <c r="E388" s="187">
        <v>13.6</v>
      </c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  <c r="X388" s="158"/>
      <c r="Y388" s="149"/>
      <c r="Z388" s="149"/>
      <c r="AA388" s="149"/>
      <c r="AB388" s="149"/>
      <c r="AC388" s="149"/>
      <c r="AD388" s="149"/>
      <c r="AE388" s="149"/>
      <c r="AF388" s="149"/>
      <c r="AG388" s="149" t="s">
        <v>168</v>
      </c>
      <c r="AH388" s="149">
        <v>0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">
      <c r="A389" s="156"/>
      <c r="B389" s="157"/>
      <c r="C389" s="190" t="s">
        <v>176</v>
      </c>
      <c r="D389" s="186"/>
      <c r="E389" s="187">
        <v>-1.4</v>
      </c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49"/>
      <c r="Z389" s="149"/>
      <c r="AA389" s="149"/>
      <c r="AB389" s="149"/>
      <c r="AC389" s="149"/>
      <c r="AD389" s="149"/>
      <c r="AE389" s="149"/>
      <c r="AF389" s="149"/>
      <c r="AG389" s="149" t="s">
        <v>168</v>
      </c>
      <c r="AH389" s="149">
        <v>0</v>
      </c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">
      <c r="A390" s="156"/>
      <c r="B390" s="157"/>
      <c r="C390" s="190" t="s">
        <v>491</v>
      </c>
      <c r="D390" s="186"/>
      <c r="E390" s="187">
        <v>2.625</v>
      </c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  <c r="X390" s="158"/>
      <c r="Y390" s="149"/>
      <c r="Z390" s="149"/>
      <c r="AA390" s="149"/>
      <c r="AB390" s="149"/>
      <c r="AC390" s="149"/>
      <c r="AD390" s="149"/>
      <c r="AE390" s="149"/>
      <c r="AF390" s="149"/>
      <c r="AG390" s="149" t="s">
        <v>168</v>
      </c>
      <c r="AH390" s="149">
        <v>0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67">
        <v>132</v>
      </c>
      <c r="B391" s="168" t="s">
        <v>498</v>
      </c>
      <c r="C391" s="182" t="s">
        <v>499</v>
      </c>
      <c r="D391" s="169" t="s">
        <v>174</v>
      </c>
      <c r="E391" s="170">
        <v>14.824999999999999</v>
      </c>
      <c r="F391" s="171"/>
      <c r="G391" s="172">
        <f>ROUND(E391*F391,2)</f>
        <v>0</v>
      </c>
      <c r="H391" s="159">
        <v>10.210000000000001</v>
      </c>
      <c r="I391" s="158">
        <f>ROUND(E391*H391,2)</f>
        <v>151.36000000000001</v>
      </c>
      <c r="J391" s="159">
        <v>-0.01</v>
      </c>
      <c r="K391" s="158">
        <f>ROUND(E391*J391,2)</f>
        <v>-0.15</v>
      </c>
      <c r="L391" s="158">
        <v>15</v>
      </c>
      <c r="M391" s="158">
        <f>G391*(1+L391/100)</f>
        <v>0</v>
      </c>
      <c r="N391" s="158">
        <v>8.9999999999999998E-4</v>
      </c>
      <c r="O391" s="158">
        <f>ROUND(E391*N391,2)</f>
        <v>0.01</v>
      </c>
      <c r="P391" s="158">
        <v>0</v>
      </c>
      <c r="Q391" s="158">
        <f>ROUND(E391*P391,2)</f>
        <v>0</v>
      </c>
      <c r="R391" s="158"/>
      <c r="S391" s="158" t="s">
        <v>164</v>
      </c>
      <c r="T391" s="158" t="s">
        <v>140</v>
      </c>
      <c r="U391" s="158">
        <v>0</v>
      </c>
      <c r="V391" s="158">
        <f>ROUND(E391*U391,2)</f>
        <v>0</v>
      </c>
      <c r="W391" s="158"/>
      <c r="X391" s="158" t="s">
        <v>165</v>
      </c>
      <c r="Y391" s="149"/>
      <c r="Z391" s="149"/>
      <c r="AA391" s="149"/>
      <c r="AB391" s="149"/>
      <c r="AC391" s="149"/>
      <c r="AD391" s="149"/>
      <c r="AE391" s="149"/>
      <c r="AF391" s="149"/>
      <c r="AG391" s="149" t="s">
        <v>166</v>
      </c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56"/>
      <c r="B392" s="157"/>
      <c r="C392" s="190" t="s">
        <v>803</v>
      </c>
      <c r="D392" s="186"/>
      <c r="E392" s="187">
        <v>13.6</v>
      </c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49"/>
      <c r="Z392" s="149"/>
      <c r="AA392" s="149"/>
      <c r="AB392" s="149"/>
      <c r="AC392" s="149"/>
      <c r="AD392" s="149"/>
      <c r="AE392" s="149"/>
      <c r="AF392" s="149"/>
      <c r="AG392" s="149" t="s">
        <v>168</v>
      </c>
      <c r="AH392" s="149">
        <v>0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56"/>
      <c r="B393" s="157"/>
      <c r="C393" s="190" t="s">
        <v>176</v>
      </c>
      <c r="D393" s="186"/>
      <c r="E393" s="187">
        <v>-1.4</v>
      </c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49"/>
      <c r="Z393" s="149"/>
      <c r="AA393" s="149"/>
      <c r="AB393" s="149"/>
      <c r="AC393" s="149"/>
      <c r="AD393" s="149"/>
      <c r="AE393" s="149"/>
      <c r="AF393" s="149"/>
      <c r="AG393" s="149" t="s">
        <v>168</v>
      </c>
      <c r="AH393" s="149">
        <v>0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190" t="s">
        <v>491</v>
      </c>
      <c r="D394" s="186"/>
      <c r="E394" s="187">
        <v>2.625</v>
      </c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49"/>
      <c r="Z394" s="149"/>
      <c r="AA394" s="149"/>
      <c r="AB394" s="149"/>
      <c r="AC394" s="149"/>
      <c r="AD394" s="149"/>
      <c r="AE394" s="149"/>
      <c r="AF394" s="149"/>
      <c r="AG394" s="149" t="s">
        <v>168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ht="22.5" outlineLevel="1" x14ac:dyDescent="0.2">
      <c r="A395" s="167">
        <v>133</v>
      </c>
      <c r="B395" s="168" t="s">
        <v>500</v>
      </c>
      <c r="C395" s="182" t="s">
        <v>501</v>
      </c>
      <c r="D395" s="169" t="s">
        <v>179</v>
      </c>
      <c r="E395" s="170">
        <v>5.6</v>
      </c>
      <c r="F395" s="171"/>
      <c r="G395" s="172">
        <f>ROUND(E395*F395,2)</f>
        <v>0</v>
      </c>
      <c r="H395" s="159">
        <v>0</v>
      </c>
      <c r="I395" s="158">
        <f>ROUND(E395*H395,2)</f>
        <v>0</v>
      </c>
      <c r="J395" s="159">
        <v>67.099999999999994</v>
      </c>
      <c r="K395" s="158">
        <f>ROUND(E395*J395,2)</f>
        <v>375.76</v>
      </c>
      <c r="L395" s="158">
        <v>15</v>
      </c>
      <c r="M395" s="158">
        <f>G395*(1+L395/100)</f>
        <v>0</v>
      </c>
      <c r="N395" s="158">
        <v>0</v>
      </c>
      <c r="O395" s="158">
        <f>ROUND(E395*N395,2)</f>
        <v>0</v>
      </c>
      <c r="P395" s="158">
        <v>0</v>
      </c>
      <c r="Q395" s="158">
        <f>ROUND(E395*P395,2)</f>
        <v>0</v>
      </c>
      <c r="R395" s="158"/>
      <c r="S395" s="158" t="s">
        <v>164</v>
      </c>
      <c r="T395" s="158" t="s">
        <v>140</v>
      </c>
      <c r="U395" s="158">
        <v>0.12</v>
      </c>
      <c r="V395" s="158">
        <f>ROUND(E395*U395,2)</f>
        <v>0.67</v>
      </c>
      <c r="W395" s="158"/>
      <c r="X395" s="158" t="s">
        <v>165</v>
      </c>
      <c r="Y395" s="149"/>
      <c r="Z395" s="149"/>
      <c r="AA395" s="149"/>
      <c r="AB395" s="149"/>
      <c r="AC395" s="149"/>
      <c r="AD395" s="149"/>
      <c r="AE395" s="149"/>
      <c r="AF395" s="149"/>
      <c r="AG395" s="149" t="s">
        <v>166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56"/>
      <c r="B396" s="157"/>
      <c r="C396" s="190" t="s">
        <v>285</v>
      </c>
      <c r="D396" s="186"/>
      <c r="E396" s="187">
        <v>4</v>
      </c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49"/>
      <c r="Z396" s="149"/>
      <c r="AA396" s="149"/>
      <c r="AB396" s="149"/>
      <c r="AC396" s="149"/>
      <c r="AD396" s="149"/>
      <c r="AE396" s="149"/>
      <c r="AF396" s="149"/>
      <c r="AG396" s="149" t="s">
        <v>168</v>
      </c>
      <c r="AH396" s="149">
        <v>0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56"/>
      <c r="B397" s="157"/>
      <c r="C397" s="190" t="s">
        <v>804</v>
      </c>
      <c r="D397" s="186"/>
      <c r="E397" s="187">
        <v>1.6</v>
      </c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  <c r="X397" s="158"/>
      <c r="Y397" s="149"/>
      <c r="Z397" s="149"/>
      <c r="AA397" s="149"/>
      <c r="AB397" s="149"/>
      <c r="AC397" s="149"/>
      <c r="AD397" s="149"/>
      <c r="AE397" s="149"/>
      <c r="AF397" s="149"/>
      <c r="AG397" s="149" t="s">
        <v>168</v>
      </c>
      <c r="AH397" s="149">
        <v>0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ht="22.5" outlineLevel="1" x14ac:dyDescent="0.2">
      <c r="A398" s="173">
        <v>134</v>
      </c>
      <c r="B398" s="174" t="s">
        <v>492</v>
      </c>
      <c r="C398" s="181" t="s">
        <v>493</v>
      </c>
      <c r="D398" s="175" t="s">
        <v>171</v>
      </c>
      <c r="E398" s="176">
        <v>10</v>
      </c>
      <c r="F398" s="177"/>
      <c r="G398" s="178">
        <f>ROUND(E398*F398,2)</f>
        <v>0</v>
      </c>
      <c r="H398" s="159">
        <v>6.94</v>
      </c>
      <c r="I398" s="158">
        <f>ROUND(E398*H398,2)</f>
        <v>69.400000000000006</v>
      </c>
      <c r="J398" s="159">
        <v>103.86</v>
      </c>
      <c r="K398" s="158">
        <f>ROUND(E398*J398,2)</f>
        <v>1038.5999999999999</v>
      </c>
      <c r="L398" s="158">
        <v>15</v>
      </c>
      <c r="M398" s="158">
        <f>G398*(1+L398/100)</f>
        <v>0</v>
      </c>
      <c r="N398" s="158">
        <v>0</v>
      </c>
      <c r="O398" s="158">
        <f>ROUND(E398*N398,2)</f>
        <v>0</v>
      </c>
      <c r="P398" s="158">
        <v>0</v>
      </c>
      <c r="Q398" s="158">
        <f>ROUND(E398*P398,2)</f>
        <v>0</v>
      </c>
      <c r="R398" s="158"/>
      <c r="S398" s="158" t="s">
        <v>164</v>
      </c>
      <c r="T398" s="158" t="s">
        <v>140</v>
      </c>
      <c r="U398" s="158">
        <v>0.11</v>
      </c>
      <c r="V398" s="158">
        <f>ROUND(E398*U398,2)</f>
        <v>1.1000000000000001</v>
      </c>
      <c r="W398" s="158"/>
      <c r="X398" s="158" t="s">
        <v>165</v>
      </c>
      <c r="Y398" s="149"/>
      <c r="Z398" s="149"/>
      <c r="AA398" s="149"/>
      <c r="AB398" s="149"/>
      <c r="AC398" s="149"/>
      <c r="AD398" s="149"/>
      <c r="AE398" s="149"/>
      <c r="AF398" s="149"/>
      <c r="AG398" s="149" t="s">
        <v>166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ht="22.5" outlineLevel="1" x14ac:dyDescent="0.2">
      <c r="A399" s="167">
        <v>135</v>
      </c>
      <c r="B399" s="168" t="s">
        <v>507</v>
      </c>
      <c r="C399" s="182" t="s">
        <v>508</v>
      </c>
      <c r="D399" s="169" t="s">
        <v>174</v>
      </c>
      <c r="E399" s="170">
        <v>15.56625</v>
      </c>
      <c r="F399" s="171"/>
      <c r="G399" s="172">
        <f>ROUND(E399*F399,2)</f>
        <v>0</v>
      </c>
      <c r="H399" s="159">
        <v>443.3</v>
      </c>
      <c r="I399" s="158">
        <f>ROUND(E399*H399,2)</f>
        <v>6900.52</v>
      </c>
      <c r="J399" s="159">
        <v>0</v>
      </c>
      <c r="K399" s="158">
        <f>ROUND(E399*J399,2)</f>
        <v>0</v>
      </c>
      <c r="L399" s="158">
        <v>15</v>
      </c>
      <c r="M399" s="158">
        <f>G399*(1+L399/100)</f>
        <v>0</v>
      </c>
      <c r="N399" s="158">
        <v>0</v>
      </c>
      <c r="O399" s="158">
        <f>ROUND(E399*N399,2)</f>
        <v>0</v>
      </c>
      <c r="P399" s="158">
        <v>0</v>
      </c>
      <c r="Q399" s="158">
        <f>ROUND(E399*P399,2)</f>
        <v>0</v>
      </c>
      <c r="R399" s="158"/>
      <c r="S399" s="158" t="s">
        <v>139</v>
      </c>
      <c r="T399" s="158" t="s">
        <v>140</v>
      </c>
      <c r="U399" s="158">
        <v>0</v>
      </c>
      <c r="V399" s="158">
        <f>ROUND(E399*U399,2)</f>
        <v>0</v>
      </c>
      <c r="W399" s="158"/>
      <c r="X399" s="158" t="s">
        <v>198</v>
      </c>
      <c r="Y399" s="149"/>
      <c r="Z399" s="149"/>
      <c r="AA399" s="149"/>
      <c r="AB399" s="149"/>
      <c r="AC399" s="149"/>
      <c r="AD399" s="149"/>
      <c r="AE399" s="149"/>
      <c r="AF399" s="149"/>
      <c r="AG399" s="149" t="s">
        <v>360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56"/>
      <c r="B400" s="157"/>
      <c r="C400" s="191" t="s">
        <v>456</v>
      </c>
      <c r="D400" s="188"/>
      <c r="E400" s="189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49"/>
      <c r="Z400" s="149"/>
      <c r="AA400" s="149"/>
      <c r="AB400" s="149"/>
      <c r="AC400" s="149"/>
      <c r="AD400" s="149"/>
      <c r="AE400" s="149"/>
      <c r="AF400" s="149"/>
      <c r="AG400" s="149" t="s">
        <v>168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56"/>
      <c r="B401" s="157"/>
      <c r="C401" s="192" t="s">
        <v>805</v>
      </c>
      <c r="D401" s="188"/>
      <c r="E401" s="189">
        <v>13.6</v>
      </c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49"/>
      <c r="Z401" s="149"/>
      <c r="AA401" s="149"/>
      <c r="AB401" s="149"/>
      <c r="AC401" s="149"/>
      <c r="AD401" s="149"/>
      <c r="AE401" s="149"/>
      <c r="AF401" s="149"/>
      <c r="AG401" s="149" t="s">
        <v>168</v>
      </c>
      <c r="AH401" s="149">
        <v>2</v>
      </c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6"/>
      <c r="B402" s="157"/>
      <c r="C402" s="192" t="s">
        <v>510</v>
      </c>
      <c r="D402" s="188"/>
      <c r="E402" s="189">
        <v>-1.4</v>
      </c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49"/>
      <c r="Z402" s="149"/>
      <c r="AA402" s="149"/>
      <c r="AB402" s="149"/>
      <c r="AC402" s="149"/>
      <c r="AD402" s="149"/>
      <c r="AE402" s="149"/>
      <c r="AF402" s="149"/>
      <c r="AG402" s="149" t="s">
        <v>168</v>
      </c>
      <c r="AH402" s="149">
        <v>2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56"/>
      <c r="B403" s="157"/>
      <c r="C403" s="192" t="s">
        <v>511</v>
      </c>
      <c r="D403" s="188"/>
      <c r="E403" s="189">
        <v>2.625</v>
      </c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  <c r="X403" s="158"/>
      <c r="Y403" s="149"/>
      <c r="Z403" s="149"/>
      <c r="AA403" s="149"/>
      <c r="AB403" s="149"/>
      <c r="AC403" s="149"/>
      <c r="AD403" s="149"/>
      <c r="AE403" s="149"/>
      <c r="AF403" s="149"/>
      <c r="AG403" s="149" t="s">
        <v>168</v>
      </c>
      <c r="AH403" s="149">
        <v>2</v>
      </c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56"/>
      <c r="B404" s="157"/>
      <c r="C404" s="191" t="s">
        <v>458</v>
      </c>
      <c r="D404" s="188"/>
      <c r="E404" s="189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49"/>
      <c r="Z404" s="149"/>
      <c r="AA404" s="149"/>
      <c r="AB404" s="149"/>
      <c r="AC404" s="149"/>
      <c r="AD404" s="149"/>
      <c r="AE404" s="149"/>
      <c r="AF404" s="149"/>
      <c r="AG404" s="149" t="s">
        <v>168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56"/>
      <c r="B405" s="157"/>
      <c r="C405" s="190" t="s">
        <v>806</v>
      </c>
      <c r="D405" s="186"/>
      <c r="E405" s="187">
        <v>15.56625</v>
      </c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  <c r="X405" s="158"/>
      <c r="Y405" s="149"/>
      <c r="Z405" s="149"/>
      <c r="AA405" s="149"/>
      <c r="AB405" s="149"/>
      <c r="AC405" s="149"/>
      <c r="AD405" s="149"/>
      <c r="AE405" s="149"/>
      <c r="AF405" s="149"/>
      <c r="AG405" s="149" t="s">
        <v>168</v>
      </c>
      <c r="AH405" s="149">
        <v>0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73">
        <v>136</v>
      </c>
      <c r="B406" s="174" t="s">
        <v>514</v>
      </c>
      <c r="C406" s="181" t="s">
        <v>515</v>
      </c>
      <c r="D406" s="175" t="s">
        <v>179</v>
      </c>
      <c r="E406" s="176">
        <v>6</v>
      </c>
      <c r="F406" s="177"/>
      <c r="G406" s="178">
        <f>ROUND(E406*F406,2)</f>
        <v>0</v>
      </c>
      <c r="H406" s="159">
        <v>96.4</v>
      </c>
      <c r="I406" s="158">
        <f>ROUND(E406*H406,2)</f>
        <v>578.4</v>
      </c>
      <c r="J406" s="159">
        <v>0</v>
      </c>
      <c r="K406" s="158">
        <f>ROUND(E406*J406,2)</f>
        <v>0</v>
      </c>
      <c r="L406" s="158">
        <v>15</v>
      </c>
      <c r="M406" s="158">
        <f>G406*(1+L406/100)</f>
        <v>0</v>
      </c>
      <c r="N406" s="158">
        <v>2.2000000000000001E-4</v>
      </c>
      <c r="O406" s="158">
        <f>ROUND(E406*N406,2)</f>
        <v>0</v>
      </c>
      <c r="P406" s="158">
        <v>0</v>
      </c>
      <c r="Q406" s="158">
        <f>ROUND(E406*P406,2)</f>
        <v>0</v>
      </c>
      <c r="R406" s="158"/>
      <c r="S406" s="158" t="s">
        <v>139</v>
      </c>
      <c r="T406" s="158" t="s">
        <v>140</v>
      </c>
      <c r="U406" s="158">
        <v>0</v>
      </c>
      <c r="V406" s="158">
        <f>ROUND(E406*U406,2)</f>
        <v>0</v>
      </c>
      <c r="W406" s="158"/>
      <c r="X406" s="158" t="s">
        <v>198</v>
      </c>
      <c r="Y406" s="149"/>
      <c r="Z406" s="149"/>
      <c r="AA406" s="149"/>
      <c r="AB406" s="149"/>
      <c r="AC406" s="149"/>
      <c r="AD406" s="149"/>
      <c r="AE406" s="149"/>
      <c r="AF406" s="149"/>
      <c r="AG406" s="149" t="s">
        <v>360</v>
      </c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73">
        <v>137</v>
      </c>
      <c r="B407" s="174" t="s">
        <v>807</v>
      </c>
      <c r="C407" s="181" t="s">
        <v>808</v>
      </c>
      <c r="D407" s="175" t="s">
        <v>0</v>
      </c>
      <c r="E407" s="176">
        <v>238.4254</v>
      </c>
      <c r="F407" s="177"/>
      <c r="G407" s="178">
        <f>ROUND(E407*F407,2)</f>
        <v>0</v>
      </c>
      <c r="H407" s="159">
        <v>0</v>
      </c>
      <c r="I407" s="158">
        <f>ROUND(E407*H407,2)</f>
        <v>0</v>
      </c>
      <c r="J407" s="159">
        <v>4.2</v>
      </c>
      <c r="K407" s="158">
        <f>ROUND(E407*J407,2)</f>
        <v>1001.39</v>
      </c>
      <c r="L407" s="158">
        <v>15</v>
      </c>
      <c r="M407" s="158">
        <f>G407*(1+L407/100)</f>
        <v>0</v>
      </c>
      <c r="N407" s="158">
        <v>0</v>
      </c>
      <c r="O407" s="158">
        <f>ROUND(E407*N407,2)</f>
        <v>0</v>
      </c>
      <c r="P407" s="158">
        <v>0</v>
      </c>
      <c r="Q407" s="158">
        <f>ROUND(E407*P407,2)</f>
        <v>0</v>
      </c>
      <c r="R407" s="158"/>
      <c r="S407" s="158" t="s">
        <v>164</v>
      </c>
      <c r="T407" s="158" t="s">
        <v>140</v>
      </c>
      <c r="U407" s="158">
        <v>0</v>
      </c>
      <c r="V407" s="158">
        <f>ROUND(E407*U407,2)</f>
        <v>0</v>
      </c>
      <c r="W407" s="158"/>
      <c r="X407" s="158" t="s">
        <v>275</v>
      </c>
      <c r="Y407" s="149"/>
      <c r="Z407" s="149"/>
      <c r="AA407" s="149"/>
      <c r="AB407" s="149"/>
      <c r="AC407" s="149"/>
      <c r="AD407" s="149"/>
      <c r="AE407" s="149"/>
      <c r="AF407" s="149"/>
      <c r="AG407" s="149" t="s">
        <v>276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x14ac:dyDescent="0.2">
      <c r="A408" s="161" t="s">
        <v>134</v>
      </c>
      <c r="B408" s="162" t="s">
        <v>94</v>
      </c>
      <c r="C408" s="180" t="s">
        <v>95</v>
      </c>
      <c r="D408" s="163"/>
      <c r="E408" s="164"/>
      <c r="F408" s="165"/>
      <c r="G408" s="166">
        <f>SUMIF(AG409:AG418,"&lt;&gt;NOR",G409:G418)</f>
        <v>0</v>
      </c>
      <c r="H408" s="160"/>
      <c r="I408" s="160">
        <f>SUM(I409:I418)</f>
        <v>1723.42</v>
      </c>
      <c r="J408" s="160"/>
      <c r="K408" s="160">
        <f>SUM(K409:K418)</f>
        <v>3925.99</v>
      </c>
      <c r="L408" s="160"/>
      <c r="M408" s="160">
        <f>SUM(M409:M418)</f>
        <v>0</v>
      </c>
      <c r="N408" s="160"/>
      <c r="O408" s="160">
        <f>SUM(O409:O418)</f>
        <v>0</v>
      </c>
      <c r="P408" s="160"/>
      <c r="Q408" s="160">
        <f>SUM(Q409:Q418)</f>
        <v>0</v>
      </c>
      <c r="R408" s="160"/>
      <c r="S408" s="160"/>
      <c r="T408" s="160"/>
      <c r="U408" s="160"/>
      <c r="V408" s="160">
        <f>SUM(V409:V418)</f>
        <v>7.18</v>
      </c>
      <c r="W408" s="160"/>
      <c r="X408" s="160"/>
      <c r="AG408" t="s">
        <v>135</v>
      </c>
    </row>
    <row r="409" spans="1:60" outlineLevel="1" x14ac:dyDescent="0.2">
      <c r="A409" s="167">
        <v>138</v>
      </c>
      <c r="B409" s="168" t="s">
        <v>518</v>
      </c>
      <c r="C409" s="182" t="s">
        <v>519</v>
      </c>
      <c r="D409" s="169" t="s">
        <v>174</v>
      </c>
      <c r="E409" s="170">
        <v>12.48</v>
      </c>
      <c r="F409" s="171"/>
      <c r="G409" s="172">
        <f>ROUND(E409*F409,2)</f>
        <v>0</v>
      </c>
      <c r="H409" s="159">
        <v>78.95</v>
      </c>
      <c r="I409" s="158">
        <f>ROUND(E409*H409,2)</f>
        <v>985.3</v>
      </c>
      <c r="J409" s="159">
        <v>79.55</v>
      </c>
      <c r="K409" s="158">
        <f>ROUND(E409*J409,2)</f>
        <v>992.78</v>
      </c>
      <c r="L409" s="158">
        <v>15</v>
      </c>
      <c r="M409" s="158">
        <f>G409*(1+L409/100)</f>
        <v>0</v>
      </c>
      <c r="N409" s="158">
        <v>3.6999999999999999E-4</v>
      </c>
      <c r="O409" s="158">
        <f>ROUND(E409*N409,2)</f>
        <v>0</v>
      </c>
      <c r="P409" s="158">
        <v>0</v>
      </c>
      <c r="Q409" s="158">
        <f>ROUND(E409*P409,2)</f>
        <v>0</v>
      </c>
      <c r="R409" s="158"/>
      <c r="S409" s="158" t="s">
        <v>164</v>
      </c>
      <c r="T409" s="158" t="s">
        <v>140</v>
      </c>
      <c r="U409" s="158">
        <v>0.13900000000000001</v>
      </c>
      <c r="V409" s="158">
        <f>ROUND(E409*U409,2)</f>
        <v>1.73</v>
      </c>
      <c r="W409" s="158"/>
      <c r="X409" s="158" t="s">
        <v>165</v>
      </c>
      <c r="Y409" s="149"/>
      <c r="Z409" s="149"/>
      <c r="AA409" s="149"/>
      <c r="AB409" s="149"/>
      <c r="AC409" s="149"/>
      <c r="AD409" s="149"/>
      <c r="AE409" s="149"/>
      <c r="AF409" s="149"/>
      <c r="AG409" s="149" t="s">
        <v>166</v>
      </c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56"/>
      <c r="B410" s="157"/>
      <c r="C410" s="190" t="s">
        <v>521</v>
      </c>
      <c r="D410" s="186"/>
      <c r="E410" s="187">
        <v>2.88</v>
      </c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49"/>
      <c r="Z410" s="149"/>
      <c r="AA410" s="149"/>
      <c r="AB410" s="149"/>
      <c r="AC410" s="149"/>
      <c r="AD410" s="149"/>
      <c r="AE410" s="149"/>
      <c r="AF410" s="149"/>
      <c r="AG410" s="149" t="s">
        <v>168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56"/>
      <c r="B411" s="157"/>
      <c r="C411" s="190" t="s">
        <v>809</v>
      </c>
      <c r="D411" s="186"/>
      <c r="E411" s="187">
        <v>3.0720000000000001</v>
      </c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  <c r="X411" s="158"/>
      <c r="Y411" s="149"/>
      <c r="Z411" s="149"/>
      <c r="AA411" s="149"/>
      <c r="AB411" s="149"/>
      <c r="AC411" s="149"/>
      <c r="AD411" s="149"/>
      <c r="AE411" s="149"/>
      <c r="AF411" s="149"/>
      <c r="AG411" s="149" t="s">
        <v>168</v>
      </c>
      <c r="AH411" s="149">
        <v>0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56"/>
      <c r="B412" s="157"/>
      <c r="C412" s="190" t="s">
        <v>810</v>
      </c>
      <c r="D412" s="186"/>
      <c r="E412" s="187">
        <v>3.84</v>
      </c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49"/>
      <c r="Z412" s="149"/>
      <c r="AA412" s="149"/>
      <c r="AB412" s="149"/>
      <c r="AC412" s="149"/>
      <c r="AD412" s="149"/>
      <c r="AE412" s="149"/>
      <c r="AF412" s="149"/>
      <c r="AG412" s="149" t="s">
        <v>168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6"/>
      <c r="B413" s="157"/>
      <c r="C413" s="190" t="s">
        <v>811</v>
      </c>
      <c r="D413" s="186"/>
      <c r="E413" s="187">
        <v>2.6880000000000002</v>
      </c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49"/>
      <c r="Z413" s="149"/>
      <c r="AA413" s="149"/>
      <c r="AB413" s="149"/>
      <c r="AC413" s="149"/>
      <c r="AD413" s="149"/>
      <c r="AE413" s="149"/>
      <c r="AF413" s="149"/>
      <c r="AG413" s="149" t="s">
        <v>168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67">
        <v>139</v>
      </c>
      <c r="B414" s="168" t="s">
        <v>522</v>
      </c>
      <c r="C414" s="182" t="s">
        <v>523</v>
      </c>
      <c r="D414" s="169" t="s">
        <v>179</v>
      </c>
      <c r="E414" s="170">
        <v>16</v>
      </c>
      <c r="F414" s="171"/>
      <c r="G414" s="172">
        <f>ROUND(E414*F414,2)</f>
        <v>0</v>
      </c>
      <c r="H414" s="159">
        <v>17.39</v>
      </c>
      <c r="I414" s="158">
        <f>ROUND(E414*H414,2)</f>
        <v>278.24</v>
      </c>
      <c r="J414" s="159">
        <v>65.31</v>
      </c>
      <c r="K414" s="158">
        <f>ROUND(E414*J414,2)</f>
        <v>1044.96</v>
      </c>
      <c r="L414" s="158">
        <v>15</v>
      </c>
      <c r="M414" s="158">
        <f>G414*(1+L414/100)</f>
        <v>0</v>
      </c>
      <c r="N414" s="158">
        <v>9.0000000000000006E-5</v>
      </c>
      <c r="O414" s="158">
        <f>ROUND(E414*N414,2)</f>
        <v>0</v>
      </c>
      <c r="P414" s="158">
        <v>0</v>
      </c>
      <c r="Q414" s="158">
        <f>ROUND(E414*P414,2)</f>
        <v>0</v>
      </c>
      <c r="R414" s="158"/>
      <c r="S414" s="158" t="s">
        <v>164</v>
      </c>
      <c r="T414" s="158" t="s">
        <v>140</v>
      </c>
      <c r="U414" s="158">
        <v>0.11600000000000001</v>
      </c>
      <c r="V414" s="158">
        <f>ROUND(E414*U414,2)</f>
        <v>1.86</v>
      </c>
      <c r="W414" s="158"/>
      <c r="X414" s="158" t="s">
        <v>165</v>
      </c>
      <c r="Y414" s="149"/>
      <c r="Z414" s="149"/>
      <c r="AA414" s="149"/>
      <c r="AB414" s="149"/>
      <c r="AC414" s="149"/>
      <c r="AD414" s="149"/>
      <c r="AE414" s="149"/>
      <c r="AF414" s="149"/>
      <c r="AG414" s="149" t="s">
        <v>166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56"/>
      <c r="B415" s="157"/>
      <c r="C415" s="190" t="s">
        <v>524</v>
      </c>
      <c r="D415" s="186"/>
      <c r="E415" s="187">
        <v>16</v>
      </c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49"/>
      <c r="Z415" s="149"/>
      <c r="AA415" s="149"/>
      <c r="AB415" s="149"/>
      <c r="AC415" s="149"/>
      <c r="AD415" s="149"/>
      <c r="AE415" s="149"/>
      <c r="AF415" s="149"/>
      <c r="AG415" s="149" t="s">
        <v>168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67">
        <v>140</v>
      </c>
      <c r="B416" s="168" t="s">
        <v>525</v>
      </c>
      <c r="C416" s="182" t="s">
        <v>526</v>
      </c>
      <c r="D416" s="169" t="s">
        <v>174</v>
      </c>
      <c r="E416" s="170">
        <v>8.6999999999999993</v>
      </c>
      <c r="F416" s="171"/>
      <c r="G416" s="172">
        <f>ROUND(E416*F416,2)</f>
        <v>0</v>
      </c>
      <c r="H416" s="159">
        <v>52.86</v>
      </c>
      <c r="I416" s="158">
        <f>ROUND(E416*H416,2)</f>
        <v>459.88</v>
      </c>
      <c r="J416" s="159">
        <v>217.04</v>
      </c>
      <c r="K416" s="158">
        <f>ROUND(E416*J416,2)</f>
        <v>1888.25</v>
      </c>
      <c r="L416" s="158">
        <v>15</v>
      </c>
      <c r="M416" s="158">
        <f>G416*(1+L416/100)</f>
        <v>0</v>
      </c>
      <c r="N416" s="158">
        <v>3.6000000000000002E-4</v>
      </c>
      <c r="O416" s="158">
        <f>ROUND(E416*N416,2)</f>
        <v>0</v>
      </c>
      <c r="P416" s="158">
        <v>0</v>
      </c>
      <c r="Q416" s="158">
        <f>ROUND(E416*P416,2)</f>
        <v>0</v>
      </c>
      <c r="R416" s="158"/>
      <c r="S416" s="158" t="s">
        <v>139</v>
      </c>
      <c r="T416" s="158" t="s">
        <v>140</v>
      </c>
      <c r="U416" s="158">
        <v>0.41299999999999998</v>
      </c>
      <c r="V416" s="158">
        <f>ROUND(E416*U416,2)</f>
        <v>3.59</v>
      </c>
      <c r="W416" s="158"/>
      <c r="X416" s="158" t="s">
        <v>165</v>
      </c>
      <c r="Y416" s="149"/>
      <c r="Z416" s="149"/>
      <c r="AA416" s="149"/>
      <c r="AB416" s="149"/>
      <c r="AC416" s="149"/>
      <c r="AD416" s="149"/>
      <c r="AE416" s="149"/>
      <c r="AF416" s="149"/>
      <c r="AG416" s="149" t="s">
        <v>166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56"/>
      <c r="B417" s="157"/>
      <c r="C417" s="190" t="s">
        <v>812</v>
      </c>
      <c r="D417" s="186"/>
      <c r="E417" s="187">
        <v>2.4500000000000002</v>
      </c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  <c r="X417" s="158"/>
      <c r="Y417" s="149"/>
      <c r="Z417" s="149"/>
      <c r="AA417" s="149"/>
      <c r="AB417" s="149"/>
      <c r="AC417" s="149"/>
      <c r="AD417" s="149"/>
      <c r="AE417" s="149"/>
      <c r="AF417" s="149"/>
      <c r="AG417" s="149" t="s">
        <v>168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56"/>
      <c r="B418" s="157"/>
      <c r="C418" s="190" t="s">
        <v>813</v>
      </c>
      <c r="D418" s="186"/>
      <c r="E418" s="187">
        <v>6.25</v>
      </c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49"/>
      <c r="Z418" s="149"/>
      <c r="AA418" s="149"/>
      <c r="AB418" s="149"/>
      <c r="AC418" s="149"/>
      <c r="AD418" s="149"/>
      <c r="AE418" s="149"/>
      <c r="AF418" s="149"/>
      <c r="AG418" s="149" t="s">
        <v>168</v>
      </c>
      <c r="AH418" s="149">
        <v>0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x14ac:dyDescent="0.2">
      <c r="A419" s="161" t="s">
        <v>134</v>
      </c>
      <c r="B419" s="162" t="s">
        <v>96</v>
      </c>
      <c r="C419" s="180" t="s">
        <v>97</v>
      </c>
      <c r="D419" s="163"/>
      <c r="E419" s="164"/>
      <c r="F419" s="165"/>
      <c r="G419" s="166">
        <f>SUMIF(AG420:AG442,"&lt;&gt;NOR",G420:G442)</f>
        <v>0</v>
      </c>
      <c r="H419" s="160"/>
      <c r="I419" s="160">
        <f>SUM(I420:I442)</f>
        <v>3026.38</v>
      </c>
      <c r="J419" s="160"/>
      <c r="K419" s="160">
        <f>SUM(K420:K442)</f>
        <v>28138.36</v>
      </c>
      <c r="L419" s="160"/>
      <c r="M419" s="160">
        <f>SUM(M420:M442)</f>
        <v>0</v>
      </c>
      <c r="N419" s="160"/>
      <c r="O419" s="160">
        <f>SUM(O420:O442)</f>
        <v>0.08</v>
      </c>
      <c r="P419" s="160"/>
      <c r="Q419" s="160">
        <f>SUM(Q420:Q442)</f>
        <v>0</v>
      </c>
      <c r="R419" s="160"/>
      <c r="S419" s="160"/>
      <c r="T419" s="160"/>
      <c r="U419" s="160"/>
      <c r="V419" s="160">
        <f>SUM(V420:V442)</f>
        <v>51.62</v>
      </c>
      <c r="W419" s="160"/>
      <c r="X419" s="160"/>
      <c r="AG419" t="s">
        <v>135</v>
      </c>
    </row>
    <row r="420" spans="1:60" outlineLevel="1" x14ac:dyDescent="0.2">
      <c r="A420" s="167">
        <v>141</v>
      </c>
      <c r="B420" s="168" t="s">
        <v>529</v>
      </c>
      <c r="C420" s="182" t="s">
        <v>530</v>
      </c>
      <c r="D420" s="169" t="s">
        <v>174</v>
      </c>
      <c r="E420" s="170">
        <v>238.1</v>
      </c>
      <c r="F420" s="171"/>
      <c r="G420" s="172">
        <f>ROUND(E420*F420,2)</f>
        <v>0</v>
      </c>
      <c r="H420" s="159">
        <v>0.11</v>
      </c>
      <c r="I420" s="158">
        <f>ROUND(E420*H420,2)</f>
        <v>26.19</v>
      </c>
      <c r="J420" s="159">
        <v>37.69</v>
      </c>
      <c r="K420" s="158">
        <f>ROUND(E420*J420,2)</f>
        <v>8973.99</v>
      </c>
      <c r="L420" s="158">
        <v>15</v>
      </c>
      <c r="M420" s="158">
        <f>G420*(1+L420/100)</f>
        <v>0</v>
      </c>
      <c r="N420" s="158">
        <v>0</v>
      </c>
      <c r="O420" s="158">
        <f>ROUND(E420*N420,2)</f>
        <v>0</v>
      </c>
      <c r="P420" s="158">
        <v>0</v>
      </c>
      <c r="Q420" s="158">
        <f>ROUND(E420*P420,2)</f>
        <v>0</v>
      </c>
      <c r="R420" s="158"/>
      <c r="S420" s="158" t="s">
        <v>164</v>
      </c>
      <c r="T420" s="158" t="s">
        <v>140</v>
      </c>
      <c r="U420" s="158">
        <v>6.9709999999999994E-2</v>
      </c>
      <c r="V420" s="158">
        <f>ROUND(E420*U420,2)</f>
        <v>16.600000000000001</v>
      </c>
      <c r="W420" s="158"/>
      <c r="X420" s="158" t="s">
        <v>165</v>
      </c>
      <c r="Y420" s="149"/>
      <c r="Z420" s="149"/>
      <c r="AA420" s="149"/>
      <c r="AB420" s="149"/>
      <c r="AC420" s="149"/>
      <c r="AD420" s="149"/>
      <c r="AE420" s="149"/>
      <c r="AF420" s="149"/>
      <c r="AG420" s="149" t="s">
        <v>166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ht="22.5" outlineLevel="1" x14ac:dyDescent="0.2">
      <c r="A421" s="156"/>
      <c r="B421" s="157"/>
      <c r="C421" s="190" t="s">
        <v>814</v>
      </c>
      <c r="D421" s="186"/>
      <c r="E421" s="187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49"/>
      <c r="Z421" s="149"/>
      <c r="AA421" s="149"/>
      <c r="AB421" s="149"/>
      <c r="AC421" s="149"/>
      <c r="AD421" s="149"/>
      <c r="AE421" s="149"/>
      <c r="AF421" s="149"/>
      <c r="AG421" s="149" t="s">
        <v>168</v>
      </c>
      <c r="AH421" s="149">
        <v>0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56"/>
      <c r="B422" s="157"/>
      <c r="C422" s="190" t="s">
        <v>815</v>
      </c>
      <c r="D422" s="186"/>
      <c r="E422" s="187">
        <v>187.52</v>
      </c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49"/>
      <c r="Z422" s="149"/>
      <c r="AA422" s="149"/>
      <c r="AB422" s="149"/>
      <c r="AC422" s="149"/>
      <c r="AD422" s="149"/>
      <c r="AE422" s="149"/>
      <c r="AF422" s="149"/>
      <c r="AG422" s="149" t="s">
        <v>168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6"/>
      <c r="B423" s="157"/>
      <c r="C423" s="190" t="s">
        <v>816</v>
      </c>
      <c r="D423" s="186"/>
      <c r="E423" s="187">
        <v>50.58</v>
      </c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49"/>
      <c r="Z423" s="149"/>
      <c r="AA423" s="149"/>
      <c r="AB423" s="149"/>
      <c r="AC423" s="149"/>
      <c r="AD423" s="149"/>
      <c r="AE423" s="149"/>
      <c r="AF423" s="149"/>
      <c r="AG423" s="149" t="s">
        <v>168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67">
        <v>142</v>
      </c>
      <c r="B424" s="168" t="s">
        <v>533</v>
      </c>
      <c r="C424" s="182" t="s">
        <v>534</v>
      </c>
      <c r="D424" s="169" t="s">
        <v>174</v>
      </c>
      <c r="E424" s="170">
        <v>254.12</v>
      </c>
      <c r="F424" s="171"/>
      <c r="G424" s="172">
        <f>ROUND(E424*F424,2)</f>
        <v>0</v>
      </c>
      <c r="H424" s="159">
        <v>5.12</v>
      </c>
      <c r="I424" s="158">
        <f>ROUND(E424*H424,2)</f>
        <v>1301.0899999999999</v>
      </c>
      <c r="J424" s="159">
        <v>18.28</v>
      </c>
      <c r="K424" s="158">
        <f>ROUND(E424*J424,2)</f>
        <v>4645.3100000000004</v>
      </c>
      <c r="L424" s="158">
        <v>15</v>
      </c>
      <c r="M424" s="158">
        <f>G424*(1+L424/100)</f>
        <v>0</v>
      </c>
      <c r="N424" s="158">
        <v>6.9999999999999994E-5</v>
      </c>
      <c r="O424" s="158">
        <f>ROUND(E424*N424,2)</f>
        <v>0.02</v>
      </c>
      <c r="P424" s="158">
        <v>0</v>
      </c>
      <c r="Q424" s="158">
        <f>ROUND(E424*P424,2)</f>
        <v>0</v>
      </c>
      <c r="R424" s="158"/>
      <c r="S424" s="158" t="s">
        <v>164</v>
      </c>
      <c r="T424" s="158" t="s">
        <v>140</v>
      </c>
      <c r="U424" s="158">
        <v>3.2480000000000002E-2</v>
      </c>
      <c r="V424" s="158">
        <f>ROUND(E424*U424,2)</f>
        <v>8.25</v>
      </c>
      <c r="W424" s="158"/>
      <c r="X424" s="158" t="s">
        <v>165</v>
      </c>
      <c r="Y424" s="149"/>
      <c r="Z424" s="149"/>
      <c r="AA424" s="149"/>
      <c r="AB424" s="149"/>
      <c r="AC424" s="149"/>
      <c r="AD424" s="149"/>
      <c r="AE424" s="149"/>
      <c r="AF424" s="149"/>
      <c r="AG424" s="149" t="s">
        <v>166</v>
      </c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6"/>
      <c r="B425" s="157"/>
      <c r="C425" s="190" t="s">
        <v>817</v>
      </c>
      <c r="D425" s="186"/>
      <c r="E425" s="187">
        <v>13.94</v>
      </c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  <c r="X425" s="158"/>
      <c r="Y425" s="149"/>
      <c r="Z425" s="149"/>
      <c r="AA425" s="149"/>
      <c r="AB425" s="149"/>
      <c r="AC425" s="149"/>
      <c r="AD425" s="149"/>
      <c r="AE425" s="149"/>
      <c r="AF425" s="149"/>
      <c r="AG425" s="149" t="s">
        <v>168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56"/>
      <c r="B426" s="157"/>
      <c r="C426" s="190" t="s">
        <v>818</v>
      </c>
      <c r="D426" s="186"/>
      <c r="E426" s="187">
        <v>50.58</v>
      </c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49"/>
      <c r="Z426" s="149"/>
      <c r="AA426" s="149"/>
      <c r="AB426" s="149"/>
      <c r="AC426" s="149"/>
      <c r="AD426" s="149"/>
      <c r="AE426" s="149"/>
      <c r="AF426" s="149"/>
      <c r="AG426" s="149" t="s">
        <v>168</v>
      </c>
      <c r="AH426" s="149">
        <v>0</v>
      </c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56"/>
      <c r="B427" s="157"/>
      <c r="C427" s="190" t="s">
        <v>819</v>
      </c>
      <c r="D427" s="186"/>
      <c r="E427" s="187">
        <v>2.08</v>
      </c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  <c r="X427" s="158"/>
      <c r="Y427" s="149"/>
      <c r="Z427" s="149"/>
      <c r="AA427" s="149"/>
      <c r="AB427" s="149"/>
      <c r="AC427" s="149"/>
      <c r="AD427" s="149"/>
      <c r="AE427" s="149"/>
      <c r="AF427" s="149"/>
      <c r="AG427" s="149" t="s">
        <v>168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">
      <c r="A428" s="156"/>
      <c r="B428" s="157"/>
      <c r="C428" s="190" t="s">
        <v>820</v>
      </c>
      <c r="D428" s="186"/>
      <c r="E428" s="187">
        <v>187.52</v>
      </c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  <c r="X428" s="158"/>
      <c r="Y428" s="149"/>
      <c r="Z428" s="149"/>
      <c r="AA428" s="149"/>
      <c r="AB428" s="149"/>
      <c r="AC428" s="149"/>
      <c r="AD428" s="149"/>
      <c r="AE428" s="149"/>
      <c r="AF428" s="149"/>
      <c r="AG428" s="149" t="s">
        <v>168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">
      <c r="A429" s="167">
        <v>143</v>
      </c>
      <c r="B429" s="168" t="s">
        <v>537</v>
      </c>
      <c r="C429" s="182" t="s">
        <v>538</v>
      </c>
      <c r="D429" s="169" t="s">
        <v>174</v>
      </c>
      <c r="E429" s="170">
        <v>254.12</v>
      </c>
      <c r="F429" s="171"/>
      <c r="G429" s="172">
        <f>ROUND(E429*F429,2)</f>
        <v>0</v>
      </c>
      <c r="H429" s="159">
        <v>4</v>
      </c>
      <c r="I429" s="158">
        <f>ROUND(E429*H429,2)</f>
        <v>1016.48</v>
      </c>
      <c r="J429" s="159">
        <v>55.2</v>
      </c>
      <c r="K429" s="158">
        <f>ROUND(E429*J429,2)</f>
        <v>14027.42</v>
      </c>
      <c r="L429" s="158">
        <v>15</v>
      </c>
      <c r="M429" s="158">
        <f>G429*(1+L429/100)</f>
        <v>0</v>
      </c>
      <c r="N429" s="158">
        <v>1.3999999999999999E-4</v>
      </c>
      <c r="O429" s="158">
        <f>ROUND(E429*N429,2)</f>
        <v>0.04</v>
      </c>
      <c r="P429" s="158">
        <v>0</v>
      </c>
      <c r="Q429" s="158">
        <f>ROUND(E429*P429,2)</f>
        <v>0</v>
      </c>
      <c r="R429" s="158"/>
      <c r="S429" s="158" t="s">
        <v>164</v>
      </c>
      <c r="T429" s="158" t="s">
        <v>140</v>
      </c>
      <c r="U429" s="158">
        <v>0.10191</v>
      </c>
      <c r="V429" s="158">
        <f>ROUND(E429*U429,2)</f>
        <v>25.9</v>
      </c>
      <c r="W429" s="158"/>
      <c r="X429" s="158" t="s">
        <v>165</v>
      </c>
      <c r="Y429" s="149"/>
      <c r="Z429" s="149"/>
      <c r="AA429" s="149"/>
      <c r="AB429" s="149"/>
      <c r="AC429" s="149"/>
      <c r="AD429" s="149"/>
      <c r="AE429" s="149"/>
      <c r="AF429" s="149"/>
      <c r="AG429" s="149" t="s">
        <v>166</v>
      </c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">
      <c r="A430" s="156"/>
      <c r="B430" s="157"/>
      <c r="C430" s="190" t="s">
        <v>817</v>
      </c>
      <c r="D430" s="186"/>
      <c r="E430" s="187">
        <v>13.94</v>
      </c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49"/>
      <c r="Z430" s="149"/>
      <c r="AA430" s="149"/>
      <c r="AB430" s="149"/>
      <c r="AC430" s="149"/>
      <c r="AD430" s="149"/>
      <c r="AE430" s="149"/>
      <c r="AF430" s="149"/>
      <c r="AG430" s="149" t="s">
        <v>168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56"/>
      <c r="B431" s="157"/>
      <c r="C431" s="190" t="s">
        <v>818</v>
      </c>
      <c r="D431" s="186"/>
      <c r="E431" s="187">
        <v>50.58</v>
      </c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  <c r="X431" s="158"/>
      <c r="Y431" s="149"/>
      <c r="Z431" s="149"/>
      <c r="AA431" s="149"/>
      <c r="AB431" s="149"/>
      <c r="AC431" s="149"/>
      <c r="AD431" s="149"/>
      <c r="AE431" s="149"/>
      <c r="AF431" s="149"/>
      <c r="AG431" s="149" t="s">
        <v>168</v>
      </c>
      <c r="AH431" s="149">
        <v>0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">
      <c r="A432" s="156"/>
      <c r="B432" s="157"/>
      <c r="C432" s="190" t="s">
        <v>819</v>
      </c>
      <c r="D432" s="186"/>
      <c r="E432" s="187">
        <v>2.08</v>
      </c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  <c r="X432" s="158"/>
      <c r="Y432" s="149"/>
      <c r="Z432" s="149"/>
      <c r="AA432" s="149"/>
      <c r="AB432" s="149"/>
      <c r="AC432" s="149"/>
      <c r="AD432" s="149"/>
      <c r="AE432" s="149"/>
      <c r="AF432" s="149"/>
      <c r="AG432" s="149" t="s">
        <v>168</v>
      </c>
      <c r="AH432" s="149">
        <v>0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56"/>
      <c r="B433" s="157"/>
      <c r="C433" s="190" t="s">
        <v>820</v>
      </c>
      <c r="D433" s="186"/>
      <c r="E433" s="187">
        <v>187.52</v>
      </c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49"/>
      <c r="Z433" s="149"/>
      <c r="AA433" s="149"/>
      <c r="AB433" s="149"/>
      <c r="AC433" s="149"/>
      <c r="AD433" s="149"/>
      <c r="AE433" s="149"/>
      <c r="AF433" s="149"/>
      <c r="AG433" s="149" t="s">
        <v>168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">
      <c r="A434" s="167">
        <v>144</v>
      </c>
      <c r="B434" s="168" t="s">
        <v>542</v>
      </c>
      <c r="C434" s="182" t="s">
        <v>543</v>
      </c>
      <c r="D434" s="169" t="s">
        <v>174</v>
      </c>
      <c r="E434" s="170">
        <v>64.52</v>
      </c>
      <c r="F434" s="171"/>
      <c r="G434" s="172">
        <f>ROUND(E434*F434,2)</f>
        <v>0</v>
      </c>
      <c r="H434" s="159">
        <v>10.58</v>
      </c>
      <c r="I434" s="158">
        <f>ROUND(E434*H434,2)</f>
        <v>682.62</v>
      </c>
      <c r="J434" s="159">
        <v>7.62</v>
      </c>
      <c r="K434" s="158">
        <f>ROUND(E434*J434,2)</f>
        <v>491.64</v>
      </c>
      <c r="L434" s="158">
        <v>15</v>
      </c>
      <c r="M434" s="158">
        <f>G434*(1+L434/100)</f>
        <v>0</v>
      </c>
      <c r="N434" s="158">
        <v>3.5E-4</v>
      </c>
      <c r="O434" s="158">
        <f>ROUND(E434*N434,2)</f>
        <v>0.02</v>
      </c>
      <c r="P434" s="158">
        <v>0</v>
      </c>
      <c r="Q434" s="158">
        <f>ROUND(E434*P434,2)</f>
        <v>0</v>
      </c>
      <c r="R434" s="158"/>
      <c r="S434" s="158" t="s">
        <v>164</v>
      </c>
      <c r="T434" s="158" t="s">
        <v>140</v>
      </c>
      <c r="U434" s="158">
        <v>1.35E-2</v>
      </c>
      <c r="V434" s="158">
        <f>ROUND(E434*U434,2)</f>
        <v>0.87</v>
      </c>
      <c r="W434" s="158"/>
      <c r="X434" s="158" t="s">
        <v>165</v>
      </c>
      <c r="Y434" s="149"/>
      <c r="Z434" s="149"/>
      <c r="AA434" s="149"/>
      <c r="AB434" s="149"/>
      <c r="AC434" s="149"/>
      <c r="AD434" s="149"/>
      <c r="AE434" s="149"/>
      <c r="AF434" s="149"/>
      <c r="AG434" s="149" t="s">
        <v>166</v>
      </c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">
      <c r="A435" s="156"/>
      <c r="B435" s="157"/>
      <c r="C435" s="190" t="s">
        <v>659</v>
      </c>
      <c r="D435" s="186"/>
      <c r="E435" s="187">
        <v>1.4</v>
      </c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  <c r="X435" s="158"/>
      <c r="Y435" s="149"/>
      <c r="Z435" s="149"/>
      <c r="AA435" s="149"/>
      <c r="AB435" s="149"/>
      <c r="AC435" s="149"/>
      <c r="AD435" s="149"/>
      <c r="AE435" s="149"/>
      <c r="AF435" s="149"/>
      <c r="AG435" s="149" t="s">
        <v>168</v>
      </c>
      <c r="AH435" s="149">
        <v>0</v>
      </c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">
      <c r="A436" s="156"/>
      <c r="B436" s="157"/>
      <c r="C436" s="190" t="s">
        <v>660</v>
      </c>
      <c r="D436" s="186"/>
      <c r="E436" s="187">
        <v>8.86</v>
      </c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  <c r="X436" s="158"/>
      <c r="Y436" s="149"/>
      <c r="Z436" s="149"/>
      <c r="AA436" s="149"/>
      <c r="AB436" s="149"/>
      <c r="AC436" s="149"/>
      <c r="AD436" s="149"/>
      <c r="AE436" s="149"/>
      <c r="AF436" s="149"/>
      <c r="AG436" s="149" t="s">
        <v>168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56"/>
      <c r="B437" s="157"/>
      <c r="C437" s="190" t="s">
        <v>702</v>
      </c>
      <c r="D437" s="186"/>
      <c r="E437" s="187">
        <v>9.6199999999999992</v>
      </c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49"/>
      <c r="Z437" s="149"/>
      <c r="AA437" s="149"/>
      <c r="AB437" s="149"/>
      <c r="AC437" s="149"/>
      <c r="AD437" s="149"/>
      <c r="AE437" s="149"/>
      <c r="AF437" s="149"/>
      <c r="AG437" s="149" t="s">
        <v>168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6"/>
      <c r="B438" s="157"/>
      <c r="C438" s="190" t="s">
        <v>669</v>
      </c>
      <c r="D438" s="186"/>
      <c r="E438" s="187">
        <v>10.5</v>
      </c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49"/>
      <c r="Z438" s="149"/>
      <c r="AA438" s="149"/>
      <c r="AB438" s="149"/>
      <c r="AC438" s="149"/>
      <c r="AD438" s="149"/>
      <c r="AE438" s="149"/>
      <c r="AF438" s="149"/>
      <c r="AG438" s="149" t="s">
        <v>168</v>
      </c>
      <c r="AH438" s="149">
        <v>0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56"/>
      <c r="B439" s="157"/>
      <c r="C439" s="190" t="s">
        <v>703</v>
      </c>
      <c r="D439" s="186"/>
      <c r="E439" s="187">
        <v>2.88</v>
      </c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  <c r="Y439" s="149"/>
      <c r="Z439" s="149"/>
      <c r="AA439" s="149"/>
      <c r="AB439" s="149"/>
      <c r="AC439" s="149"/>
      <c r="AD439" s="149"/>
      <c r="AE439" s="149"/>
      <c r="AF439" s="149"/>
      <c r="AG439" s="149" t="s">
        <v>168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56"/>
      <c r="B440" s="157"/>
      <c r="C440" s="190" t="s">
        <v>662</v>
      </c>
      <c r="D440" s="186"/>
      <c r="E440" s="187">
        <v>0.8</v>
      </c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  <c r="Y440" s="149"/>
      <c r="Z440" s="149"/>
      <c r="AA440" s="149"/>
      <c r="AB440" s="149"/>
      <c r="AC440" s="149"/>
      <c r="AD440" s="149"/>
      <c r="AE440" s="149"/>
      <c r="AF440" s="149"/>
      <c r="AG440" s="149" t="s">
        <v>168</v>
      </c>
      <c r="AH440" s="149">
        <v>0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56"/>
      <c r="B441" s="157"/>
      <c r="C441" s="190" t="s">
        <v>670</v>
      </c>
      <c r="D441" s="186"/>
      <c r="E441" s="187">
        <v>16.96</v>
      </c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  <c r="Y441" s="149"/>
      <c r="Z441" s="149"/>
      <c r="AA441" s="149"/>
      <c r="AB441" s="149"/>
      <c r="AC441" s="149"/>
      <c r="AD441" s="149"/>
      <c r="AE441" s="149"/>
      <c r="AF441" s="149"/>
      <c r="AG441" s="149" t="s">
        <v>168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56"/>
      <c r="B442" s="157"/>
      <c r="C442" s="190" t="s">
        <v>671</v>
      </c>
      <c r="D442" s="186"/>
      <c r="E442" s="187">
        <v>13.5</v>
      </c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49"/>
      <c r="Z442" s="149"/>
      <c r="AA442" s="149"/>
      <c r="AB442" s="149"/>
      <c r="AC442" s="149"/>
      <c r="AD442" s="149"/>
      <c r="AE442" s="149"/>
      <c r="AF442" s="149"/>
      <c r="AG442" s="149" t="s">
        <v>168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x14ac:dyDescent="0.2">
      <c r="A443" s="161" t="s">
        <v>134</v>
      </c>
      <c r="B443" s="162" t="s">
        <v>98</v>
      </c>
      <c r="C443" s="180" t="s">
        <v>99</v>
      </c>
      <c r="D443" s="163"/>
      <c r="E443" s="164"/>
      <c r="F443" s="165"/>
      <c r="G443" s="166">
        <f>SUMIF(AG444:AG444,"&lt;&gt;NOR",G444:G444)</f>
        <v>0</v>
      </c>
      <c r="H443" s="160"/>
      <c r="I443" s="160">
        <f>SUM(I444:I444)</f>
        <v>0</v>
      </c>
      <c r="J443" s="160"/>
      <c r="K443" s="160">
        <f>SUM(K444:K444)</f>
        <v>1416.4</v>
      </c>
      <c r="L443" s="160"/>
      <c r="M443" s="160">
        <f>SUM(M444:M444)</f>
        <v>0</v>
      </c>
      <c r="N443" s="160"/>
      <c r="O443" s="160">
        <f>SUM(O444:O444)</f>
        <v>0</v>
      </c>
      <c r="P443" s="160"/>
      <c r="Q443" s="160">
        <f>SUM(Q444:Q444)</f>
        <v>0.06</v>
      </c>
      <c r="R443" s="160"/>
      <c r="S443" s="160"/>
      <c r="T443" s="160"/>
      <c r="U443" s="160"/>
      <c r="V443" s="160">
        <f>SUM(V444:V444)</f>
        <v>2.54</v>
      </c>
      <c r="W443" s="160"/>
      <c r="X443" s="160"/>
      <c r="AG443" t="s">
        <v>135</v>
      </c>
    </row>
    <row r="444" spans="1:60" outlineLevel="1" x14ac:dyDescent="0.2">
      <c r="A444" s="173">
        <v>145</v>
      </c>
      <c r="B444" s="174" t="s">
        <v>544</v>
      </c>
      <c r="C444" s="181" t="s">
        <v>545</v>
      </c>
      <c r="D444" s="175" t="s">
        <v>171</v>
      </c>
      <c r="E444" s="176">
        <v>4</v>
      </c>
      <c r="F444" s="177"/>
      <c r="G444" s="178">
        <f>ROUND(E444*F444,2)</f>
        <v>0</v>
      </c>
      <c r="H444" s="159">
        <v>0</v>
      </c>
      <c r="I444" s="158">
        <f>ROUND(E444*H444,2)</f>
        <v>0</v>
      </c>
      <c r="J444" s="159">
        <v>354.1</v>
      </c>
      <c r="K444" s="158">
        <f>ROUND(E444*J444,2)</f>
        <v>1416.4</v>
      </c>
      <c r="L444" s="158">
        <v>15</v>
      </c>
      <c r="M444" s="158">
        <f>G444*(1+L444/100)</f>
        <v>0</v>
      </c>
      <c r="N444" s="158">
        <v>0</v>
      </c>
      <c r="O444" s="158">
        <f>ROUND(E444*N444,2)</f>
        <v>0</v>
      </c>
      <c r="P444" s="158">
        <v>1.6E-2</v>
      </c>
      <c r="Q444" s="158">
        <f>ROUND(E444*P444,2)</f>
        <v>0.06</v>
      </c>
      <c r="R444" s="158"/>
      <c r="S444" s="158" t="s">
        <v>164</v>
      </c>
      <c r="T444" s="158" t="s">
        <v>140</v>
      </c>
      <c r="U444" s="158">
        <v>0.63390000000000002</v>
      </c>
      <c r="V444" s="158">
        <f>ROUND(E444*U444,2)</f>
        <v>2.54</v>
      </c>
      <c r="W444" s="158"/>
      <c r="X444" s="158" t="s">
        <v>165</v>
      </c>
      <c r="Y444" s="149"/>
      <c r="Z444" s="149"/>
      <c r="AA444" s="149"/>
      <c r="AB444" s="149"/>
      <c r="AC444" s="149"/>
      <c r="AD444" s="149"/>
      <c r="AE444" s="149"/>
      <c r="AF444" s="149"/>
      <c r="AG444" s="149" t="s">
        <v>166</v>
      </c>
      <c r="AH444" s="149"/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x14ac:dyDescent="0.2">
      <c r="A445" s="161" t="s">
        <v>134</v>
      </c>
      <c r="B445" s="162" t="s">
        <v>100</v>
      </c>
      <c r="C445" s="180" t="s">
        <v>101</v>
      </c>
      <c r="D445" s="163"/>
      <c r="E445" s="164"/>
      <c r="F445" s="165"/>
      <c r="G445" s="166">
        <f>SUMIF(AG446:AG480,"&lt;&gt;NOR",G446:G480)</f>
        <v>0</v>
      </c>
      <c r="H445" s="160"/>
      <c r="I445" s="160">
        <f>SUM(I446:I480)</f>
        <v>32665.010000000002</v>
      </c>
      <c r="J445" s="160"/>
      <c r="K445" s="160">
        <f>SUM(K446:K480)</f>
        <v>39019.839999999997</v>
      </c>
      <c r="L445" s="160"/>
      <c r="M445" s="160">
        <f>SUM(M446:M480)</f>
        <v>0</v>
      </c>
      <c r="N445" s="160"/>
      <c r="O445" s="160">
        <f>SUM(O446:O480)</f>
        <v>25.13</v>
      </c>
      <c r="P445" s="160"/>
      <c r="Q445" s="160">
        <f>SUM(Q446:Q480)</f>
        <v>0</v>
      </c>
      <c r="R445" s="160"/>
      <c r="S445" s="160"/>
      <c r="T445" s="160"/>
      <c r="U445" s="160"/>
      <c r="V445" s="160">
        <f>SUM(V446:V480)</f>
        <v>48.800000000000004</v>
      </c>
      <c r="W445" s="160"/>
      <c r="X445" s="160"/>
      <c r="AG445" t="s">
        <v>135</v>
      </c>
    </row>
    <row r="446" spans="1:60" outlineLevel="1" x14ac:dyDescent="0.2">
      <c r="A446" s="173">
        <v>146</v>
      </c>
      <c r="B446" s="174" t="s">
        <v>562</v>
      </c>
      <c r="C446" s="181" t="s">
        <v>563</v>
      </c>
      <c r="D446" s="175" t="s">
        <v>171</v>
      </c>
      <c r="E446" s="176">
        <v>10</v>
      </c>
      <c r="F446" s="177"/>
      <c r="G446" s="178">
        <f t="shared" ref="G446:G480" si="42">ROUND(E446*F446,2)</f>
        <v>0</v>
      </c>
      <c r="H446" s="159">
        <v>0</v>
      </c>
      <c r="I446" s="158">
        <f t="shared" ref="I446:I480" si="43">ROUND(E446*H446,2)</f>
        <v>0</v>
      </c>
      <c r="J446" s="159">
        <v>235</v>
      </c>
      <c r="K446" s="158">
        <f t="shared" ref="K446:K480" si="44">ROUND(E446*J446,2)</f>
        <v>2350</v>
      </c>
      <c r="L446" s="158">
        <v>15</v>
      </c>
      <c r="M446" s="158">
        <f t="shared" ref="M446:M480" si="45">G446*(1+L446/100)</f>
        <v>0</v>
      </c>
      <c r="N446" s="158">
        <v>0</v>
      </c>
      <c r="O446" s="158">
        <f t="shared" ref="O446:O480" si="46">ROUND(E446*N446,2)</f>
        <v>0</v>
      </c>
      <c r="P446" s="158">
        <v>0</v>
      </c>
      <c r="Q446" s="158">
        <f t="shared" ref="Q446:Q480" si="47">ROUND(E446*P446,2)</f>
        <v>0</v>
      </c>
      <c r="R446" s="158"/>
      <c r="S446" s="158" t="s">
        <v>164</v>
      </c>
      <c r="T446" s="158" t="s">
        <v>140</v>
      </c>
      <c r="U446" s="158">
        <v>0.43</v>
      </c>
      <c r="V446" s="158">
        <f t="shared" ref="V446:V480" si="48">ROUND(E446*U446,2)</f>
        <v>4.3</v>
      </c>
      <c r="W446" s="158"/>
      <c r="X446" s="158" t="s">
        <v>165</v>
      </c>
      <c r="Y446" s="149"/>
      <c r="Z446" s="149"/>
      <c r="AA446" s="149"/>
      <c r="AB446" s="149"/>
      <c r="AC446" s="149"/>
      <c r="AD446" s="149"/>
      <c r="AE446" s="149"/>
      <c r="AF446" s="149"/>
      <c r="AG446" s="149" t="s">
        <v>166</v>
      </c>
      <c r="AH446" s="149"/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73">
        <v>147</v>
      </c>
      <c r="B447" s="174" t="s">
        <v>821</v>
      </c>
      <c r="C447" s="181" t="s">
        <v>822</v>
      </c>
      <c r="D447" s="175" t="s">
        <v>179</v>
      </c>
      <c r="E447" s="176">
        <v>20</v>
      </c>
      <c r="F447" s="177"/>
      <c r="G447" s="178">
        <f t="shared" si="42"/>
        <v>0</v>
      </c>
      <c r="H447" s="159">
        <v>0</v>
      </c>
      <c r="I447" s="158">
        <f t="shared" si="43"/>
        <v>0</v>
      </c>
      <c r="J447" s="159">
        <v>63.4</v>
      </c>
      <c r="K447" s="158">
        <f t="shared" si="44"/>
        <v>1268</v>
      </c>
      <c r="L447" s="158">
        <v>15</v>
      </c>
      <c r="M447" s="158">
        <f t="shared" si="45"/>
        <v>0</v>
      </c>
      <c r="N447" s="158">
        <v>0</v>
      </c>
      <c r="O447" s="158">
        <f t="shared" si="46"/>
        <v>0</v>
      </c>
      <c r="P447" s="158">
        <v>0</v>
      </c>
      <c r="Q447" s="158">
        <f t="shared" si="47"/>
        <v>0</v>
      </c>
      <c r="R447" s="158"/>
      <c r="S447" s="158" t="s">
        <v>164</v>
      </c>
      <c r="T447" s="158" t="s">
        <v>140</v>
      </c>
      <c r="U447" s="158">
        <v>0.11586</v>
      </c>
      <c r="V447" s="158">
        <f t="shared" si="48"/>
        <v>2.3199999999999998</v>
      </c>
      <c r="W447" s="158"/>
      <c r="X447" s="158" t="s">
        <v>165</v>
      </c>
      <c r="Y447" s="149"/>
      <c r="Z447" s="149"/>
      <c r="AA447" s="149"/>
      <c r="AB447" s="149"/>
      <c r="AC447" s="149"/>
      <c r="AD447" s="149"/>
      <c r="AE447" s="149"/>
      <c r="AF447" s="149"/>
      <c r="AG447" s="149" t="s">
        <v>166</v>
      </c>
      <c r="AH447" s="149"/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">
      <c r="A448" s="173">
        <v>148</v>
      </c>
      <c r="B448" s="174" t="s">
        <v>586</v>
      </c>
      <c r="C448" s="181" t="s">
        <v>587</v>
      </c>
      <c r="D448" s="175" t="s">
        <v>179</v>
      </c>
      <c r="E448" s="176">
        <v>20</v>
      </c>
      <c r="F448" s="177"/>
      <c r="G448" s="178">
        <f t="shared" si="42"/>
        <v>0</v>
      </c>
      <c r="H448" s="159">
        <v>114.7</v>
      </c>
      <c r="I448" s="158">
        <f t="shared" si="43"/>
        <v>2294</v>
      </c>
      <c r="J448" s="159">
        <v>0</v>
      </c>
      <c r="K448" s="158">
        <f t="shared" si="44"/>
        <v>0</v>
      </c>
      <c r="L448" s="158">
        <v>15</v>
      </c>
      <c r="M448" s="158">
        <f t="shared" si="45"/>
        <v>0</v>
      </c>
      <c r="N448" s="158">
        <v>5.2999999999999998E-4</v>
      </c>
      <c r="O448" s="158">
        <f t="shared" si="46"/>
        <v>0.01</v>
      </c>
      <c r="P448" s="158">
        <v>0</v>
      </c>
      <c r="Q448" s="158">
        <f t="shared" si="47"/>
        <v>0</v>
      </c>
      <c r="R448" s="158" t="s">
        <v>195</v>
      </c>
      <c r="S448" s="158" t="s">
        <v>164</v>
      </c>
      <c r="T448" s="158" t="s">
        <v>140</v>
      </c>
      <c r="U448" s="158">
        <v>0</v>
      </c>
      <c r="V448" s="158">
        <f t="shared" si="48"/>
        <v>0</v>
      </c>
      <c r="W448" s="158"/>
      <c r="X448" s="158" t="s">
        <v>191</v>
      </c>
      <c r="Y448" s="149"/>
      <c r="Z448" s="149"/>
      <c r="AA448" s="149"/>
      <c r="AB448" s="149"/>
      <c r="AC448" s="149"/>
      <c r="AD448" s="149"/>
      <c r="AE448" s="149"/>
      <c r="AF448" s="149"/>
      <c r="AG448" s="149" t="s">
        <v>192</v>
      </c>
      <c r="AH448" s="149"/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73">
        <v>149</v>
      </c>
      <c r="B449" s="174" t="s">
        <v>616</v>
      </c>
      <c r="C449" s="181" t="s">
        <v>617</v>
      </c>
      <c r="D449" s="175" t="s">
        <v>171</v>
      </c>
      <c r="E449" s="176">
        <v>1</v>
      </c>
      <c r="F449" s="177"/>
      <c r="G449" s="178">
        <f t="shared" si="42"/>
        <v>0</v>
      </c>
      <c r="H449" s="159">
        <v>418.9</v>
      </c>
      <c r="I449" s="158">
        <f t="shared" si="43"/>
        <v>418.9</v>
      </c>
      <c r="J449" s="159">
        <v>0</v>
      </c>
      <c r="K449" s="158">
        <f t="shared" si="44"/>
        <v>0</v>
      </c>
      <c r="L449" s="158">
        <v>15</v>
      </c>
      <c r="M449" s="158">
        <f t="shared" si="45"/>
        <v>0</v>
      </c>
      <c r="N449" s="158">
        <v>4.0000000000000002E-4</v>
      </c>
      <c r="O449" s="158">
        <f t="shared" si="46"/>
        <v>0</v>
      </c>
      <c r="P449" s="158">
        <v>0</v>
      </c>
      <c r="Q449" s="158">
        <f t="shared" si="47"/>
        <v>0</v>
      </c>
      <c r="R449" s="158" t="s">
        <v>195</v>
      </c>
      <c r="S449" s="158" t="s">
        <v>164</v>
      </c>
      <c r="T449" s="158" t="s">
        <v>140</v>
      </c>
      <c r="U449" s="158">
        <v>0</v>
      </c>
      <c r="V449" s="158">
        <f t="shared" si="48"/>
        <v>0</v>
      </c>
      <c r="W449" s="158"/>
      <c r="X449" s="158" t="s">
        <v>191</v>
      </c>
      <c r="Y449" s="149"/>
      <c r="Z449" s="149"/>
      <c r="AA449" s="149"/>
      <c r="AB449" s="149"/>
      <c r="AC449" s="149"/>
      <c r="AD449" s="149"/>
      <c r="AE449" s="149"/>
      <c r="AF449" s="149"/>
      <c r="AG449" s="149" t="s">
        <v>192</v>
      </c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1" x14ac:dyDescent="0.2">
      <c r="A450" s="173">
        <v>150</v>
      </c>
      <c r="B450" s="174" t="s">
        <v>546</v>
      </c>
      <c r="C450" s="181" t="s">
        <v>547</v>
      </c>
      <c r="D450" s="175" t="s">
        <v>171</v>
      </c>
      <c r="E450" s="176">
        <v>6</v>
      </c>
      <c r="F450" s="177"/>
      <c r="G450" s="178">
        <f t="shared" si="42"/>
        <v>0</v>
      </c>
      <c r="H450" s="159">
        <v>0</v>
      </c>
      <c r="I450" s="158">
        <f t="shared" si="43"/>
        <v>0</v>
      </c>
      <c r="J450" s="159">
        <v>31</v>
      </c>
      <c r="K450" s="158">
        <f t="shared" si="44"/>
        <v>186</v>
      </c>
      <c r="L450" s="158">
        <v>15</v>
      </c>
      <c r="M450" s="158">
        <f t="shared" si="45"/>
        <v>0</v>
      </c>
      <c r="N450" s="158">
        <v>0</v>
      </c>
      <c r="O450" s="158">
        <f t="shared" si="46"/>
        <v>0</v>
      </c>
      <c r="P450" s="158">
        <v>0</v>
      </c>
      <c r="Q450" s="158">
        <f t="shared" si="47"/>
        <v>0</v>
      </c>
      <c r="R450" s="158"/>
      <c r="S450" s="158" t="s">
        <v>164</v>
      </c>
      <c r="T450" s="158" t="s">
        <v>140</v>
      </c>
      <c r="U450" s="158">
        <v>5.0500000000000003E-2</v>
      </c>
      <c r="V450" s="158">
        <f t="shared" si="48"/>
        <v>0.3</v>
      </c>
      <c r="W450" s="158"/>
      <c r="X450" s="158" t="s">
        <v>165</v>
      </c>
      <c r="Y450" s="149"/>
      <c r="Z450" s="149"/>
      <c r="AA450" s="149"/>
      <c r="AB450" s="149"/>
      <c r="AC450" s="149"/>
      <c r="AD450" s="149"/>
      <c r="AE450" s="149"/>
      <c r="AF450" s="149"/>
      <c r="AG450" s="149" t="s">
        <v>166</v>
      </c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">
      <c r="A451" s="173">
        <v>151</v>
      </c>
      <c r="B451" s="174" t="s">
        <v>548</v>
      </c>
      <c r="C451" s="181" t="s">
        <v>549</v>
      </c>
      <c r="D451" s="175" t="s">
        <v>171</v>
      </c>
      <c r="E451" s="176">
        <v>1</v>
      </c>
      <c r="F451" s="177"/>
      <c r="G451" s="178">
        <f t="shared" si="42"/>
        <v>0</v>
      </c>
      <c r="H451" s="159">
        <v>0</v>
      </c>
      <c r="I451" s="158">
        <f t="shared" si="43"/>
        <v>0</v>
      </c>
      <c r="J451" s="159">
        <v>36.6</v>
      </c>
      <c r="K451" s="158">
        <f t="shared" si="44"/>
        <v>36.6</v>
      </c>
      <c r="L451" s="158">
        <v>15</v>
      </c>
      <c r="M451" s="158">
        <f t="shared" si="45"/>
        <v>0</v>
      </c>
      <c r="N451" s="158">
        <v>0</v>
      </c>
      <c r="O451" s="158">
        <f t="shared" si="46"/>
        <v>0</v>
      </c>
      <c r="P451" s="158">
        <v>0</v>
      </c>
      <c r="Q451" s="158">
        <f t="shared" si="47"/>
        <v>0</v>
      </c>
      <c r="R451" s="158"/>
      <c r="S451" s="158" t="s">
        <v>164</v>
      </c>
      <c r="T451" s="158" t="s">
        <v>140</v>
      </c>
      <c r="U451" s="158">
        <v>0.06</v>
      </c>
      <c r="V451" s="158">
        <f t="shared" si="48"/>
        <v>0.06</v>
      </c>
      <c r="W451" s="158"/>
      <c r="X451" s="158" t="s">
        <v>165</v>
      </c>
      <c r="Y451" s="149"/>
      <c r="Z451" s="149"/>
      <c r="AA451" s="149"/>
      <c r="AB451" s="149"/>
      <c r="AC451" s="149"/>
      <c r="AD451" s="149"/>
      <c r="AE451" s="149"/>
      <c r="AF451" s="149"/>
      <c r="AG451" s="149" t="s">
        <v>166</v>
      </c>
      <c r="AH451" s="149"/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">
      <c r="A452" s="173">
        <v>152</v>
      </c>
      <c r="B452" s="174" t="s">
        <v>550</v>
      </c>
      <c r="C452" s="181" t="s">
        <v>551</v>
      </c>
      <c r="D452" s="175" t="s">
        <v>171</v>
      </c>
      <c r="E452" s="176">
        <v>12</v>
      </c>
      <c r="F452" s="177"/>
      <c r="G452" s="178">
        <f t="shared" si="42"/>
        <v>0</v>
      </c>
      <c r="H452" s="159">
        <v>0</v>
      </c>
      <c r="I452" s="158">
        <f t="shared" si="43"/>
        <v>0</v>
      </c>
      <c r="J452" s="159">
        <v>185.1</v>
      </c>
      <c r="K452" s="158">
        <f t="shared" si="44"/>
        <v>2221.1999999999998</v>
      </c>
      <c r="L452" s="158">
        <v>15</v>
      </c>
      <c r="M452" s="158">
        <f t="shared" si="45"/>
        <v>0</v>
      </c>
      <c r="N452" s="158">
        <v>0</v>
      </c>
      <c r="O452" s="158">
        <f t="shared" si="46"/>
        <v>0</v>
      </c>
      <c r="P452" s="158">
        <v>0</v>
      </c>
      <c r="Q452" s="158">
        <f t="shared" si="47"/>
        <v>0</v>
      </c>
      <c r="R452" s="158"/>
      <c r="S452" s="158" t="s">
        <v>164</v>
      </c>
      <c r="T452" s="158" t="s">
        <v>140</v>
      </c>
      <c r="U452" s="158">
        <v>0.30567</v>
      </c>
      <c r="V452" s="158">
        <f t="shared" si="48"/>
        <v>3.67</v>
      </c>
      <c r="W452" s="158"/>
      <c r="X452" s="158" t="s">
        <v>165</v>
      </c>
      <c r="Y452" s="149"/>
      <c r="Z452" s="149"/>
      <c r="AA452" s="149"/>
      <c r="AB452" s="149"/>
      <c r="AC452" s="149"/>
      <c r="AD452" s="149"/>
      <c r="AE452" s="149"/>
      <c r="AF452" s="149"/>
      <c r="AG452" s="149" t="s">
        <v>166</v>
      </c>
      <c r="AH452" s="149"/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ht="33.75" outlineLevel="1" x14ac:dyDescent="0.2">
      <c r="A453" s="173">
        <v>153</v>
      </c>
      <c r="B453" s="174" t="s">
        <v>552</v>
      </c>
      <c r="C453" s="181" t="s">
        <v>553</v>
      </c>
      <c r="D453" s="175" t="s">
        <v>171</v>
      </c>
      <c r="E453" s="176">
        <v>22</v>
      </c>
      <c r="F453" s="177"/>
      <c r="G453" s="178">
        <f t="shared" si="42"/>
        <v>0</v>
      </c>
      <c r="H453" s="159">
        <v>284.23</v>
      </c>
      <c r="I453" s="158">
        <f t="shared" si="43"/>
        <v>6253.06</v>
      </c>
      <c r="J453" s="159">
        <v>167.97</v>
      </c>
      <c r="K453" s="158">
        <f t="shared" si="44"/>
        <v>3695.34</v>
      </c>
      <c r="L453" s="158">
        <v>15</v>
      </c>
      <c r="M453" s="158">
        <f t="shared" si="45"/>
        <v>0</v>
      </c>
      <c r="N453" s="158">
        <v>1E-4</v>
      </c>
      <c r="O453" s="158">
        <f t="shared" si="46"/>
        <v>0</v>
      </c>
      <c r="P453" s="158">
        <v>0</v>
      </c>
      <c r="Q453" s="158">
        <f t="shared" si="47"/>
        <v>0</v>
      </c>
      <c r="R453" s="158"/>
      <c r="S453" s="158" t="s">
        <v>164</v>
      </c>
      <c r="T453" s="158" t="s">
        <v>140</v>
      </c>
      <c r="U453" s="158">
        <v>0.249</v>
      </c>
      <c r="V453" s="158">
        <f t="shared" si="48"/>
        <v>5.48</v>
      </c>
      <c r="W453" s="158"/>
      <c r="X453" s="158" t="s">
        <v>165</v>
      </c>
      <c r="Y453" s="149"/>
      <c r="Z453" s="149"/>
      <c r="AA453" s="149"/>
      <c r="AB453" s="149"/>
      <c r="AC453" s="149"/>
      <c r="AD453" s="149"/>
      <c r="AE453" s="149"/>
      <c r="AF453" s="149"/>
      <c r="AG453" s="149" t="s">
        <v>166</v>
      </c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73">
        <v>154</v>
      </c>
      <c r="B454" s="174" t="s">
        <v>554</v>
      </c>
      <c r="C454" s="181" t="s">
        <v>555</v>
      </c>
      <c r="D454" s="175" t="s">
        <v>171</v>
      </c>
      <c r="E454" s="176">
        <v>7</v>
      </c>
      <c r="F454" s="177"/>
      <c r="G454" s="178">
        <f t="shared" si="42"/>
        <v>0</v>
      </c>
      <c r="H454" s="159">
        <v>0</v>
      </c>
      <c r="I454" s="158">
        <f t="shared" si="43"/>
        <v>0</v>
      </c>
      <c r="J454" s="159">
        <v>206.1</v>
      </c>
      <c r="K454" s="158">
        <f t="shared" si="44"/>
        <v>1442.7</v>
      </c>
      <c r="L454" s="158">
        <v>15</v>
      </c>
      <c r="M454" s="158">
        <f t="shared" si="45"/>
        <v>0</v>
      </c>
      <c r="N454" s="158">
        <v>0</v>
      </c>
      <c r="O454" s="158">
        <f t="shared" si="46"/>
        <v>0</v>
      </c>
      <c r="P454" s="158">
        <v>0</v>
      </c>
      <c r="Q454" s="158">
        <f t="shared" si="47"/>
        <v>0</v>
      </c>
      <c r="R454" s="158"/>
      <c r="S454" s="158" t="s">
        <v>164</v>
      </c>
      <c r="T454" s="158" t="s">
        <v>140</v>
      </c>
      <c r="U454" s="158">
        <v>0.34</v>
      </c>
      <c r="V454" s="158">
        <f t="shared" si="48"/>
        <v>2.38</v>
      </c>
      <c r="W454" s="158"/>
      <c r="X454" s="158" t="s">
        <v>165</v>
      </c>
      <c r="Y454" s="149"/>
      <c r="Z454" s="149"/>
      <c r="AA454" s="149"/>
      <c r="AB454" s="149"/>
      <c r="AC454" s="149"/>
      <c r="AD454" s="149"/>
      <c r="AE454" s="149"/>
      <c r="AF454" s="149"/>
      <c r="AG454" s="149" t="s">
        <v>166</v>
      </c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1" x14ac:dyDescent="0.2">
      <c r="A455" s="173">
        <v>155</v>
      </c>
      <c r="B455" s="174" t="s">
        <v>560</v>
      </c>
      <c r="C455" s="181" t="s">
        <v>561</v>
      </c>
      <c r="D455" s="175" t="s">
        <v>171</v>
      </c>
      <c r="E455" s="176">
        <v>1</v>
      </c>
      <c r="F455" s="177"/>
      <c r="G455" s="178">
        <f t="shared" si="42"/>
        <v>0</v>
      </c>
      <c r="H455" s="159">
        <v>0</v>
      </c>
      <c r="I455" s="158">
        <f t="shared" si="43"/>
        <v>0</v>
      </c>
      <c r="J455" s="159">
        <v>219.4</v>
      </c>
      <c r="K455" s="158">
        <f t="shared" si="44"/>
        <v>219.4</v>
      </c>
      <c r="L455" s="158">
        <v>15</v>
      </c>
      <c r="M455" s="158">
        <f t="shared" si="45"/>
        <v>0</v>
      </c>
      <c r="N455" s="158">
        <v>0</v>
      </c>
      <c r="O455" s="158">
        <f t="shared" si="46"/>
        <v>0</v>
      </c>
      <c r="P455" s="158">
        <v>0</v>
      </c>
      <c r="Q455" s="158">
        <f t="shared" si="47"/>
        <v>0</v>
      </c>
      <c r="R455" s="158"/>
      <c r="S455" s="158" t="s">
        <v>164</v>
      </c>
      <c r="T455" s="158" t="s">
        <v>140</v>
      </c>
      <c r="U455" s="158">
        <v>0.36199999999999999</v>
      </c>
      <c r="V455" s="158">
        <f t="shared" si="48"/>
        <v>0.36</v>
      </c>
      <c r="W455" s="158"/>
      <c r="X455" s="158" t="s">
        <v>165</v>
      </c>
      <c r="Y455" s="149"/>
      <c r="Z455" s="149"/>
      <c r="AA455" s="149"/>
      <c r="AB455" s="149"/>
      <c r="AC455" s="149"/>
      <c r="AD455" s="149"/>
      <c r="AE455" s="149"/>
      <c r="AF455" s="149"/>
      <c r="AG455" s="149" t="s">
        <v>166</v>
      </c>
      <c r="AH455" s="149"/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">
      <c r="A456" s="173">
        <v>156</v>
      </c>
      <c r="B456" s="174" t="s">
        <v>564</v>
      </c>
      <c r="C456" s="181" t="s">
        <v>565</v>
      </c>
      <c r="D456" s="175" t="s">
        <v>179</v>
      </c>
      <c r="E456" s="176">
        <v>12</v>
      </c>
      <c r="F456" s="177"/>
      <c r="G456" s="178">
        <f t="shared" si="42"/>
        <v>0</v>
      </c>
      <c r="H456" s="159">
        <v>0</v>
      </c>
      <c r="I456" s="158">
        <f t="shared" si="43"/>
        <v>0</v>
      </c>
      <c r="J456" s="159">
        <v>38.799999999999997</v>
      </c>
      <c r="K456" s="158">
        <f t="shared" si="44"/>
        <v>465.6</v>
      </c>
      <c r="L456" s="158">
        <v>15</v>
      </c>
      <c r="M456" s="158">
        <f t="shared" si="45"/>
        <v>0</v>
      </c>
      <c r="N456" s="158">
        <v>0</v>
      </c>
      <c r="O456" s="158">
        <f t="shared" si="46"/>
        <v>0</v>
      </c>
      <c r="P456" s="158">
        <v>0</v>
      </c>
      <c r="Q456" s="158">
        <f t="shared" si="47"/>
        <v>0</v>
      </c>
      <c r="R456" s="158"/>
      <c r="S456" s="158" t="s">
        <v>164</v>
      </c>
      <c r="T456" s="158" t="s">
        <v>140</v>
      </c>
      <c r="U456" s="158">
        <v>6.4149999999999999E-2</v>
      </c>
      <c r="V456" s="158">
        <f t="shared" si="48"/>
        <v>0.77</v>
      </c>
      <c r="W456" s="158"/>
      <c r="X456" s="158" t="s">
        <v>165</v>
      </c>
      <c r="Y456" s="149"/>
      <c r="Z456" s="149"/>
      <c r="AA456" s="149"/>
      <c r="AB456" s="149"/>
      <c r="AC456" s="149"/>
      <c r="AD456" s="149"/>
      <c r="AE456" s="149"/>
      <c r="AF456" s="149"/>
      <c r="AG456" s="149" t="s">
        <v>166</v>
      </c>
      <c r="AH456" s="149"/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">
      <c r="A457" s="173">
        <v>157</v>
      </c>
      <c r="B457" s="174" t="s">
        <v>566</v>
      </c>
      <c r="C457" s="181" t="s">
        <v>567</v>
      </c>
      <c r="D457" s="175" t="s">
        <v>179</v>
      </c>
      <c r="E457" s="176">
        <v>0.5</v>
      </c>
      <c r="F457" s="177"/>
      <c r="G457" s="178">
        <f t="shared" si="42"/>
        <v>0</v>
      </c>
      <c r="H457" s="159">
        <v>0</v>
      </c>
      <c r="I457" s="158">
        <f t="shared" si="43"/>
        <v>0</v>
      </c>
      <c r="J457" s="159">
        <v>89.8</v>
      </c>
      <c r="K457" s="158">
        <f t="shared" si="44"/>
        <v>44.9</v>
      </c>
      <c r="L457" s="158">
        <v>15</v>
      </c>
      <c r="M457" s="158">
        <f t="shared" si="45"/>
        <v>0</v>
      </c>
      <c r="N457" s="158">
        <v>0</v>
      </c>
      <c r="O457" s="158">
        <f t="shared" si="46"/>
        <v>0</v>
      </c>
      <c r="P457" s="158">
        <v>0</v>
      </c>
      <c r="Q457" s="158">
        <f t="shared" si="47"/>
        <v>0</v>
      </c>
      <c r="R457" s="158"/>
      <c r="S457" s="158" t="s">
        <v>164</v>
      </c>
      <c r="T457" s="158" t="s">
        <v>140</v>
      </c>
      <c r="U457" s="158">
        <v>0.14868000000000001</v>
      </c>
      <c r="V457" s="158">
        <f t="shared" si="48"/>
        <v>7.0000000000000007E-2</v>
      </c>
      <c r="W457" s="158"/>
      <c r="X457" s="158" t="s">
        <v>165</v>
      </c>
      <c r="Y457" s="149"/>
      <c r="Z457" s="149"/>
      <c r="AA457" s="149"/>
      <c r="AB457" s="149"/>
      <c r="AC457" s="149"/>
      <c r="AD457" s="149"/>
      <c r="AE457" s="149"/>
      <c r="AF457" s="149"/>
      <c r="AG457" s="149" t="s">
        <v>166</v>
      </c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ht="22.5" outlineLevel="1" x14ac:dyDescent="0.2">
      <c r="A458" s="173">
        <v>158</v>
      </c>
      <c r="B458" s="174" t="s">
        <v>568</v>
      </c>
      <c r="C458" s="181" t="s">
        <v>569</v>
      </c>
      <c r="D458" s="175" t="s">
        <v>179</v>
      </c>
      <c r="E458" s="176">
        <v>120</v>
      </c>
      <c r="F458" s="177"/>
      <c r="G458" s="178">
        <f t="shared" si="42"/>
        <v>0</v>
      </c>
      <c r="H458" s="159">
        <v>16.68</v>
      </c>
      <c r="I458" s="158">
        <f t="shared" si="43"/>
        <v>2001.6</v>
      </c>
      <c r="J458" s="159">
        <v>44.32</v>
      </c>
      <c r="K458" s="158">
        <f t="shared" si="44"/>
        <v>5318.4</v>
      </c>
      <c r="L458" s="158">
        <v>15</v>
      </c>
      <c r="M458" s="158">
        <f t="shared" si="45"/>
        <v>0</v>
      </c>
      <c r="N458" s="158">
        <v>1.6000000000000001E-4</v>
      </c>
      <c r="O458" s="158">
        <f t="shared" si="46"/>
        <v>0.02</v>
      </c>
      <c r="P458" s="158">
        <v>0</v>
      </c>
      <c r="Q458" s="158">
        <f t="shared" si="47"/>
        <v>0</v>
      </c>
      <c r="R458" s="158"/>
      <c r="S458" s="158" t="s">
        <v>164</v>
      </c>
      <c r="T458" s="158" t="s">
        <v>140</v>
      </c>
      <c r="U458" s="158">
        <v>7.0000000000000007E-2</v>
      </c>
      <c r="V458" s="158">
        <f t="shared" si="48"/>
        <v>8.4</v>
      </c>
      <c r="W458" s="158"/>
      <c r="X458" s="158" t="s">
        <v>165</v>
      </c>
      <c r="Y458" s="149"/>
      <c r="Z458" s="149"/>
      <c r="AA458" s="149"/>
      <c r="AB458" s="149"/>
      <c r="AC458" s="149"/>
      <c r="AD458" s="149"/>
      <c r="AE458" s="149"/>
      <c r="AF458" s="149"/>
      <c r="AG458" s="149" t="s">
        <v>166</v>
      </c>
      <c r="AH458" s="149"/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ht="22.5" outlineLevel="1" x14ac:dyDescent="0.2">
      <c r="A459" s="173">
        <v>159</v>
      </c>
      <c r="B459" s="174" t="s">
        <v>570</v>
      </c>
      <c r="C459" s="181" t="s">
        <v>571</v>
      </c>
      <c r="D459" s="175" t="s">
        <v>179</v>
      </c>
      <c r="E459" s="176">
        <v>130</v>
      </c>
      <c r="F459" s="177"/>
      <c r="G459" s="178">
        <f t="shared" si="42"/>
        <v>0</v>
      </c>
      <c r="H459" s="159">
        <v>27.68</v>
      </c>
      <c r="I459" s="158">
        <f t="shared" si="43"/>
        <v>3598.4</v>
      </c>
      <c r="J459" s="159">
        <v>45.42</v>
      </c>
      <c r="K459" s="158">
        <f t="shared" si="44"/>
        <v>5904.6</v>
      </c>
      <c r="L459" s="158">
        <v>15</v>
      </c>
      <c r="M459" s="158">
        <f t="shared" si="45"/>
        <v>0</v>
      </c>
      <c r="N459" s="158">
        <v>2.1000000000000001E-4</v>
      </c>
      <c r="O459" s="158">
        <f t="shared" si="46"/>
        <v>0.03</v>
      </c>
      <c r="P459" s="158">
        <v>0</v>
      </c>
      <c r="Q459" s="158">
        <f t="shared" si="47"/>
        <v>0</v>
      </c>
      <c r="R459" s="158"/>
      <c r="S459" s="158" t="s">
        <v>164</v>
      </c>
      <c r="T459" s="158" t="s">
        <v>140</v>
      </c>
      <c r="U459" s="158">
        <v>7.0000000000000007E-2</v>
      </c>
      <c r="V459" s="158">
        <f t="shared" si="48"/>
        <v>9.1</v>
      </c>
      <c r="W459" s="158"/>
      <c r="X459" s="158" t="s">
        <v>165</v>
      </c>
      <c r="Y459" s="149"/>
      <c r="Z459" s="149"/>
      <c r="AA459" s="149"/>
      <c r="AB459" s="149"/>
      <c r="AC459" s="149"/>
      <c r="AD459" s="149"/>
      <c r="AE459" s="149"/>
      <c r="AF459" s="149"/>
      <c r="AG459" s="149" t="s">
        <v>166</v>
      </c>
      <c r="AH459" s="149"/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">
      <c r="A460" s="173">
        <v>160</v>
      </c>
      <c r="B460" s="174" t="s">
        <v>574</v>
      </c>
      <c r="C460" s="181" t="s">
        <v>575</v>
      </c>
      <c r="D460" s="175" t="s">
        <v>171</v>
      </c>
      <c r="E460" s="176">
        <v>34</v>
      </c>
      <c r="F460" s="177"/>
      <c r="G460" s="178">
        <f t="shared" si="42"/>
        <v>0</v>
      </c>
      <c r="H460" s="159">
        <v>0</v>
      </c>
      <c r="I460" s="158">
        <f t="shared" si="43"/>
        <v>0</v>
      </c>
      <c r="J460" s="159">
        <v>200.6</v>
      </c>
      <c r="K460" s="158">
        <f t="shared" si="44"/>
        <v>6820.4</v>
      </c>
      <c r="L460" s="158">
        <v>15</v>
      </c>
      <c r="M460" s="158">
        <f t="shared" si="45"/>
        <v>0</v>
      </c>
      <c r="N460" s="158">
        <v>0</v>
      </c>
      <c r="O460" s="158">
        <f t="shared" si="46"/>
        <v>0</v>
      </c>
      <c r="P460" s="158">
        <v>0</v>
      </c>
      <c r="Q460" s="158">
        <f t="shared" si="47"/>
        <v>0</v>
      </c>
      <c r="R460" s="158"/>
      <c r="S460" s="158" t="s">
        <v>164</v>
      </c>
      <c r="T460" s="158" t="s">
        <v>140</v>
      </c>
      <c r="U460" s="158">
        <v>0.33050000000000002</v>
      </c>
      <c r="V460" s="158">
        <f t="shared" si="48"/>
        <v>11.24</v>
      </c>
      <c r="W460" s="158"/>
      <c r="X460" s="158" t="s">
        <v>165</v>
      </c>
      <c r="Y460" s="149"/>
      <c r="Z460" s="149"/>
      <c r="AA460" s="149"/>
      <c r="AB460" s="149"/>
      <c r="AC460" s="149"/>
      <c r="AD460" s="149"/>
      <c r="AE460" s="149"/>
      <c r="AF460" s="149"/>
      <c r="AG460" s="149" t="s">
        <v>166</v>
      </c>
      <c r="AH460" s="149"/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">
      <c r="A461" s="173">
        <v>161</v>
      </c>
      <c r="B461" s="174" t="s">
        <v>576</v>
      </c>
      <c r="C461" s="181" t="s">
        <v>577</v>
      </c>
      <c r="D461" s="175" t="s">
        <v>171</v>
      </c>
      <c r="E461" s="176">
        <v>1</v>
      </c>
      <c r="F461" s="177"/>
      <c r="G461" s="178">
        <f t="shared" si="42"/>
        <v>0</v>
      </c>
      <c r="H461" s="159">
        <v>0</v>
      </c>
      <c r="I461" s="158">
        <f t="shared" si="43"/>
        <v>0</v>
      </c>
      <c r="J461" s="159">
        <v>211.7</v>
      </c>
      <c r="K461" s="158">
        <f t="shared" si="44"/>
        <v>211.7</v>
      </c>
      <c r="L461" s="158">
        <v>15</v>
      </c>
      <c r="M461" s="158">
        <f t="shared" si="45"/>
        <v>0</v>
      </c>
      <c r="N461" s="158">
        <v>0</v>
      </c>
      <c r="O461" s="158">
        <f t="shared" si="46"/>
        <v>0</v>
      </c>
      <c r="P461" s="158">
        <v>0</v>
      </c>
      <c r="Q461" s="158">
        <f t="shared" si="47"/>
        <v>0</v>
      </c>
      <c r="R461" s="158"/>
      <c r="S461" s="158" t="s">
        <v>164</v>
      </c>
      <c r="T461" s="158" t="s">
        <v>140</v>
      </c>
      <c r="U461" s="158">
        <v>0.35</v>
      </c>
      <c r="V461" s="158">
        <f t="shared" si="48"/>
        <v>0.35</v>
      </c>
      <c r="W461" s="158"/>
      <c r="X461" s="158" t="s">
        <v>165</v>
      </c>
      <c r="Y461" s="149"/>
      <c r="Z461" s="149"/>
      <c r="AA461" s="149"/>
      <c r="AB461" s="149"/>
      <c r="AC461" s="149"/>
      <c r="AD461" s="149"/>
      <c r="AE461" s="149"/>
      <c r="AF461" s="149"/>
      <c r="AG461" s="149" t="s">
        <v>166</v>
      </c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73">
        <v>162</v>
      </c>
      <c r="B462" s="174" t="s">
        <v>578</v>
      </c>
      <c r="C462" s="181" t="s">
        <v>579</v>
      </c>
      <c r="D462" s="175" t="s">
        <v>291</v>
      </c>
      <c r="E462" s="176">
        <v>1</v>
      </c>
      <c r="F462" s="177"/>
      <c r="G462" s="178">
        <f t="shared" si="42"/>
        <v>0</v>
      </c>
      <c r="H462" s="159">
        <v>0</v>
      </c>
      <c r="I462" s="158">
        <f t="shared" si="43"/>
        <v>0</v>
      </c>
      <c r="J462" s="159">
        <v>1662.3</v>
      </c>
      <c r="K462" s="158">
        <f t="shared" si="44"/>
        <v>1662.3</v>
      </c>
      <c r="L462" s="158">
        <v>15</v>
      </c>
      <c r="M462" s="158">
        <f t="shared" si="45"/>
        <v>0</v>
      </c>
      <c r="N462" s="158">
        <v>0</v>
      </c>
      <c r="O462" s="158">
        <f t="shared" si="46"/>
        <v>0</v>
      </c>
      <c r="P462" s="158">
        <v>0</v>
      </c>
      <c r="Q462" s="158">
        <f t="shared" si="47"/>
        <v>0</v>
      </c>
      <c r="R462" s="158"/>
      <c r="S462" s="158" t="s">
        <v>139</v>
      </c>
      <c r="T462" s="158" t="s">
        <v>140</v>
      </c>
      <c r="U462" s="158">
        <v>0</v>
      </c>
      <c r="V462" s="158">
        <f t="shared" si="48"/>
        <v>0</v>
      </c>
      <c r="W462" s="158"/>
      <c r="X462" s="158" t="s">
        <v>165</v>
      </c>
      <c r="Y462" s="149"/>
      <c r="Z462" s="149"/>
      <c r="AA462" s="149"/>
      <c r="AB462" s="149"/>
      <c r="AC462" s="149"/>
      <c r="AD462" s="149"/>
      <c r="AE462" s="149"/>
      <c r="AF462" s="149"/>
      <c r="AG462" s="149" t="s">
        <v>166</v>
      </c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">
      <c r="A463" s="173">
        <v>163</v>
      </c>
      <c r="B463" s="174" t="s">
        <v>580</v>
      </c>
      <c r="C463" s="181" t="s">
        <v>581</v>
      </c>
      <c r="D463" s="175" t="s">
        <v>304</v>
      </c>
      <c r="E463" s="176">
        <v>4</v>
      </c>
      <c r="F463" s="177"/>
      <c r="G463" s="178">
        <f t="shared" si="42"/>
        <v>0</v>
      </c>
      <c r="H463" s="159">
        <v>0</v>
      </c>
      <c r="I463" s="158">
        <f t="shared" si="43"/>
        <v>0</v>
      </c>
      <c r="J463" s="159">
        <v>574.1</v>
      </c>
      <c r="K463" s="158">
        <f t="shared" si="44"/>
        <v>2296.4</v>
      </c>
      <c r="L463" s="158">
        <v>15</v>
      </c>
      <c r="M463" s="158">
        <f t="shared" si="45"/>
        <v>0</v>
      </c>
      <c r="N463" s="158">
        <v>0</v>
      </c>
      <c r="O463" s="158">
        <f t="shared" si="46"/>
        <v>0</v>
      </c>
      <c r="P463" s="158">
        <v>0</v>
      </c>
      <c r="Q463" s="158">
        <f t="shared" si="47"/>
        <v>0</v>
      </c>
      <c r="R463" s="158"/>
      <c r="S463" s="158" t="s">
        <v>139</v>
      </c>
      <c r="T463" s="158" t="s">
        <v>140</v>
      </c>
      <c r="U463" s="158">
        <v>0</v>
      </c>
      <c r="V463" s="158">
        <f t="shared" si="48"/>
        <v>0</v>
      </c>
      <c r="W463" s="158"/>
      <c r="X463" s="158" t="s">
        <v>165</v>
      </c>
      <c r="Y463" s="149"/>
      <c r="Z463" s="149"/>
      <c r="AA463" s="149"/>
      <c r="AB463" s="149"/>
      <c r="AC463" s="149"/>
      <c r="AD463" s="149"/>
      <c r="AE463" s="149"/>
      <c r="AF463" s="149"/>
      <c r="AG463" s="149" t="s">
        <v>166</v>
      </c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">
      <c r="A464" s="173">
        <v>164</v>
      </c>
      <c r="B464" s="174" t="s">
        <v>582</v>
      </c>
      <c r="C464" s="181" t="s">
        <v>583</v>
      </c>
      <c r="D464" s="175" t="s">
        <v>304</v>
      </c>
      <c r="E464" s="176">
        <v>4</v>
      </c>
      <c r="F464" s="177"/>
      <c r="G464" s="178">
        <f t="shared" si="42"/>
        <v>0</v>
      </c>
      <c r="H464" s="159">
        <v>0</v>
      </c>
      <c r="I464" s="158">
        <f t="shared" si="43"/>
        <v>0</v>
      </c>
      <c r="J464" s="159">
        <v>387.9</v>
      </c>
      <c r="K464" s="158">
        <f t="shared" si="44"/>
        <v>1551.6</v>
      </c>
      <c r="L464" s="158">
        <v>15</v>
      </c>
      <c r="M464" s="158">
        <f t="shared" si="45"/>
        <v>0</v>
      </c>
      <c r="N464" s="158">
        <v>0</v>
      </c>
      <c r="O464" s="158">
        <f t="shared" si="46"/>
        <v>0</v>
      </c>
      <c r="P464" s="158">
        <v>0</v>
      </c>
      <c r="Q464" s="158">
        <f t="shared" si="47"/>
        <v>0</v>
      </c>
      <c r="R464" s="158"/>
      <c r="S464" s="158" t="s">
        <v>139</v>
      </c>
      <c r="T464" s="158" t="s">
        <v>140</v>
      </c>
      <c r="U464" s="158">
        <v>0</v>
      </c>
      <c r="V464" s="158">
        <f t="shared" si="48"/>
        <v>0</v>
      </c>
      <c r="W464" s="158"/>
      <c r="X464" s="158" t="s">
        <v>165</v>
      </c>
      <c r="Y464" s="149"/>
      <c r="Z464" s="149"/>
      <c r="AA464" s="149"/>
      <c r="AB464" s="149"/>
      <c r="AC464" s="149"/>
      <c r="AD464" s="149"/>
      <c r="AE464" s="149"/>
      <c r="AF464" s="149"/>
      <c r="AG464" s="149" t="s">
        <v>166</v>
      </c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">
      <c r="A465" s="173">
        <v>165</v>
      </c>
      <c r="B465" s="174" t="s">
        <v>588</v>
      </c>
      <c r="C465" s="181" t="s">
        <v>589</v>
      </c>
      <c r="D465" s="175" t="s">
        <v>179</v>
      </c>
      <c r="E465" s="176">
        <v>12</v>
      </c>
      <c r="F465" s="177"/>
      <c r="G465" s="178">
        <f t="shared" si="42"/>
        <v>0</v>
      </c>
      <c r="H465" s="159">
        <v>17.7</v>
      </c>
      <c r="I465" s="158">
        <f t="shared" si="43"/>
        <v>212.4</v>
      </c>
      <c r="J465" s="159">
        <v>0</v>
      </c>
      <c r="K465" s="158">
        <f t="shared" si="44"/>
        <v>0</v>
      </c>
      <c r="L465" s="158">
        <v>15</v>
      </c>
      <c r="M465" s="158">
        <f t="shared" si="45"/>
        <v>0</v>
      </c>
      <c r="N465" s="158">
        <v>8.0000000000000007E-5</v>
      </c>
      <c r="O465" s="158">
        <f t="shared" si="46"/>
        <v>0</v>
      </c>
      <c r="P465" s="158">
        <v>0</v>
      </c>
      <c r="Q465" s="158">
        <f t="shared" si="47"/>
        <v>0</v>
      </c>
      <c r="R465" s="158" t="s">
        <v>195</v>
      </c>
      <c r="S465" s="158" t="s">
        <v>164</v>
      </c>
      <c r="T465" s="158" t="s">
        <v>140</v>
      </c>
      <c r="U465" s="158">
        <v>0</v>
      </c>
      <c r="V465" s="158">
        <f t="shared" si="48"/>
        <v>0</v>
      </c>
      <c r="W465" s="158"/>
      <c r="X465" s="158" t="s">
        <v>191</v>
      </c>
      <c r="Y465" s="149"/>
      <c r="Z465" s="149"/>
      <c r="AA465" s="149"/>
      <c r="AB465" s="149"/>
      <c r="AC465" s="149"/>
      <c r="AD465" s="149"/>
      <c r="AE465" s="149"/>
      <c r="AF465" s="149"/>
      <c r="AG465" s="149" t="s">
        <v>192</v>
      </c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">
      <c r="A466" s="173">
        <v>166</v>
      </c>
      <c r="B466" s="174" t="s">
        <v>590</v>
      </c>
      <c r="C466" s="181" t="s">
        <v>591</v>
      </c>
      <c r="D466" s="175" t="s">
        <v>179</v>
      </c>
      <c r="E466" s="176">
        <v>0.5</v>
      </c>
      <c r="F466" s="177"/>
      <c r="G466" s="178">
        <f t="shared" si="42"/>
        <v>0</v>
      </c>
      <c r="H466" s="159">
        <v>18.899999999999999</v>
      </c>
      <c r="I466" s="158">
        <f t="shared" si="43"/>
        <v>9.4499999999999993</v>
      </c>
      <c r="J466" s="159">
        <v>0</v>
      </c>
      <c r="K466" s="158">
        <f t="shared" si="44"/>
        <v>0</v>
      </c>
      <c r="L466" s="158">
        <v>15</v>
      </c>
      <c r="M466" s="158">
        <f t="shared" si="45"/>
        <v>0</v>
      </c>
      <c r="N466" s="158">
        <v>6.0000000000000002E-5</v>
      </c>
      <c r="O466" s="158">
        <f t="shared" si="46"/>
        <v>0</v>
      </c>
      <c r="P466" s="158">
        <v>0</v>
      </c>
      <c r="Q466" s="158">
        <f t="shared" si="47"/>
        <v>0</v>
      </c>
      <c r="R466" s="158" t="s">
        <v>195</v>
      </c>
      <c r="S466" s="158" t="s">
        <v>164</v>
      </c>
      <c r="T466" s="158" t="s">
        <v>140</v>
      </c>
      <c r="U466" s="158">
        <v>0</v>
      </c>
      <c r="V466" s="158">
        <f t="shared" si="48"/>
        <v>0</v>
      </c>
      <c r="W466" s="158"/>
      <c r="X466" s="158" t="s">
        <v>191</v>
      </c>
      <c r="Y466" s="149"/>
      <c r="Z466" s="149"/>
      <c r="AA466" s="149"/>
      <c r="AB466" s="149"/>
      <c r="AC466" s="149"/>
      <c r="AD466" s="149"/>
      <c r="AE466" s="149"/>
      <c r="AF466" s="149"/>
      <c r="AG466" s="149" t="s">
        <v>192</v>
      </c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">
      <c r="A467" s="173">
        <v>167</v>
      </c>
      <c r="B467" s="174" t="s">
        <v>596</v>
      </c>
      <c r="C467" s="181" t="s">
        <v>597</v>
      </c>
      <c r="D467" s="175" t="s">
        <v>171</v>
      </c>
      <c r="E467" s="176">
        <v>1</v>
      </c>
      <c r="F467" s="177"/>
      <c r="G467" s="178">
        <f t="shared" si="42"/>
        <v>0</v>
      </c>
      <c r="H467" s="159">
        <v>958.6</v>
      </c>
      <c r="I467" s="158">
        <f t="shared" si="43"/>
        <v>958.6</v>
      </c>
      <c r="J467" s="159">
        <v>0</v>
      </c>
      <c r="K467" s="158">
        <f t="shared" si="44"/>
        <v>0</v>
      </c>
      <c r="L467" s="158">
        <v>15</v>
      </c>
      <c r="M467" s="158">
        <f t="shared" si="45"/>
        <v>0</v>
      </c>
      <c r="N467" s="158">
        <v>3.8999999999999999E-4</v>
      </c>
      <c r="O467" s="158">
        <f t="shared" si="46"/>
        <v>0</v>
      </c>
      <c r="P467" s="158">
        <v>0</v>
      </c>
      <c r="Q467" s="158">
        <f t="shared" si="47"/>
        <v>0</v>
      </c>
      <c r="R467" s="158" t="s">
        <v>195</v>
      </c>
      <c r="S467" s="158" t="s">
        <v>164</v>
      </c>
      <c r="T467" s="158" t="s">
        <v>140</v>
      </c>
      <c r="U467" s="158">
        <v>0</v>
      </c>
      <c r="V467" s="158">
        <f t="shared" si="48"/>
        <v>0</v>
      </c>
      <c r="W467" s="158"/>
      <c r="X467" s="158" t="s">
        <v>191</v>
      </c>
      <c r="Y467" s="149"/>
      <c r="Z467" s="149"/>
      <c r="AA467" s="149"/>
      <c r="AB467" s="149"/>
      <c r="AC467" s="149"/>
      <c r="AD467" s="149"/>
      <c r="AE467" s="149"/>
      <c r="AF467" s="149"/>
      <c r="AG467" s="149" t="s">
        <v>192</v>
      </c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">
      <c r="A468" s="173">
        <v>168</v>
      </c>
      <c r="B468" s="174" t="s">
        <v>598</v>
      </c>
      <c r="C468" s="181" t="s">
        <v>599</v>
      </c>
      <c r="D468" s="175" t="s">
        <v>171</v>
      </c>
      <c r="E468" s="176">
        <v>12</v>
      </c>
      <c r="F468" s="177"/>
      <c r="G468" s="178">
        <f t="shared" si="42"/>
        <v>0</v>
      </c>
      <c r="H468" s="159">
        <v>59.8</v>
      </c>
      <c r="I468" s="158">
        <f t="shared" si="43"/>
        <v>717.6</v>
      </c>
      <c r="J468" s="159">
        <v>0</v>
      </c>
      <c r="K468" s="158">
        <f t="shared" si="44"/>
        <v>0</v>
      </c>
      <c r="L468" s="158">
        <v>15</v>
      </c>
      <c r="M468" s="158">
        <f t="shared" si="45"/>
        <v>0</v>
      </c>
      <c r="N468" s="158">
        <v>1.0000000000000001E-5</v>
      </c>
      <c r="O468" s="158">
        <f t="shared" si="46"/>
        <v>0</v>
      </c>
      <c r="P468" s="158">
        <v>0</v>
      </c>
      <c r="Q468" s="158">
        <f t="shared" si="47"/>
        <v>0</v>
      </c>
      <c r="R468" s="158" t="s">
        <v>195</v>
      </c>
      <c r="S468" s="158" t="s">
        <v>164</v>
      </c>
      <c r="T468" s="158" t="s">
        <v>140</v>
      </c>
      <c r="U468" s="158">
        <v>0</v>
      </c>
      <c r="V468" s="158">
        <f t="shared" si="48"/>
        <v>0</v>
      </c>
      <c r="W468" s="158"/>
      <c r="X468" s="158" t="s">
        <v>191</v>
      </c>
      <c r="Y468" s="149"/>
      <c r="Z468" s="149"/>
      <c r="AA468" s="149"/>
      <c r="AB468" s="149"/>
      <c r="AC468" s="149"/>
      <c r="AD468" s="149"/>
      <c r="AE468" s="149"/>
      <c r="AF468" s="149"/>
      <c r="AG468" s="149" t="s">
        <v>192</v>
      </c>
      <c r="AH468" s="149"/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">
      <c r="A469" s="173">
        <v>169</v>
      </c>
      <c r="B469" s="174" t="s">
        <v>600</v>
      </c>
      <c r="C469" s="181" t="s">
        <v>601</v>
      </c>
      <c r="D469" s="175" t="s">
        <v>171</v>
      </c>
      <c r="E469" s="176">
        <v>12</v>
      </c>
      <c r="F469" s="177"/>
      <c r="G469" s="178">
        <f t="shared" si="42"/>
        <v>0</v>
      </c>
      <c r="H469" s="159">
        <v>37.700000000000003</v>
      </c>
      <c r="I469" s="158">
        <f t="shared" si="43"/>
        <v>452.4</v>
      </c>
      <c r="J469" s="159">
        <v>0</v>
      </c>
      <c r="K469" s="158">
        <f t="shared" si="44"/>
        <v>0</v>
      </c>
      <c r="L469" s="158">
        <v>15</v>
      </c>
      <c r="M469" s="158">
        <f t="shared" si="45"/>
        <v>0</v>
      </c>
      <c r="N469" s="158">
        <v>5.0000000000000002E-5</v>
      </c>
      <c r="O469" s="158">
        <f t="shared" si="46"/>
        <v>0</v>
      </c>
      <c r="P469" s="158">
        <v>0</v>
      </c>
      <c r="Q469" s="158">
        <f t="shared" si="47"/>
        <v>0</v>
      </c>
      <c r="R469" s="158" t="s">
        <v>195</v>
      </c>
      <c r="S469" s="158" t="s">
        <v>164</v>
      </c>
      <c r="T469" s="158" t="s">
        <v>140</v>
      </c>
      <c r="U469" s="158">
        <v>0</v>
      </c>
      <c r="V469" s="158">
        <f t="shared" si="48"/>
        <v>0</v>
      </c>
      <c r="W469" s="158"/>
      <c r="X469" s="158" t="s">
        <v>191</v>
      </c>
      <c r="Y469" s="149"/>
      <c r="Z469" s="149"/>
      <c r="AA469" s="149"/>
      <c r="AB469" s="149"/>
      <c r="AC469" s="149"/>
      <c r="AD469" s="149"/>
      <c r="AE469" s="149"/>
      <c r="AF469" s="149"/>
      <c r="AG469" s="149" t="s">
        <v>192</v>
      </c>
      <c r="AH469" s="149"/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">
      <c r="A470" s="173">
        <v>170</v>
      </c>
      <c r="B470" s="174" t="s">
        <v>602</v>
      </c>
      <c r="C470" s="181" t="s">
        <v>603</v>
      </c>
      <c r="D470" s="175" t="s">
        <v>171</v>
      </c>
      <c r="E470" s="176">
        <v>1</v>
      </c>
      <c r="F470" s="177"/>
      <c r="G470" s="178">
        <f t="shared" si="42"/>
        <v>0</v>
      </c>
      <c r="H470" s="159">
        <v>49.9</v>
      </c>
      <c r="I470" s="158">
        <f t="shared" si="43"/>
        <v>49.9</v>
      </c>
      <c r="J470" s="159">
        <v>0</v>
      </c>
      <c r="K470" s="158">
        <f t="shared" si="44"/>
        <v>0</v>
      </c>
      <c r="L470" s="158">
        <v>15</v>
      </c>
      <c r="M470" s="158">
        <f t="shared" si="45"/>
        <v>0</v>
      </c>
      <c r="N470" s="158">
        <v>0</v>
      </c>
      <c r="O470" s="158">
        <f t="shared" si="46"/>
        <v>0</v>
      </c>
      <c r="P470" s="158">
        <v>0</v>
      </c>
      <c r="Q470" s="158">
        <f t="shared" si="47"/>
        <v>0</v>
      </c>
      <c r="R470" s="158" t="s">
        <v>195</v>
      </c>
      <c r="S470" s="158" t="s">
        <v>164</v>
      </c>
      <c r="T470" s="158" t="s">
        <v>140</v>
      </c>
      <c r="U470" s="158">
        <v>0</v>
      </c>
      <c r="V470" s="158">
        <f t="shared" si="48"/>
        <v>0</v>
      </c>
      <c r="W470" s="158"/>
      <c r="X470" s="158" t="s">
        <v>191</v>
      </c>
      <c r="Y470" s="149"/>
      <c r="Z470" s="149"/>
      <c r="AA470" s="149"/>
      <c r="AB470" s="149"/>
      <c r="AC470" s="149"/>
      <c r="AD470" s="149"/>
      <c r="AE470" s="149"/>
      <c r="AF470" s="149"/>
      <c r="AG470" s="149" t="s">
        <v>192</v>
      </c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">
      <c r="A471" s="173">
        <v>171</v>
      </c>
      <c r="B471" s="174" t="s">
        <v>604</v>
      </c>
      <c r="C471" s="181" t="s">
        <v>605</v>
      </c>
      <c r="D471" s="175" t="s">
        <v>171</v>
      </c>
      <c r="E471" s="176">
        <v>34</v>
      </c>
      <c r="F471" s="177"/>
      <c r="G471" s="178">
        <f t="shared" si="42"/>
        <v>0</v>
      </c>
      <c r="H471" s="159">
        <v>15.5</v>
      </c>
      <c r="I471" s="158">
        <f t="shared" si="43"/>
        <v>527</v>
      </c>
      <c r="J471" s="159">
        <v>0</v>
      </c>
      <c r="K471" s="158">
        <f t="shared" si="44"/>
        <v>0</v>
      </c>
      <c r="L471" s="158">
        <v>15</v>
      </c>
      <c r="M471" s="158">
        <f t="shared" si="45"/>
        <v>0</v>
      </c>
      <c r="N471" s="158">
        <v>4.0000000000000003E-5</v>
      </c>
      <c r="O471" s="158">
        <f t="shared" si="46"/>
        <v>0</v>
      </c>
      <c r="P471" s="158">
        <v>0</v>
      </c>
      <c r="Q471" s="158">
        <f t="shared" si="47"/>
        <v>0</v>
      </c>
      <c r="R471" s="158" t="s">
        <v>195</v>
      </c>
      <c r="S471" s="158" t="s">
        <v>164</v>
      </c>
      <c r="T471" s="158" t="s">
        <v>140</v>
      </c>
      <c r="U471" s="158">
        <v>0</v>
      </c>
      <c r="V471" s="158">
        <f t="shared" si="48"/>
        <v>0</v>
      </c>
      <c r="W471" s="158"/>
      <c r="X471" s="158" t="s">
        <v>191</v>
      </c>
      <c r="Y471" s="149"/>
      <c r="Z471" s="149"/>
      <c r="AA471" s="149"/>
      <c r="AB471" s="149"/>
      <c r="AC471" s="149"/>
      <c r="AD471" s="149"/>
      <c r="AE471" s="149"/>
      <c r="AF471" s="149"/>
      <c r="AG471" s="149" t="s">
        <v>192</v>
      </c>
      <c r="AH471" s="149"/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1" x14ac:dyDescent="0.2">
      <c r="A472" s="173">
        <v>172</v>
      </c>
      <c r="B472" s="174" t="s">
        <v>606</v>
      </c>
      <c r="C472" s="181" t="s">
        <v>607</v>
      </c>
      <c r="D472" s="175" t="s">
        <v>171</v>
      </c>
      <c r="E472" s="176">
        <v>5</v>
      </c>
      <c r="F472" s="177"/>
      <c r="G472" s="178">
        <f t="shared" si="42"/>
        <v>0</v>
      </c>
      <c r="H472" s="159">
        <v>942</v>
      </c>
      <c r="I472" s="158">
        <f t="shared" si="43"/>
        <v>4710</v>
      </c>
      <c r="J472" s="159">
        <v>0</v>
      </c>
      <c r="K472" s="158">
        <f t="shared" si="44"/>
        <v>0</v>
      </c>
      <c r="L472" s="158">
        <v>15</v>
      </c>
      <c r="M472" s="158">
        <f t="shared" si="45"/>
        <v>0</v>
      </c>
      <c r="N472" s="158">
        <v>4.0000000000000001E-3</v>
      </c>
      <c r="O472" s="158">
        <f t="shared" si="46"/>
        <v>0.02</v>
      </c>
      <c r="P472" s="158">
        <v>0</v>
      </c>
      <c r="Q472" s="158">
        <f t="shared" si="47"/>
        <v>0</v>
      </c>
      <c r="R472" s="158" t="s">
        <v>195</v>
      </c>
      <c r="S472" s="158" t="s">
        <v>164</v>
      </c>
      <c r="T472" s="158" t="s">
        <v>140</v>
      </c>
      <c r="U472" s="158">
        <v>0</v>
      </c>
      <c r="V472" s="158">
        <f t="shared" si="48"/>
        <v>0</v>
      </c>
      <c r="W472" s="158"/>
      <c r="X472" s="158" t="s">
        <v>191</v>
      </c>
      <c r="Y472" s="149"/>
      <c r="Z472" s="149"/>
      <c r="AA472" s="149"/>
      <c r="AB472" s="149"/>
      <c r="AC472" s="149"/>
      <c r="AD472" s="149"/>
      <c r="AE472" s="149"/>
      <c r="AF472" s="149"/>
      <c r="AG472" s="149" t="s">
        <v>192</v>
      </c>
      <c r="AH472" s="149"/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">
      <c r="A473" s="173">
        <v>173</v>
      </c>
      <c r="B473" s="174" t="s">
        <v>608</v>
      </c>
      <c r="C473" s="181" t="s">
        <v>609</v>
      </c>
      <c r="D473" s="175" t="s">
        <v>171</v>
      </c>
      <c r="E473" s="176">
        <v>5</v>
      </c>
      <c r="F473" s="177"/>
      <c r="G473" s="178">
        <f t="shared" si="42"/>
        <v>0</v>
      </c>
      <c r="H473" s="159">
        <v>1341</v>
      </c>
      <c r="I473" s="158">
        <f t="shared" si="43"/>
        <v>6705</v>
      </c>
      <c r="J473" s="159">
        <v>0</v>
      </c>
      <c r="K473" s="158">
        <f t="shared" si="44"/>
        <v>0</v>
      </c>
      <c r="L473" s="158">
        <v>15</v>
      </c>
      <c r="M473" s="158">
        <f t="shared" si="45"/>
        <v>0</v>
      </c>
      <c r="N473" s="158">
        <v>4.0000000000000001E-3</v>
      </c>
      <c r="O473" s="158">
        <f t="shared" si="46"/>
        <v>0.02</v>
      </c>
      <c r="P473" s="158">
        <v>0</v>
      </c>
      <c r="Q473" s="158">
        <f t="shared" si="47"/>
        <v>0</v>
      </c>
      <c r="R473" s="158"/>
      <c r="S473" s="158" t="s">
        <v>139</v>
      </c>
      <c r="T473" s="158" t="s">
        <v>140</v>
      </c>
      <c r="U473" s="158">
        <v>0</v>
      </c>
      <c r="V473" s="158">
        <f t="shared" si="48"/>
        <v>0</v>
      </c>
      <c r="W473" s="158"/>
      <c r="X473" s="158" t="s">
        <v>191</v>
      </c>
      <c r="Y473" s="149"/>
      <c r="Z473" s="149"/>
      <c r="AA473" s="149"/>
      <c r="AB473" s="149"/>
      <c r="AC473" s="149"/>
      <c r="AD473" s="149"/>
      <c r="AE473" s="149"/>
      <c r="AF473" s="149"/>
      <c r="AG473" s="149" t="s">
        <v>192</v>
      </c>
      <c r="AH473" s="149"/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">
      <c r="A474" s="173">
        <v>174</v>
      </c>
      <c r="B474" s="174" t="s">
        <v>610</v>
      </c>
      <c r="C474" s="181" t="s">
        <v>611</v>
      </c>
      <c r="D474" s="175" t="s">
        <v>171</v>
      </c>
      <c r="E474" s="176">
        <v>1</v>
      </c>
      <c r="F474" s="177"/>
      <c r="G474" s="178">
        <f t="shared" si="42"/>
        <v>0</v>
      </c>
      <c r="H474" s="159">
        <v>1083.8</v>
      </c>
      <c r="I474" s="158">
        <f t="shared" si="43"/>
        <v>1083.8</v>
      </c>
      <c r="J474" s="159">
        <v>0</v>
      </c>
      <c r="K474" s="158">
        <f t="shared" si="44"/>
        <v>0</v>
      </c>
      <c r="L474" s="158">
        <v>15</v>
      </c>
      <c r="M474" s="158">
        <f t="shared" si="45"/>
        <v>0</v>
      </c>
      <c r="N474" s="158">
        <v>2.63E-2</v>
      </c>
      <c r="O474" s="158">
        <f t="shared" si="46"/>
        <v>0.03</v>
      </c>
      <c r="P474" s="158">
        <v>0</v>
      </c>
      <c r="Q474" s="158">
        <f t="shared" si="47"/>
        <v>0</v>
      </c>
      <c r="R474" s="158"/>
      <c r="S474" s="158" t="s">
        <v>139</v>
      </c>
      <c r="T474" s="158" t="s">
        <v>140</v>
      </c>
      <c r="U474" s="158">
        <v>0</v>
      </c>
      <c r="V474" s="158">
        <f t="shared" si="48"/>
        <v>0</v>
      </c>
      <c r="W474" s="158"/>
      <c r="X474" s="158" t="s">
        <v>191</v>
      </c>
      <c r="Y474" s="149"/>
      <c r="Z474" s="149"/>
      <c r="AA474" s="149"/>
      <c r="AB474" s="149"/>
      <c r="AC474" s="149"/>
      <c r="AD474" s="149"/>
      <c r="AE474" s="149"/>
      <c r="AF474" s="149"/>
      <c r="AG474" s="149" t="s">
        <v>192</v>
      </c>
      <c r="AH474" s="149"/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 x14ac:dyDescent="0.2">
      <c r="A475" s="173">
        <v>175</v>
      </c>
      <c r="B475" s="174" t="s">
        <v>823</v>
      </c>
      <c r="C475" s="181" t="s">
        <v>824</v>
      </c>
      <c r="D475" s="175" t="s">
        <v>171</v>
      </c>
      <c r="E475" s="176">
        <v>3</v>
      </c>
      <c r="F475" s="177"/>
      <c r="G475" s="178">
        <f t="shared" si="42"/>
        <v>0</v>
      </c>
      <c r="H475" s="159">
        <v>207.2</v>
      </c>
      <c r="I475" s="158">
        <f t="shared" si="43"/>
        <v>621.6</v>
      </c>
      <c r="J475" s="159">
        <v>0</v>
      </c>
      <c r="K475" s="158">
        <f t="shared" si="44"/>
        <v>0</v>
      </c>
      <c r="L475" s="158">
        <v>15</v>
      </c>
      <c r="M475" s="158">
        <f t="shared" si="45"/>
        <v>0</v>
      </c>
      <c r="N475" s="158">
        <v>1.8000000000000001E-4</v>
      </c>
      <c r="O475" s="158">
        <f t="shared" si="46"/>
        <v>0</v>
      </c>
      <c r="P475" s="158">
        <v>0</v>
      </c>
      <c r="Q475" s="158">
        <f t="shared" si="47"/>
        <v>0</v>
      </c>
      <c r="R475" s="158" t="s">
        <v>195</v>
      </c>
      <c r="S475" s="158" t="s">
        <v>164</v>
      </c>
      <c r="T475" s="158" t="s">
        <v>140</v>
      </c>
      <c r="U475" s="158">
        <v>0</v>
      </c>
      <c r="V475" s="158">
        <f t="shared" si="48"/>
        <v>0</v>
      </c>
      <c r="W475" s="158"/>
      <c r="X475" s="158" t="s">
        <v>191</v>
      </c>
      <c r="Y475" s="149"/>
      <c r="Z475" s="149"/>
      <c r="AA475" s="149"/>
      <c r="AB475" s="149"/>
      <c r="AC475" s="149"/>
      <c r="AD475" s="149"/>
      <c r="AE475" s="149"/>
      <c r="AF475" s="149"/>
      <c r="AG475" s="149" t="s">
        <v>192</v>
      </c>
      <c r="AH475" s="149"/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">
      <c r="A476" s="173">
        <v>176</v>
      </c>
      <c r="B476" s="174" t="s">
        <v>612</v>
      </c>
      <c r="C476" s="181" t="s">
        <v>613</v>
      </c>
      <c r="D476" s="175" t="s">
        <v>171</v>
      </c>
      <c r="E476" s="176">
        <v>2</v>
      </c>
      <c r="F476" s="177"/>
      <c r="G476" s="178">
        <f t="shared" si="42"/>
        <v>0</v>
      </c>
      <c r="H476" s="159">
        <v>247.1</v>
      </c>
      <c r="I476" s="158">
        <f t="shared" si="43"/>
        <v>494.2</v>
      </c>
      <c r="J476" s="159">
        <v>0</v>
      </c>
      <c r="K476" s="158">
        <f t="shared" si="44"/>
        <v>0</v>
      </c>
      <c r="L476" s="158">
        <v>15</v>
      </c>
      <c r="M476" s="158">
        <f t="shared" si="45"/>
        <v>0</v>
      </c>
      <c r="N476" s="158">
        <v>1.8000000000000001E-4</v>
      </c>
      <c r="O476" s="158">
        <f t="shared" si="46"/>
        <v>0</v>
      </c>
      <c r="P476" s="158">
        <v>0</v>
      </c>
      <c r="Q476" s="158">
        <f t="shared" si="47"/>
        <v>0</v>
      </c>
      <c r="R476" s="158" t="s">
        <v>195</v>
      </c>
      <c r="S476" s="158" t="s">
        <v>164</v>
      </c>
      <c r="T476" s="158" t="s">
        <v>140</v>
      </c>
      <c r="U476" s="158">
        <v>0</v>
      </c>
      <c r="V476" s="158">
        <f t="shared" si="48"/>
        <v>0</v>
      </c>
      <c r="W476" s="158"/>
      <c r="X476" s="158" t="s">
        <v>191</v>
      </c>
      <c r="Y476" s="149"/>
      <c r="Z476" s="149"/>
      <c r="AA476" s="149"/>
      <c r="AB476" s="149"/>
      <c r="AC476" s="149"/>
      <c r="AD476" s="149"/>
      <c r="AE476" s="149"/>
      <c r="AF476" s="149"/>
      <c r="AG476" s="149" t="s">
        <v>192</v>
      </c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">
      <c r="A477" s="173">
        <v>177</v>
      </c>
      <c r="B477" s="174" t="s">
        <v>614</v>
      </c>
      <c r="C477" s="181" t="s">
        <v>615</v>
      </c>
      <c r="D477" s="175" t="s">
        <v>171</v>
      </c>
      <c r="E477" s="176">
        <v>1</v>
      </c>
      <c r="F477" s="177"/>
      <c r="G477" s="178">
        <f t="shared" si="42"/>
        <v>0</v>
      </c>
      <c r="H477" s="159">
        <v>179.5</v>
      </c>
      <c r="I477" s="158">
        <f t="shared" si="43"/>
        <v>179.5</v>
      </c>
      <c r="J477" s="159">
        <v>0</v>
      </c>
      <c r="K477" s="158">
        <f t="shared" si="44"/>
        <v>0</v>
      </c>
      <c r="L477" s="158">
        <v>15</v>
      </c>
      <c r="M477" s="158">
        <f t="shared" si="45"/>
        <v>0</v>
      </c>
      <c r="N477" s="158">
        <v>1.8000000000000001E-4</v>
      </c>
      <c r="O477" s="158">
        <f t="shared" si="46"/>
        <v>0</v>
      </c>
      <c r="P477" s="158">
        <v>0</v>
      </c>
      <c r="Q477" s="158">
        <f t="shared" si="47"/>
        <v>0</v>
      </c>
      <c r="R477" s="158" t="s">
        <v>195</v>
      </c>
      <c r="S477" s="158" t="s">
        <v>164</v>
      </c>
      <c r="T477" s="158" t="s">
        <v>140</v>
      </c>
      <c r="U477" s="158">
        <v>0</v>
      </c>
      <c r="V477" s="158">
        <f t="shared" si="48"/>
        <v>0</v>
      </c>
      <c r="W477" s="158"/>
      <c r="X477" s="158" t="s">
        <v>191</v>
      </c>
      <c r="Y477" s="149"/>
      <c r="Z477" s="149"/>
      <c r="AA477" s="149"/>
      <c r="AB477" s="149"/>
      <c r="AC477" s="149"/>
      <c r="AD477" s="149"/>
      <c r="AE477" s="149"/>
      <c r="AF477" s="149"/>
      <c r="AG477" s="149" t="s">
        <v>192</v>
      </c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1" x14ac:dyDescent="0.2">
      <c r="A478" s="173">
        <v>178</v>
      </c>
      <c r="B478" s="174" t="s">
        <v>618</v>
      </c>
      <c r="C478" s="181" t="s">
        <v>619</v>
      </c>
      <c r="D478" s="175" t="s">
        <v>171</v>
      </c>
      <c r="E478" s="176">
        <v>1</v>
      </c>
      <c r="F478" s="177"/>
      <c r="G478" s="178">
        <f t="shared" si="42"/>
        <v>0</v>
      </c>
      <c r="H478" s="159">
        <v>1045.0999999999999</v>
      </c>
      <c r="I478" s="158">
        <f t="shared" si="43"/>
        <v>1045.0999999999999</v>
      </c>
      <c r="J478" s="159">
        <v>0</v>
      </c>
      <c r="K478" s="158">
        <f t="shared" si="44"/>
        <v>0</v>
      </c>
      <c r="L478" s="158">
        <v>15</v>
      </c>
      <c r="M478" s="158">
        <f t="shared" si="45"/>
        <v>0</v>
      </c>
      <c r="N478" s="158">
        <v>5.0000000000000001E-4</v>
      </c>
      <c r="O478" s="158">
        <f t="shared" si="46"/>
        <v>0</v>
      </c>
      <c r="P478" s="158">
        <v>0</v>
      </c>
      <c r="Q478" s="158">
        <f t="shared" si="47"/>
        <v>0</v>
      </c>
      <c r="R478" s="158" t="s">
        <v>195</v>
      </c>
      <c r="S478" s="158" t="s">
        <v>164</v>
      </c>
      <c r="T478" s="158" t="s">
        <v>140</v>
      </c>
      <c r="U478" s="158">
        <v>0</v>
      </c>
      <c r="V478" s="158">
        <f t="shared" si="48"/>
        <v>0</v>
      </c>
      <c r="W478" s="158"/>
      <c r="X478" s="158" t="s">
        <v>191</v>
      </c>
      <c r="Y478" s="149"/>
      <c r="Z478" s="149"/>
      <c r="AA478" s="149"/>
      <c r="AB478" s="149"/>
      <c r="AC478" s="149"/>
      <c r="AD478" s="149"/>
      <c r="AE478" s="149"/>
      <c r="AF478" s="149"/>
      <c r="AG478" s="149" t="s">
        <v>192</v>
      </c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 x14ac:dyDescent="0.2">
      <c r="A479" s="173">
        <v>179</v>
      </c>
      <c r="B479" s="174" t="s">
        <v>622</v>
      </c>
      <c r="C479" s="181" t="s">
        <v>623</v>
      </c>
      <c r="D479" s="175" t="s">
        <v>624</v>
      </c>
      <c r="E479" s="176">
        <v>25</v>
      </c>
      <c r="F479" s="177"/>
      <c r="G479" s="178">
        <f t="shared" si="42"/>
        <v>0</v>
      </c>
      <c r="H479" s="159">
        <v>13.3</v>
      </c>
      <c r="I479" s="158">
        <f t="shared" si="43"/>
        <v>332.5</v>
      </c>
      <c r="J479" s="159">
        <v>0</v>
      </c>
      <c r="K479" s="158">
        <f t="shared" si="44"/>
        <v>0</v>
      </c>
      <c r="L479" s="158">
        <v>15</v>
      </c>
      <c r="M479" s="158">
        <f t="shared" si="45"/>
        <v>0</v>
      </c>
      <c r="N479" s="158">
        <v>1</v>
      </c>
      <c r="O479" s="158">
        <f t="shared" si="46"/>
        <v>25</v>
      </c>
      <c r="P479" s="158">
        <v>0</v>
      </c>
      <c r="Q479" s="158">
        <f t="shared" si="47"/>
        <v>0</v>
      </c>
      <c r="R479" s="158" t="s">
        <v>195</v>
      </c>
      <c r="S479" s="158" t="s">
        <v>164</v>
      </c>
      <c r="T479" s="158" t="s">
        <v>140</v>
      </c>
      <c r="U479" s="158">
        <v>0</v>
      </c>
      <c r="V479" s="158">
        <f t="shared" si="48"/>
        <v>0</v>
      </c>
      <c r="W479" s="158"/>
      <c r="X479" s="158" t="s">
        <v>191</v>
      </c>
      <c r="Y479" s="149"/>
      <c r="Z479" s="149"/>
      <c r="AA479" s="149"/>
      <c r="AB479" s="149"/>
      <c r="AC479" s="149"/>
      <c r="AD479" s="149"/>
      <c r="AE479" s="149"/>
      <c r="AF479" s="149"/>
      <c r="AG479" s="149" t="s">
        <v>192</v>
      </c>
      <c r="AH479" s="149"/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">
      <c r="A480" s="173">
        <v>180</v>
      </c>
      <c r="B480" s="174" t="s">
        <v>625</v>
      </c>
      <c r="C480" s="181" t="s">
        <v>626</v>
      </c>
      <c r="D480" s="175" t="s">
        <v>291</v>
      </c>
      <c r="E480" s="176">
        <v>1</v>
      </c>
      <c r="F480" s="177"/>
      <c r="G480" s="178">
        <f t="shared" si="42"/>
        <v>0</v>
      </c>
      <c r="H480" s="159">
        <v>0</v>
      </c>
      <c r="I480" s="158">
        <f t="shared" si="43"/>
        <v>0</v>
      </c>
      <c r="J480" s="159">
        <v>3324.7</v>
      </c>
      <c r="K480" s="158">
        <f t="shared" si="44"/>
        <v>3324.7</v>
      </c>
      <c r="L480" s="158">
        <v>15</v>
      </c>
      <c r="M480" s="158">
        <f t="shared" si="45"/>
        <v>0</v>
      </c>
      <c r="N480" s="158">
        <v>0</v>
      </c>
      <c r="O480" s="158">
        <f t="shared" si="46"/>
        <v>0</v>
      </c>
      <c r="P480" s="158">
        <v>0</v>
      </c>
      <c r="Q480" s="158">
        <f t="shared" si="47"/>
        <v>0</v>
      </c>
      <c r="R480" s="158"/>
      <c r="S480" s="158" t="s">
        <v>139</v>
      </c>
      <c r="T480" s="158" t="s">
        <v>140</v>
      </c>
      <c r="U480" s="158">
        <v>0</v>
      </c>
      <c r="V480" s="158">
        <f t="shared" si="48"/>
        <v>0</v>
      </c>
      <c r="W480" s="158"/>
      <c r="X480" s="158" t="s">
        <v>198</v>
      </c>
      <c r="Y480" s="149"/>
      <c r="Z480" s="149"/>
      <c r="AA480" s="149"/>
      <c r="AB480" s="149"/>
      <c r="AC480" s="149"/>
      <c r="AD480" s="149"/>
      <c r="AE480" s="149"/>
      <c r="AF480" s="149"/>
      <c r="AG480" s="149" t="s">
        <v>199</v>
      </c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x14ac:dyDescent="0.2">
      <c r="A481" s="161" t="s">
        <v>134</v>
      </c>
      <c r="B481" s="162" t="s">
        <v>102</v>
      </c>
      <c r="C481" s="180" t="s">
        <v>103</v>
      </c>
      <c r="D481" s="163"/>
      <c r="E481" s="164"/>
      <c r="F481" s="165"/>
      <c r="G481" s="166">
        <f>SUMIF(AG482:AG484,"&lt;&gt;NOR",G482:G484)</f>
        <v>0</v>
      </c>
      <c r="H481" s="160"/>
      <c r="I481" s="160">
        <f>SUM(I482:I484)</f>
        <v>490.4</v>
      </c>
      <c r="J481" s="160"/>
      <c r="K481" s="160">
        <f>SUM(K482:K484)</f>
        <v>491.6</v>
      </c>
      <c r="L481" s="160"/>
      <c r="M481" s="160">
        <f>SUM(M482:M484)</f>
        <v>0</v>
      </c>
      <c r="N481" s="160"/>
      <c r="O481" s="160">
        <f>SUM(O482:O484)</f>
        <v>0</v>
      </c>
      <c r="P481" s="160"/>
      <c r="Q481" s="160">
        <f>SUM(Q482:Q484)</f>
        <v>0</v>
      </c>
      <c r="R481" s="160"/>
      <c r="S481" s="160"/>
      <c r="T481" s="160"/>
      <c r="U481" s="160"/>
      <c r="V481" s="160">
        <f>SUM(V482:V484)</f>
        <v>0.87</v>
      </c>
      <c r="W481" s="160"/>
      <c r="X481" s="160"/>
      <c r="AG481" t="s">
        <v>135</v>
      </c>
    </row>
    <row r="482" spans="1:60" outlineLevel="1" x14ac:dyDescent="0.2">
      <c r="A482" s="173">
        <v>181</v>
      </c>
      <c r="B482" s="174" t="s">
        <v>627</v>
      </c>
      <c r="C482" s="181" t="s">
        <v>628</v>
      </c>
      <c r="D482" s="175" t="s">
        <v>171</v>
      </c>
      <c r="E482" s="176">
        <v>2</v>
      </c>
      <c r="F482" s="177"/>
      <c r="G482" s="178">
        <f>ROUND(E482*F482,2)</f>
        <v>0</v>
      </c>
      <c r="H482" s="159">
        <v>76.7</v>
      </c>
      <c r="I482" s="158">
        <f>ROUND(E482*H482,2)</f>
        <v>153.4</v>
      </c>
      <c r="J482" s="159">
        <v>135.5</v>
      </c>
      <c r="K482" s="158">
        <f>ROUND(E482*J482,2)</f>
        <v>271</v>
      </c>
      <c r="L482" s="158">
        <v>15</v>
      </c>
      <c r="M482" s="158">
        <f>G482*(1+L482/100)</f>
        <v>0</v>
      </c>
      <c r="N482" s="158">
        <v>0</v>
      </c>
      <c r="O482" s="158">
        <f>ROUND(E482*N482,2)</f>
        <v>0</v>
      </c>
      <c r="P482" s="158">
        <v>0</v>
      </c>
      <c r="Q482" s="158">
        <f>ROUND(E482*P482,2)</f>
        <v>0</v>
      </c>
      <c r="R482" s="158"/>
      <c r="S482" s="158" t="s">
        <v>164</v>
      </c>
      <c r="T482" s="158" t="s">
        <v>140</v>
      </c>
      <c r="U482" s="158">
        <v>0.23599999999999999</v>
      </c>
      <c r="V482" s="158">
        <f>ROUND(E482*U482,2)</f>
        <v>0.47</v>
      </c>
      <c r="W482" s="158"/>
      <c r="X482" s="158" t="s">
        <v>165</v>
      </c>
      <c r="Y482" s="149"/>
      <c r="Z482" s="149"/>
      <c r="AA482" s="149"/>
      <c r="AB482" s="149"/>
      <c r="AC482" s="149"/>
      <c r="AD482" s="149"/>
      <c r="AE482" s="149"/>
      <c r="AF482" s="149"/>
      <c r="AG482" s="149" t="s">
        <v>166</v>
      </c>
      <c r="AH482" s="149"/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73">
        <v>182</v>
      </c>
      <c r="B483" s="174" t="s">
        <v>629</v>
      </c>
      <c r="C483" s="181" t="s">
        <v>630</v>
      </c>
      <c r="D483" s="175" t="s">
        <v>171</v>
      </c>
      <c r="E483" s="176">
        <v>2</v>
      </c>
      <c r="F483" s="177"/>
      <c r="G483" s="178">
        <f>ROUND(E483*F483,2)</f>
        <v>0</v>
      </c>
      <c r="H483" s="159">
        <v>0</v>
      </c>
      <c r="I483" s="158">
        <f>ROUND(E483*H483,2)</f>
        <v>0</v>
      </c>
      <c r="J483" s="159">
        <v>110.3</v>
      </c>
      <c r="K483" s="158">
        <f>ROUND(E483*J483,2)</f>
        <v>220.6</v>
      </c>
      <c r="L483" s="158">
        <v>15</v>
      </c>
      <c r="M483" s="158">
        <f>G483*(1+L483/100)</f>
        <v>0</v>
      </c>
      <c r="N483" s="158">
        <v>0</v>
      </c>
      <c r="O483" s="158">
        <f>ROUND(E483*N483,2)</f>
        <v>0</v>
      </c>
      <c r="P483" s="158">
        <v>0</v>
      </c>
      <c r="Q483" s="158">
        <f>ROUND(E483*P483,2)</f>
        <v>0</v>
      </c>
      <c r="R483" s="158"/>
      <c r="S483" s="158" t="s">
        <v>164</v>
      </c>
      <c r="T483" s="158" t="s">
        <v>140</v>
      </c>
      <c r="U483" s="158">
        <v>0.20166999999999999</v>
      </c>
      <c r="V483" s="158">
        <f>ROUND(E483*U483,2)</f>
        <v>0.4</v>
      </c>
      <c r="W483" s="158"/>
      <c r="X483" s="158" t="s">
        <v>165</v>
      </c>
      <c r="Y483" s="149"/>
      <c r="Z483" s="149"/>
      <c r="AA483" s="149"/>
      <c r="AB483" s="149"/>
      <c r="AC483" s="149"/>
      <c r="AD483" s="149"/>
      <c r="AE483" s="149"/>
      <c r="AF483" s="149"/>
      <c r="AG483" s="149" t="s">
        <v>166</v>
      </c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">
      <c r="A484" s="173">
        <v>183</v>
      </c>
      <c r="B484" s="174" t="s">
        <v>631</v>
      </c>
      <c r="C484" s="181" t="s">
        <v>632</v>
      </c>
      <c r="D484" s="175" t="s">
        <v>171</v>
      </c>
      <c r="E484" s="176">
        <v>2</v>
      </c>
      <c r="F484" s="177"/>
      <c r="G484" s="178">
        <f>ROUND(E484*F484,2)</f>
        <v>0</v>
      </c>
      <c r="H484" s="159">
        <v>168.5</v>
      </c>
      <c r="I484" s="158">
        <f>ROUND(E484*H484,2)</f>
        <v>337</v>
      </c>
      <c r="J484" s="159">
        <v>0</v>
      </c>
      <c r="K484" s="158">
        <f>ROUND(E484*J484,2)</f>
        <v>0</v>
      </c>
      <c r="L484" s="158">
        <v>15</v>
      </c>
      <c r="M484" s="158">
        <f>G484*(1+L484/100)</f>
        <v>0</v>
      </c>
      <c r="N484" s="158">
        <v>1.0000000000000001E-5</v>
      </c>
      <c r="O484" s="158">
        <f>ROUND(E484*N484,2)</f>
        <v>0</v>
      </c>
      <c r="P484" s="158">
        <v>0</v>
      </c>
      <c r="Q484" s="158">
        <f>ROUND(E484*P484,2)</f>
        <v>0</v>
      </c>
      <c r="R484" s="158" t="s">
        <v>195</v>
      </c>
      <c r="S484" s="158" t="s">
        <v>164</v>
      </c>
      <c r="T484" s="158" t="s">
        <v>140</v>
      </c>
      <c r="U484" s="158">
        <v>0</v>
      </c>
      <c r="V484" s="158">
        <f>ROUND(E484*U484,2)</f>
        <v>0</v>
      </c>
      <c r="W484" s="158"/>
      <c r="X484" s="158" t="s">
        <v>191</v>
      </c>
      <c r="Y484" s="149"/>
      <c r="Z484" s="149"/>
      <c r="AA484" s="149"/>
      <c r="AB484" s="149"/>
      <c r="AC484" s="149"/>
      <c r="AD484" s="149"/>
      <c r="AE484" s="149"/>
      <c r="AF484" s="149"/>
      <c r="AG484" s="149" t="s">
        <v>192</v>
      </c>
      <c r="AH484" s="149"/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x14ac:dyDescent="0.2">
      <c r="A485" s="161" t="s">
        <v>134</v>
      </c>
      <c r="B485" s="162" t="s">
        <v>104</v>
      </c>
      <c r="C485" s="180" t="s">
        <v>105</v>
      </c>
      <c r="D485" s="163"/>
      <c r="E485" s="164"/>
      <c r="F485" s="165"/>
      <c r="G485" s="166">
        <f>SUMIF(AG486:AG494,"&lt;&gt;NOR",G486:G494)</f>
        <v>0</v>
      </c>
      <c r="H485" s="160"/>
      <c r="I485" s="160">
        <f>SUM(I486:I494)</f>
        <v>0</v>
      </c>
      <c r="J485" s="160"/>
      <c r="K485" s="160">
        <f>SUM(K486:K494)</f>
        <v>10779.210000000001</v>
      </c>
      <c r="L485" s="160"/>
      <c r="M485" s="160">
        <f>SUM(M486:M494)</f>
        <v>0</v>
      </c>
      <c r="N485" s="160"/>
      <c r="O485" s="160">
        <f>SUM(O486:O494)</f>
        <v>0</v>
      </c>
      <c r="P485" s="160"/>
      <c r="Q485" s="160">
        <f>SUM(Q486:Q494)</f>
        <v>0</v>
      </c>
      <c r="R485" s="160"/>
      <c r="S485" s="160"/>
      <c r="T485" s="160"/>
      <c r="U485" s="160"/>
      <c r="V485" s="160">
        <f>SUM(V486:V494)</f>
        <v>15.47</v>
      </c>
      <c r="W485" s="160"/>
      <c r="X485" s="160"/>
      <c r="AG485" t="s">
        <v>135</v>
      </c>
    </row>
    <row r="486" spans="1:60" outlineLevel="1" x14ac:dyDescent="0.2">
      <c r="A486" s="173">
        <v>184</v>
      </c>
      <c r="B486" s="174" t="s">
        <v>633</v>
      </c>
      <c r="C486" s="181" t="s">
        <v>634</v>
      </c>
      <c r="D486" s="175" t="s">
        <v>635</v>
      </c>
      <c r="E486" s="176">
        <v>2</v>
      </c>
      <c r="F486" s="177"/>
      <c r="G486" s="178">
        <f t="shared" ref="G486:G494" si="49">ROUND(E486*F486,2)</f>
        <v>0</v>
      </c>
      <c r="H486" s="159">
        <v>0</v>
      </c>
      <c r="I486" s="158">
        <f t="shared" ref="I486:I494" si="50">ROUND(E486*H486,2)</f>
        <v>0</v>
      </c>
      <c r="J486" s="159">
        <v>55.1</v>
      </c>
      <c r="K486" s="158">
        <f t="shared" ref="K486:K494" si="51">ROUND(E486*J486,2)</f>
        <v>110.2</v>
      </c>
      <c r="L486" s="158">
        <v>15</v>
      </c>
      <c r="M486" s="158">
        <f t="shared" ref="M486:M494" si="52">G486*(1+L486/100)</f>
        <v>0</v>
      </c>
      <c r="N486" s="158">
        <v>0</v>
      </c>
      <c r="O486" s="158">
        <f t="shared" ref="O486:O494" si="53">ROUND(E486*N486,2)</f>
        <v>0</v>
      </c>
      <c r="P486" s="158">
        <v>0</v>
      </c>
      <c r="Q486" s="158">
        <f t="shared" ref="Q486:Q494" si="54">ROUND(E486*P486,2)</f>
        <v>0</v>
      </c>
      <c r="R486" s="158"/>
      <c r="S486" s="158" t="s">
        <v>164</v>
      </c>
      <c r="T486" s="158" t="s">
        <v>140</v>
      </c>
      <c r="U486" s="158">
        <v>0</v>
      </c>
      <c r="V486" s="158">
        <f t="shared" ref="V486:V494" si="55">ROUND(E486*U486,2)</f>
        <v>0</v>
      </c>
      <c r="W486" s="158"/>
      <c r="X486" s="158" t="s">
        <v>165</v>
      </c>
      <c r="Y486" s="149"/>
      <c r="Z486" s="149"/>
      <c r="AA486" s="149"/>
      <c r="AB486" s="149"/>
      <c r="AC486" s="149"/>
      <c r="AD486" s="149"/>
      <c r="AE486" s="149"/>
      <c r="AF486" s="149"/>
      <c r="AG486" s="149" t="s">
        <v>166</v>
      </c>
      <c r="AH486" s="149"/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">
      <c r="A487" s="173">
        <v>185</v>
      </c>
      <c r="B487" s="174" t="s">
        <v>636</v>
      </c>
      <c r="C487" s="181" t="s">
        <v>637</v>
      </c>
      <c r="D487" s="175" t="s">
        <v>163</v>
      </c>
      <c r="E487" s="176">
        <v>3.0983999999999998</v>
      </c>
      <c r="F487" s="177"/>
      <c r="G487" s="178">
        <f t="shared" si="49"/>
        <v>0</v>
      </c>
      <c r="H487" s="159">
        <v>0</v>
      </c>
      <c r="I487" s="158">
        <f t="shared" si="50"/>
        <v>0</v>
      </c>
      <c r="J487" s="159">
        <v>186.7</v>
      </c>
      <c r="K487" s="158">
        <f t="shared" si="51"/>
        <v>578.47</v>
      </c>
      <c r="L487" s="158">
        <v>15</v>
      </c>
      <c r="M487" s="158">
        <f t="shared" si="52"/>
        <v>0</v>
      </c>
      <c r="N487" s="158">
        <v>0</v>
      </c>
      <c r="O487" s="158">
        <f t="shared" si="53"/>
        <v>0</v>
      </c>
      <c r="P487" s="158">
        <v>0</v>
      </c>
      <c r="Q487" s="158">
        <f t="shared" si="54"/>
        <v>0</v>
      </c>
      <c r="R487" s="158"/>
      <c r="S487" s="158" t="s">
        <v>164</v>
      </c>
      <c r="T487" s="158" t="s">
        <v>140</v>
      </c>
      <c r="U487" s="158">
        <v>0.27700000000000002</v>
      </c>
      <c r="V487" s="158">
        <f t="shared" si="55"/>
        <v>0.86</v>
      </c>
      <c r="W487" s="158"/>
      <c r="X487" s="158" t="s">
        <v>638</v>
      </c>
      <c r="Y487" s="149"/>
      <c r="Z487" s="149"/>
      <c r="AA487" s="149"/>
      <c r="AB487" s="149"/>
      <c r="AC487" s="149"/>
      <c r="AD487" s="149"/>
      <c r="AE487" s="149"/>
      <c r="AF487" s="149"/>
      <c r="AG487" s="149" t="s">
        <v>639</v>
      </c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">
      <c r="A488" s="173">
        <v>186</v>
      </c>
      <c r="B488" s="174" t="s">
        <v>640</v>
      </c>
      <c r="C488" s="181" t="s">
        <v>641</v>
      </c>
      <c r="D488" s="175" t="s">
        <v>163</v>
      </c>
      <c r="E488" s="176">
        <v>3.0983999999999998</v>
      </c>
      <c r="F488" s="177"/>
      <c r="G488" s="178">
        <f t="shared" si="49"/>
        <v>0</v>
      </c>
      <c r="H488" s="159">
        <v>0</v>
      </c>
      <c r="I488" s="158">
        <f t="shared" si="50"/>
        <v>0</v>
      </c>
      <c r="J488" s="159">
        <v>782.4</v>
      </c>
      <c r="K488" s="158">
        <f t="shared" si="51"/>
        <v>2424.19</v>
      </c>
      <c r="L488" s="158">
        <v>15</v>
      </c>
      <c r="M488" s="158">
        <f t="shared" si="52"/>
        <v>0</v>
      </c>
      <c r="N488" s="158">
        <v>0</v>
      </c>
      <c r="O488" s="158">
        <f t="shared" si="53"/>
        <v>0</v>
      </c>
      <c r="P488" s="158">
        <v>0</v>
      </c>
      <c r="Q488" s="158">
        <f t="shared" si="54"/>
        <v>0</v>
      </c>
      <c r="R488" s="158"/>
      <c r="S488" s="158" t="s">
        <v>164</v>
      </c>
      <c r="T488" s="158" t="s">
        <v>140</v>
      </c>
      <c r="U488" s="158">
        <v>2.0089999999999999</v>
      </c>
      <c r="V488" s="158">
        <f t="shared" si="55"/>
        <v>6.22</v>
      </c>
      <c r="W488" s="158"/>
      <c r="X488" s="158" t="s">
        <v>638</v>
      </c>
      <c r="Y488" s="149"/>
      <c r="Z488" s="149"/>
      <c r="AA488" s="149"/>
      <c r="AB488" s="149"/>
      <c r="AC488" s="149"/>
      <c r="AD488" s="149"/>
      <c r="AE488" s="149"/>
      <c r="AF488" s="149"/>
      <c r="AG488" s="149" t="s">
        <v>639</v>
      </c>
      <c r="AH488" s="149"/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">
      <c r="A489" s="173">
        <v>187</v>
      </c>
      <c r="B489" s="174" t="s">
        <v>825</v>
      </c>
      <c r="C489" s="181" t="s">
        <v>826</v>
      </c>
      <c r="D489" s="175" t="s">
        <v>163</v>
      </c>
      <c r="E489" s="176">
        <v>3.0983999999999998</v>
      </c>
      <c r="F489" s="177"/>
      <c r="G489" s="178">
        <f t="shared" si="49"/>
        <v>0</v>
      </c>
      <c r="H489" s="159">
        <v>0</v>
      </c>
      <c r="I489" s="158">
        <f t="shared" si="50"/>
        <v>0</v>
      </c>
      <c r="J489" s="159">
        <v>373.5</v>
      </c>
      <c r="K489" s="158">
        <f t="shared" si="51"/>
        <v>1157.25</v>
      </c>
      <c r="L489" s="158">
        <v>15</v>
      </c>
      <c r="M489" s="158">
        <f t="shared" si="52"/>
        <v>0</v>
      </c>
      <c r="N489" s="158">
        <v>0</v>
      </c>
      <c r="O489" s="158">
        <f t="shared" si="53"/>
        <v>0</v>
      </c>
      <c r="P489" s="158">
        <v>0</v>
      </c>
      <c r="Q489" s="158">
        <f t="shared" si="54"/>
        <v>0</v>
      </c>
      <c r="R489" s="158"/>
      <c r="S489" s="158" t="s">
        <v>164</v>
      </c>
      <c r="T489" s="158" t="s">
        <v>140</v>
      </c>
      <c r="U489" s="158">
        <v>0.95899999999999996</v>
      </c>
      <c r="V489" s="158">
        <f t="shared" si="55"/>
        <v>2.97</v>
      </c>
      <c r="W489" s="158"/>
      <c r="X489" s="158" t="s">
        <v>638</v>
      </c>
      <c r="Y489" s="149"/>
      <c r="Z489" s="149"/>
      <c r="AA489" s="149"/>
      <c r="AB489" s="149"/>
      <c r="AC489" s="149"/>
      <c r="AD489" s="149"/>
      <c r="AE489" s="149"/>
      <c r="AF489" s="149"/>
      <c r="AG489" s="149" t="s">
        <v>639</v>
      </c>
      <c r="AH489" s="149"/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">
      <c r="A490" s="173">
        <v>188</v>
      </c>
      <c r="B490" s="174" t="s">
        <v>642</v>
      </c>
      <c r="C490" s="181" t="s">
        <v>643</v>
      </c>
      <c r="D490" s="175" t="s">
        <v>163</v>
      </c>
      <c r="E490" s="176">
        <v>3.0983999999999998</v>
      </c>
      <c r="F490" s="177"/>
      <c r="G490" s="178">
        <f t="shared" si="49"/>
        <v>0</v>
      </c>
      <c r="H490" s="159">
        <v>0</v>
      </c>
      <c r="I490" s="158">
        <f t="shared" si="50"/>
        <v>0</v>
      </c>
      <c r="J490" s="159">
        <v>259.89999999999998</v>
      </c>
      <c r="K490" s="158">
        <f t="shared" si="51"/>
        <v>805.27</v>
      </c>
      <c r="L490" s="158">
        <v>15</v>
      </c>
      <c r="M490" s="158">
        <f t="shared" si="52"/>
        <v>0</v>
      </c>
      <c r="N490" s="158">
        <v>0</v>
      </c>
      <c r="O490" s="158">
        <f t="shared" si="53"/>
        <v>0</v>
      </c>
      <c r="P490" s="158">
        <v>0</v>
      </c>
      <c r="Q490" s="158">
        <f t="shared" si="54"/>
        <v>0</v>
      </c>
      <c r="R490" s="158"/>
      <c r="S490" s="158" t="s">
        <v>164</v>
      </c>
      <c r="T490" s="158" t="s">
        <v>140</v>
      </c>
      <c r="U490" s="158">
        <v>0.49</v>
      </c>
      <c r="V490" s="158">
        <f t="shared" si="55"/>
        <v>1.52</v>
      </c>
      <c r="W490" s="158"/>
      <c r="X490" s="158" t="s">
        <v>638</v>
      </c>
      <c r="Y490" s="149"/>
      <c r="Z490" s="149"/>
      <c r="AA490" s="149"/>
      <c r="AB490" s="149"/>
      <c r="AC490" s="149"/>
      <c r="AD490" s="149"/>
      <c r="AE490" s="149"/>
      <c r="AF490" s="149"/>
      <c r="AG490" s="149" t="s">
        <v>639</v>
      </c>
      <c r="AH490" s="149"/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">
      <c r="A491" s="173">
        <v>189</v>
      </c>
      <c r="B491" s="174" t="s">
        <v>644</v>
      </c>
      <c r="C491" s="181" t="s">
        <v>645</v>
      </c>
      <c r="D491" s="175" t="s">
        <v>163</v>
      </c>
      <c r="E491" s="176">
        <v>61.968000000000004</v>
      </c>
      <c r="F491" s="177"/>
      <c r="G491" s="178">
        <f t="shared" si="49"/>
        <v>0</v>
      </c>
      <c r="H491" s="159">
        <v>0</v>
      </c>
      <c r="I491" s="158">
        <f t="shared" si="50"/>
        <v>0</v>
      </c>
      <c r="J491" s="159">
        <v>17.7</v>
      </c>
      <c r="K491" s="158">
        <f t="shared" si="51"/>
        <v>1096.83</v>
      </c>
      <c r="L491" s="158">
        <v>15</v>
      </c>
      <c r="M491" s="158">
        <f t="shared" si="52"/>
        <v>0</v>
      </c>
      <c r="N491" s="158">
        <v>0</v>
      </c>
      <c r="O491" s="158">
        <f t="shared" si="53"/>
        <v>0</v>
      </c>
      <c r="P491" s="158">
        <v>0</v>
      </c>
      <c r="Q491" s="158">
        <f t="shared" si="54"/>
        <v>0</v>
      </c>
      <c r="R491" s="158"/>
      <c r="S491" s="158" t="s">
        <v>164</v>
      </c>
      <c r="T491" s="158" t="s">
        <v>140</v>
      </c>
      <c r="U491" s="158">
        <v>0</v>
      </c>
      <c r="V491" s="158">
        <f t="shared" si="55"/>
        <v>0</v>
      </c>
      <c r="W491" s="158"/>
      <c r="X491" s="158" t="s">
        <v>638</v>
      </c>
      <c r="Y491" s="149"/>
      <c r="Z491" s="149"/>
      <c r="AA491" s="149"/>
      <c r="AB491" s="149"/>
      <c r="AC491" s="149"/>
      <c r="AD491" s="149"/>
      <c r="AE491" s="149"/>
      <c r="AF491" s="149"/>
      <c r="AG491" s="149" t="s">
        <v>639</v>
      </c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73">
        <v>190</v>
      </c>
      <c r="B492" s="174" t="s">
        <v>646</v>
      </c>
      <c r="C492" s="181" t="s">
        <v>647</v>
      </c>
      <c r="D492" s="175" t="s">
        <v>163</v>
      </c>
      <c r="E492" s="176">
        <v>3.0983999999999998</v>
      </c>
      <c r="F492" s="177"/>
      <c r="G492" s="178">
        <f t="shared" si="49"/>
        <v>0</v>
      </c>
      <c r="H492" s="159">
        <v>0</v>
      </c>
      <c r="I492" s="158">
        <f t="shared" si="50"/>
        <v>0</v>
      </c>
      <c r="J492" s="159">
        <v>366.8</v>
      </c>
      <c r="K492" s="158">
        <f t="shared" si="51"/>
        <v>1136.49</v>
      </c>
      <c r="L492" s="158">
        <v>15</v>
      </c>
      <c r="M492" s="158">
        <f t="shared" si="52"/>
        <v>0</v>
      </c>
      <c r="N492" s="158">
        <v>0</v>
      </c>
      <c r="O492" s="158">
        <f t="shared" si="53"/>
        <v>0</v>
      </c>
      <c r="P492" s="158">
        <v>0</v>
      </c>
      <c r="Q492" s="158">
        <f t="shared" si="54"/>
        <v>0</v>
      </c>
      <c r="R492" s="158"/>
      <c r="S492" s="158" t="s">
        <v>164</v>
      </c>
      <c r="T492" s="158" t="s">
        <v>140</v>
      </c>
      <c r="U492" s="158">
        <v>0.94199999999999995</v>
      </c>
      <c r="V492" s="158">
        <f t="shared" si="55"/>
        <v>2.92</v>
      </c>
      <c r="W492" s="158"/>
      <c r="X492" s="158" t="s">
        <v>638</v>
      </c>
      <c r="Y492" s="149"/>
      <c r="Z492" s="149"/>
      <c r="AA492" s="149"/>
      <c r="AB492" s="149"/>
      <c r="AC492" s="149"/>
      <c r="AD492" s="149"/>
      <c r="AE492" s="149"/>
      <c r="AF492" s="149"/>
      <c r="AG492" s="149" t="s">
        <v>639</v>
      </c>
      <c r="AH492" s="149"/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">
      <c r="A493" s="173">
        <v>191</v>
      </c>
      <c r="B493" s="174" t="s">
        <v>648</v>
      </c>
      <c r="C493" s="181" t="s">
        <v>649</v>
      </c>
      <c r="D493" s="175" t="s">
        <v>163</v>
      </c>
      <c r="E493" s="176">
        <v>9.2951999999999995</v>
      </c>
      <c r="F493" s="177"/>
      <c r="G493" s="178">
        <f t="shared" si="49"/>
        <v>0</v>
      </c>
      <c r="H493" s="159">
        <v>0</v>
      </c>
      <c r="I493" s="158">
        <f t="shared" si="50"/>
        <v>0</v>
      </c>
      <c r="J493" s="159">
        <v>40.9</v>
      </c>
      <c r="K493" s="158">
        <f t="shared" si="51"/>
        <v>380.17</v>
      </c>
      <c r="L493" s="158">
        <v>15</v>
      </c>
      <c r="M493" s="158">
        <f t="shared" si="52"/>
        <v>0</v>
      </c>
      <c r="N493" s="158">
        <v>0</v>
      </c>
      <c r="O493" s="158">
        <f t="shared" si="53"/>
        <v>0</v>
      </c>
      <c r="P493" s="158">
        <v>0</v>
      </c>
      <c r="Q493" s="158">
        <f t="shared" si="54"/>
        <v>0</v>
      </c>
      <c r="R493" s="158"/>
      <c r="S493" s="158" t="s">
        <v>164</v>
      </c>
      <c r="T493" s="158" t="s">
        <v>140</v>
      </c>
      <c r="U493" s="158">
        <v>0.105</v>
      </c>
      <c r="V493" s="158">
        <f t="shared" si="55"/>
        <v>0.98</v>
      </c>
      <c r="W493" s="158"/>
      <c r="X493" s="158" t="s">
        <v>638</v>
      </c>
      <c r="Y493" s="149"/>
      <c r="Z493" s="149"/>
      <c r="AA493" s="149"/>
      <c r="AB493" s="149"/>
      <c r="AC493" s="149"/>
      <c r="AD493" s="149"/>
      <c r="AE493" s="149"/>
      <c r="AF493" s="149"/>
      <c r="AG493" s="149" t="s">
        <v>639</v>
      </c>
      <c r="AH493" s="149"/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">
      <c r="A494" s="167">
        <v>192</v>
      </c>
      <c r="B494" s="168" t="s">
        <v>650</v>
      </c>
      <c r="C494" s="182" t="s">
        <v>651</v>
      </c>
      <c r="D494" s="169" t="s">
        <v>163</v>
      </c>
      <c r="E494" s="170">
        <v>3.0983999999999998</v>
      </c>
      <c r="F494" s="171"/>
      <c r="G494" s="172">
        <f t="shared" si="49"/>
        <v>0</v>
      </c>
      <c r="H494" s="159">
        <v>0</v>
      </c>
      <c r="I494" s="158">
        <f t="shared" si="50"/>
        <v>0</v>
      </c>
      <c r="J494" s="159">
        <v>997.4</v>
      </c>
      <c r="K494" s="158">
        <f t="shared" si="51"/>
        <v>3090.34</v>
      </c>
      <c r="L494" s="158">
        <v>15</v>
      </c>
      <c r="M494" s="158">
        <f t="shared" si="52"/>
        <v>0</v>
      </c>
      <c r="N494" s="158">
        <v>0</v>
      </c>
      <c r="O494" s="158">
        <f t="shared" si="53"/>
        <v>0</v>
      </c>
      <c r="P494" s="158">
        <v>0</v>
      </c>
      <c r="Q494" s="158">
        <f t="shared" si="54"/>
        <v>0</v>
      </c>
      <c r="R494" s="158"/>
      <c r="S494" s="158" t="s">
        <v>652</v>
      </c>
      <c r="T494" s="158" t="s">
        <v>140</v>
      </c>
      <c r="U494" s="158">
        <v>0</v>
      </c>
      <c r="V494" s="158">
        <f t="shared" si="55"/>
        <v>0</v>
      </c>
      <c r="W494" s="158"/>
      <c r="X494" s="158" t="s">
        <v>638</v>
      </c>
      <c r="Y494" s="149"/>
      <c r="Z494" s="149"/>
      <c r="AA494" s="149"/>
      <c r="AB494" s="149"/>
      <c r="AC494" s="149"/>
      <c r="AD494" s="149"/>
      <c r="AE494" s="149"/>
      <c r="AF494" s="149"/>
      <c r="AG494" s="149" t="s">
        <v>639</v>
      </c>
      <c r="AH494" s="149"/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x14ac:dyDescent="0.2">
      <c r="A495" s="3"/>
      <c r="B495" s="4"/>
      <c r="C495" s="18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AE495">
        <v>15</v>
      </c>
      <c r="AF495">
        <v>21</v>
      </c>
      <c r="AG495" t="s">
        <v>121</v>
      </c>
    </row>
    <row r="496" spans="1:60" x14ac:dyDescent="0.2">
      <c r="A496" s="152"/>
      <c r="B496" s="153" t="s">
        <v>31</v>
      </c>
      <c r="C496" s="184"/>
      <c r="D496" s="154"/>
      <c r="E496" s="155"/>
      <c r="F496" s="155"/>
      <c r="G496" s="179">
        <f>G8+G31+G38+G100+G128+G131+G145+G173+G175+G186+G188+G196+G203+G232+G239+G245+G281+G291+G332+G378+G408+G419+G443+G445+G481+G485</f>
        <v>0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AE496">
        <f>SUMIF(L7:L494,AE495,G7:G494)</f>
        <v>0</v>
      </c>
      <c r="AF496">
        <f>SUMIF(L7:L494,AF495,G7:G494)</f>
        <v>0</v>
      </c>
      <c r="AG496" t="s">
        <v>157</v>
      </c>
    </row>
    <row r="497" spans="1:33" x14ac:dyDescent="0.2">
      <c r="A497" s="3"/>
      <c r="B497" s="4"/>
      <c r="C497" s="18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33" x14ac:dyDescent="0.2">
      <c r="A498" s="3"/>
      <c r="B498" s="4"/>
      <c r="C498" s="18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33" x14ac:dyDescent="0.2">
      <c r="A499" s="264" t="s">
        <v>158</v>
      </c>
      <c r="B499" s="264"/>
      <c r="C499" s="265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33" x14ac:dyDescent="0.2">
      <c r="A500" s="245"/>
      <c r="B500" s="246"/>
      <c r="C500" s="247"/>
      <c r="D500" s="246"/>
      <c r="E500" s="246"/>
      <c r="F500" s="246"/>
      <c r="G500" s="248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AG500" t="s">
        <v>159</v>
      </c>
    </row>
    <row r="501" spans="1:33" x14ac:dyDescent="0.2">
      <c r="A501" s="249"/>
      <c r="B501" s="250"/>
      <c r="C501" s="251"/>
      <c r="D501" s="250"/>
      <c r="E501" s="250"/>
      <c r="F501" s="250"/>
      <c r="G501" s="25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33" x14ac:dyDescent="0.2">
      <c r="A502" s="249"/>
      <c r="B502" s="250"/>
      <c r="C502" s="251"/>
      <c r="D502" s="250"/>
      <c r="E502" s="250"/>
      <c r="F502" s="250"/>
      <c r="G502" s="25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33" x14ac:dyDescent="0.2">
      <c r="A503" s="249"/>
      <c r="B503" s="250"/>
      <c r="C503" s="251"/>
      <c r="D503" s="250"/>
      <c r="E503" s="250"/>
      <c r="F503" s="250"/>
      <c r="G503" s="25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33" x14ac:dyDescent="0.2">
      <c r="A504" s="253"/>
      <c r="B504" s="254"/>
      <c r="C504" s="255"/>
      <c r="D504" s="254"/>
      <c r="E504" s="254"/>
      <c r="F504" s="254"/>
      <c r="G504" s="25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33" x14ac:dyDescent="0.2">
      <c r="A505" s="3"/>
      <c r="B505" s="4"/>
      <c r="C505" s="18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33" x14ac:dyDescent="0.2">
      <c r="C506" s="185"/>
      <c r="D506" s="10"/>
      <c r="AG506" t="s">
        <v>160</v>
      </c>
    </row>
    <row r="507" spans="1:33" x14ac:dyDescent="0.2">
      <c r="D507" s="10"/>
    </row>
    <row r="508" spans="1:33" x14ac:dyDescent="0.2">
      <c r="D508" s="10"/>
    </row>
    <row r="509" spans="1:33" x14ac:dyDescent="0.2">
      <c r="D509" s="10"/>
    </row>
    <row r="510" spans="1:33" x14ac:dyDescent="0.2">
      <c r="D510" s="10"/>
    </row>
    <row r="511" spans="1:33" x14ac:dyDescent="0.2">
      <c r="D511" s="10"/>
    </row>
    <row r="512" spans="1:33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00:G504"/>
    <mergeCell ref="A1:G1"/>
    <mergeCell ref="C2:G2"/>
    <mergeCell ref="C3:G3"/>
    <mergeCell ref="C4:G4"/>
    <mergeCell ref="A499:C49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VRN</vt:lpstr>
      <vt:lpstr>byt č.11</vt:lpstr>
      <vt:lpstr>byt č.23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'byt č.11'!Názvy_tisku</vt:lpstr>
      <vt:lpstr>'byt č.23'!Názvy_tisku</vt:lpstr>
      <vt:lpstr>VRN!Názvy_tisku</vt:lpstr>
      <vt:lpstr>oadresa</vt:lpstr>
      <vt:lpstr>Stavba!Objednatel</vt:lpstr>
      <vt:lpstr>Stavba!Objekt</vt:lpstr>
      <vt:lpstr>'byt č.11'!Oblast_tisku</vt:lpstr>
      <vt:lpstr>'byt č.23'!Oblast_tisku</vt:lpstr>
      <vt:lpstr>Stavba!Oblast_tisku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Andrle</dc:creator>
  <cp:lastModifiedBy>Pavel Andrle</cp:lastModifiedBy>
  <cp:lastPrinted>2019-03-19T12:27:02Z</cp:lastPrinted>
  <dcterms:created xsi:type="dcterms:W3CDTF">2009-04-08T07:15:50Z</dcterms:created>
  <dcterms:modified xsi:type="dcterms:W3CDTF">2024-03-04T06:39:22Z</dcterms:modified>
</cp:coreProperties>
</file>