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A8A29783-F07A-46D3-BA6C-49036105083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tavební část" sheetId="12" r:id="rId4"/>
    <sheet name="Vytápění" sheetId="13" r:id="rId5"/>
    <sheet name="Zdravoinstalace" sheetId="14" r:id="rId6"/>
    <sheet name="VRN" sheetId="15" r:id="rId7"/>
    <sheet name="Elektroinstalace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7">Elektroinstalace!$1:$7</definedName>
    <definedName name="_xlnm.Print_Titles" localSheetId="3">'Stavební část'!$1:$7</definedName>
    <definedName name="_xlnm.Print_Titles" localSheetId="6">VRN!$1:$7</definedName>
    <definedName name="_xlnm.Print_Titles" localSheetId="4">Vytápění!$1:$7</definedName>
    <definedName name="_xlnm.Print_Titles" localSheetId="5">Zdravoinstalace!$1:$7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7">Elektroinstalace!$A$1:$X$45</definedName>
    <definedName name="_xlnm.Print_Area" localSheetId="1">Stavba!$A$1:$J$87</definedName>
    <definedName name="_xlnm.Print_Area" localSheetId="3">'Stavební část'!$A$1:$X$623</definedName>
    <definedName name="_xlnm.Print_Area" localSheetId="6">VRN!$A$1:$X$28</definedName>
    <definedName name="_xlnm.Print_Area" localSheetId="4">Vytápění!$A$1:$X$58</definedName>
    <definedName name="_xlnm.Print_Area" localSheetId="5">Zdravoinstalace!$A$1:$X$105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5" i="16" l="1"/>
  <c r="G42" i="1"/>
  <c r="G9" i="16"/>
  <c r="M9" i="16" s="1"/>
  <c r="I9" i="16"/>
  <c r="I8" i="16" s="1"/>
  <c r="K9" i="16"/>
  <c r="K8" i="16" s="1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V8" i="16" s="1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AF35" i="16"/>
  <c r="G41" i="1" s="1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O16" i="15"/>
  <c r="Q16" i="15"/>
  <c r="V16" i="15"/>
  <c r="AF18" i="15"/>
  <c r="G43" i="1" s="1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5" i="14"/>
  <c r="M25" i="14" s="1"/>
  <c r="I25" i="14"/>
  <c r="I24" i="14" s="1"/>
  <c r="K25" i="14"/>
  <c r="K24" i="14" s="1"/>
  <c r="O25" i="14"/>
  <c r="O24" i="14" s="1"/>
  <c r="Q25" i="14"/>
  <c r="Q24" i="14" s="1"/>
  <c r="V25" i="14"/>
  <c r="V24" i="14" s="1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9" i="14"/>
  <c r="M39" i="14" s="1"/>
  <c r="I39" i="14"/>
  <c r="I38" i="14" s="1"/>
  <c r="K39" i="14"/>
  <c r="K38" i="14" s="1"/>
  <c r="O39" i="14"/>
  <c r="O38" i="14" s="1"/>
  <c r="Q39" i="14"/>
  <c r="V39" i="14"/>
  <c r="G40" i="14"/>
  <c r="I40" i="14"/>
  <c r="K40" i="14"/>
  <c r="O40" i="14"/>
  <c r="Q40" i="14"/>
  <c r="Q38" i="14" s="1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V38" i="14" s="1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K49" i="14" s="1"/>
  <c r="M50" i="14"/>
  <c r="O50" i="14"/>
  <c r="O49" i="14" s="1"/>
  <c r="Q50" i="14"/>
  <c r="Q49" i="14" s="1"/>
  <c r="V50" i="14"/>
  <c r="V49" i="14" s="1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I49" i="14" s="1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I83" i="14"/>
  <c r="K83" i="14"/>
  <c r="M83" i="14"/>
  <c r="O83" i="14"/>
  <c r="Q83" i="14"/>
  <c r="V83" i="14"/>
  <c r="G85" i="14"/>
  <c r="M85" i="14" s="1"/>
  <c r="I85" i="14"/>
  <c r="I84" i="14" s="1"/>
  <c r="K85" i="14"/>
  <c r="O85" i="14"/>
  <c r="O84" i="14" s="1"/>
  <c r="Q85" i="14"/>
  <c r="V85" i="14"/>
  <c r="V84" i="14" s="1"/>
  <c r="G86" i="14"/>
  <c r="M86" i="14" s="1"/>
  <c r="I86" i="14"/>
  <c r="K86" i="14"/>
  <c r="O86" i="14"/>
  <c r="Q86" i="14"/>
  <c r="Q84" i="14" s="1"/>
  <c r="V86" i="14"/>
  <c r="G87" i="14"/>
  <c r="I87" i="14"/>
  <c r="K87" i="14"/>
  <c r="M87" i="14"/>
  <c r="O87" i="14"/>
  <c r="Q87" i="14"/>
  <c r="V87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K84" i="14" s="1"/>
  <c r="O93" i="14"/>
  <c r="Q93" i="14"/>
  <c r="V93" i="14"/>
  <c r="AF95" i="14"/>
  <c r="G45" i="1" s="1"/>
  <c r="V8" i="13"/>
  <c r="G9" i="13"/>
  <c r="I9" i="13"/>
  <c r="I8" i="13" s="1"/>
  <c r="K9" i="13"/>
  <c r="K8" i="13" s="1"/>
  <c r="O9" i="13"/>
  <c r="O8" i="13" s="1"/>
  <c r="Q9" i="13"/>
  <c r="Q8" i="13" s="1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O13" i="13"/>
  <c r="G14" i="13"/>
  <c r="I14" i="13"/>
  <c r="I13" i="13" s="1"/>
  <c r="K14" i="13"/>
  <c r="K13" i="13" s="1"/>
  <c r="M14" i="13"/>
  <c r="O14" i="13"/>
  <c r="Q14" i="13"/>
  <c r="Q13" i="13" s="1"/>
  <c r="V14" i="13"/>
  <c r="V13" i="13" s="1"/>
  <c r="G15" i="13"/>
  <c r="M15" i="13" s="1"/>
  <c r="I15" i="13"/>
  <c r="K15" i="13"/>
  <c r="O15" i="13"/>
  <c r="Q15" i="13"/>
  <c r="V15" i="13"/>
  <c r="G16" i="13"/>
  <c r="G13" i="13" s="1"/>
  <c r="I70" i="1" s="1"/>
  <c r="I16" i="13"/>
  <c r="K16" i="13"/>
  <c r="O16" i="13"/>
  <c r="Q16" i="13"/>
  <c r="V16" i="13"/>
  <c r="G18" i="13"/>
  <c r="M18" i="13" s="1"/>
  <c r="I18" i="13"/>
  <c r="I17" i="13" s="1"/>
  <c r="K18" i="13"/>
  <c r="K17" i="13" s="1"/>
  <c r="O18" i="13"/>
  <c r="Q18" i="13"/>
  <c r="Q17" i="13" s="1"/>
  <c r="V18" i="13"/>
  <c r="V17" i="13" s="1"/>
  <c r="G19" i="13"/>
  <c r="I19" i="13"/>
  <c r="K19" i="13"/>
  <c r="M19" i="13"/>
  <c r="O19" i="13"/>
  <c r="Q19" i="13"/>
  <c r="V19" i="13"/>
  <c r="G20" i="13"/>
  <c r="I20" i="13"/>
  <c r="K20" i="13"/>
  <c r="M20" i="13"/>
  <c r="O20" i="13"/>
  <c r="O17" i="13" s="1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Q30" i="13"/>
  <c r="G31" i="13"/>
  <c r="I31" i="13"/>
  <c r="I30" i="13" s="1"/>
  <c r="K31" i="13"/>
  <c r="K30" i="13" s="1"/>
  <c r="M31" i="13"/>
  <c r="O31" i="13"/>
  <c r="O30" i="13" s="1"/>
  <c r="Q31" i="13"/>
  <c r="V31" i="13"/>
  <c r="V30" i="13" s="1"/>
  <c r="G32" i="13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9" i="13"/>
  <c r="M39" i="13" s="1"/>
  <c r="I39" i="13"/>
  <c r="I38" i="13" s="1"/>
  <c r="K39" i="13"/>
  <c r="K38" i="13" s="1"/>
  <c r="O39" i="13"/>
  <c r="O38" i="13" s="1"/>
  <c r="Q39" i="13"/>
  <c r="V39" i="13"/>
  <c r="V38" i="13" s="1"/>
  <c r="G40" i="13"/>
  <c r="G38" i="13" s="1"/>
  <c r="I73" i="1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M43" i="13" s="1"/>
  <c r="I43" i="13"/>
  <c r="K43" i="13"/>
  <c r="O43" i="13"/>
  <c r="Q43" i="13"/>
  <c r="V43" i="13"/>
  <c r="G44" i="13"/>
  <c r="I44" i="13"/>
  <c r="K44" i="13"/>
  <c r="M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Q38" i="13" s="1"/>
  <c r="V46" i="13"/>
  <c r="AF48" i="13"/>
  <c r="G44" i="1" s="1"/>
  <c r="G9" i="12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I54" i="12"/>
  <c r="I53" i="12" s="1"/>
  <c r="K54" i="12"/>
  <c r="K53" i="12" s="1"/>
  <c r="M54" i="12"/>
  <c r="O54" i="12"/>
  <c r="O53" i="12" s="1"/>
  <c r="Q54" i="12"/>
  <c r="Q53" i="12" s="1"/>
  <c r="V54" i="12"/>
  <c r="V53" i="12" s="1"/>
  <c r="G63" i="12"/>
  <c r="G53" i="12" s="1"/>
  <c r="I54" i="1" s="1"/>
  <c r="I63" i="12"/>
  <c r="K63" i="12"/>
  <c r="M63" i="12"/>
  <c r="O63" i="12"/>
  <c r="Q63" i="12"/>
  <c r="V63" i="12"/>
  <c r="G65" i="12"/>
  <c r="I65" i="12"/>
  <c r="K65" i="12"/>
  <c r="M65" i="12"/>
  <c r="O65" i="12"/>
  <c r="Q65" i="12"/>
  <c r="V65" i="12"/>
  <c r="G70" i="12"/>
  <c r="M70" i="12" s="1"/>
  <c r="I70" i="12"/>
  <c r="I69" i="12" s="1"/>
  <c r="K70" i="12"/>
  <c r="O70" i="12"/>
  <c r="Q70" i="12"/>
  <c r="Q69" i="12" s="1"/>
  <c r="V70" i="12"/>
  <c r="V69" i="12" s="1"/>
  <c r="G72" i="12"/>
  <c r="M72" i="12" s="1"/>
  <c r="I72" i="12"/>
  <c r="K72" i="12"/>
  <c r="K69" i="12" s="1"/>
  <c r="O72" i="12"/>
  <c r="Q72" i="12"/>
  <c r="V72" i="12"/>
  <c r="G97" i="12"/>
  <c r="M97" i="12" s="1"/>
  <c r="I97" i="12"/>
  <c r="K97" i="12"/>
  <c r="O97" i="12"/>
  <c r="Q97" i="12"/>
  <c r="V97" i="12"/>
  <c r="G103" i="12"/>
  <c r="M103" i="12" s="1"/>
  <c r="I103" i="12"/>
  <c r="K103" i="12"/>
  <c r="O103" i="12"/>
  <c r="O69" i="12" s="1"/>
  <c r="Q103" i="12"/>
  <c r="V103" i="12"/>
  <c r="G105" i="12"/>
  <c r="I105" i="12"/>
  <c r="K105" i="12"/>
  <c r="M105" i="12"/>
  <c r="O105" i="12"/>
  <c r="Q105" i="12"/>
  <c r="V105" i="12"/>
  <c r="G107" i="12"/>
  <c r="I107" i="12"/>
  <c r="K107" i="12"/>
  <c r="M107" i="12"/>
  <c r="O107" i="12"/>
  <c r="Q107" i="12"/>
  <c r="V107" i="12"/>
  <c r="G130" i="12"/>
  <c r="M130" i="12" s="1"/>
  <c r="I130" i="12"/>
  <c r="K130" i="12"/>
  <c r="O130" i="12"/>
  <c r="Q130" i="12"/>
  <c r="V130" i="12"/>
  <c r="G134" i="12"/>
  <c r="M134" i="12" s="1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45" i="12"/>
  <c r="M145" i="12" s="1"/>
  <c r="I145" i="12"/>
  <c r="K145" i="12"/>
  <c r="O145" i="12"/>
  <c r="Q145" i="12"/>
  <c r="V145" i="12"/>
  <c r="G155" i="12"/>
  <c r="I155" i="12"/>
  <c r="K155" i="12"/>
  <c r="M155" i="12"/>
  <c r="O155" i="12"/>
  <c r="Q155" i="12"/>
  <c r="V155" i="12"/>
  <c r="G184" i="12"/>
  <c r="M184" i="12" s="1"/>
  <c r="I184" i="12"/>
  <c r="I183" i="12" s="1"/>
  <c r="K184" i="12"/>
  <c r="K183" i="12" s="1"/>
  <c r="O184" i="12"/>
  <c r="Q184" i="12"/>
  <c r="Q183" i="12" s="1"/>
  <c r="V184" i="12"/>
  <c r="G187" i="12"/>
  <c r="M187" i="12" s="1"/>
  <c r="I187" i="12"/>
  <c r="K187" i="12"/>
  <c r="O187" i="12"/>
  <c r="Q187" i="12"/>
  <c r="V187" i="12"/>
  <c r="V183" i="12" s="1"/>
  <c r="G194" i="12"/>
  <c r="I194" i="12"/>
  <c r="K194" i="12"/>
  <c r="M194" i="12"/>
  <c r="O194" i="12"/>
  <c r="Q194" i="12"/>
  <c r="V194" i="12"/>
  <c r="G201" i="12"/>
  <c r="M201" i="12" s="1"/>
  <c r="I201" i="12"/>
  <c r="K201" i="12"/>
  <c r="O201" i="12"/>
  <c r="O183" i="12" s="1"/>
  <c r="Q201" i="12"/>
  <c r="V201" i="12"/>
  <c r="G206" i="12"/>
  <c r="M206" i="12" s="1"/>
  <c r="I206" i="12"/>
  <c r="K206" i="12"/>
  <c r="O206" i="12"/>
  <c r="Q206" i="12"/>
  <c r="V206" i="12"/>
  <c r="G211" i="12"/>
  <c r="I211" i="12"/>
  <c r="K211" i="12"/>
  <c r="M211" i="12"/>
  <c r="O211" i="12"/>
  <c r="Q211" i="12"/>
  <c r="V211" i="12"/>
  <c r="G223" i="12"/>
  <c r="G222" i="12" s="1"/>
  <c r="I57" i="1" s="1"/>
  <c r="I223" i="12"/>
  <c r="I222" i="12" s="1"/>
  <c r="K223" i="12"/>
  <c r="K222" i="12" s="1"/>
  <c r="O223" i="12"/>
  <c r="O222" i="12" s="1"/>
  <c r="Q223" i="12"/>
  <c r="V223" i="12"/>
  <c r="V222" i="12" s="1"/>
  <c r="G224" i="12"/>
  <c r="I224" i="12"/>
  <c r="K224" i="12"/>
  <c r="M224" i="12"/>
  <c r="O224" i="12"/>
  <c r="Q224" i="12"/>
  <c r="Q222" i="12" s="1"/>
  <c r="V224" i="12"/>
  <c r="G225" i="12"/>
  <c r="I225" i="12"/>
  <c r="K225" i="12"/>
  <c r="M225" i="12"/>
  <c r="O225" i="12"/>
  <c r="Q225" i="12"/>
  <c r="V225" i="12"/>
  <c r="G227" i="12"/>
  <c r="G226" i="12" s="1"/>
  <c r="I58" i="1" s="1"/>
  <c r="I227" i="12"/>
  <c r="I226" i="12" s="1"/>
  <c r="K227" i="12"/>
  <c r="K226" i="12" s="1"/>
  <c r="O227" i="12"/>
  <c r="O226" i="12" s="1"/>
  <c r="Q227" i="12"/>
  <c r="Q226" i="12" s="1"/>
  <c r="V227" i="12"/>
  <c r="V226" i="12" s="1"/>
  <c r="Q238" i="12"/>
  <c r="G239" i="12"/>
  <c r="M239" i="12" s="1"/>
  <c r="I239" i="12"/>
  <c r="K239" i="12"/>
  <c r="K238" i="12" s="1"/>
  <c r="O239" i="12"/>
  <c r="O238" i="12" s="1"/>
  <c r="Q239" i="12"/>
  <c r="V239" i="12"/>
  <c r="V238" i="12" s="1"/>
  <c r="G250" i="12"/>
  <c r="M250" i="12" s="1"/>
  <c r="I250" i="12"/>
  <c r="K250" i="12"/>
  <c r="O250" i="12"/>
  <c r="Q250" i="12"/>
  <c r="V250" i="12"/>
  <c r="G256" i="12"/>
  <c r="I256" i="12"/>
  <c r="K256" i="12"/>
  <c r="O256" i="12"/>
  <c r="Q256" i="12"/>
  <c r="V256" i="12"/>
  <c r="G257" i="12"/>
  <c r="I257" i="12"/>
  <c r="I238" i="12" s="1"/>
  <c r="K257" i="12"/>
  <c r="M257" i="12"/>
  <c r="O257" i="12"/>
  <c r="Q257" i="12"/>
  <c r="V257" i="12"/>
  <c r="G258" i="12"/>
  <c r="I258" i="12"/>
  <c r="K258" i="12"/>
  <c r="M258" i="12"/>
  <c r="O258" i="12"/>
  <c r="Q258" i="12"/>
  <c r="V258" i="12"/>
  <c r="G261" i="12"/>
  <c r="I261" i="12"/>
  <c r="I260" i="12" s="1"/>
  <c r="K261" i="12"/>
  <c r="K260" i="12" s="1"/>
  <c r="O261" i="12"/>
  <c r="O260" i="12" s="1"/>
  <c r="Q261" i="12"/>
  <c r="Q260" i="12" s="1"/>
  <c r="V261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V260" i="12" s="1"/>
  <c r="G275" i="12"/>
  <c r="I275" i="12"/>
  <c r="K275" i="12"/>
  <c r="M275" i="12"/>
  <c r="O275" i="12"/>
  <c r="Q275" i="12"/>
  <c r="V275" i="12"/>
  <c r="G281" i="12"/>
  <c r="M281" i="12" s="1"/>
  <c r="I281" i="12"/>
  <c r="K281" i="12"/>
  <c r="O281" i="12"/>
  <c r="Q281" i="12"/>
  <c r="V281" i="12"/>
  <c r="G284" i="12"/>
  <c r="I284" i="12"/>
  <c r="K284" i="12"/>
  <c r="M284" i="12"/>
  <c r="O284" i="12"/>
  <c r="Q284" i="12"/>
  <c r="V284" i="12"/>
  <c r="G285" i="12"/>
  <c r="I285" i="12"/>
  <c r="K285" i="12"/>
  <c r="M285" i="12"/>
  <c r="O285" i="12"/>
  <c r="Q285" i="12"/>
  <c r="V285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3" i="12"/>
  <c r="I293" i="12"/>
  <c r="K293" i="12"/>
  <c r="M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320" i="12"/>
  <c r="I320" i="12"/>
  <c r="K320" i="12"/>
  <c r="M320" i="12"/>
  <c r="O320" i="12"/>
  <c r="Q320" i="12"/>
  <c r="V320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31" i="12"/>
  <c r="I61" i="1" s="1"/>
  <c r="I331" i="12"/>
  <c r="K331" i="12"/>
  <c r="V331" i="12"/>
  <c r="G332" i="12"/>
  <c r="I332" i="12"/>
  <c r="K332" i="12"/>
  <c r="M332" i="12"/>
  <c r="M331" i="12" s="1"/>
  <c r="O332" i="12"/>
  <c r="O331" i="12" s="1"/>
  <c r="Q332" i="12"/>
  <c r="Q331" i="12" s="1"/>
  <c r="V332" i="12"/>
  <c r="O333" i="12"/>
  <c r="G334" i="12"/>
  <c r="G333" i="12" s="1"/>
  <c r="I62" i="1" s="1"/>
  <c r="I334" i="12"/>
  <c r="I333" i="12" s="1"/>
  <c r="K334" i="12"/>
  <c r="M334" i="12"/>
  <c r="O334" i="12"/>
  <c r="Q334" i="12"/>
  <c r="Q333" i="12" s="1"/>
  <c r="V334" i="12"/>
  <c r="V333" i="12" s="1"/>
  <c r="G338" i="12"/>
  <c r="M338" i="12" s="1"/>
  <c r="I338" i="12"/>
  <c r="K338" i="12"/>
  <c r="K333" i="12" s="1"/>
  <c r="O338" i="12"/>
  <c r="Q338" i="12"/>
  <c r="V338" i="12"/>
  <c r="G341" i="12"/>
  <c r="I341" i="12"/>
  <c r="K341" i="12"/>
  <c r="M341" i="12"/>
  <c r="O341" i="12"/>
  <c r="Q341" i="12"/>
  <c r="V341" i="12"/>
  <c r="O342" i="12"/>
  <c r="G343" i="12"/>
  <c r="M343" i="12" s="1"/>
  <c r="I343" i="12"/>
  <c r="I342" i="12" s="1"/>
  <c r="K343" i="12"/>
  <c r="K342" i="12" s="1"/>
  <c r="O343" i="12"/>
  <c r="Q343" i="12"/>
  <c r="Q342" i="12" s="1"/>
  <c r="V343" i="12"/>
  <c r="G345" i="12"/>
  <c r="M345" i="12" s="1"/>
  <c r="I345" i="12"/>
  <c r="K345" i="12"/>
  <c r="O345" i="12"/>
  <c r="Q345" i="12"/>
  <c r="V345" i="12"/>
  <c r="V342" i="12" s="1"/>
  <c r="G347" i="12"/>
  <c r="M347" i="12" s="1"/>
  <c r="I347" i="12"/>
  <c r="K347" i="12"/>
  <c r="O347" i="12"/>
  <c r="Q347" i="12"/>
  <c r="V347" i="12"/>
  <c r="G349" i="12"/>
  <c r="M349" i="12" s="1"/>
  <c r="I349" i="12"/>
  <c r="K349" i="12"/>
  <c r="O349" i="12"/>
  <c r="Q349" i="12"/>
  <c r="V349" i="12"/>
  <c r="I350" i="12"/>
  <c r="O350" i="12"/>
  <c r="Q350" i="12"/>
  <c r="G351" i="12"/>
  <c r="M351" i="12" s="1"/>
  <c r="M350" i="12" s="1"/>
  <c r="I351" i="12"/>
  <c r="K351" i="12"/>
  <c r="K350" i="12" s="1"/>
  <c r="O351" i="12"/>
  <c r="Q351" i="12"/>
  <c r="V351" i="12"/>
  <c r="V350" i="12" s="1"/>
  <c r="K353" i="12"/>
  <c r="Q353" i="12"/>
  <c r="V353" i="12"/>
  <c r="G354" i="12"/>
  <c r="G353" i="12" s="1"/>
  <c r="I75" i="1" s="1"/>
  <c r="I354" i="12"/>
  <c r="I353" i="12" s="1"/>
  <c r="K354" i="12"/>
  <c r="O354" i="12"/>
  <c r="O353" i="12" s="1"/>
  <c r="Q354" i="12"/>
  <c r="V354" i="12"/>
  <c r="G356" i="12"/>
  <c r="M356" i="12" s="1"/>
  <c r="I356" i="12"/>
  <c r="K356" i="12"/>
  <c r="K355" i="12" s="1"/>
  <c r="O356" i="12"/>
  <c r="Q356" i="12"/>
  <c r="V356" i="12"/>
  <c r="V355" i="12" s="1"/>
  <c r="G358" i="12"/>
  <c r="I358" i="12"/>
  <c r="K358" i="12"/>
  <c r="M358" i="12"/>
  <c r="O358" i="12"/>
  <c r="O355" i="12" s="1"/>
  <c r="Q358" i="12"/>
  <c r="V358" i="12"/>
  <c r="G359" i="12"/>
  <c r="I359" i="12"/>
  <c r="K359" i="12"/>
  <c r="O359" i="12"/>
  <c r="Q359" i="12"/>
  <c r="V359" i="12"/>
  <c r="G360" i="12"/>
  <c r="M360" i="12" s="1"/>
  <c r="I360" i="12"/>
  <c r="I355" i="12" s="1"/>
  <c r="K360" i="12"/>
  <c r="O360" i="12"/>
  <c r="Q360" i="12"/>
  <c r="V360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M367" i="12" s="1"/>
  <c r="I367" i="12"/>
  <c r="K367" i="12"/>
  <c r="O367" i="12"/>
  <c r="Q367" i="12"/>
  <c r="Q355" i="12" s="1"/>
  <c r="V367" i="12"/>
  <c r="G368" i="12"/>
  <c r="I368" i="12"/>
  <c r="K368" i="12"/>
  <c r="M368" i="12"/>
  <c r="O368" i="12"/>
  <c r="Q368" i="12"/>
  <c r="V368" i="12"/>
  <c r="G369" i="12"/>
  <c r="M369" i="12" s="1"/>
  <c r="I369" i="12"/>
  <c r="K369" i="12"/>
  <c r="O369" i="12"/>
  <c r="Q369" i="12"/>
  <c r="V369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80" i="12"/>
  <c r="M380" i="12" s="1"/>
  <c r="I380" i="12"/>
  <c r="K380" i="12"/>
  <c r="O380" i="12"/>
  <c r="Q380" i="12"/>
  <c r="V380" i="12"/>
  <c r="G394" i="12"/>
  <c r="I394" i="12"/>
  <c r="K394" i="12"/>
  <c r="M394" i="12"/>
  <c r="O394" i="12"/>
  <c r="Q394" i="12"/>
  <c r="V394" i="12"/>
  <c r="O395" i="12"/>
  <c r="G396" i="12"/>
  <c r="M396" i="12" s="1"/>
  <c r="I396" i="12"/>
  <c r="I395" i="12" s="1"/>
  <c r="K396" i="12"/>
  <c r="K395" i="12" s="1"/>
  <c r="O396" i="12"/>
  <c r="Q396" i="12"/>
  <c r="Q395" i="12" s="1"/>
  <c r="V396" i="12"/>
  <c r="G398" i="12"/>
  <c r="I398" i="12"/>
  <c r="K398" i="12"/>
  <c r="M398" i="12"/>
  <c r="O398" i="12"/>
  <c r="Q398" i="12"/>
  <c r="V398" i="12"/>
  <c r="V395" i="12" s="1"/>
  <c r="G400" i="12"/>
  <c r="M400" i="12" s="1"/>
  <c r="I400" i="12"/>
  <c r="K400" i="12"/>
  <c r="O400" i="12"/>
  <c r="Q400" i="12"/>
  <c r="V400" i="12"/>
  <c r="G402" i="12"/>
  <c r="M402" i="12" s="1"/>
  <c r="I402" i="12"/>
  <c r="I401" i="12" s="1"/>
  <c r="K402" i="12"/>
  <c r="K401" i="12" s="1"/>
  <c r="O402" i="12"/>
  <c r="Q402" i="12"/>
  <c r="Q401" i="12" s="1"/>
  <c r="V402" i="12"/>
  <c r="V401" i="12" s="1"/>
  <c r="G405" i="12"/>
  <c r="I405" i="12"/>
  <c r="K405" i="12"/>
  <c r="M405" i="12"/>
  <c r="O405" i="12"/>
  <c r="Q405" i="12"/>
  <c r="V405" i="12"/>
  <c r="G408" i="12"/>
  <c r="I408" i="12"/>
  <c r="K408" i="12"/>
  <c r="M408" i="12"/>
  <c r="O408" i="12"/>
  <c r="Q408" i="12"/>
  <c r="V408" i="12"/>
  <c r="G411" i="12"/>
  <c r="M411" i="12" s="1"/>
  <c r="I411" i="12"/>
  <c r="K411" i="12"/>
  <c r="O411" i="12"/>
  <c r="O401" i="12" s="1"/>
  <c r="Q411" i="12"/>
  <c r="V411" i="12"/>
  <c r="G414" i="12"/>
  <c r="M414" i="12" s="1"/>
  <c r="I414" i="12"/>
  <c r="K414" i="12"/>
  <c r="O414" i="12"/>
  <c r="Q414" i="12"/>
  <c r="V414" i="12"/>
  <c r="G417" i="12"/>
  <c r="M417" i="12" s="1"/>
  <c r="I417" i="12"/>
  <c r="K417" i="12"/>
  <c r="O417" i="12"/>
  <c r="Q417" i="12"/>
  <c r="V417" i="12"/>
  <c r="G420" i="12"/>
  <c r="M420" i="12" s="1"/>
  <c r="I420" i="12"/>
  <c r="K420" i="12"/>
  <c r="O420" i="12"/>
  <c r="Q420" i="12"/>
  <c r="V420" i="12"/>
  <c r="G426" i="12"/>
  <c r="M426" i="12" s="1"/>
  <c r="I426" i="12"/>
  <c r="K426" i="12"/>
  <c r="O426" i="12"/>
  <c r="Q426" i="12"/>
  <c r="V426" i="12"/>
  <c r="G428" i="12"/>
  <c r="M428" i="12" s="1"/>
  <c r="I428" i="12"/>
  <c r="K428" i="12"/>
  <c r="K427" i="12" s="1"/>
  <c r="O428" i="12"/>
  <c r="Q428" i="12"/>
  <c r="V428" i="12"/>
  <c r="V427" i="12" s="1"/>
  <c r="G431" i="12"/>
  <c r="I431" i="12"/>
  <c r="K431" i="12"/>
  <c r="M431" i="12"/>
  <c r="O431" i="12"/>
  <c r="Q431" i="12"/>
  <c r="V431" i="12"/>
  <c r="G440" i="12"/>
  <c r="I440" i="12"/>
  <c r="K440" i="12"/>
  <c r="O440" i="12"/>
  <c r="O427" i="12" s="1"/>
  <c r="Q440" i="12"/>
  <c r="V440" i="12"/>
  <c r="G443" i="12"/>
  <c r="M443" i="12" s="1"/>
  <c r="I443" i="12"/>
  <c r="K443" i="12"/>
  <c r="O443" i="12"/>
  <c r="Q443" i="12"/>
  <c r="Q427" i="12" s="1"/>
  <c r="V443" i="12"/>
  <c r="G446" i="12"/>
  <c r="I446" i="12"/>
  <c r="K446" i="12"/>
  <c r="M446" i="12"/>
  <c r="O446" i="12"/>
  <c r="Q446" i="12"/>
  <c r="V446" i="12"/>
  <c r="G450" i="12"/>
  <c r="I450" i="12"/>
  <c r="K450" i="12"/>
  <c r="M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I427" i="12" s="1"/>
  <c r="K452" i="12"/>
  <c r="O452" i="12"/>
  <c r="Q452" i="12"/>
  <c r="V452" i="12"/>
  <c r="G458" i="12"/>
  <c r="M458" i="12" s="1"/>
  <c r="I458" i="12"/>
  <c r="K458" i="12"/>
  <c r="O458" i="12"/>
  <c r="Q458" i="12"/>
  <c r="V458" i="12"/>
  <c r="G460" i="12"/>
  <c r="I460" i="12"/>
  <c r="I459" i="12" s="1"/>
  <c r="K460" i="12"/>
  <c r="O460" i="12"/>
  <c r="O459" i="12" s="1"/>
  <c r="Q460" i="12"/>
  <c r="Q459" i="12" s="1"/>
  <c r="V460" i="12"/>
  <c r="G467" i="12"/>
  <c r="M467" i="12" s="1"/>
  <c r="I467" i="12"/>
  <c r="K467" i="12"/>
  <c r="O467" i="12"/>
  <c r="Q467" i="12"/>
  <c r="V467" i="12"/>
  <c r="G474" i="12"/>
  <c r="I474" i="12"/>
  <c r="K474" i="12"/>
  <c r="K459" i="12" s="1"/>
  <c r="M474" i="12"/>
  <c r="O474" i="12"/>
  <c r="Q474" i="12"/>
  <c r="V474" i="12"/>
  <c r="V459" i="12" s="1"/>
  <c r="G489" i="12"/>
  <c r="M489" i="12" s="1"/>
  <c r="I489" i="12"/>
  <c r="K489" i="12"/>
  <c r="O489" i="12"/>
  <c r="Q489" i="12"/>
  <c r="V489" i="12"/>
  <c r="G496" i="12"/>
  <c r="M496" i="12" s="1"/>
  <c r="I496" i="12"/>
  <c r="K496" i="12"/>
  <c r="O496" i="12"/>
  <c r="Q496" i="12"/>
  <c r="V496" i="12"/>
  <c r="G506" i="12"/>
  <c r="M506" i="12" s="1"/>
  <c r="I506" i="12"/>
  <c r="K506" i="12"/>
  <c r="O506" i="12"/>
  <c r="Q506" i="12"/>
  <c r="V506" i="12"/>
  <c r="G508" i="12"/>
  <c r="M508" i="12" s="1"/>
  <c r="I508" i="12"/>
  <c r="I507" i="12" s="1"/>
  <c r="K508" i="12"/>
  <c r="O508" i="12"/>
  <c r="O507" i="12" s="1"/>
  <c r="Q508" i="12"/>
  <c r="V508" i="12"/>
  <c r="G513" i="12"/>
  <c r="I513" i="12"/>
  <c r="K513" i="12"/>
  <c r="O513" i="12"/>
  <c r="Q513" i="12"/>
  <c r="V513" i="12"/>
  <c r="G514" i="12"/>
  <c r="M514" i="12" s="1"/>
  <c r="I514" i="12"/>
  <c r="K514" i="12"/>
  <c r="O514" i="12"/>
  <c r="Q514" i="12"/>
  <c r="Q507" i="12" s="1"/>
  <c r="V514" i="12"/>
  <c r="G519" i="12"/>
  <c r="M519" i="12" s="1"/>
  <c r="I519" i="12"/>
  <c r="K519" i="12"/>
  <c r="O519" i="12"/>
  <c r="Q519" i="12"/>
  <c r="V519" i="12"/>
  <c r="V507" i="12" s="1"/>
  <c r="G524" i="12"/>
  <c r="I524" i="12"/>
  <c r="K524" i="12"/>
  <c r="M524" i="12"/>
  <c r="O524" i="12"/>
  <c r="Q524" i="12"/>
  <c r="V524" i="12"/>
  <c r="G529" i="12"/>
  <c r="M529" i="12" s="1"/>
  <c r="I529" i="12"/>
  <c r="K529" i="12"/>
  <c r="O529" i="12"/>
  <c r="Q529" i="12"/>
  <c r="V529" i="12"/>
  <c r="G534" i="12"/>
  <c r="M534" i="12" s="1"/>
  <c r="I534" i="12"/>
  <c r="K534" i="12"/>
  <c r="O534" i="12"/>
  <c r="Q534" i="12"/>
  <c r="V534" i="12"/>
  <c r="G536" i="12"/>
  <c r="M536" i="12" s="1"/>
  <c r="I536" i="12"/>
  <c r="K536" i="12"/>
  <c r="K507" i="12" s="1"/>
  <c r="O536" i="12"/>
  <c r="Q536" i="12"/>
  <c r="V536" i="12"/>
  <c r="G544" i="12"/>
  <c r="I544" i="12"/>
  <c r="K544" i="12"/>
  <c r="M544" i="12"/>
  <c r="O544" i="12"/>
  <c r="Q544" i="12"/>
  <c r="V544" i="12"/>
  <c r="G545" i="12"/>
  <c r="M545" i="12" s="1"/>
  <c r="I545" i="12"/>
  <c r="K545" i="12"/>
  <c r="O545" i="12"/>
  <c r="Q545" i="12"/>
  <c r="V545" i="12"/>
  <c r="I546" i="12"/>
  <c r="Q546" i="12"/>
  <c r="G547" i="12"/>
  <c r="I547" i="12"/>
  <c r="K547" i="12"/>
  <c r="K546" i="12" s="1"/>
  <c r="M547" i="12"/>
  <c r="O547" i="12"/>
  <c r="O546" i="12" s="1"/>
  <c r="Q547" i="12"/>
  <c r="V547" i="12"/>
  <c r="V546" i="12" s="1"/>
  <c r="G549" i="12"/>
  <c r="I549" i="12"/>
  <c r="K549" i="12"/>
  <c r="M549" i="12"/>
  <c r="O549" i="12"/>
  <c r="Q549" i="12"/>
  <c r="V549" i="12"/>
  <c r="G551" i="12"/>
  <c r="I551" i="12"/>
  <c r="K551" i="12"/>
  <c r="O551" i="12"/>
  <c r="Q551" i="12"/>
  <c r="V551" i="12"/>
  <c r="I555" i="12"/>
  <c r="G556" i="12"/>
  <c r="M556" i="12" s="1"/>
  <c r="I556" i="12"/>
  <c r="K556" i="12"/>
  <c r="K555" i="12" s="1"/>
  <c r="O556" i="12"/>
  <c r="Q556" i="12"/>
  <c r="V556" i="12"/>
  <c r="V555" i="12" s="1"/>
  <c r="G580" i="12"/>
  <c r="M580" i="12" s="1"/>
  <c r="I580" i="12"/>
  <c r="K580" i="12"/>
  <c r="O580" i="12"/>
  <c r="Q580" i="12"/>
  <c r="V580" i="12"/>
  <c r="G586" i="12"/>
  <c r="M586" i="12" s="1"/>
  <c r="I586" i="12"/>
  <c r="K586" i="12"/>
  <c r="O586" i="12"/>
  <c r="O555" i="12" s="1"/>
  <c r="Q586" i="12"/>
  <c r="V586" i="12"/>
  <c r="G592" i="12"/>
  <c r="M592" i="12" s="1"/>
  <c r="I592" i="12"/>
  <c r="K592" i="12"/>
  <c r="O592" i="12"/>
  <c r="Q592" i="12"/>
  <c r="Q555" i="12" s="1"/>
  <c r="V592" i="12"/>
  <c r="G604" i="12"/>
  <c r="M604" i="12" s="1"/>
  <c r="I604" i="12"/>
  <c r="K604" i="12"/>
  <c r="O604" i="12"/>
  <c r="Q604" i="12"/>
  <c r="Q603" i="12" s="1"/>
  <c r="V604" i="12"/>
  <c r="G605" i="12"/>
  <c r="I605" i="12"/>
  <c r="K605" i="12"/>
  <c r="O605" i="12"/>
  <c r="O603" i="12" s="1"/>
  <c r="Q605" i="12"/>
  <c r="V605" i="12"/>
  <c r="G606" i="12"/>
  <c r="M606" i="12" s="1"/>
  <c r="I606" i="12"/>
  <c r="I603" i="12" s="1"/>
  <c r="K606" i="12"/>
  <c r="O606" i="12"/>
  <c r="Q606" i="12"/>
  <c r="V606" i="12"/>
  <c r="G607" i="12"/>
  <c r="M607" i="12" s="1"/>
  <c r="I607" i="12"/>
  <c r="K607" i="12"/>
  <c r="K603" i="12" s="1"/>
  <c r="O607" i="12"/>
  <c r="Q607" i="12"/>
  <c r="V607" i="12"/>
  <c r="G608" i="12"/>
  <c r="I608" i="12"/>
  <c r="K608" i="12"/>
  <c r="M608" i="12"/>
  <c r="O608" i="12"/>
  <c r="Q608" i="12"/>
  <c r="V608" i="12"/>
  <c r="G609" i="12"/>
  <c r="M609" i="12" s="1"/>
  <c r="I609" i="12"/>
  <c r="K609" i="12"/>
  <c r="O609" i="12"/>
  <c r="Q609" i="12"/>
  <c r="V609" i="12"/>
  <c r="G610" i="12"/>
  <c r="M610" i="12" s="1"/>
  <c r="I610" i="12"/>
  <c r="K610" i="12"/>
  <c r="O610" i="12"/>
  <c r="Q610" i="12"/>
  <c r="V610" i="12"/>
  <c r="G611" i="12"/>
  <c r="M611" i="12" s="1"/>
  <c r="I611" i="12"/>
  <c r="K611" i="12"/>
  <c r="O611" i="12"/>
  <c r="Q611" i="12"/>
  <c r="V611" i="12"/>
  <c r="V603" i="12" s="1"/>
  <c r="AF613" i="12"/>
  <c r="I19" i="1"/>
  <c r="J28" i="1"/>
  <c r="J26" i="1"/>
  <c r="G38" i="1"/>
  <c r="F38" i="1"/>
  <c r="J23" i="1"/>
  <c r="J24" i="1"/>
  <c r="J25" i="1"/>
  <c r="J27" i="1"/>
  <c r="E24" i="1"/>
  <c r="E26" i="1"/>
  <c r="G8" i="16" l="1"/>
  <c r="G8" i="15"/>
  <c r="AE95" i="14"/>
  <c r="F45" i="1" s="1"/>
  <c r="H45" i="1" s="1"/>
  <c r="I45" i="1" s="1"/>
  <c r="G24" i="14"/>
  <c r="I65" i="1" s="1"/>
  <c r="G8" i="14"/>
  <c r="G38" i="14"/>
  <c r="I66" i="1" s="1"/>
  <c r="G30" i="13"/>
  <c r="I72" i="1" s="1"/>
  <c r="AE48" i="13"/>
  <c r="F44" i="1" s="1"/>
  <c r="H44" i="1" s="1"/>
  <c r="I44" i="1" s="1"/>
  <c r="G40" i="1"/>
  <c r="G8" i="13"/>
  <c r="G238" i="12"/>
  <c r="I59" i="1" s="1"/>
  <c r="G39" i="1"/>
  <c r="G46" i="1" s="1"/>
  <c r="G25" i="1" s="1"/>
  <c r="A25" i="1" s="1"/>
  <c r="G26" i="1" s="1"/>
  <c r="G459" i="12"/>
  <c r="I80" i="1" s="1"/>
  <c r="AE613" i="12"/>
  <c r="G355" i="12"/>
  <c r="I76" i="1" s="1"/>
  <c r="M333" i="12"/>
  <c r="G183" i="12"/>
  <c r="I56" i="1" s="1"/>
  <c r="G8" i="12"/>
  <c r="G546" i="12"/>
  <c r="I82" i="1" s="1"/>
  <c r="M395" i="12"/>
  <c r="G350" i="12"/>
  <c r="I74" i="1" s="1"/>
  <c r="G401" i="12"/>
  <c r="I78" i="1" s="1"/>
  <c r="G603" i="12"/>
  <c r="I85" i="1" s="1"/>
  <c r="M555" i="12"/>
  <c r="G507" i="12"/>
  <c r="I81" i="1" s="1"/>
  <c r="M342" i="12"/>
  <c r="G260" i="12"/>
  <c r="I60" i="1" s="1"/>
  <c r="G427" i="12"/>
  <c r="I79" i="1" s="1"/>
  <c r="G395" i="12"/>
  <c r="I77" i="1" s="1"/>
  <c r="M53" i="12"/>
  <c r="AE35" i="16"/>
  <c r="F41" i="1" s="1"/>
  <c r="H41" i="1" s="1"/>
  <c r="I41" i="1" s="1"/>
  <c r="M16" i="16"/>
  <c r="M8" i="16" s="1"/>
  <c r="AE18" i="15"/>
  <c r="F43" i="1" s="1"/>
  <c r="H43" i="1" s="1"/>
  <c r="I43" i="1" s="1"/>
  <c r="M16" i="15"/>
  <c r="M8" i="15" s="1"/>
  <c r="M84" i="14"/>
  <c r="M49" i="14"/>
  <c r="M24" i="14"/>
  <c r="G49" i="14"/>
  <c r="I67" i="1" s="1"/>
  <c r="G84" i="14"/>
  <c r="I68" i="1" s="1"/>
  <c r="M40" i="14"/>
  <c r="M38" i="14" s="1"/>
  <c r="M32" i="14"/>
  <c r="M16" i="14"/>
  <c r="M8" i="14" s="1"/>
  <c r="G17" i="13"/>
  <c r="I71" i="1" s="1"/>
  <c r="M40" i="13"/>
  <c r="M38" i="13" s="1"/>
  <c r="M32" i="13"/>
  <c r="M30" i="13" s="1"/>
  <c r="M16" i="13"/>
  <c r="M13" i="13" s="1"/>
  <c r="M25" i="13"/>
  <c r="M17" i="13" s="1"/>
  <c r="M9" i="13"/>
  <c r="M8" i="13" s="1"/>
  <c r="M401" i="12"/>
  <c r="M603" i="12"/>
  <c r="M69" i="12"/>
  <c r="M183" i="12"/>
  <c r="G555" i="12"/>
  <c r="I83" i="1" s="1"/>
  <c r="M513" i="12"/>
  <c r="M507" i="12" s="1"/>
  <c r="M460" i="12"/>
  <c r="M459" i="12" s="1"/>
  <c r="M440" i="12"/>
  <c r="M427" i="12" s="1"/>
  <c r="M354" i="12"/>
  <c r="M353" i="12" s="1"/>
  <c r="M261" i="12"/>
  <c r="M260" i="12" s="1"/>
  <c r="M227" i="12"/>
  <c r="M226" i="12" s="1"/>
  <c r="G342" i="12"/>
  <c r="I63" i="1" s="1"/>
  <c r="G69" i="12"/>
  <c r="I55" i="1" s="1"/>
  <c r="M605" i="12"/>
  <c r="M551" i="12"/>
  <c r="M546" i="12" s="1"/>
  <c r="M359" i="12"/>
  <c r="M355" i="12" s="1"/>
  <c r="M256" i="12"/>
  <c r="M238" i="12" s="1"/>
  <c r="M223" i="12"/>
  <c r="M222" i="12" s="1"/>
  <c r="M9" i="12"/>
  <c r="M8" i="12" s="1"/>
  <c r="I84" i="1" l="1"/>
  <c r="I18" i="1" s="1"/>
  <c r="I86" i="1"/>
  <c r="I20" i="1" s="1"/>
  <c r="G18" i="15"/>
  <c r="G95" i="14"/>
  <c r="I64" i="1"/>
  <c r="I69" i="1"/>
  <c r="G48" i="13"/>
  <c r="I17" i="1"/>
  <c r="A26" i="1"/>
  <c r="F42" i="1"/>
  <c r="H42" i="1" s="1"/>
  <c r="I42" i="1" s="1"/>
  <c r="F40" i="1"/>
  <c r="H40" i="1" s="1"/>
  <c r="I40" i="1" s="1"/>
  <c r="F39" i="1"/>
  <c r="I53" i="1"/>
  <c r="G613" i="12"/>
  <c r="F46" i="1" l="1"/>
  <c r="H39" i="1"/>
  <c r="H46" i="1" s="1"/>
  <c r="I16" i="1"/>
  <c r="I21" i="1" s="1"/>
  <c r="I87" i="1"/>
  <c r="I39" i="1" l="1"/>
  <c r="I46" i="1" s="1"/>
  <c r="J42" i="1" s="1"/>
  <c r="G28" i="1"/>
  <c r="G23" i="1"/>
  <c r="A23" i="1" s="1"/>
  <c r="J86" i="1"/>
  <c r="J59" i="1"/>
  <c r="J69" i="1"/>
  <c r="J77" i="1"/>
  <c r="J72" i="1"/>
  <c r="J60" i="1"/>
  <c r="J70" i="1"/>
  <c r="J78" i="1"/>
  <c r="J80" i="1"/>
  <c r="J67" i="1"/>
  <c r="J73" i="1"/>
  <c r="J61" i="1"/>
  <c r="J71" i="1"/>
  <c r="J79" i="1"/>
  <c r="J82" i="1"/>
  <c r="J74" i="1"/>
  <c r="J84" i="1"/>
  <c r="J66" i="1"/>
  <c r="J62" i="1"/>
  <c r="J65" i="1"/>
  <c r="J83" i="1"/>
  <c r="J58" i="1"/>
  <c r="J55" i="1"/>
  <c r="J63" i="1"/>
  <c r="J81" i="1"/>
  <c r="J85" i="1"/>
  <c r="J53" i="1"/>
  <c r="J68" i="1"/>
  <c r="J75" i="1"/>
  <c r="J56" i="1"/>
  <c r="J54" i="1"/>
  <c r="J57" i="1"/>
  <c r="J76" i="1"/>
  <c r="J64" i="1"/>
  <c r="J41" i="1" l="1"/>
  <c r="J39" i="1"/>
  <c r="J46" i="1" s="1"/>
  <c r="J40" i="1"/>
  <c r="J43" i="1"/>
  <c r="J44" i="1"/>
  <c r="J45" i="1"/>
  <c r="A24" i="1"/>
  <c r="G24" i="1"/>
  <c r="A27" i="1" s="1"/>
  <c r="J87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99B7D92-CCF5-4C45-9EDC-77EBCA6A0EB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8DC74AB-8C08-4E3E-9F5E-CBBE1EA5A6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BAB7C07-1F8B-461D-A540-8A616C542A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4106BD-C012-4C71-B588-0137C5C04A5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C3D79DE-1A0D-4C21-93F6-A2BA9C9276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1830B33-E715-419B-93EE-D6FD1F63B5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40E2478-DBA9-406C-AAA0-639147FB57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96BFF3E-0614-48D8-A0C6-B68CB97EA1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3D6FAF2-F82E-4494-A157-811395FFB9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49FD3E-00BD-44E1-AD4E-D3ABE4BD15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<sst xmlns="http://schemas.openxmlformats.org/spreadsheetml/2006/main" count="3412" uniqueCount="948">
  <si>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</si>
  <si>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</si>
  <si>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</si>
  <si>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</si>
  <si>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</si>
  <si>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</si>
  <si>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</si>
  <si>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</si>
  <si>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</si>
  <si>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</si>
  <si>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</si>
  <si>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</si>
  <si>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</si>
  <si>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</si>
  <si>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</si>
  <si>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</si>
  <si>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</si>
  <si>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</si>
  <si>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</si>
  <si>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</si>
  <si>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</si>
  <si>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</si>
  <si>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</si>
  <si>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</si>
  <si>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</si>
  <si>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</si>
  <si>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</si>
  <si>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</si>
  <si>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</si>
  <si>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</si>
  <si>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</si>
  <si>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</si>
  <si>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</si>
  <si>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</si>
  <si>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</si>
  <si>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</si>
  <si>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</si>
  <si>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</si>
  <si>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</si>
  <si>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</si>
  <si>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</si>
  <si>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</si>
  <si>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</si>
  <si>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</si>
  <si>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</si>
  <si>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</si>
  <si>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</si>
  <si>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</si>
  <si>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</si>
  <si>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</si>
  <si>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</si>
  <si>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</si>
  <si>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</si>
  <si>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</si>
  <si>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</si>
  <si>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</si>
  <si>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</si>
  <si>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</si>
  <si>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</si>
  <si>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</si>
  <si>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</si>
  <si>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</si>
  <si>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</si>
  <si>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</si>
  <si>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</si>
  <si>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</si>
  <si>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</si>
  <si>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</si>
  <si>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</si>
  <si>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</si>
  <si>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</si>
  <si>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</si>
  <si>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</si>
  <si>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</si>
  <si>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</si>
  <si>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</si>
  <si>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</si>
  <si>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</si>
  <si>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</si>
  <si>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</si>
  <si>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</si>
  <si>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</si>
  <si>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</si>
  <si>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</si>
  <si>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Ústřední vytápění - kotelny</t>
  </si>
  <si>
    <t>732</t>
  </si>
  <si>
    <t>Ústřední vytápění - strojovny</t>
  </si>
  <si>
    <t>733</t>
  </si>
  <si>
    <t>Rozvod potrubí</t>
  </si>
  <si>
    <t>734</t>
  </si>
  <si>
    <t>Ústřední vytápění - armatury</t>
  </si>
  <si>
    <t>735</t>
  </si>
  <si>
    <t>Otopná tělesa</t>
  </si>
  <si>
    <t>763</t>
  </si>
  <si>
    <t>Dřevostavby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</si>
  <si>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</si>
  <si>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</si>
  <si>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</si>
  <si>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</si>
  <si>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</si>
  <si>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</si>
  <si>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</si>
  <si>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</si>
  <si>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</si>
  <si>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</si>
  <si>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</si>
  <si>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</si>
  <si>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</si>
  <si>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</si>
  <si>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</si>
  <si>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</si>
  <si>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</si>
  <si>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</si>
  <si>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</si>
  <si>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</si>
  <si>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</si>
  <si>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</si>
  <si>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</si>
  <si>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</si>
  <si>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</si>
  <si>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</si>
  <si>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</si>
  <si>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</si>
  <si>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</si>
  <si>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</si>
  <si>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</si>
  <si>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</si>
  <si>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</si>
  <si>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</si>
  <si>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</si>
  <si>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</si>
  <si>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</si>
  <si>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</si>
  <si>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</si>
  <si>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</si>
  <si>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</si>
  <si>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</si>
  <si>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</si>
  <si>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</si>
  <si>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</si>
  <si>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</si>
  <si>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</si>
  <si>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</si>
  <si>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</si>
  <si>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</si>
  <si>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</si>
  <si>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</si>
  <si>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317234410</t>
  </si>
  <si>
    <t>Vyzdívka mezi nosníky cihlami pálenými na MC s použitím suché maltové směsi</t>
  </si>
  <si>
    <t>m3</t>
  </si>
  <si>
    <t>RTS 21/ II</t>
  </si>
  <si>
    <t>Indiv</t>
  </si>
  <si>
    <t>Práce</t>
  </si>
  <si>
    <t>POL1_</t>
  </si>
  <si>
    <t>2,2*0,12*0,18*2</t>
  </si>
  <si>
    <t>VV</t>
  </si>
  <si>
    <t>317944311</t>
  </si>
  <si>
    <t>Válcované nosníky do č.12 do připravených otvorů</t>
  </si>
  <si>
    <t>t</t>
  </si>
  <si>
    <t>1,2*3,06*2/1000</t>
  </si>
  <si>
    <t>317944313</t>
  </si>
  <si>
    <t>Válcované nosníky č.14-22 do připravených otvorů včetně dodávky profilu  I č.14</t>
  </si>
  <si>
    <t>1,2*3*14,4/1000</t>
  </si>
  <si>
    <t>Válcované nosníky č.14-22 do připravených otvorů včetně dodávky profilu  I č.18</t>
  </si>
  <si>
    <t>2,2*3*21,9/1000</t>
  </si>
  <si>
    <t>342012221</t>
  </si>
  <si>
    <t>Příčka SDK tl.100 mm,ocel.kce,1x oplášť.,RB 12,5mm izolace tloušťky 60 mm, EI 30</t>
  </si>
  <si>
    <t>m2</t>
  </si>
  <si>
    <t>02 : (2,45+2,0)*3,23</t>
  </si>
  <si>
    <t>-0,8*2,0</t>
  </si>
  <si>
    <t>05 : (1,46+0,975)*3,0</t>
  </si>
  <si>
    <t>07 : (5,175+2,4)*2,75</t>
  </si>
  <si>
    <t>-0,9*2,0</t>
  </si>
  <si>
    <t>08 : (2,275)*2,75</t>
  </si>
  <si>
    <t>0,9 : (2,935)*2,75</t>
  </si>
  <si>
    <t>10 : (2,72+1,1)*2,6</t>
  </si>
  <si>
    <t>342013321</t>
  </si>
  <si>
    <t>Příčka SDK tl.150 mm,ocel.kce,2x oplášť.,RB 12,5mm izolace tloušťky 80 mm, EI 60</t>
  </si>
  <si>
    <t>0,9*2,1*2</t>
  </si>
  <si>
    <t>342263410</t>
  </si>
  <si>
    <t>Osazení revizních dvířek do příček, do 0,25 m2</t>
  </si>
  <si>
    <t>kus</t>
  </si>
  <si>
    <t>342090122</t>
  </si>
  <si>
    <t>Otvor v SDK, pro dveře 1kř do 25 kg, CW 75, 2xopl.</t>
  </si>
  <si>
    <t>346244313</t>
  </si>
  <si>
    <t>Obezdívky van a WC nádržek z desek Ytong tl.100 mm</t>
  </si>
  <si>
    <t>(0,7*2+1,7*2)*0,5</t>
  </si>
  <si>
    <t>346244381</t>
  </si>
  <si>
    <t>Plentování ocelových nosníků výšky do 20 cm</t>
  </si>
  <si>
    <t>2,2*2*0,18</t>
  </si>
  <si>
    <t>347016111</t>
  </si>
  <si>
    <t>Předstěna SDK,tl.87mm,oc.kce CW,1x RB 12,5mm,-izol 60mm</t>
  </si>
  <si>
    <t>01 : (2,0+1,055)*2,6</t>
  </si>
  <si>
    <t>349231821</t>
  </si>
  <si>
    <t>Přizdívka ostění s ozubem z cihel, kapsy do  40 cm</t>
  </si>
  <si>
    <t>0,3*2,6</t>
  </si>
  <si>
    <t>416071123R00</t>
  </si>
  <si>
    <t>Příplatek za opláštění stěny - deska RBI 12,5 mm</t>
  </si>
  <si>
    <t>Vlastní</t>
  </si>
  <si>
    <t>10 : (1,735+2,72+0,9)*2,6</t>
  </si>
  <si>
    <t>954313501R00</t>
  </si>
  <si>
    <t>Opláštění z SDK nádrže WC RBI 12,5mm</t>
  </si>
  <si>
    <t>0,8*1,3</t>
  </si>
  <si>
    <t>15411740</t>
  </si>
  <si>
    <t>Profil L rovnoramenný S235  50x50x4 mm</t>
  </si>
  <si>
    <t>SPCM</t>
  </si>
  <si>
    <t>Specifikace</t>
  </si>
  <si>
    <t>POL3_</t>
  </si>
  <si>
    <t>28349052</t>
  </si>
  <si>
    <t>Dvířka vanová 300 x 300 mm bílá - plast</t>
  </si>
  <si>
    <t>416021121</t>
  </si>
  <si>
    <t>Podhledy SDK, kovová.kce CD. 1x deska RB 12,5 mm</t>
  </si>
  <si>
    <t>01 : 25,43</t>
  </si>
  <si>
    <t>02 : 4,90</t>
  </si>
  <si>
    <t>04 : 15,53</t>
  </si>
  <si>
    <t>05 : 1,47</t>
  </si>
  <si>
    <t>06 : 39,79</t>
  </si>
  <si>
    <t>07 : 13,29</t>
  </si>
  <si>
    <t>08 : 11,48</t>
  </si>
  <si>
    <t>09 : 12,98</t>
  </si>
  <si>
    <t>416021123</t>
  </si>
  <si>
    <t>Podhledy SDK, kovová.kce CD. 1x deska RBI 12,5 mm</t>
  </si>
  <si>
    <t>10 : 5,55</t>
  </si>
  <si>
    <t>342264098</t>
  </si>
  <si>
    <t>Příplatek k podhledu sádrokart. za plochu do 10 m2</t>
  </si>
  <si>
    <t>601011141</t>
  </si>
  <si>
    <t>Štuk na stropech ručně tloušťka vrstvy 4 mm</t>
  </si>
  <si>
    <t>03 : 1,89</t>
  </si>
  <si>
    <t>602014141</t>
  </si>
  <si>
    <t>Štuk na stěnách vnitřní ručně 2x nanášený, celková tloušťka vrstvy 4 mm štuk s vlákny</t>
  </si>
  <si>
    <t xml:space="preserve">Z důvodu nevyhovující stávajících omítek budou stěny : </t>
  </si>
  <si>
    <t xml:space="preserve">nataženy štukem 100% včetně ostění oken : </t>
  </si>
  <si>
    <t>01 : (2,465+0,9+2,860+0,9+0,11+0,35*2+0,3+2,0)*2,6</t>
  </si>
  <si>
    <t>(2,0+0,9+2,0)*0,5*2</t>
  </si>
  <si>
    <t>-0,8*2,0*2</t>
  </si>
  <si>
    <t>03 : (1,78*2+0,88*2)*(2,49-1,5)</t>
  </si>
  <si>
    <t>(0,5+0,6+0,5)*0,5</t>
  </si>
  <si>
    <t>-0,6*0,5</t>
  </si>
  <si>
    <t>04 : (3,54+3,45+0,995+1,85)*3,0</t>
  </si>
  <si>
    <t>05 : (0,975+1,46)*3,0</t>
  </si>
  <si>
    <t>06 : (8,02*2+4,74*2)*3,27</t>
  </si>
  <si>
    <t>(2,0+2,65+2,0)*0,35</t>
  </si>
  <si>
    <t>-2,65*2,0</t>
  </si>
  <si>
    <t>-0,9*2,1</t>
  </si>
  <si>
    <t>-(1,06+0,36+0,18+1,06+0,17+0,24+1,06)*1,8</t>
  </si>
  <si>
    <t>07 : (5,445+2,51)*2,75</t>
  </si>
  <si>
    <t>08 : (4,855+2,275)*2,75</t>
  </si>
  <si>
    <t>09 : (4,42*2+2,935)*2,75</t>
  </si>
  <si>
    <t>10 : (2,72+1,835)*(2,6-2,1)</t>
  </si>
  <si>
    <t>610991111</t>
  </si>
  <si>
    <t>Zakrývání výplní vnitřních otvorů, oken</t>
  </si>
  <si>
    <t>1,2*1,2</t>
  </si>
  <si>
    <t>0,5*1,0</t>
  </si>
  <si>
    <t>1,06*1,8*3</t>
  </si>
  <si>
    <t>1,225*1,88*3</t>
  </si>
  <si>
    <t>611481211</t>
  </si>
  <si>
    <t>Montáž výztužné sítě (perlinky) do stěrky-stropy včetně výztužné sítě a stěrkového tmelu Cemix</t>
  </si>
  <si>
    <t>612401291</t>
  </si>
  <si>
    <t>Omítka malých ploch vnitřních stěn do 0,25 m2</t>
  </si>
  <si>
    <t>Zapravení omítek po provedení odvětrání digestoře : 2</t>
  </si>
  <si>
    <t>612421211</t>
  </si>
  <si>
    <t>Oprava vápen.omítek stěn do 10 % pl. - hrubých</t>
  </si>
  <si>
    <t>03 : (1,78*2+0,88*2)*2,49</t>
  </si>
  <si>
    <t>(2,0+0,6+2,0)*0,5</t>
  </si>
  <si>
    <t>-0,6*2,0</t>
  </si>
  <si>
    <t>612423521</t>
  </si>
  <si>
    <t>Omítka rýh stěn vápenná šířky do 15 cm, hladká</t>
  </si>
  <si>
    <t>20,0*0,07</t>
  </si>
  <si>
    <t>6,0*0,15</t>
  </si>
  <si>
    <t>120,0*0,03</t>
  </si>
  <si>
    <t>612425921</t>
  </si>
  <si>
    <t>Omítka vápenná vnitřního ostění - hladká</t>
  </si>
  <si>
    <t>(2,0+0,9+2,0)*0,50*2</t>
  </si>
  <si>
    <t>(2,0+2,3+2,0)*0,35</t>
  </si>
  <si>
    <t>612451121</t>
  </si>
  <si>
    <t>Omítka vnitřní zdiva, cementová (MC), hladká</t>
  </si>
  <si>
    <t>03 : (1,78*2+0,88*2)*1,5</t>
  </si>
  <si>
    <t>(1,5*2)*0,5</t>
  </si>
  <si>
    <t>-0,6*1,5</t>
  </si>
  <si>
    <t>10 : (2,72+1,835)*2,1</t>
  </si>
  <si>
    <t>04 : (3,54+3,45+0,995+1,85)*2,0</t>
  </si>
  <si>
    <t>05 : (0,975+1,46)*2,0</t>
  </si>
  <si>
    <t>612481211</t>
  </si>
  <si>
    <t xml:space="preserve">Montáž výztužné sítě(perlinky)do stěrky-vnit.stěny včetně výztužné sítě a stěrkového tmelu </t>
  </si>
  <si>
    <t>632411904</t>
  </si>
  <si>
    <t>Penetrace savých podkladů 0,25 l/m2</t>
  </si>
  <si>
    <t>1x před výztužnou sítí a tmelem : 99,7364+1,89</t>
  </si>
  <si>
    <t>1x před štukovou vrstvou : 209,3142+1,89</t>
  </si>
  <si>
    <t>Začátek provozního součtu</t>
  </si>
  <si>
    <t xml:space="preserve">  01 : (2,465+0,9+2,860+0,9+0,11+0,35*2+0,3+2,0)*2,6</t>
  </si>
  <si>
    <t xml:space="preserve">  (2,0+0,9+2,0)*0,5*2</t>
  </si>
  <si>
    <t xml:space="preserve">  -0,8*2,0*2</t>
  </si>
  <si>
    <t xml:space="preserve">  03 : (1,78*2+0,88*2)*(2,49-1,5)</t>
  </si>
  <si>
    <t xml:space="preserve">  (0,5+0,6+0,5)*0,5</t>
  </si>
  <si>
    <t xml:space="preserve">  -0,6*0,5</t>
  </si>
  <si>
    <t xml:space="preserve">  04 : (3,54+3,45+0,995+1,85)*3,0</t>
  </si>
  <si>
    <t xml:space="preserve">  -0,8*2,0</t>
  </si>
  <si>
    <t xml:space="preserve">  05 : (0,975+1,46)*3,0</t>
  </si>
  <si>
    <t xml:space="preserve">  06 : (8,02*2+4,74*2)*3,27</t>
  </si>
  <si>
    <t xml:space="preserve">  (2,0+2,65+2,0)*0,35</t>
  </si>
  <si>
    <t xml:space="preserve">  -2,65*2,0</t>
  </si>
  <si>
    <t xml:space="preserve">  -0,9*2,1</t>
  </si>
  <si>
    <t xml:space="preserve">  -(1,06+0,36+0,18+1,06+0,17+0,24+1,06)*1,8</t>
  </si>
  <si>
    <t xml:space="preserve">  07 : (5,445+2,51)*2,75</t>
  </si>
  <si>
    <t xml:space="preserve">  08 : (4,855+2,275)*2,75</t>
  </si>
  <si>
    <t xml:space="preserve">  09 : (4,42*2+2,935)*2,75</t>
  </si>
  <si>
    <t xml:space="preserve">  10 : (2,72+1,835)*(2,6-2,1)</t>
  </si>
  <si>
    <t xml:space="preserve">  03 - strop : 1,89</t>
  </si>
  <si>
    <t>Konec provozního součtu</t>
  </si>
  <si>
    <t>631312121</t>
  </si>
  <si>
    <t>Doplnění mazanin betonem do 4 m2, do tl. 8 cm</t>
  </si>
  <si>
    <t>01 : 4,754*1,0*0,08</t>
  </si>
  <si>
    <t>10 : 2,72*2,935*0,08</t>
  </si>
  <si>
    <t>632421120</t>
  </si>
  <si>
    <t>Potěr samonivelační ,ručně zpracovaný,tl. do 10 mm</t>
  </si>
  <si>
    <t>632423120</t>
  </si>
  <si>
    <t>Samonivel. stěrka na parkety ,ruč.zprac.tl.10 mm</t>
  </si>
  <si>
    <t>711714110</t>
  </si>
  <si>
    <t>Provedení nátěru adhezní hmotou</t>
  </si>
  <si>
    <t>637101101R00</t>
  </si>
  <si>
    <t>Příprava podkladu - vysávání podlah prům.vysavačem</t>
  </si>
  <si>
    <t>642942111</t>
  </si>
  <si>
    <t>Osazení zárubní dveřních ocelových, pl. do 2,5 m2 včetně dodávky zárubně  80 x 197 x 11 cm</t>
  </si>
  <si>
    <t>642942212</t>
  </si>
  <si>
    <t>Osazení zárubně do sádrokarton. příčky tl. 100 mm  včetně dodávky zárubně  800/100</t>
  </si>
  <si>
    <t>642942242RT2</t>
  </si>
  <si>
    <t>Osazení zárubně do sádrokarton. příčky tl. 100 mm včetně dodávky zárubně  700/100</t>
  </si>
  <si>
    <t>941955001</t>
  </si>
  <si>
    <t>Lešení lehké pomocné, výška podlahy do 1,2 m</t>
  </si>
  <si>
    <t>952901111</t>
  </si>
  <si>
    <t>Vyčištění budov o výšce podlaží do 4 m</t>
  </si>
  <si>
    <t>952901110</t>
  </si>
  <si>
    <t>Čištění mytím ploch oken, dveří a parapetů</t>
  </si>
  <si>
    <t>953802311</t>
  </si>
  <si>
    <t>Revize spalinové cesty PK</t>
  </si>
  <si>
    <t>Soubor</t>
  </si>
  <si>
    <t>953832113</t>
  </si>
  <si>
    <t>Vyvložkování komínu pro PK, výška komínu 14 m, vč. příslušenství</t>
  </si>
  <si>
    <t>m</t>
  </si>
  <si>
    <t>954313101</t>
  </si>
  <si>
    <t>Opláštění z SDK,3.str.,do 200x200 mm,RBI tl.12,5 mm</t>
  </si>
  <si>
    <t>Stoupačka kanalizace : 2,6*2</t>
  </si>
  <si>
    <t>962031116</t>
  </si>
  <si>
    <t>Bourání příček z cihel pálených plných tl. 100 mm</t>
  </si>
  <si>
    <t>4,75*3,045</t>
  </si>
  <si>
    <t>(3,41+2,65)*3,29</t>
  </si>
  <si>
    <t>962032231</t>
  </si>
  <si>
    <t>Bourání zdiva z cihel pálených na MVC</t>
  </si>
  <si>
    <t>1,0*2,3*0,35</t>
  </si>
  <si>
    <t>965048150</t>
  </si>
  <si>
    <t>Dočištění povrchu po vybourání dlažeb, tmel do 50%</t>
  </si>
  <si>
    <t>965081713</t>
  </si>
  <si>
    <t>Bourání dlažeb keramických tl.10 mm, nad 1 m2</t>
  </si>
  <si>
    <t>965082923</t>
  </si>
  <si>
    <t>Odstranění násypu tl. do 10 cm, plocha nad 2 m2</t>
  </si>
  <si>
    <t>968061125</t>
  </si>
  <si>
    <t>Vyvěšení dřevěných dveřních křídel pl. do 2 m2</t>
  </si>
  <si>
    <t>968072455</t>
  </si>
  <si>
    <t>Vybourání kovových dveřních zárubní pl. do 2 m2</t>
  </si>
  <si>
    <t>0,6*2,0*3</t>
  </si>
  <si>
    <t>0,8*2,0*6</t>
  </si>
  <si>
    <t>973031325</t>
  </si>
  <si>
    <t>Vysekání kapes zeď cihel. MVC, pl. 0,1m2, hl. 30cm</t>
  </si>
  <si>
    <t>974031132</t>
  </si>
  <si>
    <t>Vysekání rýh ve zdi cihelné/betonové 5 x 7 cm</t>
  </si>
  <si>
    <t>974031154</t>
  </si>
  <si>
    <t>Vysekání rýh ve zdi cihelné/betonové 10 x 15 cm</t>
  </si>
  <si>
    <t>974031664</t>
  </si>
  <si>
    <t>Vysekání rýh zeď cihelná vtah. nosníků 15 x 15 cm</t>
  </si>
  <si>
    <t>2,2*2</t>
  </si>
  <si>
    <t>974051513</t>
  </si>
  <si>
    <t>Frézování drážky do 30x30 mm, zdivo, beton</t>
  </si>
  <si>
    <t>974082212</t>
  </si>
  <si>
    <t>Vysekání rýh pro vodiče omítka stěn MC šířka 3 cm</t>
  </si>
  <si>
    <t>975043111</t>
  </si>
  <si>
    <t>Jednořad.podchycení stropů do 3,5 m,do 750 kg/m</t>
  </si>
  <si>
    <t>3,0*2</t>
  </si>
  <si>
    <t>978013121</t>
  </si>
  <si>
    <t>Otlučení omítek vnitřních stěn v rozsahu do 10 %</t>
  </si>
  <si>
    <t>460680021</t>
  </si>
  <si>
    <t>Průraz zdivem v cihlové zdi tloušťky 15 cm plochy do 0,025 m2</t>
  </si>
  <si>
    <t>460680023</t>
  </si>
  <si>
    <t>Průraz zdivem v cihlové zdi tloušťky 45 cm plochy do 0,09 m2</t>
  </si>
  <si>
    <t>Průraz pro odvětrání digestoře : 1</t>
  </si>
  <si>
    <t>978021191R00</t>
  </si>
  <si>
    <t>Otlučení cementových omítek vnitřních stěn do 100% včetně obkladů</t>
  </si>
  <si>
    <t>R-položka</t>
  </si>
  <si>
    <t>POL12_1</t>
  </si>
  <si>
    <t>(1,5+1,5)*0,5</t>
  </si>
  <si>
    <t>999281145</t>
  </si>
  <si>
    <t>Přesun hmot pro opravy a údržbu do v. 6 m, nošením</t>
  </si>
  <si>
    <t>Přesun hmot</t>
  </si>
  <si>
    <t>POL7_</t>
  </si>
  <si>
    <t>711212002</t>
  </si>
  <si>
    <t>Hydroizolační povlak - nátěr nebo stěrka</t>
  </si>
  <si>
    <t>10 : 15,55</t>
  </si>
  <si>
    <t>(1,735+2,72+2,8+1,0+2,05-0,7)*0,1</t>
  </si>
  <si>
    <t>(0,9+1,735+0,9)*2,0</t>
  </si>
  <si>
    <t>711212601</t>
  </si>
  <si>
    <t>Těsnicí pás do spoje podlaha - stěna</t>
  </si>
  <si>
    <t>10 : 2,0*2</t>
  </si>
  <si>
    <t>(1,735+2,72+2,8+1,0+2,05-0,7)</t>
  </si>
  <si>
    <t>998711201</t>
  </si>
  <si>
    <t>Přesun hmot pro izolace proti vodě, výšky do 6 m</t>
  </si>
  <si>
    <t>713134211</t>
  </si>
  <si>
    <t>Montáž parozábrany na stěny s přelepením spojů parotěsná zábrana Jutafol N 110 speciál</t>
  </si>
  <si>
    <t>06 : (1,06+0,36+0,18+1,06+0,17+0,24+1,06)*1,8</t>
  </si>
  <si>
    <t>713131121</t>
  </si>
  <si>
    <t>Izolace tepelná stěn přichycením drátem</t>
  </si>
  <si>
    <t>631523391</t>
  </si>
  <si>
    <t>Rohož izolační URSA DF 38  200x1250x3800 mm skelná vlna</t>
  </si>
  <si>
    <t>06 : (1,06+0,36+0,18+1,06+0,17+0,24+1,06)*1,8*1,1</t>
  </si>
  <si>
    <t>998713201</t>
  </si>
  <si>
    <t>Přesun hmot pro izolace tepelné, výšky do 6 m</t>
  </si>
  <si>
    <t>763612131</t>
  </si>
  <si>
    <t>M.obložení stěn z desek do tl.18mm,na sraz,šroubo. vč. dodávky desky OSB ECO 3N tl. 15 mm</t>
  </si>
  <si>
    <t>Výdrřeva SDK : 0,625*2,0*8</t>
  </si>
  <si>
    <t>764242423</t>
  </si>
  <si>
    <t>Odvětrávací hlavice pro WC pr.100mm - rotační samočinná</t>
  </si>
  <si>
    <t>766711021</t>
  </si>
  <si>
    <t>Montáž vstupních dveří přizděním/zabetonováním</t>
  </si>
  <si>
    <t>(2,0+0,8+2,0)</t>
  </si>
  <si>
    <t>766661112</t>
  </si>
  <si>
    <t>Montáž dveří do zárubně,otevíravých 1kř.do 0,8 m</t>
  </si>
  <si>
    <t>766662811</t>
  </si>
  <si>
    <t>Demontáž prahů dveří 1křídlových</t>
  </si>
  <si>
    <t xml:space="preserve">900      </t>
  </si>
  <si>
    <t>HZS Práce v tarifní třídě 8 (např. tesař)</t>
  </si>
  <si>
    <t>h</t>
  </si>
  <si>
    <t>Demontáž dřevěného obložení prvku okna, doplnění izolantu (výměna) : 20</t>
  </si>
  <si>
    <t xml:space="preserve">Zpětná montáž obložení včetně zatmelení spojů a provedení nátěru : </t>
  </si>
  <si>
    <t>766644301R00</t>
  </si>
  <si>
    <t>Seřízení oken</t>
  </si>
  <si>
    <t>ks</t>
  </si>
  <si>
    <t>9</t>
  </si>
  <si>
    <t>61160101R</t>
  </si>
  <si>
    <t xml:space="preserve">Dveře vnitřní hladké plné 1kř. 70x197 dub sonoma včetně kování </t>
  </si>
  <si>
    <t>POL12_0</t>
  </si>
  <si>
    <t>61160101Rwc</t>
  </si>
  <si>
    <t>Dveře vnitřní hladké plné 1kř. 70x197 dub sonoma včetně kování WC</t>
  </si>
  <si>
    <t>553290309</t>
  </si>
  <si>
    <t>D+M Dveře shrnovací 1křídlové 700 x 1970 mm</t>
  </si>
  <si>
    <t>61260603R</t>
  </si>
  <si>
    <t xml:space="preserve">Dveře vnitřní hladké 2/3 sklo 1kř. 80x197 dub sonoma včetně kování </t>
  </si>
  <si>
    <t>76685488</t>
  </si>
  <si>
    <t>Vnitřní vchodové dveře 800/1970  EI 30DP3, VSTUPNÍ, PLNÉ, DEKOR DŘEVO, KOVÁNÍ BEZPEČNOSTNÍ  koule-klika(nerez),KUKÁTKO, ZÁMEK S VLOŽKOU (3 KLÍČE), PRÁH, zárubeň</t>
  </si>
  <si>
    <t>kpl</t>
  </si>
  <si>
    <t>– bezpečnostní třída RC2 : 1</t>
  </si>
  <si>
    <t xml:space="preserve">– protipožární odolnost EI 30 : </t>
  </si>
  <si>
    <t xml:space="preserve">– zvukový útlum 39 dB : </t>
  </si>
  <si>
    <t xml:space="preserve">– tloušťka dveří 42 mm : </t>
  </si>
  <si>
    <t xml:space="preserve">– masivní smrkový rám šířky 10 cm : </t>
  </si>
  <si>
    <t xml:space="preserve">– DTD s protipožární úpravou : </t>
  </si>
  <si>
    <t xml:space="preserve">– vrchní opláštění CPL vrstvou : </t>
  </si>
  <si>
    <t>06</t>
  </si>
  <si>
    <t xml:space="preserve">D+M Odsavač par bílý 630W včetně napojení na VZT - bílý </t>
  </si>
  <si>
    <t>7665488</t>
  </si>
  <si>
    <t>Vystěhování bytu - kuchyň. linka, skříň včetně odvozu a poplatku za skládku</t>
  </si>
  <si>
    <t>1</t>
  </si>
  <si>
    <t>766877115R00</t>
  </si>
  <si>
    <t>D+M Kuchyňské linky atyp DL=2100mm + 600mm skříňka nad digestoří</t>
  </si>
  <si>
    <t>Lamino barvy dle požadavku invesotra, hrany ABS, : 2,7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</si>
  <si>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</si>
  <si>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</si>
  <si>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</si>
  <si>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</si>
  <si>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šedá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</si>
  <si>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</si>
  <si>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</si>
  <si>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</si>
  <si>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</si>
  <si>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</si>
  <si>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</si>
  <si>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 xml:space="preserve">- příprava pro myčku : </t>
  </si>
  <si>
    <t>998766201</t>
  </si>
  <si>
    <t>Přesun hmot pro truhlářské konstr., výšky do 6 m</t>
  </si>
  <si>
    <t>767135821</t>
  </si>
  <si>
    <t>Demontáž roštu pro obložení z kazet</t>
  </si>
  <si>
    <t>767581801</t>
  </si>
  <si>
    <t>Demontáž podhledů - kazet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</si>
  <si>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</si>
  <si>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</si>
  <si>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</si>
  <si>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</si>
  <si>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</si>
  <si>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</si>
  <si>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</si>
  <si>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45x45cm</t>
  </si>
  <si>
    <t>771578011</t>
  </si>
  <si>
    <t>Spára podlaha - stěna, silikonem</t>
  </si>
  <si>
    <t>03 : (1,78*2+0,88*2+0,5+0,5-0,6)</t>
  </si>
  <si>
    <t>10 : (2,72*2+2,8*2-0,7)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</si>
  <si>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</si>
  <si>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</si>
  <si>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</si>
  <si>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</si>
  <si>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</si>
  <si>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45x45 - předpoklad ceny 500Kč/m2</t>
  </si>
  <si>
    <t xml:space="preserve">  03 : 1,89</t>
  </si>
  <si>
    <t xml:space="preserve">  10 : 5,55</t>
  </si>
  <si>
    <t>7,44*1,1</t>
  </si>
  <si>
    <t>998771201</t>
  </si>
  <si>
    <t>Přesun hmot pro podlahy z dlaždic, výšky do 6 m</t>
  </si>
  <si>
    <t>775101101</t>
  </si>
  <si>
    <t>Vysávání podlah prům.vysavačem,podlahy vlys,parket</t>
  </si>
  <si>
    <t>775413040</t>
  </si>
  <si>
    <t>Montáž podlahové lišty lepením Chemoprénem</t>
  </si>
  <si>
    <t>04 : (3,45*2+3,54*2)</t>
  </si>
  <si>
    <t>-0,8</t>
  </si>
  <si>
    <t>-0,7</t>
  </si>
  <si>
    <t>-2,65</t>
  </si>
  <si>
    <t>06 : (8,02*2+4,74*2)</t>
  </si>
  <si>
    <t>0,35*2</t>
  </si>
  <si>
    <t>775521800</t>
  </si>
  <si>
    <t>Demontáž podlah vlysových přibíjených včetně lišt</t>
  </si>
  <si>
    <t>01 : 4,754*1,0</t>
  </si>
  <si>
    <t>10 : 2,72*2,935</t>
  </si>
  <si>
    <t>775541400</t>
  </si>
  <si>
    <t xml:space="preserve">Položení podlah lamelových se zámkovým spojem včetně podložky </t>
  </si>
  <si>
    <t>776981101</t>
  </si>
  <si>
    <t xml:space="preserve">Montáž přechodové, podlahové lišty samolepicí </t>
  </si>
  <si>
    <t>0,7*3</t>
  </si>
  <si>
    <t>0,6</t>
  </si>
  <si>
    <t>0,8*5</t>
  </si>
  <si>
    <t>5537000111</t>
  </si>
  <si>
    <t>Lišta přechodová Al 30/A lepicí l=93 cm stříbro š 30 mm</t>
  </si>
  <si>
    <t>611936841</t>
  </si>
  <si>
    <t>Lišta soklová dekor dřeva dle vinylu</t>
  </si>
  <si>
    <t>61194231</t>
  </si>
  <si>
    <t>Vinyl Click s podložkou, Nášlapná vrstva: 0,3 mm, Hořlavost EN 13501-1: Bfl-s1 , dekor světlé dřevo Celková tloušťka:5 mm (včetně integrované podložky 1 mm)</t>
  </si>
  <si>
    <t xml:space="preserve">  04 : 15,53</t>
  </si>
  <si>
    <t xml:space="preserve">  06 : 39,79</t>
  </si>
  <si>
    <t>55,32*1,05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</si>
  <si>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</si>
  <si>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</si>
  <si>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</si>
  <si>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</si>
  <si>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</si>
  <si>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</si>
  <si>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</si>
  <si>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</si>
  <si>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01 : (2,465+0,9+2,860+0,9+0,11+0,35*2+0,3+2,0+2,4+0,1+2,275+1,1+1,8+1,1+2,0+2,1+2,55)</t>
  </si>
  <si>
    <t>0,5*2</t>
  </si>
  <si>
    <t>-0,8*5</t>
  </si>
  <si>
    <t>-0,7*2</t>
  </si>
  <si>
    <t>02 : (2,45*2+2,0*2)</t>
  </si>
  <si>
    <t>05 : (1,46*2+0,975*2)</t>
  </si>
  <si>
    <t>07 : (5,445*2+2,51*2)</t>
  </si>
  <si>
    <t>08 : (4,855*2+2,275*2)</t>
  </si>
  <si>
    <t>09 : (4,42*2+2,935*2)</t>
  </si>
  <si>
    <t>776521100</t>
  </si>
  <si>
    <t>Lepení povlak.podlah z pásů PVC na Chemopren včetně podlahoviny s nášlapnou vrstvou 0,6mm (dekor dřeva)</t>
  </si>
  <si>
    <t>776994111</t>
  </si>
  <si>
    <t>Svařování povlakových podlah z pásů nebo čtverců včetně svařovací šňůry PVC 1179</t>
  </si>
  <si>
    <t xml:space="preserve">  01 : 25,43</t>
  </si>
  <si>
    <t xml:space="preserve">  02 : 4,90</t>
  </si>
  <si>
    <t xml:space="preserve">  05 : 1,47</t>
  </si>
  <si>
    <t xml:space="preserve">  07 : 13,29</t>
  </si>
  <si>
    <t xml:space="preserve">  08 : 11,48</t>
  </si>
  <si>
    <t xml:space="preserve">  09 : 12,98</t>
  </si>
  <si>
    <t>69,55*0,5</t>
  </si>
  <si>
    <t>998776201</t>
  </si>
  <si>
    <t>Přesun hmot pro podlahy povlakové, výšky do 6 m</t>
  </si>
  <si>
    <t>781101210</t>
  </si>
  <si>
    <t>Penetrace podkladu pod obklady</t>
  </si>
  <si>
    <t>03 : (1,78*2+0,88*2+0,5*2)*1,5</t>
  </si>
  <si>
    <t>10 : (2,72*2+2,8*2)*2,1</t>
  </si>
  <si>
    <t>-0,7*2,0</t>
  </si>
  <si>
    <t>781111116</t>
  </si>
  <si>
    <t>Otvor v obkladačce diamant.korunkou prům.do 90 mm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</si>
  <si>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</si>
  <si>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</si>
  <si>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</si>
  <si>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</si>
  <si>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</si>
  <si>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</si>
  <si>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</si>
  <si>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</si>
  <si>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03 : 1,5*2</t>
  </si>
  <si>
    <t>0,5</t>
  </si>
  <si>
    <t>10 : 2,1</t>
  </si>
  <si>
    <t>1,3+1,0</t>
  </si>
  <si>
    <t>781672105</t>
  </si>
  <si>
    <t>Montáž obkladů parapetů keram. do tmele</t>
  </si>
  <si>
    <t>10 : 1,0</t>
  </si>
  <si>
    <t>03</t>
  </si>
  <si>
    <t>Keramický obklad 30x60- předpoklad ceny 500Kč/m2</t>
  </si>
  <si>
    <t xml:space="preserve">  03 : (1,78*2+0,88*2+0,5*2)*1,5</t>
  </si>
  <si>
    <t xml:space="preserve">  -0,6*1,5</t>
  </si>
  <si>
    <t xml:space="preserve">  10 : (2,72*2+2,8*2)*2,1</t>
  </si>
  <si>
    <t xml:space="preserve">  -0,7*2,0</t>
  </si>
  <si>
    <t>30,364*1,1</t>
  </si>
  <si>
    <t>59760720.AR</t>
  </si>
  <si>
    <t>Lišta obkl/dlažba plast</t>
  </si>
  <si>
    <t>998781201</t>
  </si>
  <si>
    <t>Přesun hmot pro obklady keramické, výšky do 6 m</t>
  </si>
  <si>
    <t>783424340</t>
  </si>
  <si>
    <t>Nátěr syntet. potrubí do DN 50 mm  Z+2x +1x email</t>
  </si>
  <si>
    <t>40</t>
  </si>
  <si>
    <t>783624930</t>
  </si>
  <si>
    <t>Údržba, nátěr synt. truhl.výr. 2x +1x email +2x tm</t>
  </si>
  <si>
    <t>783225400</t>
  </si>
  <si>
    <t>Nátěr syntetický kov. konstr. 2x + 1x email + tmel</t>
  </si>
  <si>
    <t>(0,6+2*2,1)*(0,15+0,05*2)</t>
  </si>
  <si>
    <t>(0,7+2*2,1)*(0,15+0,05*2)*2</t>
  </si>
  <si>
    <t>(0,8+2*2,1)*(0,15+0,05*2)*6</t>
  </si>
  <si>
    <t>784402801</t>
  </si>
  <si>
    <t>Odstranění malby oškrábáním v místnosti H do 3,8 m</t>
  </si>
  <si>
    <t xml:space="preserve">Odstranění stávajících maleb včetně tapet na omítku : </t>
  </si>
  <si>
    <t>784191101</t>
  </si>
  <si>
    <t>Penetrace podkladu univerzální Primalex 1x</t>
  </si>
  <si>
    <t>Stropy - SDK : 126,76+5,55</t>
  </si>
  <si>
    <t>Stěny - SDK : 56,56925*2</t>
  </si>
  <si>
    <t>3,78*2</t>
  </si>
  <si>
    <t>19,1165</t>
  </si>
  <si>
    <t>Stěna nové omítky : 209,3142</t>
  </si>
  <si>
    <t>784195112</t>
  </si>
  <si>
    <t>Malba Primalex Standard, bílá, bez penetrace, 3x</t>
  </si>
  <si>
    <t>784011222</t>
  </si>
  <si>
    <t>Zakrytí podlah včetně papírové lepenky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</si>
  <si>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</si>
  <si>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</si>
  <si>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</si>
  <si>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</si>
  <si>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</si>
  <si>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</si>
  <si>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</si>
  <si>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</si>
  <si>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</si>
  <si>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</si>
  <si>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</si>
  <si>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</si>
  <si>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</si>
  <si>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</si>
  <si>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</si>
  <si>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</si>
  <si>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</si>
  <si>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</si>
  <si>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</si>
  <si>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</si>
  <si>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SUM</t>
  </si>
  <si>
    <t>Poznámky uchazeče k zadání</t>
  </si>
  <si>
    <t>POPUZIV</t>
  </si>
  <si>
    <t>END</t>
  </si>
  <si>
    <t>731200823</t>
  </si>
  <si>
    <t>Demontáž kotle ocelového na plynná nebo kapalná paliva výkon do 25 kW</t>
  </si>
  <si>
    <t>POL1_7</t>
  </si>
  <si>
    <t>731244306</t>
  </si>
  <si>
    <t>Kotel WHBK 22/24: 4,5-22/24 kW, plynový s vestavěným zásobníkem 45l</t>
  </si>
  <si>
    <t>731391815</t>
  </si>
  <si>
    <t>Vypuštění vody z kotle samospádem pl kotle přes 50 do 100 m2</t>
  </si>
  <si>
    <t>998731202</t>
  </si>
  <si>
    <t>Přesun hmot procentní pro kotelny v objektech v přes 6 do 12 m</t>
  </si>
  <si>
    <t>732331104</t>
  </si>
  <si>
    <t>Nádoba tlaková expanzní pro solární, topnou a chladící soustavu s membránou závitové připojení PN 1, 0 o objemu 25 l</t>
  </si>
  <si>
    <t>soubor</t>
  </si>
  <si>
    <t>73233110511</t>
  </si>
  <si>
    <t>Magnetický filtr</t>
  </si>
  <si>
    <t>732331105123</t>
  </si>
  <si>
    <t>Termostat bezdrátový</t>
  </si>
  <si>
    <t>733120815</t>
  </si>
  <si>
    <t>Demontáž potrubí ocelového hladkého D do 38</t>
  </si>
  <si>
    <t>733120819</t>
  </si>
  <si>
    <t>Demontáž potrubí ocelového hladkého D přes 38 do 60,3</t>
  </si>
  <si>
    <t>733222102</t>
  </si>
  <si>
    <t>Potrubí měděné polotvrdé spojované měkkým pájením D 15x1 mm</t>
  </si>
  <si>
    <t>733222103</t>
  </si>
  <si>
    <t>Potrubí měděné polotvrdé spojované měkkým pájením D 18x1 mm</t>
  </si>
  <si>
    <t>733222104</t>
  </si>
  <si>
    <t>Potrubí měděné polotvrdé spojované měkkým pájením D 22x1 mm</t>
  </si>
  <si>
    <t>733223105</t>
  </si>
  <si>
    <t>Potrubí měděné tvrdé spojované měkkým pájením D 28x1,5 mm</t>
  </si>
  <si>
    <t>733224205</t>
  </si>
  <si>
    <t>Příplatek k potrubí měděnému za potrubí vedené v kotelnách nebo strojovnách D 28x1,5 mm</t>
  </si>
  <si>
    <t>733224222</t>
  </si>
  <si>
    <t>Příplatek k potrubí měděnému za zhotovení přípojky z trubek měděných D 15x1 mm</t>
  </si>
  <si>
    <t>733224225</t>
  </si>
  <si>
    <t>Příplatek k potrubí měděnému za zhotovení přípojky z trubek měděných D 28x1,5 mm</t>
  </si>
  <si>
    <t>733291101</t>
  </si>
  <si>
    <t>Zkouška těsnosti potrubí měděné D do 35x1,5</t>
  </si>
  <si>
    <t>733811232</t>
  </si>
  <si>
    <t>Ochrana potrubí ústředního vytápění termoizolačními trubicemi z PE tl přes 9 do 13 mm DN přes 22 do 45 mm</t>
  </si>
  <si>
    <t>998733201</t>
  </si>
  <si>
    <t>Přesun hmot procentní pro rozvody potrubí v objektech v do 6 m</t>
  </si>
  <si>
    <t>734211127</t>
  </si>
  <si>
    <t>Ventil závitový odvzdušňovací G 1/2 PN 14 do 120°C automatický se zpětnou klapkou otopných těles</t>
  </si>
  <si>
    <t>734221532</t>
  </si>
  <si>
    <t>Ventil závitový termostatický rohový jednoregulační G 1/2 PN 16 do 110°C bez hlavice ovládání</t>
  </si>
  <si>
    <t>734221682</t>
  </si>
  <si>
    <t>Termostatická hlavice kapalinová PN 10 do 110°C otopných těles</t>
  </si>
  <si>
    <t>734261406</t>
  </si>
  <si>
    <t>Armatura COSMO CUMA pro středové připojení</t>
  </si>
  <si>
    <t>734261712</t>
  </si>
  <si>
    <t>Šroubení regulační radiátorové přímé G 1/2 bez vypouštění</t>
  </si>
  <si>
    <t>734291123</t>
  </si>
  <si>
    <t>Kohout plnící a vypouštěcí G 1/2 PN 10 do 90°C závitový</t>
  </si>
  <si>
    <t>734292714</t>
  </si>
  <si>
    <t>Kohout kulový přímý G 3/4 PN 42 do 185°C vnitřní závit</t>
  </si>
  <si>
    <t>735111810</t>
  </si>
  <si>
    <t>Demontáž otopného tělesa litinového článkového</t>
  </si>
  <si>
    <t>735151271</t>
  </si>
  <si>
    <t>Otopné těleso panelové jednodeskové 1 přídavná přestupní plocha výška/délka 600/400 mm výkon 401 W</t>
  </si>
  <si>
    <t>735151479</t>
  </si>
  <si>
    <t>Otopné těleso panelové dvoudeskové 1 přídavná přestupní plocha výška/délka 600/1200 mm výkon 1546 W</t>
  </si>
  <si>
    <t>735151576</t>
  </si>
  <si>
    <t>Otopné těleso panelové dvoudeskové 2 přídavné přestupní plochy výška/délka 600/900 mm výkon 1511 W</t>
  </si>
  <si>
    <t>735151580</t>
  </si>
  <si>
    <t>Otopné těleso panelové dvoudeskové 2 přídavné přestupní plochy výška/délka 600/1400 mm výkon 2351 W</t>
  </si>
  <si>
    <t>735160143</t>
  </si>
  <si>
    <t>Otopné těleso trubkové teplovodní výška/délka 1 820/600 mm</t>
  </si>
  <si>
    <t>735890105</t>
  </si>
  <si>
    <t>Elektrické topné těleso (tyč) pro kombinované vytápění s integrovaným regulátorem teploty o výkonu 600 W</t>
  </si>
  <si>
    <t>998735201</t>
  </si>
  <si>
    <t>Přesun hmot procentní pro otopná tělesa v objektech v do 6 m</t>
  </si>
  <si>
    <t>733171140</t>
  </si>
  <si>
    <t>Montáž - napojení potrubí na stoupačku</t>
  </si>
  <si>
    <t>721140802</t>
  </si>
  <si>
    <t>Demontáž potrubí litinové DN do 100</t>
  </si>
  <si>
    <t>721140806</t>
  </si>
  <si>
    <t>Demontáž potrubí litinové DN přes 100 do 200</t>
  </si>
  <si>
    <t>721174005</t>
  </si>
  <si>
    <t>Potrubí kanalizační z PP svodné DN 110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</si>
  <si>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</si>
  <si>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</si>
  <si>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</si>
  <si>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</si>
  <si>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</si>
  <si>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</si>
  <si>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</si>
  <si>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</si>
  <si>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</si>
  <si>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</si>
  <si>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</si>
  <si>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</si>
  <si>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</si>
  <si>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</si>
  <si>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721226511</t>
  </si>
  <si>
    <t>Zápachová uzávěrka podomítková pro pračku a myčku DN 40</t>
  </si>
  <si>
    <t>721233112</t>
  </si>
  <si>
    <t>ventilační turbína 110</t>
  </si>
  <si>
    <t>72145488</t>
  </si>
  <si>
    <t>Práce spojené s demontáži rozvodů - voda, kanalizace</t>
  </si>
  <si>
    <t>hod</t>
  </si>
  <si>
    <t>998721202</t>
  </si>
  <si>
    <t>Přesun hmot procentní pro vnitřní kanalizaci v objektech v přes 6 do 12 m</t>
  </si>
  <si>
    <t>722175002</t>
  </si>
  <si>
    <t>Potrubí vodovodní plastové PP-RCT svar polyfúze D 20x2,8 mm</t>
  </si>
  <si>
    <t>722175003</t>
  </si>
  <si>
    <t>Potrubí vodovodní plastové PP-RCT svar polyfúze D 25x3,5 mm</t>
  </si>
  <si>
    <t>722181231</t>
  </si>
  <si>
    <t>Ochrana vodovodního potrubí přilepenými termoizolačními trubicemi z PE tl přes 9 do 13 mm DN do 22 mm</t>
  </si>
  <si>
    <t>722181232</t>
  </si>
  <si>
    <t>Ochrana vodovodního potrubí přilepenými termoizolačními trubicemi z PE tl přes 9 do 13 mm DN přes 22 do 45 mm</t>
  </si>
  <si>
    <t>722190401</t>
  </si>
  <si>
    <t>Vyvedení a upevnění výpustku DN do 25</t>
  </si>
  <si>
    <t>722220111</t>
  </si>
  <si>
    <t>Nástěnka pro výtokový ventil G 1/2" s jedním závitem</t>
  </si>
  <si>
    <t>722220121</t>
  </si>
  <si>
    <t>Nástěnka pro baterii G 1/2" s jedním závitem</t>
  </si>
  <si>
    <t>pár</t>
  </si>
  <si>
    <t>722224115</t>
  </si>
  <si>
    <t>Kohout plnicí nebo vypouštěcí G 1/2" PN 10 s jedním závitem</t>
  </si>
  <si>
    <t>722230102</t>
  </si>
  <si>
    <t>Ventil přímý G 3/4" se dvěma závity</t>
  </si>
  <si>
    <t>722231073</t>
  </si>
  <si>
    <t>Ventil zpětný mosazný G 3/4" PN 10 do 110°C se dvěma závity</t>
  </si>
  <si>
    <t>722231142</t>
  </si>
  <si>
    <t>Ventil závitový pojistný rohový G 3/4"</t>
  </si>
  <si>
    <t>722290246</t>
  </si>
  <si>
    <t>Zkouška těsnosti vodovodního potrubí plastového DN do 40</t>
  </si>
  <si>
    <t>998722202</t>
  </si>
  <si>
    <t>Přesun hmot procentní pro vnitřní vodovod v objektech v přes 6 do 12 m</t>
  </si>
  <si>
    <t>723160204</t>
  </si>
  <si>
    <t>Přípojka k plynoměru, závitová bez ochozu G 1 včetně kouhout kulový 1"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</si>
  <si>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</si>
  <si>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</si>
  <si>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</si>
  <si>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</si>
  <si>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</si>
  <si>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</si>
  <si>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</si>
  <si>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</si>
  <si>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</si>
  <si>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</si>
  <si>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</si>
  <si>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</si>
  <si>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733110806</t>
  </si>
  <si>
    <t>Demontáž potrubí ocelového závitového do DN 15-32 včetně vyústění</t>
  </si>
  <si>
    <t>723548777</t>
  </si>
  <si>
    <t>Revize PLYNU</t>
  </si>
  <si>
    <t>998723201</t>
  </si>
  <si>
    <t>Přesun hmot pro vnitřní plynovod, výšky do 6 m</t>
  </si>
  <si>
    <t>725119110</t>
  </si>
  <si>
    <t>Montáž splachovací nádrže Kombifix pro WC</t>
  </si>
  <si>
    <t>725013138</t>
  </si>
  <si>
    <t xml:space="preserve">Klozet kombi ,nádrž s armat.odpad svislý,bílý včetně sedátka v bílé barvě </t>
  </si>
  <si>
    <t>725014131</t>
  </si>
  <si>
    <t xml:space="preserve">Klozet závěsný OLYMP + sedátko, bílý včetně sedátka v bílé barvě </t>
  </si>
  <si>
    <t>725119305</t>
  </si>
  <si>
    <t>Montáž klozetových mís kombinovaných</t>
  </si>
  <si>
    <t>725119306</t>
  </si>
  <si>
    <t>Montáž klozetu závěsného</t>
  </si>
  <si>
    <t>725219401</t>
  </si>
  <si>
    <t>Montáž umyvadel na šrouby do zdiva</t>
  </si>
  <si>
    <t>725220851</t>
  </si>
  <si>
    <t>Demontáž van včetně vybourání obezdezdívky</t>
  </si>
  <si>
    <t>725229106</t>
  </si>
  <si>
    <t>Montáž vanových zástěn jednostranně upevněných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</si>
  <si>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</si>
  <si>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</si>
  <si>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</si>
  <si>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</si>
  <si>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</si>
  <si>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</si>
  <si>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</si>
  <si>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</si>
  <si>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</si>
  <si>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</si>
  <si>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</si>
  <si>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</si>
  <si>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</si>
  <si>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</si>
  <si>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</si>
  <si>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</si>
  <si>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</si>
  <si>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</si>
  <si>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</si>
  <si>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</si>
  <si>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</si>
  <si>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</si>
  <si>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</si>
  <si>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</si>
  <si>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</si>
  <si>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</si>
  <si>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726211121</t>
  </si>
  <si>
    <t>Modul-WC Kombifix, UP320, h 108 cm</t>
  </si>
  <si>
    <t>787911111</t>
  </si>
  <si>
    <t>Montáž zrcadla na stěnu, na lepidlo, pl. do 2 m2</t>
  </si>
  <si>
    <t>0,4*0,6*2</t>
  </si>
  <si>
    <t>64214330R</t>
  </si>
  <si>
    <t>Umyvadlo keram. s otv. pro baterii 550x450 mm bílé, na šrouby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</si>
  <si>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</si>
  <si>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</si>
  <si>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</si>
  <si>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</si>
  <si>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</si>
  <si>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</si>
  <si>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</si>
  <si>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 xml:space="preserve">Vana akrylátová Klasik bílá 170x70x41 cm </t>
  </si>
  <si>
    <t>55428111.A</t>
  </si>
  <si>
    <t>Sprchová zástěna křídlová 80x185 cm SDKR 1/80 P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</si>
  <si>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</si>
  <si>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</si>
  <si>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</si>
  <si>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</si>
  <si>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</si>
  <si>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</si>
  <si>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998725201</t>
  </si>
  <si>
    <t>Přesun hmot pro zařizovací předměty, výšky do 6 m</t>
  </si>
  <si>
    <t>728115211</t>
  </si>
  <si>
    <t>Montáž potrubí ohebného neizol. z PVC do d 100 mm</t>
  </si>
  <si>
    <t>728611211</t>
  </si>
  <si>
    <t>Mtž ventilátoru radiál.nízkotl.potrub.do d 100 mm včetně napojení - časový spínač</t>
  </si>
  <si>
    <t>728176115R00</t>
  </si>
  <si>
    <t>Potrubí HT odvětrávající svislé D 110 x 2,7 mm</t>
  </si>
  <si>
    <t>Odvětrání koupleny a wc přes potrubí umístěn do stáv. komínu : 8</t>
  </si>
  <si>
    <t>Odvětrání digestoře skrz stěnu do světlíku : 3</t>
  </si>
  <si>
    <t>728415142R00</t>
  </si>
  <si>
    <t>PVC větrací mřížka se stříškou, přírubou a klapkou 154x154 mm / O 100 mm, bílá</t>
  </si>
  <si>
    <t>28611773.AR</t>
  </si>
  <si>
    <t>PVC ventilační trubka ohebná O 100 mm</t>
  </si>
  <si>
    <t>429148013</t>
  </si>
  <si>
    <t>Ventilátor do koupelny s automatickou žaluzií - radiální d=100</t>
  </si>
  <si>
    <t>998728201</t>
  </si>
  <si>
    <t>Přesun hmot pro vzduchotechniku, výšky do 6 m</t>
  </si>
  <si>
    <t>00144854</t>
  </si>
  <si>
    <t>Vzorkování dlažeb, obkladů, pvc, kuchyň linky</t>
  </si>
  <si>
    <t>VRN</t>
  </si>
  <si>
    <t>POL99_8</t>
  </si>
  <si>
    <t>0041477</t>
  </si>
  <si>
    <t>Průběžný úklid společných prostor</t>
  </si>
  <si>
    <t>004211</t>
  </si>
  <si>
    <t>Mimostaveništní doprava materiálu</t>
  </si>
  <si>
    <t>005121 R</t>
  </si>
  <si>
    <t>Zařízení staveniště</t>
  </si>
  <si>
    <t>005122 R</t>
  </si>
  <si>
    <t>0051444</t>
  </si>
  <si>
    <t>Fotodokumentace</t>
  </si>
  <si>
    <t>005211080R</t>
  </si>
  <si>
    <t>Bezpečnostní a hygienická opatření na staveništi</t>
  </si>
  <si>
    <t>00523  R</t>
  </si>
  <si>
    <t>Zkoušky a revize celého bytu vč. hlavního jističe</t>
  </si>
  <si>
    <t>Kabel CYKY-J 3x2,5 pu</t>
  </si>
  <si>
    <t>POL1_1</t>
  </si>
  <si>
    <t>Kabel CYKY-J 3x1,5 pu</t>
  </si>
  <si>
    <t>Krabice KU68</t>
  </si>
  <si>
    <t>04</t>
  </si>
  <si>
    <t>Zásuvka bezšroubová 16A</t>
  </si>
  <si>
    <t>05</t>
  </si>
  <si>
    <t>Výpínač</t>
  </si>
  <si>
    <t>Sekaní, dražkování, sádrovaní, demontáž, odvoz materiálu</t>
  </si>
  <si>
    <t>07</t>
  </si>
  <si>
    <t>CYA 6 zelenožlutý</t>
  </si>
  <si>
    <t>08</t>
  </si>
  <si>
    <t>Zvonek</t>
  </si>
  <si>
    <t>09</t>
  </si>
  <si>
    <t>10</t>
  </si>
  <si>
    <t>Zemnicí svorka ZSA 16 + Cu pásek</t>
  </si>
  <si>
    <t>11</t>
  </si>
  <si>
    <t>Ventilátor</t>
  </si>
  <si>
    <t>12</t>
  </si>
  <si>
    <t>Podružný materiál</t>
  </si>
  <si>
    <t>13</t>
  </si>
  <si>
    <t>Světlo</t>
  </si>
  <si>
    <t>14</t>
  </si>
  <si>
    <t>Světlo pod linku</t>
  </si>
  <si>
    <t>15</t>
  </si>
  <si>
    <t>25</t>
  </si>
  <si>
    <t>Vypracování revizní zprávy ( byt + el. měr. rozvaděč )</t>
  </si>
  <si>
    <t>16</t>
  </si>
  <si>
    <t>Kombinovaný chránič 10B/0,03/2</t>
  </si>
  <si>
    <t>17</t>
  </si>
  <si>
    <t>Chránič 40A</t>
  </si>
  <si>
    <t>18</t>
  </si>
  <si>
    <t>Jistič 13-16 A</t>
  </si>
  <si>
    <t>19</t>
  </si>
  <si>
    <t>Nulová přípojnice</t>
  </si>
  <si>
    <t>20</t>
  </si>
  <si>
    <t>Propojovací přípojnice 63A</t>
  </si>
  <si>
    <t>21</t>
  </si>
  <si>
    <t>Ochrana přepěťová B+C</t>
  </si>
  <si>
    <t>22</t>
  </si>
  <si>
    <t>Hl. jistič</t>
  </si>
  <si>
    <t>23</t>
  </si>
  <si>
    <t>CY 6</t>
  </si>
  <si>
    <t>24</t>
  </si>
  <si>
    <t>Jistič 16A/3</t>
  </si>
  <si>
    <t>Stavební část</t>
  </si>
  <si>
    <t>Vytápění</t>
  </si>
  <si>
    <t>Zdravoinstalace</t>
  </si>
  <si>
    <t>Rekonstrukce bytu - Hlavní Náměstí 33 byt č.1</t>
  </si>
  <si>
    <t>Město Krnov</t>
  </si>
  <si>
    <t>Hlavní náměstí 96/1</t>
  </si>
  <si>
    <t>Krnov-Pod Bezručovým vrchem</t>
  </si>
  <si>
    <t>CZ00296139</t>
  </si>
  <si>
    <t>Elektroinstalace - profese elektroinstalace zajištěna externí firmou objednatele na základě rozpracovanosti její realizace</t>
  </si>
  <si>
    <t xml:space="preserve">SAT zásuvka R/CATV/SAT </t>
  </si>
  <si>
    <t>Provozní vlivy - koordinační činost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</si>
</sst>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8" fillId="0" borderId="0" xfId="0" applyNumberFormat="1" applyFont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33" xfId="0" applyNumberForma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6" fillId="0" borderId="45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Fill="1" applyBorder="1" applyAlignment="1" applyProtection="1">
      <alignment vertical="top" shrinkToFit="1"/>
    </xf>
    <xf numFmtId="49" fontId="1" fillId="3" borderId="12" xfId="0" applyNumberFormat="1" applyFont="1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16" fillId="0" borderId="44" xfId="0" applyFont="1" applyBorder="1" applyAlignment="1" applyProtection="1">
      <alignment vertical="top"/>
      <protection locked="0"/>
    </xf>
    <xf numFmtId="49" fontId="16" fillId="0" borderId="45" xfId="0" applyNumberFormat="1" applyFont="1" applyBorder="1" applyAlignment="1" applyProtection="1">
      <alignment vertical="top"/>
      <protection locked="0"/>
    </xf>
    <xf numFmtId="49" fontId="16" fillId="0" borderId="45" xfId="0" applyNumberFormat="1" applyFont="1" applyBorder="1" applyAlignment="1" applyProtection="1">
      <alignment horizontal="left" vertical="top" wrapText="1"/>
      <protection locked="0"/>
    </xf>
    <xf numFmtId="0" fontId="16" fillId="0" borderId="45" xfId="0" applyFont="1" applyBorder="1" applyAlignment="1" applyProtection="1">
      <alignment horizontal="center" vertical="top" shrinkToFit="1"/>
      <protection locked="0"/>
    </xf>
    <xf numFmtId="164" fontId="16" fillId="0" borderId="45" xfId="0" applyNumberFormat="1" applyFont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 applyProtection="1">
      <alignment vertical="top" shrinkToFit="1"/>
      <protection locked="0"/>
    </xf>
    <xf numFmtId="4" fontId="16" fillId="0" borderId="0" xfId="0" applyNumberFormat="1" applyFont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41" xfId="0" applyFont="1" applyBorder="1" applyAlignment="1" applyProtection="1">
      <alignment vertical="top"/>
      <protection locked="0"/>
    </xf>
    <xf numFmtId="49" fontId="16" fillId="0" borderId="42" xfId="0" applyNumberFormat="1" applyFont="1" applyBorder="1" applyAlignment="1" applyProtection="1">
      <alignment vertical="top"/>
      <protection locked="0"/>
    </xf>
    <xf numFmtId="49" fontId="16" fillId="0" borderId="42" xfId="0" applyNumberFormat="1" applyFont="1" applyBorder="1" applyAlignment="1" applyProtection="1">
      <alignment horizontal="left" vertical="top" wrapText="1"/>
      <protection locked="0"/>
    </xf>
    <xf numFmtId="0" fontId="16" fillId="0" borderId="42" xfId="0" applyFont="1" applyBorder="1" applyAlignment="1" applyProtection="1">
      <alignment horizontal="center" vertical="top" shrinkToFit="1"/>
      <protection locked="0"/>
    </xf>
    <xf numFmtId="16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4" fontId="5" fillId="3" borderId="18" xfId="0" applyNumberFormat="1" applyFont="1" applyFill="1" applyBorder="1" applyAlignment="1" applyProtection="1">
      <alignment vertical="top" shrinkToFit="1"/>
      <protection locked="0"/>
    </xf>
    <xf numFmtId="4" fontId="5" fillId="3" borderId="40" xfId="0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5" fillId="3" borderId="12" xfId="0" applyFont="1" applyFill="1" applyBorder="1" applyAlignment="1" applyProtection="1">
      <alignment vertical="top"/>
      <protection locked="0"/>
    </xf>
    <xf numFmtId="4" fontId="5" fillId="3" borderId="22" xfId="0" applyNumberFormat="1" applyFont="1" applyFill="1" applyBorder="1" applyAlignment="1" applyProtection="1">
      <alignment vertical="top"/>
      <protection locked="0"/>
    </xf>
    <xf numFmtId="4" fontId="1" fillId="0" borderId="34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abSelected="1" topLeftCell="B1" zoomScaleNormal="100" zoomScaleSheetLayoutView="75" workbookViewId="0">
      <selection activeCell="C43" sqref="C43:E4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5">
      <c r="A2" s="2"/>
      <c r="B2" s="78" t="s">
        <v>24</v>
      </c>
      <c r="C2" s="79"/>
      <c r="D2" s="80"/>
      <c r="E2" s="229" t="s">
        <v>940</v>
      </c>
      <c r="F2" s="230"/>
      <c r="G2" s="230"/>
      <c r="H2" s="230"/>
      <c r="I2" s="230"/>
      <c r="J2" s="231"/>
      <c r="O2" s="1"/>
    </row>
    <row r="3" spans="1:15" ht="27" hidden="1" customHeight="1" x14ac:dyDescent="0.25">
      <c r="A3" s="2"/>
      <c r="B3" s="81"/>
      <c r="C3" s="79"/>
      <c r="D3" s="82"/>
      <c r="E3" s="232"/>
      <c r="F3" s="233"/>
      <c r="G3" s="233"/>
      <c r="H3" s="233"/>
      <c r="I3" s="233"/>
      <c r="J3" s="234"/>
    </row>
    <row r="4" spans="1:15" ht="23.25" customHeight="1" x14ac:dyDescent="0.25">
      <c r="A4" s="2"/>
      <c r="B4" s="83"/>
      <c r="C4" s="84"/>
      <c r="D4" s="85"/>
      <c r="E4" s="219"/>
      <c r="F4" s="219"/>
      <c r="G4" s="219"/>
      <c r="H4" s="219"/>
      <c r="I4" s="219"/>
      <c r="J4" s="220"/>
    </row>
    <row r="5" spans="1:15" ht="24" customHeight="1" x14ac:dyDescent="0.25">
      <c r="A5" s="2"/>
      <c r="B5" s="31" t="s">
        <v>23</v>
      </c>
      <c r="D5" s="60" t="s">
        <v>941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5">
      <c r="A6" s="2"/>
      <c r="B6" s="28"/>
      <c r="C6" s="55"/>
      <c r="D6" s="193" t="s">
        <v>942</v>
      </c>
      <c r="E6" s="77"/>
      <c r="F6" s="77"/>
      <c r="G6" s="77"/>
      <c r="H6" s="18" t="s">
        <v>36</v>
      </c>
      <c r="I6" s="22" t="s">
        <v>944</v>
      </c>
      <c r="J6" s="8"/>
    </row>
    <row r="7" spans="1:15" ht="15.75" customHeight="1" x14ac:dyDescent="0.25">
      <c r="A7" s="2"/>
      <c r="B7" s="29"/>
      <c r="C7" s="56"/>
      <c r="D7" s="53">
        <v>79401</v>
      </c>
      <c r="E7" s="23" t="s">
        <v>943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6"/>
      <c r="E11" s="236"/>
      <c r="F11" s="236"/>
      <c r="G11" s="236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18"/>
      <c r="E12" s="218"/>
      <c r="F12" s="218"/>
      <c r="G12" s="218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SUMIF(F53:F86,A16,I53:I86)+SUMIF(F53:F86,"PSU",I53:I86)</f>
        <v>0</v>
      </c>
      <c r="J16" s="209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SUMIF(F53:F86,A17,I53:I86)</f>
        <v>0</v>
      </c>
      <c r="J17" s="209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SUMIF(F53:F86,A18,I53:I86)</f>
        <v>75487.400000000023</v>
      </c>
      <c r="J18" s="209"/>
    </row>
    <row r="19" spans="1:10" ht="23.25" customHeight="1" x14ac:dyDescent="0.25">
      <c r="A19" s="139" t="s">
        <v>119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SUMIF(F53:F86,A19,I53:I86)</f>
        <v>0</v>
      </c>
      <c r="J19" s="209"/>
    </row>
    <row r="20" spans="1:10" ht="23.25" customHeight="1" x14ac:dyDescent="0.25">
      <c r="A20" s="139" t="s">
        <v>118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SUMIF(F53:F86,A20,I53:I86)</f>
        <v>0</v>
      </c>
      <c r="J20" s="209"/>
    </row>
    <row r="21" spans="1:10" ht="23.25" customHeight="1" x14ac:dyDescent="0.25">
      <c r="A21" s="2"/>
      <c r="B21" s="48" t="s">
        <v>31</v>
      </c>
      <c r="C21" s="64"/>
      <c r="D21" s="65"/>
      <c r="E21" s="210"/>
      <c r="F21" s="239"/>
      <c r="G21" s="210"/>
      <c r="H21" s="239"/>
      <c r="I21" s="210">
        <f>SUM(I16:J20)</f>
        <v>75487.400000000023</v>
      </c>
      <c r="J21" s="21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9058.488000000003</v>
      </c>
      <c r="B23" s="38" t="s">
        <v>13</v>
      </c>
      <c r="C23" s="62"/>
      <c r="D23" s="63"/>
      <c r="E23" s="67">
        <v>12</v>
      </c>
      <c r="F23" s="39" t="s">
        <v>0</v>
      </c>
      <c r="G23" s="205">
        <f>ZakladDPHSniVypocet</f>
        <v>75487.400000000023</v>
      </c>
      <c r="H23" s="206"/>
      <c r="I23" s="206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48.800000000301225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3">
        <f>A23</f>
        <v>9058.488000000003</v>
      </c>
      <c r="H24" s="204"/>
      <c r="I24" s="204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A25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84545.888000000021</v>
      </c>
      <c r="B27" s="31" t="s">
        <v>5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12">
        <f>ZakladDPHSniVypocet+ZakladDPHZaklVypocet</f>
        <v>75487.400000000023</v>
      </c>
      <c r="H28" s="213"/>
      <c r="I28" s="213"/>
      <c r="J28" s="117" t="str">
        <f t="shared" si="0"/>
        <v>CZK</v>
      </c>
    </row>
    <row r="29" spans="1:10" ht="27.75" customHeight="1" thickBot="1" x14ac:dyDescent="0.3">
      <c r="A29" s="2">
        <f>(A27-INT(A27))*100</f>
        <v>88.800000002083834</v>
      </c>
      <c r="B29" s="113" t="s">
        <v>37</v>
      </c>
      <c r="C29" s="118"/>
      <c r="D29" s="118"/>
      <c r="E29" s="118"/>
      <c r="F29" s="119"/>
      <c r="G29" s="212">
        <f>A27</f>
        <v>84545.888000000021</v>
      </c>
      <c r="H29" s="212"/>
      <c r="I29" s="212"/>
      <c r="J29" s="120" t="s">
        <v>48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5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43</v>
      </c>
      <c r="C39" s="197"/>
      <c r="D39" s="197"/>
      <c r="E39" s="197"/>
      <c r="F39" s="101">
        <f>Elektroinstalace!AE35+'Stavební část'!AE613+VRN!AE18+Vytápění!AE48+Zdravoinstalace!AE95</f>
        <v>75487.400000000023</v>
      </c>
      <c r="G39" s="102">
        <f>Elektroinstalace!AF35+'Stavební část'!AF613+VRN!AF18+Vytápění!AF48+Zdravoinstalace!AF95</f>
        <v>0</v>
      </c>
      <c r="H39" s="103">
        <f t="shared" ref="H39:H45" si="1">(F39*SazbaDPH1/100)+(G39*SazbaDPH2/100)</f>
        <v>9058.488000000003</v>
      </c>
      <c r="I39" s="103">
        <f t="shared" ref="I39:I45" si="2">F39+G39+H39</f>
        <v>84545.888000000021</v>
      </c>
      <c r="J39" s="104">
        <f t="shared" ref="J39:J45" si="3">IF(CenaCelkemVypocet=0,"",I39/CenaCelkemVypocet*100)</f>
        <v>100</v>
      </c>
    </row>
    <row r="40" spans="1:10" ht="25.5" customHeight="1" x14ac:dyDescent="0.25">
      <c r="A40" s="90">
        <v>2</v>
      </c>
      <c r="B40" s="105" t="s">
        <v>44</v>
      </c>
      <c r="C40" s="201" t="s">
        <v>45</v>
      </c>
      <c r="D40" s="201"/>
      <c r="E40" s="201"/>
      <c r="F40" s="106">
        <f>Elektroinstalace!AE35+'Stavební část'!AE613+VRN!AE18+Vytápění!AE48+Zdravoinstalace!AE95</f>
        <v>75487.400000000023</v>
      </c>
      <c r="G40" s="107">
        <f>Elektroinstalace!AF35+'Stavební část'!AF613+VRN!AF18+Vytápění!AF48+Zdravoinstalace!AF95</f>
        <v>0</v>
      </c>
      <c r="H40" s="107">
        <f t="shared" si="1"/>
        <v>9058.488000000003</v>
      </c>
      <c r="I40" s="107">
        <f t="shared" si="2"/>
        <v>84545.888000000021</v>
      </c>
      <c r="J40" s="108">
        <f t="shared" si="3"/>
        <v>100</v>
      </c>
    </row>
    <row r="41" spans="1:10" ht="57.6" customHeight="1" x14ac:dyDescent="0.25">
      <c r="A41" s="90">
        <v>3</v>
      </c>
      <c r="B41" s="192"/>
      <c r="C41" s="291" t="s">
        <v>945</v>
      </c>
      <c r="D41" s="197"/>
      <c r="E41" s="197"/>
      <c r="F41" s="109">
        <f>Elektroinstalace!AE35</f>
        <v>75487.400000000023</v>
      </c>
      <c r="G41" s="103">
        <f>Elektroinstalace!AF35</f>
        <v>0</v>
      </c>
      <c r="H41" s="103">
        <f t="shared" si="1"/>
        <v>9058.488000000003</v>
      </c>
      <c r="I41" s="103">
        <f t="shared" si="2"/>
        <v>84545.888000000021</v>
      </c>
      <c r="J41" s="104">
        <f t="shared" si="3"/>
        <v>100</v>
      </c>
    </row>
    <row r="42" spans="1:10" ht="25.5" customHeight="1" x14ac:dyDescent="0.25">
      <c r="A42" s="90">
        <v>3</v>
      </c>
      <c r="B42" s="192"/>
      <c r="C42" s="197" t="s">
        <v>937</v>
      </c>
      <c r="D42" s="197"/>
      <c r="E42" s="197"/>
      <c r="F42" s="109">
        <f>'Stavební část'!AE613</f>
        <v>0</v>
      </c>
      <c r="G42" s="103">
        <f>'Stavební část'!AF613</f>
        <v>0</v>
      </c>
      <c r="H42" s="103">
        <f t="shared" si="1"/>
        <v>0</v>
      </c>
      <c r="I42" s="103">
        <f t="shared" si="2"/>
        <v>0</v>
      </c>
      <c r="J42" s="104">
        <f t="shared" si="3"/>
        <v>0</v>
      </c>
    </row>
    <row r="43" spans="1:10" ht="25.5" customHeight="1" x14ac:dyDescent="0.25">
      <c r="A43" s="90">
        <v>3</v>
      </c>
      <c r="B43" s="192"/>
      <c r="C43" s="197" t="s">
        <v>877</v>
      </c>
      <c r="D43" s="197"/>
      <c r="E43" s="197"/>
      <c r="F43" s="109">
        <f>VRN!AE18</f>
        <v>0</v>
      </c>
      <c r="G43" s="103">
        <f>VRN!AF18</f>
        <v>0</v>
      </c>
      <c r="H43" s="103">
        <f t="shared" si="1"/>
        <v>0</v>
      </c>
      <c r="I43" s="103">
        <f t="shared" si="2"/>
        <v>0</v>
      </c>
      <c r="J43" s="104">
        <f t="shared" si="3"/>
        <v>0</v>
      </c>
    </row>
    <row r="44" spans="1:10" ht="25.5" customHeight="1" x14ac:dyDescent="0.25">
      <c r="A44" s="90">
        <v>3</v>
      </c>
      <c r="B44" s="192"/>
      <c r="C44" s="197" t="s">
        <v>938</v>
      </c>
      <c r="D44" s="197"/>
      <c r="E44" s="197"/>
      <c r="F44" s="109">
        <f>Vytápění!AE48</f>
        <v>0</v>
      </c>
      <c r="G44" s="103">
        <f>Vytápění!AF48</f>
        <v>0</v>
      </c>
      <c r="H44" s="103">
        <f t="shared" si="1"/>
        <v>0</v>
      </c>
      <c r="I44" s="103">
        <f t="shared" si="2"/>
        <v>0</v>
      </c>
      <c r="J44" s="104">
        <f t="shared" si="3"/>
        <v>0</v>
      </c>
    </row>
    <row r="45" spans="1:10" ht="25.5" customHeight="1" x14ac:dyDescent="0.25">
      <c r="A45" s="90">
        <v>3</v>
      </c>
      <c r="B45" s="192"/>
      <c r="C45" s="197" t="s">
        <v>939</v>
      </c>
      <c r="D45" s="197"/>
      <c r="E45" s="197"/>
      <c r="F45" s="109">
        <f>Zdravoinstalace!AE95</f>
        <v>0</v>
      </c>
      <c r="G45" s="103">
        <f>Zdravoinstalace!AF95</f>
        <v>0</v>
      </c>
      <c r="H45" s="103">
        <f t="shared" si="1"/>
        <v>0</v>
      </c>
      <c r="I45" s="103">
        <f t="shared" si="2"/>
        <v>0</v>
      </c>
      <c r="J45" s="104">
        <f t="shared" si="3"/>
        <v>0</v>
      </c>
    </row>
    <row r="46" spans="1:10" ht="25.5" customHeight="1" x14ac:dyDescent="0.25">
      <c r="A46" s="90"/>
      <c r="B46" s="198" t="s">
        <v>47</v>
      </c>
      <c r="C46" s="199"/>
      <c r="D46" s="199"/>
      <c r="E46" s="200"/>
      <c r="F46" s="110">
        <f>SUMIF(A39:A45,"=1",F39:F45)</f>
        <v>75487.400000000023</v>
      </c>
      <c r="G46" s="111">
        <f>SUMIF(A39:A45,"=1",G39:G45)</f>
        <v>0</v>
      </c>
      <c r="H46" s="111">
        <f>SUMIF(A39:A45,"=1",H39:H45)</f>
        <v>9058.488000000003</v>
      </c>
      <c r="I46" s="111">
        <f>SUMIF(A39:A45,"=1",I39:I45)</f>
        <v>84545.888000000021</v>
      </c>
      <c r="J46" s="112">
        <f>SUMIF(A39:A45,"=1",J39:J45)</f>
        <v>100</v>
      </c>
    </row>
    <row r="50" spans="1:10" ht="15.6" x14ac:dyDescent="0.3">
      <c r="B50" s="121" t="s">
        <v>49</v>
      </c>
    </row>
    <row r="52" spans="1:10" ht="25.5" customHeight="1" x14ac:dyDescent="0.25">
      <c r="A52" s="123"/>
      <c r="B52" s="126" t="s">
        <v>18</v>
      </c>
      <c r="C52" s="126" t="s">
        <v>6</v>
      </c>
      <c r="D52" s="127"/>
      <c r="E52" s="127"/>
      <c r="F52" s="128" t="s">
        <v>50</v>
      </c>
      <c r="G52" s="128"/>
      <c r="H52" s="128"/>
      <c r="I52" s="128" t="s">
        <v>31</v>
      </c>
      <c r="J52" s="128" t="s">
        <v>0</v>
      </c>
    </row>
    <row r="53" spans="1:10" ht="36.75" customHeight="1" x14ac:dyDescent="0.25">
      <c r="A53" s="124"/>
      <c r="B53" s="129" t="s">
        <v>51</v>
      </c>
      <c r="C53" s="195" t="s">
        <v>52</v>
      </c>
      <c r="D53" s="196"/>
      <c r="E53" s="196"/>
      <c r="F53" s="137" t="s">
        <v>26</v>
      </c>
      <c r="G53" s="130"/>
      <c r="H53" s="130"/>
      <c r="I53" s="130">
        <f>'Stavební část'!G8</f>
        <v>0</v>
      </c>
      <c r="J53" s="135">
        <f>IF(I87=0,"",I53/I87*100)</f>
        <v>0</v>
      </c>
    </row>
    <row r="54" spans="1:10" ht="36.75" customHeight="1" x14ac:dyDescent="0.25">
      <c r="A54" s="124"/>
      <c r="B54" s="129" t="s">
        <v>53</v>
      </c>
      <c r="C54" s="195" t="s">
        <v>54</v>
      </c>
      <c r="D54" s="196"/>
      <c r="E54" s="196"/>
      <c r="F54" s="137" t="s">
        <v>26</v>
      </c>
      <c r="G54" s="130"/>
      <c r="H54" s="130"/>
      <c r="I54" s="130">
        <f>'Stavební část'!G53</f>
        <v>0</v>
      </c>
      <c r="J54" s="135">
        <f>IF(I87=0,"",I54/I87*100)</f>
        <v>0</v>
      </c>
    </row>
    <row r="55" spans="1:10" ht="36.75" customHeight="1" x14ac:dyDescent="0.25">
      <c r="A55" s="124"/>
      <c r="B55" s="129" t="s">
        <v>55</v>
      </c>
      <c r="C55" s="195" t="s">
        <v>56</v>
      </c>
      <c r="D55" s="196"/>
      <c r="E55" s="196"/>
      <c r="F55" s="137" t="s">
        <v>26</v>
      </c>
      <c r="G55" s="130"/>
      <c r="H55" s="130"/>
      <c r="I55" s="130">
        <f>'Stavební část'!G69</f>
        <v>0</v>
      </c>
      <c r="J55" s="135">
        <f>IF(I87=0,"",I55/I87*100)</f>
        <v>0</v>
      </c>
    </row>
    <row r="56" spans="1:10" ht="36.75" customHeight="1" x14ac:dyDescent="0.25">
      <c r="A56" s="124"/>
      <c r="B56" s="129" t="s">
        <v>57</v>
      </c>
      <c r="C56" s="195" t="s">
        <v>58</v>
      </c>
      <c r="D56" s="196"/>
      <c r="E56" s="196"/>
      <c r="F56" s="137" t="s">
        <v>26</v>
      </c>
      <c r="G56" s="130"/>
      <c r="H56" s="130"/>
      <c r="I56" s="130">
        <f>'Stavební část'!G183</f>
        <v>0</v>
      </c>
      <c r="J56" s="135">
        <f>IF(I87=0,"",I56/I87*100)</f>
        <v>0</v>
      </c>
    </row>
    <row r="57" spans="1:10" ht="36.75" customHeight="1" x14ac:dyDescent="0.25">
      <c r="A57" s="124"/>
      <c r="B57" s="129" t="s">
        <v>59</v>
      </c>
      <c r="C57" s="195" t="s">
        <v>60</v>
      </c>
      <c r="D57" s="196"/>
      <c r="E57" s="196"/>
      <c r="F57" s="137" t="s">
        <v>26</v>
      </c>
      <c r="G57" s="130"/>
      <c r="H57" s="130"/>
      <c r="I57" s="130">
        <f>'Stavební část'!G222</f>
        <v>0</v>
      </c>
      <c r="J57" s="135">
        <f>IF(I87=0,"",I57/I87*100)</f>
        <v>0</v>
      </c>
    </row>
    <row r="58" spans="1:10" ht="36.75" customHeight="1" x14ac:dyDescent="0.25">
      <c r="A58" s="124"/>
      <c r="B58" s="129" t="s">
        <v>61</v>
      </c>
      <c r="C58" s="195" t="s">
        <v>62</v>
      </c>
      <c r="D58" s="196"/>
      <c r="E58" s="196"/>
      <c r="F58" s="137" t="s">
        <v>26</v>
      </c>
      <c r="G58" s="130"/>
      <c r="H58" s="130"/>
      <c r="I58" s="130">
        <f>'Stavební část'!G226</f>
        <v>0</v>
      </c>
      <c r="J58" s="135">
        <f>IF(I87=0,"",I58/I87*100)</f>
        <v>0</v>
      </c>
    </row>
    <row r="59" spans="1:10" ht="36.75" customHeight="1" x14ac:dyDescent="0.25">
      <c r="A59" s="124"/>
      <c r="B59" s="129" t="s">
        <v>63</v>
      </c>
      <c r="C59" s="195" t="s">
        <v>64</v>
      </c>
      <c r="D59" s="196"/>
      <c r="E59" s="196"/>
      <c r="F59" s="137" t="s">
        <v>26</v>
      </c>
      <c r="G59" s="130"/>
      <c r="H59" s="130"/>
      <c r="I59" s="130">
        <f>'Stavební část'!G238</f>
        <v>0</v>
      </c>
      <c r="J59" s="135">
        <f>IF(I87=0,"",I59/I87*100)</f>
        <v>0</v>
      </c>
    </row>
    <row r="60" spans="1:10" ht="36.75" customHeight="1" x14ac:dyDescent="0.25">
      <c r="A60" s="124"/>
      <c r="B60" s="129" t="s">
        <v>65</v>
      </c>
      <c r="C60" s="195" t="s">
        <v>66</v>
      </c>
      <c r="D60" s="196"/>
      <c r="E60" s="196"/>
      <c r="F60" s="137" t="s">
        <v>26</v>
      </c>
      <c r="G60" s="130"/>
      <c r="H60" s="130"/>
      <c r="I60" s="130">
        <f>'Stavební část'!G260</f>
        <v>0</v>
      </c>
      <c r="J60" s="135">
        <f>IF(I87=0,"",I60/I87*100)</f>
        <v>0</v>
      </c>
    </row>
    <row r="61" spans="1:10" ht="36.75" customHeight="1" x14ac:dyDescent="0.25">
      <c r="A61" s="124"/>
      <c r="B61" s="129" t="s">
        <v>67</v>
      </c>
      <c r="C61" s="195" t="s">
        <v>68</v>
      </c>
      <c r="D61" s="196"/>
      <c r="E61" s="196"/>
      <c r="F61" s="137" t="s">
        <v>26</v>
      </c>
      <c r="G61" s="130"/>
      <c r="H61" s="130"/>
      <c r="I61" s="130">
        <f>'Stavební část'!G331</f>
        <v>0</v>
      </c>
      <c r="J61" s="135">
        <f>IF(I87=0,"",I61/I87*100)</f>
        <v>0</v>
      </c>
    </row>
    <row r="62" spans="1:10" ht="36.75" customHeight="1" x14ac:dyDescent="0.25">
      <c r="A62" s="124"/>
      <c r="B62" s="129" t="s">
        <v>69</v>
      </c>
      <c r="C62" s="195" t="s">
        <v>70</v>
      </c>
      <c r="D62" s="196"/>
      <c r="E62" s="196"/>
      <c r="F62" s="137" t="s">
        <v>27</v>
      </c>
      <c r="G62" s="130"/>
      <c r="H62" s="130"/>
      <c r="I62" s="130">
        <f>'Stavební část'!G333</f>
        <v>0</v>
      </c>
      <c r="J62" s="135">
        <f>IF(I87=0,"",I62/I87*100)</f>
        <v>0</v>
      </c>
    </row>
    <row r="63" spans="1:10" ht="36.75" customHeight="1" x14ac:dyDescent="0.25">
      <c r="A63" s="124"/>
      <c r="B63" s="129" t="s">
        <v>71</v>
      </c>
      <c r="C63" s="195" t="s">
        <v>72</v>
      </c>
      <c r="D63" s="196"/>
      <c r="E63" s="196"/>
      <c r="F63" s="137" t="s">
        <v>27</v>
      </c>
      <c r="G63" s="130"/>
      <c r="H63" s="130"/>
      <c r="I63" s="130">
        <f>'Stavební část'!G342</f>
        <v>0</v>
      </c>
      <c r="J63" s="135">
        <f>IF(I87=0,"",I63/I87*100)</f>
        <v>0</v>
      </c>
    </row>
    <row r="64" spans="1:10" ht="36.75" customHeight="1" x14ac:dyDescent="0.25">
      <c r="A64" s="124"/>
      <c r="B64" s="129" t="s">
        <v>73</v>
      </c>
      <c r="C64" s="195" t="s">
        <v>74</v>
      </c>
      <c r="D64" s="196"/>
      <c r="E64" s="196"/>
      <c r="F64" s="137" t="s">
        <v>27</v>
      </c>
      <c r="G64" s="130"/>
      <c r="H64" s="130"/>
      <c r="I64" s="130">
        <f>Zdravoinstalace!G8</f>
        <v>0</v>
      </c>
      <c r="J64" s="135">
        <f>IF(I87=0,"",I64/I87*100)</f>
        <v>0</v>
      </c>
    </row>
    <row r="65" spans="1:10" ht="36.75" customHeight="1" x14ac:dyDescent="0.25">
      <c r="A65" s="124"/>
      <c r="B65" s="129" t="s">
        <v>75</v>
      </c>
      <c r="C65" s="195" t="s">
        <v>76</v>
      </c>
      <c r="D65" s="196"/>
      <c r="E65" s="196"/>
      <c r="F65" s="137" t="s">
        <v>27</v>
      </c>
      <c r="G65" s="130"/>
      <c r="H65" s="130"/>
      <c r="I65" s="130">
        <f>Zdravoinstalace!G24</f>
        <v>0</v>
      </c>
      <c r="J65" s="135">
        <f>IF(I87=0,"",I65/I87*100)</f>
        <v>0</v>
      </c>
    </row>
    <row r="66" spans="1:10" ht="36.75" customHeight="1" x14ac:dyDescent="0.25">
      <c r="A66" s="124"/>
      <c r="B66" s="129" t="s">
        <v>77</v>
      </c>
      <c r="C66" s="195" t="s">
        <v>78</v>
      </c>
      <c r="D66" s="196"/>
      <c r="E66" s="196"/>
      <c r="F66" s="137" t="s">
        <v>27</v>
      </c>
      <c r="G66" s="130"/>
      <c r="H66" s="130"/>
      <c r="I66" s="130">
        <f>Zdravoinstalace!G38</f>
        <v>0</v>
      </c>
      <c r="J66" s="135">
        <f>IF(I87=0,"",I66/I87*100)</f>
        <v>0</v>
      </c>
    </row>
    <row r="67" spans="1:10" ht="36.75" customHeight="1" x14ac:dyDescent="0.25">
      <c r="A67" s="124"/>
      <c r="B67" s="129" t="s">
        <v>79</v>
      </c>
      <c r="C67" s="195" t="s">
        <v>80</v>
      </c>
      <c r="D67" s="196"/>
      <c r="E67" s="196"/>
      <c r="F67" s="137" t="s">
        <v>27</v>
      </c>
      <c r="G67" s="130"/>
      <c r="H67" s="130"/>
      <c r="I67" s="130">
        <f>Zdravoinstalace!G49</f>
        <v>0</v>
      </c>
      <c r="J67" s="135">
        <f>IF(I87=0,"",I67/I87*100)</f>
        <v>0</v>
      </c>
    </row>
    <row r="68" spans="1:10" ht="36.75" customHeight="1" x14ac:dyDescent="0.25">
      <c r="A68" s="124"/>
      <c r="B68" s="129" t="s">
        <v>81</v>
      </c>
      <c r="C68" s="195" t="s">
        <v>82</v>
      </c>
      <c r="D68" s="196"/>
      <c r="E68" s="196"/>
      <c r="F68" s="137" t="s">
        <v>27</v>
      </c>
      <c r="G68" s="130"/>
      <c r="H68" s="130"/>
      <c r="I68" s="130">
        <f>Zdravoinstalace!G84</f>
        <v>0</v>
      </c>
      <c r="J68" s="135">
        <f>IF(I87=0,"",I68/I87*100)</f>
        <v>0</v>
      </c>
    </row>
    <row r="69" spans="1:10" ht="36.75" customHeight="1" x14ac:dyDescent="0.25">
      <c r="A69" s="124"/>
      <c r="B69" s="129" t="s">
        <v>83</v>
      </c>
      <c r="C69" s="195" t="s">
        <v>84</v>
      </c>
      <c r="D69" s="196"/>
      <c r="E69" s="196"/>
      <c r="F69" s="137" t="s">
        <v>27</v>
      </c>
      <c r="G69" s="130"/>
      <c r="H69" s="130"/>
      <c r="I69" s="130">
        <f>Vytápění!G8</f>
        <v>0</v>
      </c>
      <c r="J69" s="135">
        <f>IF(I87=0,"",I69/I87*100)</f>
        <v>0</v>
      </c>
    </row>
    <row r="70" spans="1:10" ht="36.75" customHeight="1" x14ac:dyDescent="0.25">
      <c r="A70" s="124"/>
      <c r="B70" s="129" t="s">
        <v>85</v>
      </c>
      <c r="C70" s="195" t="s">
        <v>86</v>
      </c>
      <c r="D70" s="196"/>
      <c r="E70" s="196"/>
      <c r="F70" s="137" t="s">
        <v>27</v>
      </c>
      <c r="G70" s="130"/>
      <c r="H70" s="130"/>
      <c r="I70" s="130">
        <f>Vytápění!G13</f>
        <v>0</v>
      </c>
      <c r="J70" s="135">
        <f>IF(I87=0,"",I70/I87*100)</f>
        <v>0</v>
      </c>
    </row>
    <row r="71" spans="1:10" ht="36.75" customHeight="1" x14ac:dyDescent="0.25">
      <c r="A71" s="124"/>
      <c r="B71" s="129" t="s">
        <v>87</v>
      </c>
      <c r="C71" s="195" t="s">
        <v>88</v>
      </c>
      <c r="D71" s="196"/>
      <c r="E71" s="196"/>
      <c r="F71" s="137" t="s">
        <v>27</v>
      </c>
      <c r="G71" s="130"/>
      <c r="H71" s="130"/>
      <c r="I71" s="130">
        <f>Vytápění!G17</f>
        <v>0</v>
      </c>
      <c r="J71" s="135">
        <f>IF(I87=0,"",I71/I87*100)</f>
        <v>0</v>
      </c>
    </row>
    <row r="72" spans="1:10" ht="36.75" customHeight="1" x14ac:dyDescent="0.25">
      <c r="A72" s="124"/>
      <c r="B72" s="129" t="s">
        <v>89</v>
      </c>
      <c r="C72" s="195" t="s">
        <v>90</v>
      </c>
      <c r="D72" s="196"/>
      <c r="E72" s="196"/>
      <c r="F72" s="137" t="s">
        <v>27</v>
      </c>
      <c r="G72" s="130"/>
      <c r="H72" s="130"/>
      <c r="I72" s="130">
        <f>Vytápění!G30</f>
        <v>0</v>
      </c>
      <c r="J72" s="135">
        <f>IF(I87=0,"",I72/I87*100)</f>
        <v>0</v>
      </c>
    </row>
    <row r="73" spans="1:10" ht="36.75" customHeight="1" x14ac:dyDescent="0.25">
      <c r="A73" s="124"/>
      <c r="B73" s="129" t="s">
        <v>91</v>
      </c>
      <c r="C73" s="195" t="s">
        <v>92</v>
      </c>
      <c r="D73" s="196"/>
      <c r="E73" s="196"/>
      <c r="F73" s="137" t="s">
        <v>27</v>
      </c>
      <c r="G73" s="130"/>
      <c r="H73" s="130"/>
      <c r="I73" s="130">
        <f>Vytápění!G38</f>
        <v>0</v>
      </c>
      <c r="J73" s="135">
        <f>IF(I87=0,"",I73/I87*100)</f>
        <v>0</v>
      </c>
    </row>
    <row r="74" spans="1:10" ht="36.75" customHeight="1" x14ac:dyDescent="0.25">
      <c r="A74" s="124"/>
      <c r="B74" s="129" t="s">
        <v>93</v>
      </c>
      <c r="C74" s="195" t="s">
        <v>94</v>
      </c>
      <c r="D74" s="196"/>
      <c r="E74" s="196"/>
      <c r="F74" s="137" t="s">
        <v>27</v>
      </c>
      <c r="G74" s="130"/>
      <c r="H74" s="130"/>
      <c r="I74" s="130">
        <f>'Stavební část'!G350</f>
        <v>0</v>
      </c>
      <c r="J74" s="135">
        <f>IF(I87=0,"",I74/I87*100)</f>
        <v>0</v>
      </c>
    </row>
    <row r="75" spans="1:10" ht="36.75" customHeight="1" x14ac:dyDescent="0.25">
      <c r="A75" s="124"/>
      <c r="B75" s="129" t="s">
        <v>95</v>
      </c>
      <c r="C75" s="195" t="s">
        <v>96</v>
      </c>
      <c r="D75" s="196"/>
      <c r="E75" s="196"/>
      <c r="F75" s="137" t="s">
        <v>27</v>
      </c>
      <c r="G75" s="130"/>
      <c r="H75" s="130"/>
      <c r="I75" s="130">
        <f>'Stavební část'!G353</f>
        <v>0</v>
      </c>
      <c r="J75" s="135">
        <f>IF(I87=0,"",I75/I87*100)</f>
        <v>0</v>
      </c>
    </row>
    <row r="76" spans="1:10" ht="36.75" customHeight="1" x14ac:dyDescent="0.25">
      <c r="A76" s="124"/>
      <c r="B76" s="129" t="s">
        <v>97</v>
      </c>
      <c r="C76" s="195" t="s">
        <v>98</v>
      </c>
      <c r="D76" s="196"/>
      <c r="E76" s="196"/>
      <c r="F76" s="137" t="s">
        <v>27</v>
      </c>
      <c r="G76" s="130"/>
      <c r="H76" s="130"/>
      <c r="I76" s="130">
        <f>'Stavební část'!G355</f>
        <v>0</v>
      </c>
      <c r="J76" s="135">
        <f>IF(I87=0,"",I76/I87*100)</f>
        <v>0</v>
      </c>
    </row>
    <row r="77" spans="1:10" ht="36.75" customHeight="1" x14ac:dyDescent="0.25">
      <c r="A77" s="124"/>
      <c r="B77" s="129" t="s">
        <v>99</v>
      </c>
      <c r="C77" s="195" t="s">
        <v>100</v>
      </c>
      <c r="D77" s="196"/>
      <c r="E77" s="196"/>
      <c r="F77" s="137" t="s">
        <v>27</v>
      </c>
      <c r="G77" s="130"/>
      <c r="H77" s="130"/>
      <c r="I77" s="130">
        <f>'Stavební část'!G395</f>
        <v>0</v>
      </c>
      <c r="J77" s="135">
        <f>IF(I87=0,"",I77/I87*100)</f>
        <v>0</v>
      </c>
    </row>
    <row r="78" spans="1:10" ht="36.75" customHeight="1" x14ac:dyDescent="0.25">
      <c r="A78" s="124"/>
      <c r="B78" s="129" t="s">
        <v>101</v>
      </c>
      <c r="C78" s="195" t="s">
        <v>102</v>
      </c>
      <c r="D78" s="196"/>
      <c r="E78" s="196"/>
      <c r="F78" s="137" t="s">
        <v>27</v>
      </c>
      <c r="G78" s="130"/>
      <c r="H78" s="130"/>
      <c r="I78" s="130">
        <f>'Stavební část'!G401</f>
        <v>0</v>
      </c>
      <c r="J78" s="135">
        <f>IF(I87=0,"",I78/I87*100)</f>
        <v>0</v>
      </c>
    </row>
    <row r="79" spans="1:10" ht="36.75" customHeight="1" x14ac:dyDescent="0.25">
      <c r="A79" s="124"/>
      <c r="B79" s="129" t="s">
        <v>103</v>
      </c>
      <c r="C79" s="195" t="s">
        <v>104</v>
      </c>
      <c r="D79" s="196"/>
      <c r="E79" s="196"/>
      <c r="F79" s="137" t="s">
        <v>27</v>
      </c>
      <c r="G79" s="130"/>
      <c r="H79" s="130"/>
      <c r="I79" s="130">
        <f>'Stavební část'!G427</f>
        <v>0</v>
      </c>
      <c r="J79" s="135">
        <f>IF(I87=0,"",I79/I87*100)</f>
        <v>0</v>
      </c>
    </row>
    <row r="80" spans="1:10" ht="36.75" customHeight="1" x14ac:dyDescent="0.25">
      <c r="A80" s="124"/>
      <c r="B80" s="129" t="s">
        <v>105</v>
      </c>
      <c r="C80" s="195" t="s">
        <v>106</v>
      </c>
      <c r="D80" s="196"/>
      <c r="E80" s="196"/>
      <c r="F80" s="137" t="s">
        <v>27</v>
      </c>
      <c r="G80" s="130"/>
      <c r="H80" s="130"/>
      <c r="I80" s="130">
        <f>'Stavební část'!G459</f>
        <v>0</v>
      </c>
      <c r="J80" s="135">
        <f>IF(I87=0,"",I80/I87*100)</f>
        <v>0</v>
      </c>
    </row>
    <row r="81" spans="1:10" ht="36.75" customHeight="1" x14ac:dyDescent="0.25">
      <c r="A81" s="124"/>
      <c r="B81" s="129" t="s">
        <v>107</v>
      </c>
      <c r="C81" s="195" t="s">
        <v>108</v>
      </c>
      <c r="D81" s="196"/>
      <c r="E81" s="196"/>
      <c r="F81" s="137" t="s">
        <v>27</v>
      </c>
      <c r="G81" s="130"/>
      <c r="H81" s="130"/>
      <c r="I81" s="130">
        <f>'Stavební část'!G507</f>
        <v>0</v>
      </c>
      <c r="J81" s="135">
        <f>IF(I87=0,"",I81/I87*100)</f>
        <v>0</v>
      </c>
    </row>
    <row r="82" spans="1:10" ht="36.75" customHeight="1" x14ac:dyDescent="0.25">
      <c r="A82" s="124"/>
      <c r="B82" s="129" t="s">
        <v>109</v>
      </c>
      <c r="C82" s="195" t="s">
        <v>110</v>
      </c>
      <c r="D82" s="196"/>
      <c r="E82" s="196"/>
      <c r="F82" s="137" t="s">
        <v>27</v>
      </c>
      <c r="G82" s="130"/>
      <c r="H82" s="130"/>
      <c r="I82" s="130">
        <f>'Stavební část'!G546</f>
        <v>0</v>
      </c>
      <c r="J82" s="135">
        <f>IF(I87=0,"",I82/I87*100)</f>
        <v>0</v>
      </c>
    </row>
    <row r="83" spans="1:10" ht="36.75" customHeight="1" x14ac:dyDescent="0.25">
      <c r="A83" s="124"/>
      <c r="B83" s="129" t="s">
        <v>111</v>
      </c>
      <c r="C83" s="195" t="s">
        <v>112</v>
      </c>
      <c r="D83" s="196"/>
      <c r="E83" s="196"/>
      <c r="F83" s="137" t="s">
        <v>27</v>
      </c>
      <c r="G83" s="130"/>
      <c r="H83" s="130"/>
      <c r="I83" s="130">
        <f>'Stavební část'!G555</f>
        <v>0</v>
      </c>
      <c r="J83" s="135">
        <f>IF(I87=0,"",I83/I87*100)</f>
        <v>0</v>
      </c>
    </row>
    <row r="84" spans="1:10" ht="36.75" customHeight="1" x14ac:dyDescent="0.25">
      <c r="A84" s="124"/>
      <c r="B84" s="129" t="s">
        <v>113</v>
      </c>
      <c r="C84" s="195" t="s">
        <v>114</v>
      </c>
      <c r="D84" s="196"/>
      <c r="E84" s="196"/>
      <c r="F84" s="137" t="s">
        <v>28</v>
      </c>
      <c r="G84" s="130"/>
      <c r="H84" s="130"/>
      <c r="I84" s="130">
        <f>Elektroinstalace!G8</f>
        <v>75487.400000000023</v>
      </c>
      <c r="J84" s="135">
        <f>IF(I87=0,"",I84/I87*100)</f>
        <v>100</v>
      </c>
    </row>
    <row r="85" spans="1:10" ht="36.75" customHeight="1" x14ac:dyDescent="0.25">
      <c r="A85" s="124"/>
      <c r="B85" s="129" t="s">
        <v>115</v>
      </c>
      <c r="C85" s="195" t="s">
        <v>116</v>
      </c>
      <c r="D85" s="196"/>
      <c r="E85" s="196"/>
      <c r="F85" s="137" t="s">
        <v>117</v>
      </c>
      <c r="G85" s="130"/>
      <c r="H85" s="130"/>
      <c r="I85" s="130">
        <f>'Stavební část'!G603</f>
        <v>0</v>
      </c>
      <c r="J85" s="135">
        <f>IF(I87=0,"",I85/I87*100)</f>
        <v>0</v>
      </c>
    </row>
    <row r="86" spans="1:10" ht="36.75" customHeight="1" x14ac:dyDescent="0.25">
      <c r="A86" s="124"/>
      <c r="B86" s="129" t="s">
        <v>118</v>
      </c>
      <c r="C86" s="195" t="s">
        <v>30</v>
      </c>
      <c r="D86" s="196"/>
      <c r="E86" s="196"/>
      <c r="F86" s="137" t="s">
        <v>118</v>
      </c>
      <c r="G86" s="130"/>
      <c r="H86" s="130"/>
      <c r="I86" s="130">
        <f>VRN!G8</f>
        <v>0</v>
      </c>
      <c r="J86" s="135">
        <f>IF(I87=0,"",I86/I87*100)</f>
        <v>0</v>
      </c>
    </row>
    <row r="87" spans="1:10" ht="25.5" customHeight="1" x14ac:dyDescent="0.25">
      <c r="A87" s="125"/>
      <c r="B87" s="131" t="s">
        <v>1</v>
      </c>
      <c r="C87" s="132"/>
      <c r="D87" s="133"/>
      <c r="E87" s="133"/>
      <c r="F87" s="138"/>
      <c r="G87" s="134"/>
      <c r="H87" s="134"/>
      <c r="I87" s="134">
        <f>SUM(I53:I86)</f>
        <v>75487.400000000023</v>
      </c>
      <c r="J87" s="136">
        <f>SUM(J53:J86)</f>
        <v>100</v>
      </c>
    </row>
    <row r="88" spans="1:10" x14ac:dyDescent="0.25">
      <c r="F88" s="88"/>
      <c r="G88" s="88"/>
      <c r="H88" s="88"/>
      <c r="I88" s="88"/>
      <c r="J88" s="89"/>
    </row>
    <row r="89" spans="1:10" x14ac:dyDescent="0.25">
      <c r="F89" s="88"/>
      <c r="G89" s="88"/>
      <c r="H89" s="88"/>
      <c r="I89" s="88"/>
      <c r="J89" s="89"/>
    </row>
    <row r="90" spans="1:10" x14ac:dyDescent="0.25">
      <c r="F90" s="88"/>
      <c r="G90" s="88"/>
      <c r="H90" s="88"/>
      <c r="I90" s="88"/>
      <c r="J90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0" t="s">
        <v>7</v>
      </c>
      <c r="B1" s="240"/>
      <c r="C1" s="241"/>
      <c r="D1" s="240"/>
      <c r="E1" s="240"/>
      <c r="F1" s="240"/>
      <c r="G1" s="240"/>
    </row>
    <row r="2" spans="1:7" ht="24.9" customHeight="1" x14ac:dyDescent="0.25">
      <c r="A2" s="50" t="s">
        <v>8</v>
      </c>
      <c r="B2" s="49"/>
      <c r="C2" s="242"/>
      <c r="D2" s="242"/>
      <c r="E2" s="242"/>
      <c r="F2" s="242"/>
      <c r="G2" s="243"/>
    </row>
    <row r="3" spans="1:7" ht="24.9" customHeight="1" x14ac:dyDescent="0.25">
      <c r="A3" s="50" t="s">
        <v>9</v>
      </c>
      <c r="B3" s="49"/>
      <c r="C3" s="242"/>
      <c r="D3" s="242"/>
      <c r="E3" s="242"/>
      <c r="F3" s="242"/>
      <c r="G3" s="243"/>
    </row>
    <row r="4" spans="1:7" ht="24.9" customHeight="1" x14ac:dyDescent="0.25">
      <c r="A4" s="50" t="s">
        <v>10</v>
      </c>
      <c r="B4" s="49"/>
      <c r="C4" s="242"/>
      <c r="D4" s="242"/>
      <c r="E4" s="242"/>
      <c r="F4" s="242"/>
      <c r="G4" s="24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8145-7CC3-459B-85A6-D80E78CDC2FC}">
  <sheetPr>
    <outlinePr summaryBelow="0"/>
  </sheetPr>
  <dimension ref="A1:BH5000"/>
  <sheetViews>
    <sheetView workbookViewId="0">
      <pane ySplit="7" topLeftCell="A8" activePane="bottomLeft" state="frozen"/>
      <selection pane="bottomLeft" activeCell="AB15" sqref="AB15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7</v>
      </c>
      <c r="B1" s="244"/>
      <c r="C1" s="244"/>
      <c r="D1" s="244"/>
      <c r="E1" s="244"/>
      <c r="F1" s="244"/>
      <c r="G1" s="244"/>
      <c r="AG1" t="s">
        <v>120</v>
      </c>
    </row>
    <row r="2" spans="1:60" ht="25.05" customHeight="1" x14ac:dyDescent="0.25">
      <c r="A2" s="140" t="s">
        <v>8</v>
      </c>
      <c r="B2" s="49"/>
      <c r="C2" s="245" t="s">
        <v>940</v>
      </c>
      <c r="D2" s="246"/>
      <c r="E2" s="246"/>
      <c r="F2" s="246"/>
      <c r="G2" s="247"/>
      <c r="AG2" t="s">
        <v>121</v>
      </c>
    </row>
    <row r="3" spans="1:60" ht="25.05" customHeight="1" x14ac:dyDescent="0.25">
      <c r="A3" s="140" t="s">
        <v>9</v>
      </c>
      <c r="B3" s="49"/>
      <c r="C3" s="245" t="s">
        <v>45</v>
      </c>
      <c r="D3" s="246"/>
      <c r="E3" s="246"/>
      <c r="F3" s="246"/>
      <c r="G3" s="247"/>
      <c r="AC3" s="122" t="s">
        <v>121</v>
      </c>
      <c r="AG3" t="s">
        <v>122</v>
      </c>
    </row>
    <row r="4" spans="1:60" ht="25.05" customHeight="1" x14ac:dyDescent="0.25">
      <c r="A4" s="141" t="s">
        <v>10</v>
      </c>
      <c r="B4" s="142"/>
      <c r="C4" s="248" t="s">
        <v>937</v>
      </c>
      <c r="D4" s="249"/>
      <c r="E4" s="249"/>
      <c r="F4" s="249"/>
      <c r="G4" s="250"/>
      <c r="AG4" t="s">
        <v>123</v>
      </c>
    </row>
    <row r="5" spans="1:60" x14ac:dyDescent="0.25">
      <c r="D5" s="10"/>
    </row>
    <row r="6" spans="1:60" ht="39.6" x14ac:dyDescent="0.25">
      <c r="A6" s="144" t="s">
        <v>124</v>
      </c>
      <c r="B6" s="146" t="s">
        <v>125</v>
      </c>
      <c r="C6" s="146" t="s">
        <v>126</v>
      </c>
      <c r="D6" s="145" t="s">
        <v>127</v>
      </c>
      <c r="E6" s="144" t="s">
        <v>128</v>
      </c>
      <c r="F6" s="143" t="s">
        <v>129</v>
      </c>
      <c r="G6" s="144" t="s">
        <v>31</v>
      </c>
      <c r="H6" s="147" t="s">
        <v>32</v>
      </c>
      <c r="I6" s="147" t="s">
        <v>130</v>
      </c>
      <c r="J6" s="147" t="s">
        <v>33</v>
      </c>
      <c r="K6" s="147" t="s">
        <v>131</v>
      </c>
      <c r="L6" s="147" t="s">
        <v>132</v>
      </c>
      <c r="M6" s="147" t="s">
        <v>133</v>
      </c>
      <c r="N6" s="147" t="s">
        <v>134</v>
      </c>
      <c r="O6" s="147" t="s">
        <v>135</v>
      </c>
      <c r="P6" s="147" t="s">
        <v>136</v>
      </c>
      <c r="Q6" s="147" t="s">
        <v>137</v>
      </c>
      <c r="R6" s="147" t="s">
        <v>138</v>
      </c>
      <c r="S6" s="147" t="s">
        <v>139</v>
      </c>
      <c r="T6" s="147" t="s">
        <v>140</v>
      </c>
      <c r="U6" s="147" t="s">
        <v>141</v>
      </c>
      <c r="V6" s="147" t="s">
        <v>142</v>
      </c>
      <c r="W6" s="147" t="s">
        <v>143</v>
      </c>
      <c r="X6" s="147" t="s">
        <v>144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4" t="s">
        <v>145</v>
      </c>
      <c r="B8" s="165" t="s">
        <v>51</v>
      </c>
      <c r="C8" s="183" t="s">
        <v>52</v>
      </c>
      <c r="D8" s="166"/>
      <c r="E8" s="167"/>
      <c r="F8" s="168"/>
      <c r="G8" s="169">
        <f>SUMIF(AG9:AG52,"&lt;&gt;NOR",G9:G52)</f>
        <v>0</v>
      </c>
      <c r="H8" s="163"/>
      <c r="I8" s="163">
        <f>SUM(I9:I52)</f>
        <v>58869.320000000007</v>
      </c>
      <c r="J8" s="163"/>
      <c r="K8" s="163">
        <f>SUM(K9:K52)</f>
        <v>63183.12000000001</v>
      </c>
      <c r="L8" s="163"/>
      <c r="M8" s="163">
        <f>SUM(M9:M52)</f>
        <v>0</v>
      </c>
      <c r="N8" s="163"/>
      <c r="O8" s="163">
        <f>SUM(O9:O52)</f>
        <v>3.15</v>
      </c>
      <c r="P8" s="163"/>
      <c r="Q8" s="163">
        <f>SUM(Q9:Q52)</f>
        <v>0</v>
      </c>
      <c r="R8" s="163"/>
      <c r="S8" s="163"/>
      <c r="T8" s="163"/>
      <c r="U8" s="163"/>
      <c r="V8" s="163">
        <f>SUM(V9:V52)</f>
        <v>103.88999999999997</v>
      </c>
      <c r="W8" s="163"/>
      <c r="X8" s="163"/>
      <c r="AG8" t="s">
        <v>146</v>
      </c>
    </row>
    <row r="9" spans="1:60" ht="20.399999999999999" outlineLevel="1" x14ac:dyDescent="0.25">
      <c r="A9" s="170">
        <v>1</v>
      </c>
      <c r="B9" s="171" t="s">
        <v>147</v>
      </c>
      <c r="C9" s="184" t="s">
        <v>148</v>
      </c>
      <c r="D9" s="172" t="s">
        <v>149</v>
      </c>
      <c r="E9" s="173">
        <v>9.5039999999999999E-2</v>
      </c>
      <c r="F9" s="174"/>
      <c r="G9" s="175">
        <f>ROUND(E9*F9,2)</f>
        <v>0</v>
      </c>
      <c r="H9" s="158">
        <v>4595.6899999999996</v>
      </c>
      <c r="I9" s="157">
        <f>ROUND(E9*H9,2)</f>
        <v>436.77</v>
      </c>
      <c r="J9" s="158">
        <v>3654.31</v>
      </c>
      <c r="K9" s="157">
        <f>ROUND(E9*J9,2)</f>
        <v>347.31</v>
      </c>
      <c r="L9" s="157">
        <v>15</v>
      </c>
      <c r="M9" s="157">
        <f>G9*(1+L9/100)</f>
        <v>0</v>
      </c>
      <c r="N9" s="157">
        <v>1.6823999999999999</v>
      </c>
      <c r="O9" s="157">
        <f>ROUND(E9*N9,2)</f>
        <v>0.16</v>
      </c>
      <c r="P9" s="157">
        <v>0</v>
      </c>
      <c r="Q9" s="157">
        <f>ROUND(E9*P9,2)</f>
        <v>0</v>
      </c>
      <c r="R9" s="157"/>
      <c r="S9" s="157" t="s">
        <v>150</v>
      </c>
      <c r="T9" s="157" t="s">
        <v>151</v>
      </c>
      <c r="U9" s="157">
        <v>6.8680000000000003</v>
      </c>
      <c r="V9" s="157">
        <f>ROUND(E9*U9,2)</f>
        <v>0.65</v>
      </c>
      <c r="W9" s="157"/>
      <c r="X9" s="157" t="s">
        <v>152</v>
      </c>
      <c r="Y9" s="148"/>
      <c r="Z9" s="148"/>
      <c r="AA9" s="148"/>
      <c r="AB9" s="148"/>
      <c r="AC9" s="148"/>
      <c r="AD9" s="148"/>
      <c r="AE9" s="148"/>
      <c r="AF9" s="148"/>
      <c r="AG9" s="148" t="s">
        <v>153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5" t="s">
        <v>154</v>
      </c>
      <c r="D10" s="159"/>
      <c r="E10" s="160">
        <v>9.5039999999999999E-2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155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0">
        <v>2</v>
      </c>
      <c r="B11" s="171" t="s">
        <v>156</v>
      </c>
      <c r="C11" s="184" t="s">
        <v>157</v>
      </c>
      <c r="D11" s="172" t="s">
        <v>158</v>
      </c>
      <c r="E11" s="173">
        <v>7.3400000000000002E-3</v>
      </c>
      <c r="F11" s="174"/>
      <c r="G11" s="175">
        <f>ROUND(E11*F11,2)</f>
        <v>0</v>
      </c>
      <c r="H11" s="158">
        <v>47266.02</v>
      </c>
      <c r="I11" s="157">
        <f>ROUND(E11*H11,2)</f>
        <v>346.93</v>
      </c>
      <c r="J11" s="158">
        <v>10671.88</v>
      </c>
      <c r="K11" s="157">
        <f>ROUND(E11*J11,2)</f>
        <v>78.33</v>
      </c>
      <c r="L11" s="157">
        <v>15</v>
      </c>
      <c r="M11" s="157">
        <f>G11*(1+L11/100)</f>
        <v>0</v>
      </c>
      <c r="N11" s="157">
        <v>1.0900000000000001</v>
      </c>
      <c r="O11" s="157">
        <f>ROUND(E11*N11,2)</f>
        <v>0.01</v>
      </c>
      <c r="P11" s="157">
        <v>0</v>
      </c>
      <c r="Q11" s="157">
        <f>ROUND(E11*P11,2)</f>
        <v>0</v>
      </c>
      <c r="R11" s="157"/>
      <c r="S11" s="157" t="s">
        <v>150</v>
      </c>
      <c r="T11" s="157" t="s">
        <v>151</v>
      </c>
      <c r="U11" s="157">
        <v>20.6</v>
      </c>
      <c r="V11" s="157">
        <f>ROUND(E11*U11,2)</f>
        <v>0.15</v>
      </c>
      <c r="W11" s="157"/>
      <c r="X11" s="157" t="s">
        <v>152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5" t="s">
        <v>159</v>
      </c>
      <c r="D12" s="159"/>
      <c r="E12" s="160">
        <v>7.3400000000000002E-3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155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0.399999999999999" outlineLevel="1" x14ac:dyDescent="0.25">
      <c r="A13" s="170">
        <v>3</v>
      </c>
      <c r="B13" s="171" t="s">
        <v>160</v>
      </c>
      <c r="C13" s="184" t="s">
        <v>161</v>
      </c>
      <c r="D13" s="172" t="s">
        <v>158</v>
      </c>
      <c r="E13" s="173">
        <v>5.1839999999999997E-2</v>
      </c>
      <c r="F13" s="174"/>
      <c r="G13" s="175">
        <f>ROUND(E13*F13,2)</f>
        <v>0</v>
      </c>
      <c r="H13" s="158">
        <v>46673.42</v>
      </c>
      <c r="I13" s="157">
        <f>ROUND(E13*H13,2)</f>
        <v>2419.5500000000002</v>
      </c>
      <c r="J13" s="158">
        <v>9668.58</v>
      </c>
      <c r="K13" s="157">
        <f>ROUND(E13*J13,2)</f>
        <v>501.22</v>
      </c>
      <c r="L13" s="157">
        <v>15</v>
      </c>
      <c r="M13" s="157">
        <f>G13*(1+L13/100)</f>
        <v>0</v>
      </c>
      <c r="N13" s="157">
        <v>1.0900000000000001</v>
      </c>
      <c r="O13" s="157">
        <f>ROUND(E13*N13,2)</f>
        <v>0.06</v>
      </c>
      <c r="P13" s="157">
        <v>0</v>
      </c>
      <c r="Q13" s="157">
        <f>ROUND(E13*P13,2)</f>
        <v>0</v>
      </c>
      <c r="R13" s="157"/>
      <c r="S13" s="157" t="s">
        <v>150</v>
      </c>
      <c r="T13" s="157" t="s">
        <v>151</v>
      </c>
      <c r="U13" s="157">
        <v>18.8</v>
      </c>
      <c r="V13" s="157">
        <f>ROUND(E13*U13,2)</f>
        <v>0.97</v>
      </c>
      <c r="W13" s="157"/>
      <c r="X13" s="157" t="s">
        <v>152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55"/>
      <c r="B14" s="156"/>
      <c r="C14" s="185" t="s">
        <v>162</v>
      </c>
      <c r="D14" s="159"/>
      <c r="E14" s="160">
        <v>5.1839999999999997E-2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155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0.399999999999999" outlineLevel="1" x14ac:dyDescent="0.25">
      <c r="A15" s="170">
        <v>4</v>
      </c>
      <c r="B15" s="171" t="s">
        <v>160</v>
      </c>
      <c r="C15" s="184" t="s">
        <v>163</v>
      </c>
      <c r="D15" s="172" t="s">
        <v>158</v>
      </c>
      <c r="E15" s="173">
        <v>0.14454</v>
      </c>
      <c r="F15" s="174"/>
      <c r="G15" s="175">
        <f>ROUND(E15*F15,2)</f>
        <v>0</v>
      </c>
      <c r="H15" s="158">
        <v>46673.42</v>
      </c>
      <c r="I15" s="157">
        <f>ROUND(E15*H15,2)</f>
        <v>6746.18</v>
      </c>
      <c r="J15" s="158">
        <v>9668.58</v>
      </c>
      <c r="K15" s="157">
        <f>ROUND(E15*J15,2)</f>
        <v>1397.5</v>
      </c>
      <c r="L15" s="157">
        <v>15</v>
      </c>
      <c r="M15" s="157">
        <f>G15*(1+L15/100)</f>
        <v>0</v>
      </c>
      <c r="N15" s="157">
        <v>1.0900000000000001</v>
      </c>
      <c r="O15" s="157">
        <f>ROUND(E15*N15,2)</f>
        <v>0.16</v>
      </c>
      <c r="P15" s="157">
        <v>0</v>
      </c>
      <c r="Q15" s="157">
        <f>ROUND(E15*P15,2)</f>
        <v>0</v>
      </c>
      <c r="R15" s="157"/>
      <c r="S15" s="157" t="s">
        <v>150</v>
      </c>
      <c r="T15" s="157" t="s">
        <v>151</v>
      </c>
      <c r="U15" s="157">
        <v>18.8</v>
      </c>
      <c r="V15" s="157">
        <f>ROUND(E15*U15,2)</f>
        <v>2.72</v>
      </c>
      <c r="W15" s="157"/>
      <c r="X15" s="157" t="s">
        <v>152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153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55"/>
      <c r="B16" s="156"/>
      <c r="C16" s="185" t="s">
        <v>164</v>
      </c>
      <c r="D16" s="159"/>
      <c r="E16" s="160">
        <v>0.14454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155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0.399999999999999" outlineLevel="1" x14ac:dyDescent="0.25">
      <c r="A17" s="170">
        <v>5</v>
      </c>
      <c r="B17" s="171" t="s">
        <v>165</v>
      </c>
      <c r="C17" s="184" t="s">
        <v>166</v>
      </c>
      <c r="D17" s="172" t="s">
        <v>167</v>
      </c>
      <c r="E17" s="173">
        <v>56.569249999999997</v>
      </c>
      <c r="F17" s="174"/>
      <c r="G17" s="175">
        <f>ROUND(E17*F17,2)</f>
        <v>0</v>
      </c>
      <c r="H17" s="158">
        <v>527.26</v>
      </c>
      <c r="I17" s="157">
        <f>ROUND(E17*H17,2)</f>
        <v>29826.7</v>
      </c>
      <c r="J17" s="158">
        <v>607.94000000000005</v>
      </c>
      <c r="K17" s="157">
        <f>ROUND(E17*J17,2)</f>
        <v>34390.71</v>
      </c>
      <c r="L17" s="157">
        <v>15</v>
      </c>
      <c r="M17" s="157">
        <f>G17*(1+L17/100)</f>
        <v>0</v>
      </c>
      <c r="N17" s="157">
        <v>2.5649999999999999E-2</v>
      </c>
      <c r="O17" s="157">
        <f>ROUND(E17*N17,2)</f>
        <v>1.45</v>
      </c>
      <c r="P17" s="157">
        <v>0</v>
      </c>
      <c r="Q17" s="157">
        <f>ROUND(E17*P17,2)</f>
        <v>0</v>
      </c>
      <c r="R17" s="157"/>
      <c r="S17" s="157" t="s">
        <v>150</v>
      </c>
      <c r="T17" s="157" t="s">
        <v>151</v>
      </c>
      <c r="U17" s="157">
        <v>0.99</v>
      </c>
      <c r="V17" s="157">
        <f>ROUND(E17*U17,2)</f>
        <v>56</v>
      </c>
      <c r="W17" s="157"/>
      <c r="X17" s="157" t="s">
        <v>152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153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5" t="s">
        <v>168</v>
      </c>
      <c r="D18" s="159"/>
      <c r="E18" s="160">
        <v>14.3735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155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55"/>
      <c r="B19" s="156"/>
      <c r="C19" s="185" t="s">
        <v>169</v>
      </c>
      <c r="D19" s="159"/>
      <c r="E19" s="160">
        <v>-1.6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155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5"/>
      <c r="B20" s="156"/>
      <c r="C20" s="185" t="s">
        <v>170</v>
      </c>
      <c r="D20" s="159"/>
      <c r="E20" s="160">
        <v>7.3049999999999997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155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5" t="s">
        <v>169</v>
      </c>
      <c r="D21" s="159"/>
      <c r="E21" s="160">
        <v>-1.6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155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5" t="s">
        <v>171</v>
      </c>
      <c r="D22" s="159"/>
      <c r="E22" s="160">
        <v>20.831250000000001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155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185" t="s">
        <v>172</v>
      </c>
      <c r="D23" s="159"/>
      <c r="E23" s="160">
        <v>-1.8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5" t="s">
        <v>173</v>
      </c>
      <c r="D24" s="159"/>
      <c r="E24" s="160">
        <v>6.2562499999999996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155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5" t="s">
        <v>172</v>
      </c>
      <c r="D25" s="159"/>
      <c r="E25" s="160">
        <v>-1.8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155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5" t="s">
        <v>174</v>
      </c>
      <c r="D26" s="159"/>
      <c r="E26" s="160">
        <v>8.0712499999999991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155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185" t="s">
        <v>172</v>
      </c>
      <c r="D27" s="159"/>
      <c r="E27" s="160">
        <v>-1.8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155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5" t="s">
        <v>175</v>
      </c>
      <c r="D28" s="159"/>
      <c r="E28" s="160">
        <v>9.9320000000000004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155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5" t="s">
        <v>169</v>
      </c>
      <c r="D29" s="159"/>
      <c r="E29" s="160">
        <v>-1.6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155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0.399999999999999" outlineLevel="1" x14ac:dyDescent="0.25">
      <c r="A30" s="170">
        <v>6</v>
      </c>
      <c r="B30" s="171" t="s">
        <v>176</v>
      </c>
      <c r="C30" s="184" t="s">
        <v>177</v>
      </c>
      <c r="D30" s="172" t="s">
        <v>167</v>
      </c>
      <c r="E30" s="173">
        <v>3.78</v>
      </c>
      <c r="F30" s="174"/>
      <c r="G30" s="175">
        <f>ROUND(E30*F30,2)</f>
        <v>0</v>
      </c>
      <c r="H30" s="158">
        <v>810.3</v>
      </c>
      <c r="I30" s="157">
        <f>ROUND(E30*H30,2)</f>
        <v>3062.93</v>
      </c>
      <c r="J30" s="158">
        <v>793.5</v>
      </c>
      <c r="K30" s="157">
        <f>ROUND(E30*J30,2)</f>
        <v>2999.43</v>
      </c>
      <c r="L30" s="157">
        <v>15</v>
      </c>
      <c r="M30" s="157">
        <f>G30*(1+L30/100)</f>
        <v>0</v>
      </c>
      <c r="N30" s="157">
        <v>4.768E-2</v>
      </c>
      <c r="O30" s="157">
        <f>ROUND(E30*N30,2)</f>
        <v>0.18</v>
      </c>
      <c r="P30" s="157">
        <v>0</v>
      </c>
      <c r="Q30" s="157">
        <f>ROUND(E30*P30,2)</f>
        <v>0</v>
      </c>
      <c r="R30" s="157"/>
      <c r="S30" s="157" t="s">
        <v>150</v>
      </c>
      <c r="T30" s="157" t="s">
        <v>151</v>
      </c>
      <c r="U30" s="157">
        <v>1.2869999999999999</v>
      </c>
      <c r="V30" s="157">
        <f>ROUND(E30*U30,2)</f>
        <v>4.8600000000000003</v>
      </c>
      <c r="W30" s="157"/>
      <c r="X30" s="157" t="s">
        <v>152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185" t="s">
        <v>178</v>
      </c>
      <c r="D31" s="159"/>
      <c r="E31" s="160">
        <v>3.78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155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6">
        <v>7</v>
      </c>
      <c r="B32" s="177" t="s">
        <v>179</v>
      </c>
      <c r="C32" s="186" t="s">
        <v>180</v>
      </c>
      <c r="D32" s="178" t="s">
        <v>181</v>
      </c>
      <c r="E32" s="179">
        <v>2</v>
      </c>
      <c r="F32" s="180"/>
      <c r="G32" s="181">
        <f>ROUND(E32*F32,2)</f>
        <v>0</v>
      </c>
      <c r="H32" s="158">
        <v>6.28</v>
      </c>
      <c r="I32" s="157">
        <f>ROUND(E32*H32,2)</f>
        <v>12.56</v>
      </c>
      <c r="J32" s="158">
        <v>527.32000000000005</v>
      </c>
      <c r="K32" s="157">
        <f>ROUND(E32*J32,2)</f>
        <v>1054.6400000000001</v>
      </c>
      <c r="L32" s="157">
        <v>15</v>
      </c>
      <c r="M32" s="157">
        <f>G32*(1+L32/100)</f>
        <v>0</v>
      </c>
      <c r="N32" s="157">
        <v>1.6000000000000001E-4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150</v>
      </c>
      <c r="T32" s="157" t="s">
        <v>151</v>
      </c>
      <c r="U32" s="157">
        <v>0.94</v>
      </c>
      <c r="V32" s="157">
        <f>ROUND(E32*U32,2)</f>
        <v>1.88</v>
      </c>
      <c r="W32" s="157"/>
      <c r="X32" s="157" t="s">
        <v>152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6">
        <v>8</v>
      </c>
      <c r="B33" s="177" t="s">
        <v>182</v>
      </c>
      <c r="C33" s="186" t="s">
        <v>183</v>
      </c>
      <c r="D33" s="178" t="s">
        <v>181</v>
      </c>
      <c r="E33" s="179">
        <v>6</v>
      </c>
      <c r="F33" s="180"/>
      <c r="G33" s="181">
        <f>ROUND(E33*F33,2)</f>
        <v>0</v>
      </c>
      <c r="H33" s="158">
        <v>523.03</v>
      </c>
      <c r="I33" s="157">
        <f>ROUND(E33*H33,2)</f>
        <v>3138.18</v>
      </c>
      <c r="J33" s="158">
        <v>522.97</v>
      </c>
      <c r="K33" s="157">
        <f>ROUND(E33*J33,2)</f>
        <v>3137.82</v>
      </c>
      <c r="L33" s="157">
        <v>15</v>
      </c>
      <c r="M33" s="157">
        <f>G33*(1+L33/100)</f>
        <v>0</v>
      </c>
      <c r="N33" s="157">
        <v>5.5500000000000002E-3</v>
      </c>
      <c r="O33" s="157">
        <f>ROUND(E33*N33,2)</f>
        <v>0.03</v>
      </c>
      <c r="P33" s="157">
        <v>0</v>
      </c>
      <c r="Q33" s="157">
        <f>ROUND(E33*P33,2)</f>
        <v>0</v>
      </c>
      <c r="R33" s="157"/>
      <c r="S33" s="157" t="s">
        <v>150</v>
      </c>
      <c r="T33" s="157" t="s">
        <v>150</v>
      </c>
      <c r="U33" s="157">
        <v>0.95699999999999996</v>
      </c>
      <c r="V33" s="157">
        <f>ROUND(E33*U33,2)</f>
        <v>5.74</v>
      </c>
      <c r="W33" s="157"/>
      <c r="X33" s="157" t="s">
        <v>152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153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0">
        <v>9</v>
      </c>
      <c r="B34" s="171" t="s">
        <v>184</v>
      </c>
      <c r="C34" s="184" t="s">
        <v>185</v>
      </c>
      <c r="D34" s="172" t="s">
        <v>167</v>
      </c>
      <c r="E34" s="173">
        <v>2.4</v>
      </c>
      <c r="F34" s="174"/>
      <c r="G34" s="175">
        <f>ROUND(E34*F34,2)</f>
        <v>0</v>
      </c>
      <c r="H34" s="158">
        <v>517.65</v>
      </c>
      <c r="I34" s="157">
        <f>ROUND(E34*H34,2)</f>
        <v>1242.3599999999999</v>
      </c>
      <c r="J34" s="158">
        <v>411.85</v>
      </c>
      <c r="K34" s="157">
        <f>ROUND(E34*J34,2)</f>
        <v>988.44</v>
      </c>
      <c r="L34" s="157">
        <v>15</v>
      </c>
      <c r="M34" s="157">
        <f>G34*(1+L34/100)</f>
        <v>0</v>
      </c>
      <c r="N34" s="157">
        <v>7.392E-2</v>
      </c>
      <c r="O34" s="157">
        <f>ROUND(E34*N34,2)</f>
        <v>0.18</v>
      </c>
      <c r="P34" s="157">
        <v>0</v>
      </c>
      <c r="Q34" s="157">
        <f>ROUND(E34*P34,2)</f>
        <v>0</v>
      </c>
      <c r="R34" s="157"/>
      <c r="S34" s="157" t="s">
        <v>150</v>
      </c>
      <c r="T34" s="157" t="s">
        <v>151</v>
      </c>
      <c r="U34" s="157">
        <v>0.77700000000000002</v>
      </c>
      <c r="V34" s="157">
        <f>ROUND(E34*U34,2)</f>
        <v>1.86</v>
      </c>
      <c r="W34" s="157"/>
      <c r="X34" s="157" t="s">
        <v>152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5" t="s">
        <v>186</v>
      </c>
      <c r="D35" s="159"/>
      <c r="E35" s="160">
        <v>2.4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155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0">
        <v>10</v>
      </c>
      <c r="B36" s="171" t="s">
        <v>187</v>
      </c>
      <c r="C36" s="184" t="s">
        <v>188</v>
      </c>
      <c r="D36" s="172" t="s">
        <v>167</v>
      </c>
      <c r="E36" s="173">
        <v>0.79200000000000004</v>
      </c>
      <c r="F36" s="174"/>
      <c r="G36" s="175">
        <f>ROUND(E36*F36,2)</f>
        <v>0</v>
      </c>
      <c r="H36" s="158">
        <v>271.06</v>
      </c>
      <c r="I36" s="157">
        <f>ROUND(E36*H36,2)</f>
        <v>214.68</v>
      </c>
      <c r="J36" s="158">
        <v>649.64</v>
      </c>
      <c r="K36" s="157">
        <f>ROUND(E36*J36,2)</f>
        <v>514.51</v>
      </c>
      <c r="L36" s="157">
        <v>15</v>
      </c>
      <c r="M36" s="157">
        <f>G36*(1+L36/100)</f>
        <v>0</v>
      </c>
      <c r="N36" s="157">
        <v>0.17444000000000001</v>
      </c>
      <c r="O36" s="157">
        <f>ROUND(E36*N36,2)</f>
        <v>0.14000000000000001</v>
      </c>
      <c r="P36" s="157">
        <v>0</v>
      </c>
      <c r="Q36" s="157">
        <f>ROUND(E36*P36,2)</f>
        <v>0</v>
      </c>
      <c r="R36" s="157"/>
      <c r="S36" s="157" t="s">
        <v>150</v>
      </c>
      <c r="T36" s="157" t="s">
        <v>151</v>
      </c>
      <c r="U36" s="157">
        <v>1.21</v>
      </c>
      <c r="V36" s="157">
        <f>ROUND(E36*U36,2)</f>
        <v>0.96</v>
      </c>
      <c r="W36" s="157"/>
      <c r="X36" s="157" t="s">
        <v>152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55"/>
      <c r="B37" s="156"/>
      <c r="C37" s="185" t="s">
        <v>189</v>
      </c>
      <c r="D37" s="159"/>
      <c r="E37" s="160">
        <v>0.79200000000000004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155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0.399999999999999" outlineLevel="1" x14ac:dyDescent="0.25">
      <c r="A38" s="170">
        <v>11</v>
      </c>
      <c r="B38" s="171" t="s">
        <v>190</v>
      </c>
      <c r="C38" s="184" t="s">
        <v>191</v>
      </c>
      <c r="D38" s="172" t="s">
        <v>167</v>
      </c>
      <c r="E38" s="173">
        <v>19.116499999999998</v>
      </c>
      <c r="F38" s="174"/>
      <c r="G38" s="175">
        <f>ROUND(E38*F38,2)</f>
        <v>0</v>
      </c>
      <c r="H38" s="158">
        <v>301.18</v>
      </c>
      <c r="I38" s="157">
        <f>ROUND(E38*H38,2)</f>
        <v>5757.51</v>
      </c>
      <c r="J38" s="158">
        <v>422.62</v>
      </c>
      <c r="K38" s="157">
        <f>ROUND(E38*J38,2)</f>
        <v>8079.02</v>
      </c>
      <c r="L38" s="157">
        <v>15</v>
      </c>
      <c r="M38" s="157">
        <f>G38*(1+L38/100)</f>
        <v>0</v>
      </c>
      <c r="N38" s="157">
        <v>1.201E-2</v>
      </c>
      <c r="O38" s="157">
        <f>ROUND(E38*N38,2)</f>
        <v>0.23</v>
      </c>
      <c r="P38" s="157">
        <v>0</v>
      </c>
      <c r="Q38" s="157">
        <f>ROUND(E38*P38,2)</f>
        <v>0</v>
      </c>
      <c r="R38" s="157"/>
      <c r="S38" s="157" t="s">
        <v>150</v>
      </c>
      <c r="T38" s="157" t="s">
        <v>151</v>
      </c>
      <c r="U38" s="157">
        <v>0.69</v>
      </c>
      <c r="V38" s="157">
        <f>ROUND(E38*U38,2)</f>
        <v>13.19</v>
      </c>
      <c r="W38" s="157"/>
      <c r="X38" s="157" t="s">
        <v>152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85" t="s">
        <v>192</v>
      </c>
      <c r="D39" s="159"/>
      <c r="E39" s="160">
        <v>7.9429999999999996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155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85" t="s">
        <v>169</v>
      </c>
      <c r="D40" s="159"/>
      <c r="E40" s="160">
        <v>-1.6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155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5"/>
      <c r="B41" s="156"/>
      <c r="C41" s="185" t="s">
        <v>168</v>
      </c>
      <c r="D41" s="159"/>
      <c r="E41" s="160">
        <v>14.3735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155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185" t="s">
        <v>169</v>
      </c>
      <c r="D42" s="159"/>
      <c r="E42" s="160">
        <v>-1.6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155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70">
        <v>12</v>
      </c>
      <c r="B43" s="171" t="s">
        <v>193</v>
      </c>
      <c r="C43" s="184" t="s">
        <v>194</v>
      </c>
      <c r="D43" s="172" t="s">
        <v>167</v>
      </c>
      <c r="E43" s="173">
        <v>0.78</v>
      </c>
      <c r="F43" s="174"/>
      <c r="G43" s="175">
        <f>ROUND(E43*F43,2)</f>
        <v>0</v>
      </c>
      <c r="H43" s="158">
        <v>772.48</v>
      </c>
      <c r="I43" s="157">
        <f>ROUND(E43*H43,2)</f>
        <v>602.53</v>
      </c>
      <c r="J43" s="158">
        <v>1193.22</v>
      </c>
      <c r="K43" s="157">
        <f>ROUND(E43*J43,2)</f>
        <v>930.71</v>
      </c>
      <c r="L43" s="157">
        <v>15</v>
      </c>
      <c r="M43" s="157">
        <f>G43*(1+L43/100)</f>
        <v>0</v>
      </c>
      <c r="N43" s="157">
        <v>0.47738000000000003</v>
      </c>
      <c r="O43" s="157">
        <f>ROUND(E43*N43,2)</f>
        <v>0.37</v>
      </c>
      <c r="P43" s="157">
        <v>0</v>
      </c>
      <c r="Q43" s="157">
        <f>ROUND(E43*P43,2)</f>
        <v>0</v>
      </c>
      <c r="R43" s="157"/>
      <c r="S43" s="157" t="s">
        <v>150</v>
      </c>
      <c r="T43" s="157" t="s">
        <v>151</v>
      </c>
      <c r="U43" s="157">
        <v>2.2360000000000002</v>
      </c>
      <c r="V43" s="157">
        <f>ROUND(E43*U43,2)</f>
        <v>1.74</v>
      </c>
      <c r="W43" s="157"/>
      <c r="X43" s="157" t="s">
        <v>152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55"/>
      <c r="B44" s="156"/>
      <c r="C44" s="185" t="s">
        <v>195</v>
      </c>
      <c r="D44" s="159"/>
      <c r="E44" s="160">
        <v>0.78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155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70">
        <v>13</v>
      </c>
      <c r="B45" s="171" t="s">
        <v>196</v>
      </c>
      <c r="C45" s="184" t="s">
        <v>197</v>
      </c>
      <c r="D45" s="172" t="s">
        <v>167</v>
      </c>
      <c r="E45" s="173">
        <v>12.323</v>
      </c>
      <c r="F45" s="174"/>
      <c r="G45" s="175">
        <f>ROUND(E45*F45,2)</f>
        <v>0</v>
      </c>
      <c r="H45" s="158">
        <v>324.70999999999998</v>
      </c>
      <c r="I45" s="157">
        <f>ROUND(E45*H45,2)</f>
        <v>4001.4</v>
      </c>
      <c r="J45" s="158">
        <v>616.89</v>
      </c>
      <c r="K45" s="157">
        <f>ROUND(E45*J45,2)</f>
        <v>7601.94</v>
      </c>
      <c r="L45" s="157">
        <v>15</v>
      </c>
      <c r="M45" s="157">
        <f>G45*(1+L45/100)</f>
        <v>0</v>
      </c>
      <c r="N45" s="157">
        <v>1.201E-2</v>
      </c>
      <c r="O45" s="157">
        <f>ROUND(E45*N45,2)</f>
        <v>0.15</v>
      </c>
      <c r="P45" s="157">
        <v>0</v>
      </c>
      <c r="Q45" s="157">
        <f>ROUND(E45*P45,2)</f>
        <v>0</v>
      </c>
      <c r="R45" s="157"/>
      <c r="S45" s="157" t="s">
        <v>198</v>
      </c>
      <c r="T45" s="157" t="s">
        <v>151</v>
      </c>
      <c r="U45" s="157">
        <v>0.95</v>
      </c>
      <c r="V45" s="157">
        <f>ROUND(E45*U45,2)</f>
        <v>11.71</v>
      </c>
      <c r="W45" s="157"/>
      <c r="X45" s="157" t="s">
        <v>152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153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5"/>
      <c r="B46" s="156"/>
      <c r="C46" s="185" t="s">
        <v>199</v>
      </c>
      <c r="D46" s="159"/>
      <c r="E46" s="160">
        <v>13.923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155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55"/>
      <c r="B47" s="156"/>
      <c r="C47" s="185" t="s">
        <v>169</v>
      </c>
      <c r="D47" s="159"/>
      <c r="E47" s="160">
        <v>-1.6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155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70">
        <v>14</v>
      </c>
      <c r="B48" s="171" t="s">
        <v>200</v>
      </c>
      <c r="C48" s="184" t="s">
        <v>201</v>
      </c>
      <c r="D48" s="172" t="s">
        <v>167</v>
      </c>
      <c r="E48" s="173">
        <v>1.04</v>
      </c>
      <c r="F48" s="174"/>
      <c r="G48" s="175">
        <f>ROUND(E48*F48,2)</f>
        <v>0</v>
      </c>
      <c r="H48" s="158">
        <v>483.13</v>
      </c>
      <c r="I48" s="157">
        <f>ROUND(E48*H48,2)</f>
        <v>502.46</v>
      </c>
      <c r="J48" s="158">
        <v>1116.8699999999999</v>
      </c>
      <c r="K48" s="157">
        <f>ROUND(E48*J48,2)</f>
        <v>1161.54</v>
      </c>
      <c r="L48" s="157">
        <v>15</v>
      </c>
      <c r="M48" s="157">
        <f>G48*(1+L48/100)</f>
        <v>0</v>
      </c>
      <c r="N48" s="157">
        <v>1.8579999999999999E-2</v>
      </c>
      <c r="O48" s="157">
        <f>ROUND(E48*N48,2)</f>
        <v>0.02</v>
      </c>
      <c r="P48" s="157">
        <v>0</v>
      </c>
      <c r="Q48" s="157">
        <f>ROUND(E48*P48,2)</f>
        <v>0</v>
      </c>
      <c r="R48" s="157"/>
      <c r="S48" s="157" t="s">
        <v>198</v>
      </c>
      <c r="T48" s="157" t="s">
        <v>151</v>
      </c>
      <c r="U48" s="157">
        <v>1.4</v>
      </c>
      <c r="V48" s="157">
        <f>ROUND(E48*U48,2)</f>
        <v>1.46</v>
      </c>
      <c r="W48" s="157"/>
      <c r="X48" s="157" t="s">
        <v>152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153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185" t="s">
        <v>202</v>
      </c>
      <c r="D49" s="159"/>
      <c r="E49" s="160">
        <v>1.04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155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70">
        <v>15</v>
      </c>
      <c r="B50" s="171" t="s">
        <v>203</v>
      </c>
      <c r="C50" s="184" t="s">
        <v>204</v>
      </c>
      <c r="D50" s="172" t="s">
        <v>158</v>
      </c>
      <c r="E50" s="173">
        <v>7.3400000000000002E-3</v>
      </c>
      <c r="F50" s="174"/>
      <c r="G50" s="175">
        <f>ROUND(E50*F50,2)</f>
        <v>0</v>
      </c>
      <c r="H50" s="158">
        <v>44683.5</v>
      </c>
      <c r="I50" s="157">
        <f>ROUND(E50*H50,2)</f>
        <v>327.98</v>
      </c>
      <c r="J50" s="158">
        <v>0</v>
      </c>
      <c r="K50" s="157">
        <f>ROUND(E50*J50,2)</f>
        <v>0</v>
      </c>
      <c r="L50" s="157">
        <v>15</v>
      </c>
      <c r="M50" s="157">
        <f>G50*(1+L50/100)</f>
        <v>0</v>
      </c>
      <c r="N50" s="157">
        <v>1</v>
      </c>
      <c r="O50" s="157">
        <f>ROUND(E50*N50,2)</f>
        <v>0.01</v>
      </c>
      <c r="P50" s="157">
        <v>0</v>
      </c>
      <c r="Q50" s="157">
        <f>ROUND(E50*P50,2)</f>
        <v>0</v>
      </c>
      <c r="R50" s="157" t="s">
        <v>205</v>
      </c>
      <c r="S50" s="157" t="s">
        <v>150</v>
      </c>
      <c r="T50" s="157" t="s">
        <v>151</v>
      </c>
      <c r="U50" s="157">
        <v>0</v>
      </c>
      <c r="V50" s="157">
        <f>ROUND(E50*U50,2)</f>
        <v>0</v>
      </c>
      <c r="W50" s="157"/>
      <c r="X50" s="157" t="s">
        <v>206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207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5" t="s">
        <v>159</v>
      </c>
      <c r="D51" s="159"/>
      <c r="E51" s="160">
        <v>7.3400000000000002E-3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155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76">
        <v>16</v>
      </c>
      <c r="B52" s="177" t="s">
        <v>208</v>
      </c>
      <c r="C52" s="186" t="s">
        <v>209</v>
      </c>
      <c r="D52" s="178" t="s">
        <v>181</v>
      </c>
      <c r="E52" s="179">
        <v>2</v>
      </c>
      <c r="F52" s="180"/>
      <c r="G52" s="181">
        <f>ROUND(E52*F52,2)</f>
        <v>0</v>
      </c>
      <c r="H52" s="158">
        <v>115.3</v>
      </c>
      <c r="I52" s="157">
        <f>ROUND(E52*H52,2)</f>
        <v>230.6</v>
      </c>
      <c r="J52" s="158">
        <v>0</v>
      </c>
      <c r="K52" s="157">
        <f>ROUND(E52*J52,2)</f>
        <v>0</v>
      </c>
      <c r="L52" s="157">
        <v>15</v>
      </c>
      <c r="M52" s="157">
        <f>G52*(1+L52/100)</f>
        <v>0</v>
      </c>
      <c r="N52" s="157">
        <v>5.9999999999999995E-4</v>
      </c>
      <c r="O52" s="157">
        <f>ROUND(E52*N52,2)</f>
        <v>0</v>
      </c>
      <c r="P52" s="157">
        <v>0</v>
      </c>
      <c r="Q52" s="157">
        <f>ROUND(E52*P52,2)</f>
        <v>0</v>
      </c>
      <c r="R52" s="157" t="s">
        <v>205</v>
      </c>
      <c r="S52" s="157" t="s">
        <v>150</v>
      </c>
      <c r="T52" s="157" t="s">
        <v>151</v>
      </c>
      <c r="U52" s="157">
        <v>0</v>
      </c>
      <c r="V52" s="157">
        <f>ROUND(E52*U52,2)</f>
        <v>0</v>
      </c>
      <c r="W52" s="157"/>
      <c r="X52" s="157" t="s">
        <v>206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207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5">
      <c r="A53" s="164" t="s">
        <v>145</v>
      </c>
      <c r="B53" s="165" t="s">
        <v>53</v>
      </c>
      <c r="C53" s="183" t="s">
        <v>54</v>
      </c>
      <c r="D53" s="166"/>
      <c r="E53" s="167"/>
      <c r="F53" s="168"/>
      <c r="G53" s="169">
        <f>SUMIF(AG54:AG68,"&lt;&gt;NOR",G54:G68)</f>
        <v>0</v>
      </c>
      <c r="H53" s="163"/>
      <c r="I53" s="163">
        <f>SUM(I54:I68)</f>
        <v>34936.089999999997</v>
      </c>
      <c r="J53" s="163"/>
      <c r="K53" s="163">
        <f>SUM(K54:K68)</f>
        <v>85589.63</v>
      </c>
      <c r="L53" s="163"/>
      <c r="M53" s="163">
        <f>SUM(M54:M68)</f>
        <v>0</v>
      </c>
      <c r="N53" s="163"/>
      <c r="O53" s="163">
        <f>SUM(O54:O68)</f>
        <v>1.56</v>
      </c>
      <c r="P53" s="163"/>
      <c r="Q53" s="163">
        <f>SUM(Q54:Q68)</f>
        <v>0</v>
      </c>
      <c r="R53" s="163"/>
      <c r="S53" s="163"/>
      <c r="T53" s="163"/>
      <c r="U53" s="163"/>
      <c r="V53" s="163">
        <f>SUM(V54:V68)</f>
        <v>130.81</v>
      </c>
      <c r="W53" s="163"/>
      <c r="X53" s="163"/>
      <c r="AG53" t="s">
        <v>146</v>
      </c>
    </row>
    <row r="54" spans="1:60" outlineLevel="1" x14ac:dyDescent="0.25">
      <c r="A54" s="170">
        <v>17</v>
      </c>
      <c r="B54" s="171" t="s">
        <v>210</v>
      </c>
      <c r="C54" s="184" t="s">
        <v>211</v>
      </c>
      <c r="D54" s="172" t="s">
        <v>167</v>
      </c>
      <c r="E54" s="173">
        <v>124.87</v>
      </c>
      <c r="F54" s="174"/>
      <c r="G54" s="175">
        <f>ROUND(E54*F54,2)</f>
        <v>0</v>
      </c>
      <c r="H54" s="158">
        <v>265.24</v>
      </c>
      <c r="I54" s="157">
        <f>ROUND(E54*H54,2)</f>
        <v>33120.519999999997</v>
      </c>
      <c r="J54" s="158">
        <v>626.86</v>
      </c>
      <c r="K54" s="157">
        <f>ROUND(E54*J54,2)</f>
        <v>78276.009999999995</v>
      </c>
      <c r="L54" s="157">
        <v>15</v>
      </c>
      <c r="M54" s="157">
        <f>G54*(1+L54/100)</f>
        <v>0</v>
      </c>
      <c r="N54" s="157">
        <v>1.1900000000000001E-2</v>
      </c>
      <c r="O54" s="157">
        <f>ROUND(E54*N54,2)</f>
        <v>1.49</v>
      </c>
      <c r="P54" s="157">
        <v>0</v>
      </c>
      <c r="Q54" s="157">
        <f>ROUND(E54*P54,2)</f>
        <v>0</v>
      </c>
      <c r="R54" s="157"/>
      <c r="S54" s="157" t="s">
        <v>150</v>
      </c>
      <c r="T54" s="157" t="s">
        <v>151</v>
      </c>
      <c r="U54" s="157">
        <v>0.95</v>
      </c>
      <c r="V54" s="157">
        <f>ROUND(E54*U54,2)</f>
        <v>118.63</v>
      </c>
      <c r="W54" s="157"/>
      <c r="X54" s="157" t="s">
        <v>152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153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185" t="s">
        <v>212</v>
      </c>
      <c r="D55" s="159"/>
      <c r="E55" s="160">
        <v>25.43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155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5" t="s">
        <v>213</v>
      </c>
      <c r="D56" s="159"/>
      <c r="E56" s="160">
        <v>4.9000000000000004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155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55"/>
      <c r="B57" s="156"/>
      <c r="C57" s="185" t="s">
        <v>214</v>
      </c>
      <c r="D57" s="159"/>
      <c r="E57" s="160">
        <v>15.53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155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5" t="s">
        <v>215</v>
      </c>
      <c r="D58" s="159"/>
      <c r="E58" s="160">
        <v>1.47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155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5" t="s">
        <v>216</v>
      </c>
      <c r="D59" s="159"/>
      <c r="E59" s="160">
        <v>39.79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155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55"/>
      <c r="B60" s="156"/>
      <c r="C60" s="185" t="s">
        <v>217</v>
      </c>
      <c r="D60" s="159"/>
      <c r="E60" s="160">
        <v>13.29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155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185" t="s">
        <v>218</v>
      </c>
      <c r="D61" s="159"/>
      <c r="E61" s="160">
        <v>11.48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155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185" t="s">
        <v>219</v>
      </c>
      <c r="D62" s="159"/>
      <c r="E62" s="160">
        <v>12.98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155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70">
        <v>18</v>
      </c>
      <c r="B63" s="171" t="s">
        <v>220</v>
      </c>
      <c r="C63" s="184" t="s">
        <v>221</v>
      </c>
      <c r="D63" s="172" t="s">
        <v>167</v>
      </c>
      <c r="E63" s="173">
        <v>5.55</v>
      </c>
      <c r="F63" s="174"/>
      <c r="G63" s="175">
        <f>ROUND(E63*F63,2)</f>
        <v>0</v>
      </c>
      <c r="H63" s="158">
        <v>327.13</v>
      </c>
      <c r="I63" s="157">
        <f>ROUND(E63*H63,2)</f>
        <v>1815.57</v>
      </c>
      <c r="J63" s="158">
        <v>621.47</v>
      </c>
      <c r="K63" s="157">
        <f>ROUND(E63*J63,2)</f>
        <v>3449.16</v>
      </c>
      <c r="L63" s="157">
        <v>15</v>
      </c>
      <c r="M63" s="157">
        <f>G63*(1+L63/100)</f>
        <v>0</v>
      </c>
      <c r="N63" s="157">
        <v>1.201E-2</v>
      </c>
      <c r="O63" s="157">
        <f>ROUND(E63*N63,2)</f>
        <v>7.0000000000000007E-2</v>
      </c>
      <c r="P63" s="157">
        <v>0</v>
      </c>
      <c r="Q63" s="157">
        <f>ROUND(E63*P63,2)</f>
        <v>0</v>
      </c>
      <c r="R63" s="157"/>
      <c r="S63" s="157" t="s">
        <v>150</v>
      </c>
      <c r="T63" s="157" t="s">
        <v>151</v>
      </c>
      <c r="U63" s="157">
        <v>0.95</v>
      </c>
      <c r="V63" s="157">
        <f>ROUND(E63*U63,2)</f>
        <v>5.27</v>
      </c>
      <c r="W63" s="157"/>
      <c r="X63" s="157" t="s">
        <v>152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153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5" t="s">
        <v>222</v>
      </c>
      <c r="D64" s="159"/>
      <c r="E64" s="160">
        <v>5.55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155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70">
        <v>19</v>
      </c>
      <c r="B65" s="171" t="s">
        <v>223</v>
      </c>
      <c r="C65" s="184" t="s">
        <v>224</v>
      </c>
      <c r="D65" s="172" t="s">
        <v>167</v>
      </c>
      <c r="E65" s="173">
        <v>11.92</v>
      </c>
      <c r="F65" s="174"/>
      <c r="G65" s="175">
        <f>ROUND(E65*F65,2)</f>
        <v>0</v>
      </c>
      <c r="H65" s="158">
        <v>0</v>
      </c>
      <c r="I65" s="157">
        <f>ROUND(E65*H65,2)</f>
        <v>0</v>
      </c>
      <c r="J65" s="158">
        <v>324.2</v>
      </c>
      <c r="K65" s="157">
        <f>ROUND(E65*J65,2)</f>
        <v>3864.46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150</v>
      </c>
      <c r="T65" s="157" t="s">
        <v>151</v>
      </c>
      <c r="U65" s="157">
        <v>0.57999999999999996</v>
      </c>
      <c r="V65" s="157">
        <f>ROUND(E65*U65,2)</f>
        <v>6.91</v>
      </c>
      <c r="W65" s="157"/>
      <c r="X65" s="157" t="s">
        <v>152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153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185" t="s">
        <v>213</v>
      </c>
      <c r="D66" s="159"/>
      <c r="E66" s="160">
        <v>4.9000000000000004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155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5" t="s">
        <v>215</v>
      </c>
      <c r="D67" s="159"/>
      <c r="E67" s="160">
        <v>1.47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155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185" t="s">
        <v>222</v>
      </c>
      <c r="D68" s="159"/>
      <c r="E68" s="160">
        <v>5.55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155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5">
      <c r="A69" s="164" t="s">
        <v>145</v>
      </c>
      <c r="B69" s="165" t="s">
        <v>55</v>
      </c>
      <c r="C69" s="183" t="s">
        <v>56</v>
      </c>
      <c r="D69" s="166"/>
      <c r="E69" s="167"/>
      <c r="F69" s="168"/>
      <c r="G69" s="169">
        <f>SUMIF(AG70:AG182,"&lt;&gt;NOR",G70:G182)</f>
        <v>0</v>
      </c>
      <c r="H69" s="163"/>
      <c r="I69" s="163">
        <f>SUM(I70:I182)</f>
        <v>34976.89</v>
      </c>
      <c r="J69" s="163"/>
      <c r="K69" s="163">
        <f>SUM(K70:K182)</f>
        <v>121651.73000000001</v>
      </c>
      <c r="L69" s="163"/>
      <c r="M69" s="163">
        <f>SUM(M70:M182)</f>
        <v>0</v>
      </c>
      <c r="N69" s="163"/>
      <c r="O69" s="163">
        <f>SUM(O70:O182)</f>
        <v>5.0100000000000007</v>
      </c>
      <c r="P69" s="163"/>
      <c r="Q69" s="163">
        <f>SUM(Q70:Q182)</f>
        <v>0</v>
      </c>
      <c r="R69" s="163"/>
      <c r="S69" s="163"/>
      <c r="T69" s="163"/>
      <c r="U69" s="163"/>
      <c r="V69" s="163">
        <f>SUM(V70:V182)</f>
        <v>227.36999999999998</v>
      </c>
      <c r="W69" s="163"/>
      <c r="X69" s="163"/>
      <c r="AG69" t="s">
        <v>146</v>
      </c>
    </row>
    <row r="70" spans="1:60" outlineLevel="1" x14ac:dyDescent="0.25">
      <c r="A70" s="170">
        <v>20</v>
      </c>
      <c r="B70" s="171" t="s">
        <v>225</v>
      </c>
      <c r="C70" s="184" t="s">
        <v>226</v>
      </c>
      <c r="D70" s="172" t="s">
        <v>167</v>
      </c>
      <c r="E70" s="173">
        <v>1.89</v>
      </c>
      <c r="F70" s="174"/>
      <c r="G70" s="175">
        <f>ROUND(E70*F70,2)</f>
        <v>0</v>
      </c>
      <c r="H70" s="158">
        <v>58.4</v>
      </c>
      <c r="I70" s="157">
        <f>ROUND(E70*H70,2)</f>
        <v>110.38</v>
      </c>
      <c r="J70" s="158">
        <v>221.6</v>
      </c>
      <c r="K70" s="157">
        <f>ROUND(E70*J70,2)</f>
        <v>418.82</v>
      </c>
      <c r="L70" s="157">
        <v>15</v>
      </c>
      <c r="M70" s="157">
        <f>G70*(1+L70/100)</f>
        <v>0</v>
      </c>
      <c r="N70" s="157">
        <v>5.5900000000000004E-3</v>
      </c>
      <c r="O70" s="157">
        <f>ROUND(E70*N70,2)</f>
        <v>0.01</v>
      </c>
      <c r="P70" s="157">
        <v>0</v>
      </c>
      <c r="Q70" s="157">
        <f>ROUND(E70*P70,2)</f>
        <v>0</v>
      </c>
      <c r="R70" s="157"/>
      <c r="S70" s="157" t="s">
        <v>150</v>
      </c>
      <c r="T70" s="157" t="s">
        <v>151</v>
      </c>
      <c r="U70" s="157">
        <v>0.32</v>
      </c>
      <c r="V70" s="157">
        <f>ROUND(E70*U70,2)</f>
        <v>0.6</v>
      </c>
      <c r="W70" s="157"/>
      <c r="X70" s="157" t="s">
        <v>152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153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185" t="s">
        <v>227</v>
      </c>
      <c r="D71" s="159"/>
      <c r="E71" s="160">
        <v>1.89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155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0.399999999999999" outlineLevel="1" x14ac:dyDescent="0.25">
      <c r="A72" s="170">
        <v>21</v>
      </c>
      <c r="B72" s="171" t="s">
        <v>228</v>
      </c>
      <c r="C72" s="184" t="s">
        <v>229</v>
      </c>
      <c r="D72" s="172" t="s">
        <v>167</v>
      </c>
      <c r="E72" s="173">
        <v>209.3142</v>
      </c>
      <c r="F72" s="174"/>
      <c r="G72" s="175">
        <f>ROUND(E72*F72,2)</f>
        <v>0</v>
      </c>
      <c r="H72" s="158">
        <v>25.42</v>
      </c>
      <c r="I72" s="157">
        <f>ROUND(E72*H72,2)</f>
        <v>5320.77</v>
      </c>
      <c r="J72" s="158">
        <v>251.08</v>
      </c>
      <c r="K72" s="157">
        <f>ROUND(E72*J72,2)</f>
        <v>52554.61</v>
      </c>
      <c r="L72" s="157">
        <v>15</v>
      </c>
      <c r="M72" s="157">
        <f>G72*(1+L72/100)</f>
        <v>0</v>
      </c>
      <c r="N72" s="157">
        <v>4.5999999999999999E-3</v>
      </c>
      <c r="O72" s="157">
        <f>ROUND(E72*N72,2)</f>
        <v>0.96</v>
      </c>
      <c r="P72" s="157">
        <v>0</v>
      </c>
      <c r="Q72" s="157">
        <f>ROUND(E72*P72,2)</f>
        <v>0</v>
      </c>
      <c r="R72" s="157"/>
      <c r="S72" s="157" t="s">
        <v>150</v>
      </c>
      <c r="T72" s="157" t="s">
        <v>151</v>
      </c>
      <c r="U72" s="157">
        <v>0.47199999999999998</v>
      </c>
      <c r="V72" s="157">
        <f>ROUND(E72*U72,2)</f>
        <v>98.8</v>
      </c>
      <c r="W72" s="157"/>
      <c r="X72" s="157" t="s">
        <v>152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153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5" t="s">
        <v>230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185" t="s">
        <v>231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155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5"/>
      <c r="B75" s="156"/>
      <c r="C75" s="185" t="s">
        <v>232</v>
      </c>
      <c r="D75" s="159"/>
      <c r="E75" s="160">
        <v>26.611000000000001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155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55"/>
      <c r="B76" s="156"/>
      <c r="C76" s="185" t="s">
        <v>233</v>
      </c>
      <c r="D76" s="159"/>
      <c r="E76" s="160">
        <v>4.9000000000000004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155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55"/>
      <c r="B77" s="156"/>
      <c r="C77" s="185" t="s">
        <v>234</v>
      </c>
      <c r="D77" s="159"/>
      <c r="E77" s="160">
        <v>-3.2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155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55"/>
      <c r="B78" s="156"/>
      <c r="C78" s="185" t="s">
        <v>235</v>
      </c>
      <c r="D78" s="159"/>
      <c r="E78" s="160">
        <v>5.2667999999999999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155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185" t="s">
        <v>236</v>
      </c>
      <c r="D79" s="159"/>
      <c r="E79" s="160">
        <v>0.8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155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185" t="s">
        <v>237</v>
      </c>
      <c r="D80" s="159"/>
      <c r="E80" s="160">
        <v>-0.3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155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55"/>
      <c r="B81" s="156"/>
      <c r="C81" s="185" t="s">
        <v>238</v>
      </c>
      <c r="D81" s="159"/>
      <c r="E81" s="160">
        <v>29.504999999999999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155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55"/>
      <c r="B82" s="156"/>
      <c r="C82" s="185" t="s">
        <v>169</v>
      </c>
      <c r="D82" s="159"/>
      <c r="E82" s="160">
        <v>-1.6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155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5" t="s">
        <v>239</v>
      </c>
      <c r="D83" s="159"/>
      <c r="E83" s="160">
        <v>7.3049999999999997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155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55"/>
      <c r="B84" s="156"/>
      <c r="C84" s="185" t="s">
        <v>240</v>
      </c>
      <c r="D84" s="159"/>
      <c r="E84" s="160">
        <v>83.450400000000002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155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185" t="s">
        <v>241</v>
      </c>
      <c r="D85" s="159"/>
      <c r="E85" s="160">
        <v>2.3275000000000001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185" t="s">
        <v>242</v>
      </c>
      <c r="D86" s="159"/>
      <c r="E86" s="160">
        <v>-5.3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155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185" t="s">
        <v>169</v>
      </c>
      <c r="D87" s="159"/>
      <c r="E87" s="160">
        <v>-1.6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155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185" t="s">
        <v>243</v>
      </c>
      <c r="D88" s="159"/>
      <c r="E88" s="160">
        <v>-1.89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5" t="s">
        <v>244</v>
      </c>
      <c r="D89" s="159"/>
      <c r="E89" s="160">
        <v>-7.4340000000000002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155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55"/>
      <c r="B90" s="156"/>
      <c r="C90" s="185" t="s">
        <v>245</v>
      </c>
      <c r="D90" s="159"/>
      <c r="E90" s="160">
        <v>21.876249999999999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155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55"/>
      <c r="B91" s="156"/>
      <c r="C91" s="185" t="s">
        <v>243</v>
      </c>
      <c r="D91" s="159"/>
      <c r="E91" s="160">
        <v>-1.89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155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55"/>
      <c r="B92" s="156"/>
      <c r="C92" s="185" t="s">
        <v>246</v>
      </c>
      <c r="D92" s="159"/>
      <c r="E92" s="160">
        <v>19.607500000000002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155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55"/>
      <c r="B93" s="156"/>
      <c r="C93" s="185" t="s">
        <v>243</v>
      </c>
      <c r="D93" s="159"/>
      <c r="E93" s="160">
        <v>-1.89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155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55"/>
      <c r="B94" s="156"/>
      <c r="C94" s="185" t="s">
        <v>247</v>
      </c>
      <c r="D94" s="159"/>
      <c r="E94" s="160">
        <v>32.381250000000001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155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185" t="s">
        <v>243</v>
      </c>
      <c r="D95" s="159"/>
      <c r="E95" s="160">
        <v>-1.89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155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55"/>
      <c r="B96" s="156"/>
      <c r="C96" s="185" t="s">
        <v>248</v>
      </c>
      <c r="D96" s="159"/>
      <c r="E96" s="160">
        <v>2.2774999999999999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155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70">
        <v>22</v>
      </c>
      <c r="B97" s="171" t="s">
        <v>249</v>
      </c>
      <c r="C97" s="184" t="s">
        <v>250</v>
      </c>
      <c r="D97" s="172" t="s">
        <v>167</v>
      </c>
      <c r="E97" s="173">
        <v>15.073</v>
      </c>
      <c r="F97" s="174"/>
      <c r="G97" s="175">
        <f>ROUND(E97*F97,2)</f>
        <v>0</v>
      </c>
      <c r="H97" s="158">
        <v>15.23</v>
      </c>
      <c r="I97" s="157">
        <f>ROUND(E97*H97,2)</f>
        <v>229.56</v>
      </c>
      <c r="J97" s="158">
        <v>38.97</v>
      </c>
      <c r="K97" s="157">
        <f>ROUND(E97*J97,2)</f>
        <v>587.39</v>
      </c>
      <c r="L97" s="157">
        <v>15</v>
      </c>
      <c r="M97" s="157">
        <f>G97*(1+L97/100)</f>
        <v>0</v>
      </c>
      <c r="N97" s="157">
        <v>4.0000000000000003E-5</v>
      </c>
      <c r="O97" s="157">
        <f>ROUND(E97*N97,2)</f>
        <v>0</v>
      </c>
      <c r="P97" s="157">
        <v>0</v>
      </c>
      <c r="Q97" s="157">
        <f>ROUND(E97*P97,2)</f>
        <v>0</v>
      </c>
      <c r="R97" s="157"/>
      <c r="S97" s="157" t="s">
        <v>150</v>
      </c>
      <c r="T97" s="157" t="s">
        <v>151</v>
      </c>
      <c r="U97" s="157">
        <v>7.8E-2</v>
      </c>
      <c r="V97" s="157">
        <f>ROUND(E97*U97,2)</f>
        <v>1.18</v>
      </c>
      <c r="W97" s="157"/>
      <c r="X97" s="157" t="s">
        <v>152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153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5"/>
      <c r="B98" s="156"/>
      <c r="C98" s="185" t="s">
        <v>251</v>
      </c>
      <c r="D98" s="159"/>
      <c r="E98" s="160">
        <v>1.44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155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5">
      <c r="A99" s="155"/>
      <c r="B99" s="156"/>
      <c r="C99" s="185" t="s">
        <v>252</v>
      </c>
      <c r="D99" s="159"/>
      <c r="E99" s="160">
        <v>0.5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155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5" t="s">
        <v>252</v>
      </c>
      <c r="D100" s="159"/>
      <c r="E100" s="160">
        <v>0.5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155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5"/>
      <c r="B101" s="156"/>
      <c r="C101" s="185" t="s">
        <v>253</v>
      </c>
      <c r="D101" s="159"/>
      <c r="E101" s="160">
        <v>5.7240000000000002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155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55"/>
      <c r="B102" s="156"/>
      <c r="C102" s="185" t="s">
        <v>254</v>
      </c>
      <c r="D102" s="159"/>
      <c r="E102" s="160">
        <v>6.9089999999999998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155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0.399999999999999" outlineLevel="1" x14ac:dyDescent="0.25">
      <c r="A103" s="170">
        <v>23</v>
      </c>
      <c r="B103" s="171" t="s">
        <v>255</v>
      </c>
      <c r="C103" s="184" t="s">
        <v>256</v>
      </c>
      <c r="D103" s="172" t="s">
        <v>167</v>
      </c>
      <c r="E103" s="173">
        <v>1.89</v>
      </c>
      <c r="F103" s="174"/>
      <c r="G103" s="175">
        <f>ROUND(E103*F103,2)</f>
        <v>0</v>
      </c>
      <c r="H103" s="158">
        <v>110.6</v>
      </c>
      <c r="I103" s="157">
        <f>ROUND(E103*H103,2)</f>
        <v>209.03</v>
      </c>
      <c r="J103" s="158">
        <v>269.39999999999998</v>
      </c>
      <c r="K103" s="157">
        <f>ROUND(E103*J103,2)</f>
        <v>509.17</v>
      </c>
      <c r="L103" s="157">
        <v>15</v>
      </c>
      <c r="M103" s="157">
        <f>G103*(1+L103/100)</f>
        <v>0</v>
      </c>
      <c r="N103" s="157">
        <v>4.0600000000000002E-3</v>
      </c>
      <c r="O103" s="157">
        <f>ROUND(E103*N103,2)</f>
        <v>0.01</v>
      </c>
      <c r="P103" s="157">
        <v>0</v>
      </c>
      <c r="Q103" s="157">
        <f>ROUND(E103*P103,2)</f>
        <v>0</v>
      </c>
      <c r="R103" s="157"/>
      <c r="S103" s="157" t="s">
        <v>150</v>
      </c>
      <c r="T103" s="157" t="s">
        <v>151</v>
      </c>
      <c r="U103" s="157">
        <v>0.48399999999999999</v>
      </c>
      <c r="V103" s="157">
        <f>ROUND(E103*U103,2)</f>
        <v>0.91</v>
      </c>
      <c r="W103" s="157"/>
      <c r="X103" s="157" t="s">
        <v>152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153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5" t="s">
        <v>227</v>
      </c>
      <c r="D104" s="159"/>
      <c r="E104" s="160">
        <v>1.89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70">
        <v>24</v>
      </c>
      <c r="B105" s="171" t="s">
        <v>257</v>
      </c>
      <c r="C105" s="184" t="s">
        <v>258</v>
      </c>
      <c r="D105" s="172" t="s">
        <v>181</v>
      </c>
      <c r="E105" s="173">
        <v>2</v>
      </c>
      <c r="F105" s="174"/>
      <c r="G105" s="175">
        <f>ROUND(E105*F105,2)</f>
        <v>0</v>
      </c>
      <c r="H105" s="158">
        <v>37.71</v>
      </c>
      <c r="I105" s="157">
        <f>ROUND(E105*H105,2)</f>
        <v>75.42</v>
      </c>
      <c r="J105" s="158">
        <v>178.29</v>
      </c>
      <c r="K105" s="157">
        <f>ROUND(E105*J105,2)</f>
        <v>356.58</v>
      </c>
      <c r="L105" s="157">
        <v>15</v>
      </c>
      <c r="M105" s="157">
        <f>G105*(1+L105/100)</f>
        <v>0</v>
      </c>
      <c r="N105" s="157">
        <v>1.278E-2</v>
      </c>
      <c r="O105" s="157">
        <f>ROUND(E105*N105,2)</f>
        <v>0.03</v>
      </c>
      <c r="P105" s="157">
        <v>0</v>
      </c>
      <c r="Q105" s="157">
        <f>ROUND(E105*P105,2)</f>
        <v>0</v>
      </c>
      <c r="R105" s="157"/>
      <c r="S105" s="157" t="s">
        <v>150</v>
      </c>
      <c r="T105" s="157" t="s">
        <v>150</v>
      </c>
      <c r="U105" s="157">
        <v>0.35813</v>
      </c>
      <c r="V105" s="157">
        <f>ROUND(E105*U105,2)</f>
        <v>0.72</v>
      </c>
      <c r="W105" s="157"/>
      <c r="X105" s="157" t="s">
        <v>152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153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55"/>
      <c r="B106" s="156"/>
      <c r="C106" s="185" t="s">
        <v>259</v>
      </c>
      <c r="D106" s="159"/>
      <c r="E106" s="160">
        <v>2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70">
        <v>25</v>
      </c>
      <c r="B107" s="171" t="s">
        <v>260</v>
      </c>
      <c r="C107" s="184" t="s">
        <v>261</v>
      </c>
      <c r="D107" s="172" t="s">
        <v>167</v>
      </c>
      <c r="E107" s="173">
        <v>217.89420000000001</v>
      </c>
      <c r="F107" s="174"/>
      <c r="G107" s="175">
        <f>ROUND(E107*F107,2)</f>
        <v>0</v>
      </c>
      <c r="H107" s="158">
        <v>4.24</v>
      </c>
      <c r="I107" s="157">
        <f>ROUND(E107*H107,2)</f>
        <v>923.87</v>
      </c>
      <c r="J107" s="158">
        <v>40.76</v>
      </c>
      <c r="K107" s="157">
        <f>ROUND(E107*J107,2)</f>
        <v>8881.3700000000008</v>
      </c>
      <c r="L107" s="157">
        <v>15</v>
      </c>
      <c r="M107" s="157">
        <f>G107*(1+L107/100)</f>
        <v>0</v>
      </c>
      <c r="N107" s="157">
        <v>4.5399999999999998E-3</v>
      </c>
      <c r="O107" s="157">
        <f>ROUND(E107*N107,2)</f>
        <v>0.99</v>
      </c>
      <c r="P107" s="157">
        <v>0</v>
      </c>
      <c r="Q107" s="157">
        <f>ROUND(E107*P107,2)</f>
        <v>0</v>
      </c>
      <c r="R107" s="157"/>
      <c r="S107" s="157" t="s">
        <v>150</v>
      </c>
      <c r="T107" s="157" t="s">
        <v>151</v>
      </c>
      <c r="U107" s="157">
        <v>8.3250000000000005E-2</v>
      </c>
      <c r="V107" s="157">
        <f>ROUND(E107*U107,2)</f>
        <v>18.14</v>
      </c>
      <c r="W107" s="157"/>
      <c r="X107" s="157" t="s">
        <v>152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153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185" t="s">
        <v>232</v>
      </c>
      <c r="D108" s="159"/>
      <c r="E108" s="160">
        <v>26.611000000000001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155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55"/>
      <c r="B109" s="156"/>
      <c r="C109" s="185" t="s">
        <v>233</v>
      </c>
      <c r="D109" s="159"/>
      <c r="E109" s="160">
        <v>4.9000000000000004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155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185" t="s">
        <v>234</v>
      </c>
      <c r="D110" s="159"/>
      <c r="E110" s="160">
        <v>-3.2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155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5" t="s">
        <v>262</v>
      </c>
      <c r="D111" s="159"/>
      <c r="E111" s="160">
        <v>13.2468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155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5"/>
      <c r="B112" s="156"/>
      <c r="C112" s="185" t="s">
        <v>263</v>
      </c>
      <c r="D112" s="159"/>
      <c r="E112" s="160">
        <v>2.2999999999999998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155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5" t="s">
        <v>264</v>
      </c>
      <c r="D113" s="159"/>
      <c r="E113" s="160">
        <v>-1.2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155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55"/>
      <c r="B114" s="156"/>
      <c r="C114" s="185" t="s">
        <v>238</v>
      </c>
      <c r="D114" s="159"/>
      <c r="E114" s="160">
        <v>29.504999999999999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5"/>
      <c r="B115" s="156"/>
      <c r="C115" s="185" t="s">
        <v>169</v>
      </c>
      <c r="D115" s="159"/>
      <c r="E115" s="160">
        <v>-1.6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155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5"/>
      <c r="B116" s="156"/>
      <c r="C116" s="185" t="s">
        <v>239</v>
      </c>
      <c r="D116" s="159"/>
      <c r="E116" s="160">
        <v>7.3049999999999997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155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5"/>
      <c r="B117" s="156"/>
      <c r="C117" s="185" t="s">
        <v>240</v>
      </c>
      <c r="D117" s="159"/>
      <c r="E117" s="160">
        <v>83.450400000000002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55"/>
      <c r="B118" s="156"/>
      <c r="C118" s="185" t="s">
        <v>241</v>
      </c>
      <c r="D118" s="159"/>
      <c r="E118" s="160">
        <v>2.3275000000000001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55"/>
      <c r="B119" s="156"/>
      <c r="C119" s="185" t="s">
        <v>242</v>
      </c>
      <c r="D119" s="159"/>
      <c r="E119" s="160">
        <v>-5.3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155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5" t="s">
        <v>169</v>
      </c>
      <c r="D120" s="159"/>
      <c r="E120" s="160">
        <v>-1.6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155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55"/>
      <c r="B121" s="156"/>
      <c r="C121" s="185" t="s">
        <v>243</v>
      </c>
      <c r="D121" s="159"/>
      <c r="E121" s="160">
        <v>-1.89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155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5" t="s">
        <v>244</v>
      </c>
      <c r="D122" s="159"/>
      <c r="E122" s="160">
        <v>-7.4340000000000002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155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85" t="s">
        <v>245</v>
      </c>
      <c r="D123" s="159"/>
      <c r="E123" s="160">
        <v>21.876249999999999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155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185" t="s">
        <v>243</v>
      </c>
      <c r="D124" s="159"/>
      <c r="E124" s="160">
        <v>-1.89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155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55"/>
      <c r="B125" s="156"/>
      <c r="C125" s="185" t="s">
        <v>246</v>
      </c>
      <c r="D125" s="159"/>
      <c r="E125" s="160">
        <v>19.607500000000002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5">
      <c r="A126" s="155"/>
      <c r="B126" s="156"/>
      <c r="C126" s="185" t="s">
        <v>243</v>
      </c>
      <c r="D126" s="159"/>
      <c r="E126" s="160">
        <v>-1.89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155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85" t="s">
        <v>247</v>
      </c>
      <c r="D127" s="159"/>
      <c r="E127" s="160">
        <v>32.381250000000001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155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85" t="s">
        <v>243</v>
      </c>
      <c r="D128" s="159"/>
      <c r="E128" s="160">
        <v>-1.89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155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5"/>
      <c r="B129" s="156"/>
      <c r="C129" s="185" t="s">
        <v>248</v>
      </c>
      <c r="D129" s="159"/>
      <c r="E129" s="160">
        <v>2.2774999999999999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155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70">
        <v>26</v>
      </c>
      <c r="B130" s="171" t="s">
        <v>265</v>
      </c>
      <c r="C130" s="184" t="s">
        <v>266</v>
      </c>
      <c r="D130" s="172" t="s">
        <v>167</v>
      </c>
      <c r="E130" s="173">
        <v>5.9</v>
      </c>
      <c r="F130" s="174"/>
      <c r="G130" s="175">
        <f>ROUND(E130*F130,2)</f>
        <v>0</v>
      </c>
      <c r="H130" s="158">
        <v>159.38999999999999</v>
      </c>
      <c r="I130" s="157">
        <f>ROUND(E130*H130,2)</f>
        <v>940.4</v>
      </c>
      <c r="J130" s="158">
        <v>924.41</v>
      </c>
      <c r="K130" s="157">
        <f>ROUND(E130*J130,2)</f>
        <v>5454.02</v>
      </c>
      <c r="L130" s="157">
        <v>15</v>
      </c>
      <c r="M130" s="157">
        <f>G130*(1+L130/100)</f>
        <v>0</v>
      </c>
      <c r="N130" s="157">
        <v>5.4969999999999998E-2</v>
      </c>
      <c r="O130" s="157">
        <f>ROUND(E130*N130,2)</f>
        <v>0.32</v>
      </c>
      <c r="P130" s="157">
        <v>0</v>
      </c>
      <c r="Q130" s="157">
        <f>ROUND(E130*P130,2)</f>
        <v>0</v>
      </c>
      <c r="R130" s="157"/>
      <c r="S130" s="157" t="s">
        <v>150</v>
      </c>
      <c r="T130" s="157" t="s">
        <v>151</v>
      </c>
      <c r="U130" s="157">
        <v>1.7428999999999999</v>
      </c>
      <c r="V130" s="157">
        <f>ROUND(E130*U130,2)</f>
        <v>10.28</v>
      </c>
      <c r="W130" s="157"/>
      <c r="X130" s="157" t="s">
        <v>152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153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185" t="s">
        <v>267</v>
      </c>
      <c r="D131" s="159"/>
      <c r="E131" s="160">
        <v>1.4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155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55"/>
      <c r="B132" s="156"/>
      <c r="C132" s="185" t="s">
        <v>268</v>
      </c>
      <c r="D132" s="159"/>
      <c r="E132" s="160">
        <v>0.9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155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55"/>
      <c r="B133" s="156"/>
      <c r="C133" s="185" t="s">
        <v>269</v>
      </c>
      <c r="D133" s="159"/>
      <c r="E133" s="160">
        <v>3.6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155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70">
        <v>27</v>
      </c>
      <c r="B134" s="171" t="s">
        <v>270</v>
      </c>
      <c r="C134" s="184" t="s">
        <v>271</v>
      </c>
      <c r="D134" s="172" t="s">
        <v>167</v>
      </c>
      <c r="E134" s="173">
        <v>7.1050000000000004</v>
      </c>
      <c r="F134" s="174"/>
      <c r="G134" s="175">
        <f>ROUND(E134*F134,2)</f>
        <v>0</v>
      </c>
      <c r="H134" s="158">
        <v>100.06</v>
      </c>
      <c r="I134" s="157">
        <f>ROUND(E134*H134,2)</f>
        <v>710.93</v>
      </c>
      <c r="J134" s="158">
        <v>559.94000000000005</v>
      </c>
      <c r="K134" s="157">
        <f>ROUND(E134*J134,2)</f>
        <v>3978.37</v>
      </c>
      <c r="L134" s="157">
        <v>15</v>
      </c>
      <c r="M134" s="157">
        <f>G134*(1+L134/100)</f>
        <v>0</v>
      </c>
      <c r="N134" s="157">
        <v>5.2839999999999998E-2</v>
      </c>
      <c r="O134" s="157">
        <f>ROUND(E134*N134,2)</f>
        <v>0.38</v>
      </c>
      <c r="P134" s="157">
        <v>0</v>
      </c>
      <c r="Q134" s="157">
        <f>ROUND(E134*P134,2)</f>
        <v>0</v>
      </c>
      <c r="R134" s="157"/>
      <c r="S134" s="157" t="s">
        <v>150</v>
      </c>
      <c r="T134" s="157" t="s">
        <v>151</v>
      </c>
      <c r="U134" s="157">
        <v>1.0569999999999999</v>
      </c>
      <c r="V134" s="157">
        <f>ROUND(E134*U134,2)</f>
        <v>7.51</v>
      </c>
      <c r="W134" s="157"/>
      <c r="X134" s="157" t="s">
        <v>152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153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5"/>
      <c r="B135" s="156"/>
      <c r="C135" s="185" t="s">
        <v>272</v>
      </c>
      <c r="D135" s="159"/>
      <c r="E135" s="160">
        <v>4.9000000000000004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155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55"/>
      <c r="B136" s="156"/>
      <c r="C136" s="185" t="s">
        <v>273</v>
      </c>
      <c r="D136" s="159"/>
      <c r="E136" s="160">
        <v>2.2050000000000001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155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70">
        <v>28</v>
      </c>
      <c r="B137" s="171" t="s">
        <v>274</v>
      </c>
      <c r="C137" s="184" t="s">
        <v>275</v>
      </c>
      <c r="D137" s="172" t="s">
        <v>167</v>
      </c>
      <c r="E137" s="173">
        <v>41.085500000000003</v>
      </c>
      <c r="F137" s="174"/>
      <c r="G137" s="175">
        <f>ROUND(E137*F137,2)</f>
        <v>0</v>
      </c>
      <c r="H137" s="158">
        <v>56.81</v>
      </c>
      <c r="I137" s="157">
        <f>ROUND(E137*H137,2)</f>
        <v>2334.0700000000002</v>
      </c>
      <c r="J137" s="158">
        <v>324.99</v>
      </c>
      <c r="K137" s="157">
        <f>ROUND(E137*J137,2)</f>
        <v>13352.38</v>
      </c>
      <c r="L137" s="157">
        <v>15</v>
      </c>
      <c r="M137" s="157">
        <f>G137*(1+L137/100)</f>
        <v>0</v>
      </c>
      <c r="N137" s="157">
        <v>4.5580000000000002E-2</v>
      </c>
      <c r="O137" s="157">
        <f>ROUND(E137*N137,2)</f>
        <v>1.87</v>
      </c>
      <c r="P137" s="157">
        <v>0</v>
      </c>
      <c r="Q137" s="157">
        <f>ROUND(E137*P137,2)</f>
        <v>0</v>
      </c>
      <c r="R137" s="157"/>
      <c r="S137" s="157" t="s">
        <v>150</v>
      </c>
      <c r="T137" s="157" t="s">
        <v>151</v>
      </c>
      <c r="U137" s="157">
        <v>0.60799999999999998</v>
      </c>
      <c r="V137" s="157">
        <f>ROUND(E137*U137,2)</f>
        <v>24.98</v>
      </c>
      <c r="W137" s="157"/>
      <c r="X137" s="157" t="s">
        <v>152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153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55"/>
      <c r="B138" s="156"/>
      <c r="C138" s="185" t="s">
        <v>276</v>
      </c>
      <c r="D138" s="159"/>
      <c r="E138" s="160">
        <v>7.98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155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55"/>
      <c r="B139" s="156"/>
      <c r="C139" s="185" t="s">
        <v>277</v>
      </c>
      <c r="D139" s="159"/>
      <c r="E139" s="160">
        <v>1.5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155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185" t="s">
        <v>278</v>
      </c>
      <c r="D140" s="159"/>
      <c r="E140" s="160">
        <v>-0.9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155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5">
      <c r="A141" s="155"/>
      <c r="B141" s="156"/>
      <c r="C141" s="185" t="s">
        <v>279</v>
      </c>
      <c r="D141" s="159"/>
      <c r="E141" s="160">
        <v>9.5655000000000001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155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55"/>
      <c r="B142" s="156"/>
      <c r="C142" s="185" t="s">
        <v>280</v>
      </c>
      <c r="D142" s="159"/>
      <c r="E142" s="160">
        <v>19.670000000000002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155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185" t="s">
        <v>169</v>
      </c>
      <c r="D143" s="159"/>
      <c r="E143" s="160">
        <v>-1.6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155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55"/>
      <c r="B144" s="156"/>
      <c r="C144" s="185" t="s">
        <v>281</v>
      </c>
      <c r="D144" s="159"/>
      <c r="E144" s="160">
        <v>4.87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155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0.399999999999999" outlineLevel="1" x14ac:dyDescent="0.25">
      <c r="A145" s="170">
        <v>29</v>
      </c>
      <c r="B145" s="171" t="s">
        <v>282</v>
      </c>
      <c r="C145" s="184" t="s">
        <v>283</v>
      </c>
      <c r="D145" s="172" t="s">
        <v>167</v>
      </c>
      <c r="E145" s="173">
        <v>99.736400000000003</v>
      </c>
      <c r="F145" s="174"/>
      <c r="G145" s="175">
        <f>ROUND(E145*F145,2)</f>
        <v>0</v>
      </c>
      <c r="H145" s="158">
        <v>101.72</v>
      </c>
      <c r="I145" s="157">
        <f>ROUND(E145*H145,2)</f>
        <v>10145.19</v>
      </c>
      <c r="J145" s="158">
        <v>207.48</v>
      </c>
      <c r="K145" s="157">
        <f>ROUND(E145*J145,2)</f>
        <v>20693.310000000001</v>
      </c>
      <c r="L145" s="157">
        <v>15</v>
      </c>
      <c r="M145" s="157">
        <f>G145*(1+L145/100)</f>
        <v>0</v>
      </c>
      <c r="N145" s="157">
        <v>3.6099999999999999E-3</v>
      </c>
      <c r="O145" s="157">
        <f>ROUND(E145*N145,2)</f>
        <v>0.36</v>
      </c>
      <c r="P145" s="157">
        <v>0</v>
      </c>
      <c r="Q145" s="157">
        <f>ROUND(E145*P145,2)</f>
        <v>0</v>
      </c>
      <c r="R145" s="157"/>
      <c r="S145" s="157" t="s">
        <v>150</v>
      </c>
      <c r="T145" s="157" t="s">
        <v>151</v>
      </c>
      <c r="U145" s="157">
        <v>0.36199999999999999</v>
      </c>
      <c r="V145" s="157">
        <f>ROUND(E145*U145,2)</f>
        <v>36.1</v>
      </c>
      <c r="W145" s="157"/>
      <c r="X145" s="157" t="s">
        <v>152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153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55"/>
      <c r="B146" s="156"/>
      <c r="C146" s="185" t="s">
        <v>238</v>
      </c>
      <c r="D146" s="159"/>
      <c r="E146" s="160">
        <v>29.504999999999999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155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55"/>
      <c r="B147" s="156"/>
      <c r="C147" s="185" t="s">
        <v>169</v>
      </c>
      <c r="D147" s="159"/>
      <c r="E147" s="160">
        <v>-1.6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155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55"/>
      <c r="B148" s="156"/>
      <c r="C148" s="185" t="s">
        <v>240</v>
      </c>
      <c r="D148" s="159"/>
      <c r="E148" s="160">
        <v>83.450400000000002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155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55"/>
      <c r="B149" s="156"/>
      <c r="C149" s="185" t="s">
        <v>241</v>
      </c>
      <c r="D149" s="159"/>
      <c r="E149" s="160">
        <v>2.3275000000000001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155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5">
      <c r="A150" s="155"/>
      <c r="B150" s="156"/>
      <c r="C150" s="185" t="s">
        <v>242</v>
      </c>
      <c r="D150" s="159"/>
      <c r="E150" s="160">
        <v>-5.3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155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185" t="s">
        <v>169</v>
      </c>
      <c r="D151" s="159"/>
      <c r="E151" s="160">
        <v>-1.6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155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55"/>
      <c r="B152" s="156"/>
      <c r="C152" s="185" t="s">
        <v>243</v>
      </c>
      <c r="D152" s="159"/>
      <c r="E152" s="160">
        <v>-1.89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155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5">
      <c r="A153" s="155"/>
      <c r="B153" s="156"/>
      <c r="C153" s="185" t="s">
        <v>244</v>
      </c>
      <c r="D153" s="159"/>
      <c r="E153" s="160">
        <v>-7.4340000000000002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155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5">
      <c r="A154" s="155"/>
      <c r="B154" s="156"/>
      <c r="C154" s="185" t="s">
        <v>248</v>
      </c>
      <c r="D154" s="159"/>
      <c r="E154" s="160">
        <v>2.2774999999999999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155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70">
        <v>30</v>
      </c>
      <c r="B155" s="171" t="s">
        <v>284</v>
      </c>
      <c r="C155" s="184" t="s">
        <v>285</v>
      </c>
      <c r="D155" s="172" t="s">
        <v>167</v>
      </c>
      <c r="E155" s="173">
        <v>312.8306</v>
      </c>
      <c r="F155" s="174"/>
      <c r="G155" s="175">
        <f>ROUND(E155*F155,2)</f>
        <v>0</v>
      </c>
      <c r="H155" s="158">
        <v>44.68</v>
      </c>
      <c r="I155" s="157">
        <f>ROUND(E155*H155,2)</f>
        <v>13977.27</v>
      </c>
      <c r="J155" s="158">
        <v>47.52</v>
      </c>
      <c r="K155" s="157">
        <f>ROUND(E155*J155,2)</f>
        <v>14865.71</v>
      </c>
      <c r="L155" s="157">
        <v>15</v>
      </c>
      <c r="M155" s="157">
        <f>G155*(1+L155/100)</f>
        <v>0</v>
      </c>
      <c r="N155" s="157">
        <v>2.5999999999999998E-4</v>
      </c>
      <c r="O155" s="157">
        <f>ROUND(E155*N155,2)</f>
        <v>0.08</v>
      </c>
      <c r="P155" s="157">
        <v>0</v>
      </c>
      <c r="Q155" s="157">
        <f>ROUND(E155*P155,2)</f>
        <v>0</v>
      </c>
      <c r="R155" s="157"/>
      <c r="S155" s="157" t="s">
        <v>150</v>
      </c>
      <c r="T155" s="157" t="s">
        <v>151</v>
      </c>
      <c r="U155" s="157">
        <v>0.09</v>
      </c>
      <c r="V155" s="157">
        <f>ROUND(E155*U155,2)</f>
        <v>28.15</v>
      </c>
      <c r="W155" s="157"/>
      <c r="X155" s="157" t="s">
        <v>152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153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5">
      <c r="A156" s="155"/>
      <c r="B156" s="156"/>
      <c r="C156" s="185" t="s">
        <v>286</v>
      </c>
      <c r="D156" s="159"/>
      <c r="E156" s="160">
        <v>101.6264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155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5">
      <c r="A157" s="155"/>
      <c r="B157" s="156"/>
      <c r="C157" s="185" t="s">
        <v>287</v>
      </c>
      <c r="D157" s="159"/>
      <c r="E157" s="160">
        <v>211.20419999999999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155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55"/>
      <c r="B158" s="156"/>
      <c r="C158" s="187" t="s">
        <v>288</v>
      </c>
      <c r="D158" s="161"/>
      <c r="E158" s="162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155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5">
      <c r="A159" s="155"/>
      <c r="B159" s="156"/>
      <c r="C159" s="188" t="s">
        <v>289</v>
      </c>
      <c r="D159" s="161"/>
      <c r="E159" s="162">
        <v>26.611000000000001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155</v>
      </c>
      <c r="AH159" s="148">
        <v>2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5">
      <c r="A160" s="155"/>
      <c r="B160" s="156"/>
      <c r="C160" s="188" t="s">
        <v>290</v>
      </c>
      <c r="D160" s="161"/>
      <c r="E160" s="162">
        <v>4.9000000000000004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155</v>
      </c>
      <c r="AH160" s="148">
        <v>2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55"/>
      <c r="B161" s="156"/>
      <c r="C161" s="188" t="s">
        <v>291</v>
      </c>
      <c r="D161" s="161"/>
      <c r="E161" s="162">
        <v>-3.2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155</v>
      </c>
      <c r="AH161" s="148">
        <v>2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5">
      <c r="A162" s="155"/>
      <c r="B162" s="156"/>
      <c r="C162" s="188" t="s">
        <v>292</v>
      </c>
      <c r="D162" s="161"/>
      <c r="E162" s="162">
        <v>5.2667999999999999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155</v>
      </c>
      <c r="AH162" s="148">
        <v>2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5">
      <c r="A163" s="155"/>
      <c r="B163" s="156"/>
      <c r="C163" s="188" t="s">
        <v>293</v>
      </c>
      <c r="D163" s="161"/>
      <c r="E163" s="162">
        <v>0.8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155</v>
      </c>
      <c r="AH163" s="148">
        <v>2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5"/>
      <c r="B164" s="156"/>
      <c r="C164" s="188" t="s">
        <v>294</v>
      </c>
      <c r="D164" s="161"/>
      <c r="E164" s="162">
        <v>-0.3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155</v>
      </c>
      <c r="AH164" s="148">
        <v>2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55"/>
      <c r="B165" s="156"/>
      <c r="C165" s="188" t="s">
        <v>295</v>
      </c>
      <c r="D165" s="161"/>
      <c r="E165" s="162">
        <v>29.504999999999999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155</v>
      </c>
      <c r="AH165" s="148">
        <v>2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5">
      <c r="A166" s="155"/>
      <c r="B166" s="156"/>
      <c r="C166" s="188" t="s">
        <v>296</v>
      </c>
      <c r="D166" s="161"/>
      <c r="E166" s="162">
        <v>-1.6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155</v>
      </c>
      <c r="AH166" s="148">
        <v>2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5">
      <c r="A167" s="155"/>
      <c r="B167" s="156"/>
      <c r="C167" s="188" t="s">
        <v>297</v>
      </c>
      <c r="D167" s="161"/>
      <c r="E167" s="162">
        <v>7.3049999999999997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155</v>
      </c>
      <c r="AH167" s="148">
        <v>2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5">
      <c r="A168" s="155"/>
      <c r="B168" s="156"/>
      <c r="C168" s="188" t="s">
        <v>298</v>
      </c>
      <c r="D168" s="161"/>
      <c r="E168" s="162">
        <v>83.450400000000002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155</v>
      </c>
      <c r="AH168" s="148">
        <v>2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55"/>
      <c r="B169" s="156"/>
      <c r="C169" s="188" t="s">
        <v>299</v>
      </c>
      <c r="D169" s="161"/>
      <c r="E169" s="162">
        <v>2.3275000000000001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155</v>
      </c>
      <c r="AH169" s="148">
        <v>2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5">
      <c r="A170" s="155"/>
      <c r="B170" s="156"/>
      <c r="C170" s="188" t="s">
        <v>300</v>
      </c>
      <c r="D170" s="161"/>
      <c r="E170" s="162">
        <v>-5.3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155</v>
      </c>
      <c r="AH170" s="148">
        <v>2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5">
      <c r="A171" s="155"/>
      <c r="B171" s="156"/>
      <c r="C171" s="188" t="s">
        <v>296</v>
      </c>
      <c r="D171" s="161"/>
      <c r="E171" s="162">
        <v>-1.6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155</v>
      </c>
      <c r="AH171" s="148">
        <v>2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5">
      <c r="A172" s="155"/>
      <c r="B172" s="156"/>
      <c r="C172" s="188" t="s">
        <v>301</v>
      </c>
      <c r="D172" s="161"/>
      <c r="E172" s="162">
        <v>-1.89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155</v>
      </c>
      <c r="AH172" s="148">
        <v>2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55"/>
      <c r="B173" s="156"/>
      <c r="C173" s="188" t="s">
        <v>302</v>
      </c>
      <c r="D173" s="161"/>
      <c r="E173" s="162">
        <v>-7.4340000000000002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155</v>
      </c>
      <c r="AH173" s="148">
        <v>2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5">
      <c r="A174" s="155"/>
      <c r="B174" s="156"/>
      <c r="C174" s="188" t="s">
        <v>303</v>
      </c>
      <c r="D174" s="161"/>
      <c r="E174" s="162">
        <v>21.876249999999999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155</v>
      </c>
      <c r="AH174" s="148">
        <v>2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55"/>
      <c r="B175" s="156"/>
      <c r="C175" s="188" t="s">
        <v>301</v>
      </c>
      <c r="D175" s="161"/>
      <c r="E175" s="162">
        <v>-1.89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155</v>
      </c>
      <c r="AH175" s="148">
        <v>2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5">
      <c r="A176" s="155"/>
      <c r="B176" s="156"/>
      <c r="C176" s="188" t="s">
        <v>304</v>
      </c>
      <c r="D176" s="161"/>
      <c r="E176" s="162">
        <v>19.607500000000002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155</v>
      </c>
      <c r="AH176" s="148">
        <v>2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55"/>
      <c r="B177" s="156"/>
      <c r="C177" s="188" t="s">
        <v>301</v>
      </c>
      <c r="D177" s="161"/>
      <c r="E177" s="162">
        <v>-1.89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155</v>
      </c>
      <c r="AH177" s="148">
        <v>2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5">
      <c r="A178" s="155"/>
      <c r="B178" s="156"/>
      <c r="C178" s="188" t="s">
        <v>305</v>
      </c>
      <c r="D178" s="161"/>
      <c r="E178" s="162">
        <v>32.381250000000001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155</v>
      </c>
      <c r="AH178" s="148">
        <v>2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55"/>
      <c r="B179" s="156"/>
      <c r="C179" s="188" t="s">
        <v>301</v>
      </c>
      <c r="D179" s="161"/>
      <c r="E179" s="162">
        <v>-1.89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155</v>
      </c>
      <c r="AH179" s="148">
        <v>2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5">
      <c r="A180" s="155"/>
      <c r="B180" s="156"/>
      <c r="C180" s="188" t="s">
        <v>306</v>
      </c>
      <c r="D180" s="161"/>
      <c r="E180" s="162">
        <v>2.2774999999999999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155</v>
      </c>
      <c r="AH180" s="148">
        <v>2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5">
      <c r="A181" s="155"/>
      <c r="B181" s="156"/>
      <c r="C181" s="188" t="s">
        <v>307</v>
      </c>
      <c r="D181" s="161"/>
      <c r="E181" s="162">
        <v>1.89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155</v>
      </c>
      <c r="AH181" s="148">
        <v>2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5">
      <c r="A182" s="155"/>
      <c r="B182" s="156"/>
      <c r="C182" s="187" t="s">
        <v>308</v>
      </c>
      <c r="D182" s="161"/>
      <c r="E182" s="162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155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5">
      <c r="A183" s="164" t="s">
        <v>145</v>
      </c>
      <c r="B183" s="165" t="s">
        <v>57</v>
      </c>
      <c r="C183" s="183" t="s">
        <v>58</v>
      </c>
      <c r="D183" s="166"/>
      <c r="E183" s="167"/>
      <c r="F183" s="168"/>
      <c r="G183" s="169">
        <f>SUMIF(AG184:AG221,"&lt;&gt;NOR",G184:G221)</f>
        <v>0</v>
      </c>
      <c r="H183" s="163"/>
      <c r="I183" s="163">
        <f>SUM(I184:I221)</f>
        <v>70799.81</v>
      </c>
      <c r="J183" s="163"/>
      <c r="K183" s="163">
        <f>SUM(K184:K221)</f>
        <v>38266.080000000002</v>
      </c>
      <c r="L183" s="163"/>
      <c r="M183" s="163">
        <f>SUM(M184:M221)</f>
        <v>0</v>
      </c>
      <c r="N183" s="163"/>
      <c r="O183" s="163">
        <f>SUM(O184:O221)</f>
        <v>4.7799999999999994</v>
      </c>
      <c r="P183" s="163"/>
      <c r="Q183" s="163">
        <f>SUM(Q184:Q221)</f>
        <v>0</v>
      </c>
      <c r="R183" s="163"/>
      <c r="S183" s="163"/>
      <c r="T183" s="163"/>
      <c r="U183" s="163"/>
      <c r="V183" s="163">
        <f>SUM(V184:V221)</f>
        <v>66.13000000000001</v>
      </c>
      <c r="W183" s="163"/>
      <c r="X183" s="163"/>
      <c r="AG183" t="s">
        <v>146</v>
      </c>
    </row>
    <row r="184" spans="1:60" outlineLevel="1" x14ac:dyDescent="0.25">
      <c r="A184" s="170">
        <v>31</v>
      </c>
      <c r="B184" s="171" t="s">
        <v>309</v>
      </c>
      <c r="C184" s="184" t="s">
        <v>310</v>
      </c>
      <c r="D184" s="172" t="s">
        <v>149</v>
      </c>
      <c r="E184" s="173">
        <v>1.01898</v>
      </c>
      <c r="F184" s="174"/>
      <c r="G184" s="175">
        <f>ROUND(E184*F184,2)</f>
        <v>0</v>
      </c>
      <c r="H184" s="158">
        <v>2168.23</v>
      </c>
      <c r="I184" s="157">
        <f>ROUND(E184*H184,2)</f>
        <v>2209.38</v>
      </c>
      <c r="J184" s="158">
        <v>1709.27</v>
      </c>
      <c r="K184" s="157">
        <f>ROUND(E184*J184,2)</f>
        <v>1741.71</v>
      </c>
      <c r="L184" s="157">
        <v>15</v>
      </c>
      <c r="M184" s="157">
        <f>G184*(1+L184/100)</f>
        <v>0</v>
      </c>
      <c r="N184" s="157">
        <v>2.5</v>
      </c>
      <c r="O184" s="157">
        <f>ROUND(E184*N184,2)</f>
        <v>2.5499999999999998</v>
      </c>
      <c r="P184" s="157">
        <v>0</v>
      </c>
      <c r="Q184" s="157">
        <f>ROUND(E184*P184,2)</f>
        <v>0</v>
      </c>
      <c r="R184" s="157"/>
      <c r="S184" s="157" t="s">
        <v>150</v>
      </c>
      <c r="T184" s="157" t="s">
        <v>151</v>
      </c>
      <c r="U184" s="157">
        <v>3.6</v>
      </c>
      <c r="V184" s="157">
        <f>ROUND(E184*U184,2)</f>
        <v>3.67</v>
      </c>
      <c r="W184" s="157"/>
      <c r="X184" s="157" t="s">
        <v>152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153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5">
      <c r="A185" s="155"/>
      <c r="B185" s="156"/>
      <c r="C185" s="185" t="s">
        <v>311</v>
      </c>
      <c r="D185" s="159"/>
      <c r="E185" s="160">
        <v>0.38031999999999999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155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55"/>
      <c r="B186" s="156"/>
      <c r="C186" s="185" t="s">
        <v>312</v>
      </c>
      <c r="D186" s="159"/>
      <c r="E186" s="160">
        <v>0.63866000000000001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155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5">
      <c r="A187" s="170">
        <v>32</v>
      </c>
      <c r="B187" s="171" t="s">
        <v>284</v>
      </c>
      <c r="C187" s="184" t="s">
        <v>285</v>
      </c>
      <c r="D187" s="172" t="s">
        <v>167</v>
      </c>
      <c r="E187" s="173">
        <v>54.77</v>
      </c>
      <c r="F187" s="174"/>
      <c r="G187" s="175">
        <f>ROUND(E187*F187,2)</f>
        <v>0</v>
      </c>
      <c r="H187" s="158">
        <v>44.68</v>
      </c>
      <c r="I187" s="157">
        <f>ROUND(E187*H187,2)</f>
        <v>2447.12</v>
      </c>
      <c r="J187" s="158">
        <v>47.52</v>
      </c>
      <c r="K187" s="157">
        <f>ROUND(E187*J187,2)</f>
        <v>2602.67</v>
      </c>
      <c r="L187" s="157">
        <v>15</v>
      </c>
      <c r="M187" s="157">
        <f>G187*(1+L187/100)</f>
        <v>0</v>
      </c>
      <c r="N187" s="157">
        <v>2.5999999999999998E-4</v>
      </c>
      <c r="O187" s="157">
        <f>ROUND(E187*N187,2)</f>
        <v>0.01</v>
      </c>
      <c r="P187" s="157">
        <v>0</v>
      </c>
      <c r="Q187" s="157">
        <f>ROUND(E187*P187,2)</f>
        <v>0</v>
      </c>
      <c r="R187" s="157"/>
      <c r="S187" s="157" t="s">
        <v>150</v>
      </c>
      <c r="T187" s="157" t="s">
        <v>151</v>
      </c>
      <c r="U187" s="157">
        <v>0.09</v>
      </c>
      <c r="V187" s="157">
        <f>ROUND(E187*U187,2)</f>
        <v>4.93</v>
      </c>
      <c r="W187" s="157"/>
      <c r="X187" s="157" t="s">
        <v>152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153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5">
      <c r="A188" s="155"/>
      <c r="B188" s="156"/>
      <c r="C188" s="185" t="s">
        <v>212</v>
      </c>
      <c r="D188" s="159"/>
      <c r="E188" s="160">
        <v>25.43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5"/>
      <c r="B189" s="156"/>
      <c r="C189" s="185" t="s">
        <v>213</v>
      </c>
      <c r="D189" s="159"/>
      <c r="E189" s="160">
        <v>4.9000000000000004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155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55"/>
      <c r="B190" s="156"/>
      <c r="C190" s="185" t="s">
        <v>227</v>
      </c>
      <c r="D190" s="159"/>
      <c r="E190" s="160">
        <v>1.89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155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5">
      <c r="A191" s="155"/>
      <c r="B191" s="156"/>
      <c r="C191" s="185" t="s">
        <v>214</v>
      </c>
      <c r="D191" s="159"/>
      <c r="E191" s="160">
        <v>15.53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155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5">
      <c r="A192" s="155"/>
      <c r="B192" s="156"/>
      <c r="C192" s="185" t="s">
        <v>215</v>
      </c>
      <c r="D192" s="159"/>
      <c r="E192" s="160">
        <v>1.47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155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55"/>
      <c r="B193" s="156"/>
      <c r="C193" s="185" t="s">
        <v>222</v>
      </c>
      <c r="D193" s="159"/>
      <c r="E193" s="160">
        <v>5.55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155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5">
      <c r="A194" s="170">
        <v>33</v>
      </c>
      <c r="B194" s="171" t="s">
        <v>313</v>
      </c>
      <c r="C194" s="184" t="s">
        <v>314</v>
      </c>
      <c r="D194" s="172" t="s">
        <v>167</v>
      </c>
      <c r="E194" s="173">
        <v>54.77</v>
      </c>
      <c r="F194" s="174"/>
      <c r="G194" s="175">
        <f>ROUND(E194*F194,2)</f>
        <v>0</v>
      </c>
      <c r="H194" s="158">
        <v>342.13</v>
      </c>
      <c r="I194" s="157">
        <f>ROUND(E194*H194,2)</f>
        <v>18738.46</v>
      </c>
      <c r="J194" s="158">
        <v>199.27</v>
      </c>
      <c r="K194" s="157">
        <f>ROUND(E194*J194,2)</f>
        <v>10914.02</v>
      </c>
      <c r="L194" s="157">
        <v>15</v>
      </c>
      <c r="M194" s="157">
        <f>G194*(1+L194/100)</f>
        <v>0</v>
      </c>
      <c r="N194" s="157">
        <v>1.806E-2</v>
      </c>
      <c r="O194" s="157">
        <f>ROUND(E194*N194,2)</f>
        <v>0.99</v>
      </c>
      <c r="P194" s="157">
        <v>0</v>
      </c>
      <c r="Q194" s="157">
        <f>ROUND(E194*P194,2)</f>
        <v>0</v>
      </c>
      <c r="R194" s="157"/>
      <c r="S194" s="157" t="s">
        <v>150</v>
      </c>
      <c r="T194" s="157" t="s">
        <v>151</v>
      </c>
      <c r="U194" s="157">
        <v>0.372</v>
      </c>
      <c r="V194" s="157">
        <f>ROUND(E194*U194,2)</f>
        <v>20.37</v>
      </c>
      <c r="W194" s="157"/>
      <c r="X194" s="157" t="s">
        <v>152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153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55"/>
      <c r="B195" s="156"/>
      <c r="C195" s="185" t="s">
        <v>212</v>
      </c>
      <c r="D195" s="159"/>
      <c r="E195" s="160">
        <v>25.43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155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55"/>
      <c r="B196" s="156"/>
      <c r="C196" s="185" t="s">
        <v>213</v>
      </c>
      <c r="D196" s="159"/>
      <c r="E196" s="160">
        <v>4.9000000000000004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155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5">
      <c r="A197" s="155"/>
      <c r="B197" s="156"/>
      <c r="C197" s="185" t="s">
        <v>227</v>
      </c>
      <c r="D197" s="159"/>
      <c r="E197" s="160">
        <v>1.89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155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5">
      <c r="A198" s="155"/>
      <c r="B198" s="156"/>
      <c r="C198" s="185" t="s">
        <v>214</v>
      </c>
      <c r="D198" s="159"/>
      <c r="E198" s="160">
        <v>15.53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155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5">
      <c r="A199" s="155"/>
      <c r="B199" s="156"/>
      <c r="C199" s="185" t="s">
        <v>215</v>
      </c>
      <c r="D199" s="159"/>
      <c r="E199" s="160">
        <v>1.47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55"/>
      <c r="B200" s="156"/>
      <c r="C200" s="185" t="s">
        <v>222</v>
      </c>
      <c r="D200" s="159"/>
      <c r="E200" s="160">
        <v>5.55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155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70">
        <v>34</v>
      </c>
      <c r="B201" s="171" t="s">
        <v>315</v>
      </c>
      <c r="C201" s="184" t="s">
        <v>316</v>
      </c>
      <c r="D201" s="172" t="s">
        <v>167</v>
      </c>
      <c r="E201" s="173">
        <v>77.540000000000006</v>
      </c>
      <c r="F201" s="174"/>
      <c r="G201" s="175">
        <f>ROUND(E201*F201,2)</f>
        <v>0</v>
      </c>
      <c r="H201" s="158">
        <v>611.36</v>
      </c>
      <c r="I201" s="157">
        <f>ROUND(E201*H201,2)</f>
        <v>47404.85</v>
      </c>
      <c r="J201" s="158">
        <v>198.24</v>
      </c>
      <c r="K201" s="157">
        <f>ROUND(E201*J201,2)</f>
        <v>15371.53</v>
      </c>
      <c r="L201" s="157">
        <v>15</v>
      </c>
      <c r="M201" s="157">
        <f>G201*(1+L201/100)</f>
        <v>0</v>
      </c>
      <c r="N201" s="157">
        <v>1.5910000000000001E-2</v>
      </c>
      <c r="O201" s="157">
        <f>ROUND(E201*N201,2)</f>
        <v>1.23</v>
      </c>
      <c r="P201" s="157">
        <v>0</v>
      </c>
      <c r="Q201" s="157">
        <f>ROUND(E201*P201,2)</f>
        <v>0</v>
      </c>
      <c r="R201" s="157"/>
      <c r="S201" s="157" t="s">
        <v>150</v>
      </c>
      <c r="T201" s="157" t="s">
        <v>151</v>
      </c>
      <c r="U201" s="157">
        <v>0.372</v>
      </c>
      <c r="V201" s="157">
        <f>ROUND(E201*U201,2)</f>
        <v>28.84</v>
      </c>
      <c r="W201" s="157"/>
      <c r="X201" s="157" t="s">
        <v>152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153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5">
      <c r="A202" s="155"/>
      <c r="B202" s="156"/>
      <c r="C202" s="185" t="s">
        <v>216</v>
      </c>
      <c r="D202" s="159"/>
      <c r="E202" s="160">
        <v>39.79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155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5">
      <c r="A203" s="155"/>
      <c r="B203" s="156"/>
      <c r="C203" s="185" t="s">
        <v>217</v>
      </c>
      <c r="D203" s="159"/>
      <c r="E203" s="160">
        <v>13.29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155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55"/>
      <c r="B204" s="156"/>
      <c r="C204" s="185" t="s">
        <v>218</v>
      </c>
      <c r="D204" s="159"/>
      <c r="E204" s="160">
        <v>11.48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155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55"/>
      <c r="B205" s="156"/>
      <c r="C205" s="185" t="s">
        <v>219</v>
      </c>
      <c r="D205" s="159"/>
      <c r="E205" s="160">
        <v>12.98</v>
      </c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155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70">
        <v>35</v>
      </c>
      <c r="B206" s="171" t="s">
        <v>317</v>
      </c>
      <c r="C206" s="184" t="s">
        <v>318</v>
      </c>
      <c r="D206" s="172" t="s">
        <v>167</v>
      </c>
      <c r="E206" s="173">
        <v>77.540000000000006</v>
      </c>
      <c r="F206" s="174"/>
      <c r="G206" s="175">
        <f>ROUND(E206*F206,2)</f>
        <v>0</v>
      </c>
      <c r="H206" s="158">
        <v>0</v>
      </c>
      <c r="I206" s="157">
        <f>ROUND(E206*H206,2)</f>
        <v>0</v>
      </c>
      <c r="J206" s="158">
        <v>85</v>
      </c>
      <c r="K206" s="157">
        <f>ROUND(E206*J206,2)</f>
        <v>6590.9</v>
      </c>
      <c r="L206" s="157">
        <v>15</v>
      </c>
      <c r="M206" s="157">
        <f>G206*(1+L206/100)</f>
        <v>0</v>
      </c>
      <c r="N206" s="157">
        <v>0</v>
      </c>
      <c r="O206" s="157">
        <f>ROUND(E206*N206,2)</f>
        <v>0</v>
      </c>
      <c r="P206" s="157">
        <v>0</v>
      </c>
      <c r="Q206" s="157">
        <f>ROUND(E206*P206,2)</f>
        <v>0</v>
      </c>
      <c r="R206" s="157"/>
      <c r="S206" s="157" t="s">
        <v>150</v>
      </c>
      <c r="T206" s="157" t="s">
        <v>151</v>
      </c>
      <c r="U206" s="157">
        <v>0.08</v>
      </c>
      <c r="V206" s="157">
        <f>ROUND(E206*U206,2)</f>
        <v>6.2</v>
      </c>
      <c r="W206" s="157"/>
      <c r="X206" s="157" t="s">
        <v>152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153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5">
      <c r="A207" s="155"/>
      <c r="B207" s="156"/>
      <c r="C207" s="185" t="s">
        <v>216</v>
      </c>
      <c r="D207" s="159"/>
      <c r="E207" s="160">
        <v>39.79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155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55"/>
      <c r="B208" s="156"/>
      <c r="C208" s="185" t="s">
        <v>217</v>
      </c>
      <c r="D208" s="159"/>
      <c r="E208" s="160">
        <v>13.29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155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5">
      <c r="A209" s="155"/>
      <c r="B209" s="156"/>
      <c r="C209" s="185" t="s">
        <v>218</v>
      </c>
      <c r="D209" s="159"/>
      <c r="E209" s="160">
        <v>11.48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155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5">
      <c r="A210" s="155"/>
      <c r="B210" s="156"/>
      <c r="C210" s="185" t="s">
        <v>219</v>
      </c>
      <c r="D210" s="159"/>
      <c r="E210" s="160">
        <v>12.98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155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5">
      <c r="A211" s="170">
        <v>36</v>
      </c>
      <c r="B211" s="171" t="s">
        <v>319</v>
      </c>
      <c r="C211" s="184" t="s">
        <v>320</v>
      </c>
      <c r="D211" s="172" t="s">
        <v>167</v>
      </c>
      <c r="E211" s="173">
        <v>132.31</v>
      </c>
      <c r="F211" s="174"/>
      <c r="G211" s="175">
        <f>ROUND(E211*F211,2)</f>
        <v>0</v>
      </c>
      <c r="H211" s="158">
        <v>0</v>
      </c>
      <c r="I211" s="157">
        <f>ROUND(E211*H211,2)</f>
        <v>0</v>
      </c>
      <c r="J211" s="158">
        <v>7.9</v>
      </c>
      <c r="K211" s="157">
        <f>ROUND(E211*J211,2)</f>
        <v>1045.25</v>
      </c>
      <c r="L211" s="157">
        <v>15</v>
      </c>
      <c r="M211" s="157">
        <f>G211*(1+L211/100)</f>
        <v>0</v>
      </c>
      <c r="N211" s="157">
        <v>0</v>
      </c>
      <c r="O211" s="157">
        <f>ROUND(E211*N211,2)</f>
        <v>0</v>
      </c>
      <c r="P211" s="157">
        <v>0</v>
      </c>
      <c r="Q211" s="157">
        <f>ROUND(E211*P211,2)</f>
        <v>0</v>
      </c>
      <c r="R211" s="157"/>
      <c r="S211" s="157" t="s">
        <v>198</v>
      </c>
      <c r="T211" s="157" t="s">
        <v>151</v>
      </c>
      <c r="U211" s="157">
        <v>1.6E-2</v>
      </c>
      <c r="V211" s="157">
        <f>ROUND(E211*U211,2)</f>
        <v>2.12</v>
      </c>
      <c r="W211" s="157"/>
      <c r="X211" s="157" t="s">
        <v>152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153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5">
      <c r="A212" s="155"/>
      <c r="B212" s="156"/>
      <c r="C212" s="185" t="s">
        <v>212</v>
      </c>
      <c r="D212" s="159"/>
      <c r="E212" s="160">
        <v>25.43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155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5">
      <c r="A213" s="155"/>
      <c r="B213" s="156"/>
      <c r="C213" s="185" t="s">
        <v>213</v>
      </c>
      <c r="D213" s="159"/>
      <c r="E213" s="160">
        <v>4.9000000000000004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155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5">
      <c r="A214" s="155"/>
      <c r="B214" s="156"/>
      <c r="C214" s="185" t="s">
        <v>227</v>
      </c>
      <c r="D214" s="159"/>
      <c r="E214" s="160">
        <v>1.89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155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5">
      <c r="A215" s="155"/>
      <c r="B215" s="156"/>
      <c r="C215" s="185" t="s">
        <v>214</v>
      </c>
      <c r="D215" s="159"/>
      <c r="E215" s="160">
        <v>15.53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155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5">
      <c r="A216" s="155"/>
      <c r="B216" s="156"/>
      <c r="C216" s="185" t="s">
        <v>215</v>
      </c>
      <c r="D216" s="159"/>
      <c r="E216" s="160">
        <v>1.47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155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5">
      <c r="A217" s="155"/>
      <c r="B217" s="156"/>
      <c r="C217" s="185" t="s">
        <v>216</v>
      </c>
      <c r="D217" s="159"/>
      <c r="E217" s="160">
        <v>39.79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155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55"/>
      <c r="B218" s="156"/>
      <c r="C218" s="185" t="s">
        <v>217</v>
      </c>
      <c r="D218" s="159"/>
      <c r="E218" s="160">
        <v>13.29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155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5">
      <c r="A219" s="155"/>
      <c r="B219" s="156"/>
      <c r="C219" s="185" t="s">
        <v>218</v>
      </c>
      <c r="D219" s="159"/>
      <c r="E219" s="160">
        <v>11.48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155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55"/>
      <c r="B220" s="156"/>
      <c r="C220" s="185" t="s">
        <v>219</v>
      </c>
      <c r="D220" s="159"/>
      <c r="E220" s="160">
        <v>12.98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155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5">
      <c r="A221" s="155"/>
      <c r="B221" s="156"/>
      <c r="C221" s="185" t="s">
        <v>222</v>
      </c>
      <c r="D221" s="159"/>
      <c r="E221" s="160">
        <v>5.55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155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x14ac:dyDescent="0.25">
      <c r="A222" s="164" t="s">
        <v>145</v>
      </c>
      <c r="B222" s="165" t="s">
        <v>59</v>
      </c>
      <c r="C222" s="183" t="s">
        <v>60</v>
      </c>
      <c r="D222" s="166"/>
      <c r="E222" s="167"/>
      <c r="F222" s="168"/>
      <c r="G222" s="169">
        <f>SUMIF(AG223:AG225,"&lt;&gt;NOR",G223:G225)</f>
        <v>0</v>
      </c>
      <c r="H222" s="163"/>
      <c r="I222" s="163">
        <f>SUM(I223:I225)</f>
        <v>7117.84</v>
      </c>
      <c r="J222" s="163"/>
      <c r="K222" s="163">
        <f>SUM(K223:K225)</f>
        <v>7600.16</v>
      </c>
      <c r="L222" s="163"/>
      <c r="M222" s="163">
        <f>SUM(M223:M225)</f>
        <v>0</v>
      </c>
      <c r="N222" s="163"/>
      <c r="O222" s="163">
        <f>SUM(O223:O225)</f>
        <v>0.18</v>
      </c>
      <c r="P222" s="163"/>
      <c r="Q222" s="163">
        <f>SUM(Q223:Q225)</f>
        <v>0</v>
      </c>
      <c r="R222" s="163"/>
      <c r="S222" s="163"/>
      <c r="T222" s="163"/>
      <c r="U222" s="163"/>
      <c r="V222" s="163">
        <f>SUM(V223:V225)</f>
        <v>7.97</v>
      </c>
      <c r="W222" s="163"/>
      <c r="X222" s="163"/>
      <c r="AG222" t="s">
        <v>146</v>
      </c>
    </row>
    <row r="223" spans="1:60" ht="20.399999999999999" outlineLevel="1" x14ac:dyDescent="0.25">
      <c r="A223" s="176">
        <v>37</v>
      </c>
      <c r="B223" s="177" t="s">
        <v>321</v>
      </c>
      <c r="C223" s="186" t="s">
        <v>322</v>
      </c>
      <c r="D223" s="178" t="s">
        <v>181</v>
      </c>
      <c r="E223" s="179">
        <v>2</v>
      </c>
      <c r="F223" s="180"/>
      <c r="G223" s="181">
        <f>ROUND(E223*F223,2)</f>
        <v>0</v>
      </c>
      <c r="H223" s="158">
        <v>1310.54</v>
      </c>
      <c r="I223" s="157">
        <f>ROUND(E223*H223,2)</f>
        <v>2621.08</v>
      </c>
      <c r="J223" s="158">
        <v>999.46</v>
      </c>
      <c r="K223" s="157">
        <f>ROUND(E223*J223,2)</f>
        <v>1998.92</v>
      </c>
      <c r="L223" s="157">
        <v>15</v>
      </c>
      <c r="M223" s="157">
        <f>G223*(1+L223/100)</f>
        <v>0</v>
      </c>
      <c r="N223" s="157">
        <v>2.9569999999999999E-2</v>
      </c>
      <c r="O223" s="157">
        <f>ROUND(E223*N223,2)</f>
        <v>0.06</v>
      </c>
      <c r="P223" s="157">
        <v>0</v>
      </c>
      <c r="Q223" s="157">
        <f>ROUND(E223*P223,2)</f>
        <v>0</v>
      </c>
      <c r="R223" s="157"/>
      <c r="S223" s="157" t="s">
        <v>150</v>
      </c>
      <c r="T223" s="157" t="s">
        <v>151</v>
      </c>
      <c r="U223" s="157">
        <v>1.86</v>
      </c>
      <c r="V223" s="157">
        <f>ROUND(E223*U223,2)</f>
        <v>3.72</v>
      </c>
      <c r="W223" s="157"/>
      <c r="X223" s="157" t="s">
        <v>152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153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0.399999999999999" outlineLevel="1" x14ac:dyDescent="0.25">
      <c r="A224" s="176">
        <v>38</v>
      </c>
      <c r="B224" s="177" t="s">
        <v>323</v>
      </c>
      <c r="C224" s="186" t="s">
        <v>324</v>
      </c>
      <c r="D224" s="178" t="s">
        <v>181</v>
      </c>
      <c r="E224" s="179">
        <v>3</v>
      </c>
      <c r="F224" s="180"/>
      <c r="G224" s="181">
        <f>ROUND(E224*F224,2)</f>
        <v>0</v>
      </c>
      <c r="H224" s="158">
        <v>1498.92</v>
      </c>
      <c r="I224" s="157">
        <f>ROUND(E224*H224,2)</f>
        <v>4496.76</v>
      </c>
      <c r="J224" s="158">
        <v>520.67999999999995</v>
      </c>
      <c r="K224" s="157">
        <f>ROUND(E224*J224,2)</f>
        <v>1562.04</v>
      </c>
      <c r="L224" s="157">
        <v>15</v>
      </c>
      <c r="M224" s="157">
        <f>G224*(1+L224/100)</f>
        <v>0</v>
      </c>
      <c r="N224" s="157">
        <v>2.35E-2</v>
      </c>
      <c r="O224" s="157">
        <f>ROUND(E224*N224,2)</f>
        <v>7.0000000000000007E-2</v>
      </c>
      <c r="P224" s="157">
        <v>0</v>
      </c>
      <c r="Q224" s="157">
        <f>ROUND(E224*P224,2)</f>
        <v>0</v>
      </c>
      <c r="R224" s="157"/>
      <c r="S224" s="157" t="s">
        <v>150</v>
      </c>
      <c r="T224" s="157" t="s">
        <v>151</v>
      </c>
      <c r="U224" s="157">
        <v>0.85</v>
      </c>
      <c r="V224" s="157">
        <f>ROUND(E224*U224,2)</f>
        <v>2.5499999999999998</v>
      </c>
      <c r="W224" s="157"/>
      <c r="X224" s="157" t="s">
        <v>152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153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ht="20.399999999999999" outlineLevel="1" x14ac:dyDescent="0.25">
      <c r="A225" s="176">
        <v>39</v>
      </c>
      <c r="B225" s="177" t="s">
        <v>325</v>
      </c>
      <c r="C225" s="186" t="s">
        <v>326</v>
      </c>
      <c r="D225" s="178" t="s">
        <v>181</v>
      </c>
      <c r="E225" s="179">
        <v>2</v>
      </c>
      <c r="F225" s="180"/>
      <c r="G225" s="181">
        <f>ROUND(E225*F225,2)</f>
        <v>0</v>
      </c>
      <c r="H225" s="158">
        <v>0</v>
      </c>
      <c r="I225" s="157">
        <f>ROUND(E225*H225,2)</f>
        <v>0</v>
      </c>
      <c r="J225" s="158">
        <v>2019.6</v>
      </c>
      <c r="K225" s="157">
        <f>ROUND(E225*J225,2)</f>
        <v>4039.2</v>
      </c>
      <c r="L225" s="157">
        <v>15</v>
      </c>
      <c r="M225" s="157">
        <f>G225*(1+L225/100)</f>
        <v>0</v>
      </c>
      <c r="N225" s="157">
        <v>2.35E-2</v>
      </c>
      <c r="O225" s="157">
        <f>ROUND(E225*N225,2)</f>
        <v>0.05</v>
      </c>
      <c r="P225" s="157">
        <v>0</v>
      </c>
      <c r="Q225" s="157">
        <f>ROUND(E225*P225,2)</f>
        <v>0</v>
      </c>
      <c r="R225" s="157"/>
      <c r="S225" s="157" t="s">
        <v>198</v>
      </c>
      <c r="T225" s="157" t="s">
        <v>151</v>
      </c>
      <c r="U225" s="157">
        <v>0.85</v>
      </c>
      <c r="V225" s="157">
        <f>ROUND(E225*U225,2)</f>
        <v>1.7</v>
      </c>
      <c r="W225" s="157"/>
      <c r="X225" s="157" t="s">
        <v>152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153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x14ac:dyDescent="0.25">
      <c r="A226" s="164" t="s">
        <v>145</v>
      </c>
      <c r="B226" s="165" t="s">
        <v>61</v>
      </c>
      <c r="C226" s="183" t="s">
        <v>62</v>
      </c>
      <c r="D226" s="166"/>
      <c r="E226" s="167"/>
      <c r="F226" s="168"/>
      <c r="G226" s="169">
        <f>SUMIF(AG227:AG237,"&lt;&gt;NOR",G227:G237)</f>
        <v>0</v>
      </c>
      <c r="H226" s="163"/>
      <c r="I226" s="163">
        <f>SUM(I227:I237)</f>
        <v>5468.37</v>
      </c>
      <c r="J226" s="163"/>
      <c r="K226" s="163">
        <f>SUM(K227:K237)</f>
        <v>11268.84</v>
      </c>
      <c r="L226" s="163"/>
      <c r="M226" s="163">
        <f>SUM(M227:M237)</f>
        <v>0</v>
      </c>
      <c r="N226" s="163"/>
      <c r="O226" s="163">
        <f>SUM(O227:O237)</f>
        <v>0.16</v>
      </c>
      <c r="P226" s="163"/>
      <c r="Q226" s="163">
        <f>SUM(Q227:Q237)</f>
        <v>0</v>
      </c>
      <c r="R226" s="163"/>
      <c r="S226" s="163"/>
      <c r="T226" s="163"/>
      <c r="U226" s="163"/>
      <c r="V226" s="163">
        <f>SUM(V227:V237)</f>
        <v>23.42</v>
      </c>
      <c r="W226" s="163"/>
      <c r="X226" s="163"/>
      <c r="AG226" t="s">
        <v>146</v>
      </c>
    </row>
    <row r="227" spans="1:60" outlineLevel="1" x14ac:dyDescent="0.25">
      <c r="A227" s="170">
        <v>40</v>
      </c>
      <c r="B227" s="171" t="s">
        <v>327</v>
      </c>
      <c r="C227" s="184" t="s">
        <v>328</v>
      </c>
      <c r="D227" s="172" t="s">
        <v>167</v>
      </c>
      <c r="E227" s="173">
        <v>132.31</v>
      </c>
      <c r="F227" s="174"/>
      <c r="G227" s="175">
        <f>ROUND(E227*F227,2)</f>
        <v>0</v>
      </c>
      <c r="H227" s="158">
        <v>41.33</v>
      </c>
      <c r="I227" s="157">
        <f>ROUND(E227*H227,2)</f>
        <v>5468.37</v>
      </c>
      <c r="J227" s="158">
        <v>85.17</v>
      </c>
      <c r="K227" s="157">
        <f>ROUND(E227*J227,2)</f>
        <v>11268.84</v>
      </c>
      <c r="L227" s="157">
        <v>15</v>
      </c>
      <c r="M227" s="157">
        <f>G227*(1+L227/100)</f>
        <v>0</v>
      </c>
      <c r="N227" s="157">
        <v>1.2099999999999999E-3</v>
      </c>
      <c r="O227" s="157">
        <f>ROUND(E227*N227,2)</f>
        <v>0.16</v>
      </c>
      <c r="P227" s="157">
        <v>0</v>
      </c>
      <c r="Q227" s="157">
        <f>ROUND(E227*P227,2)</f>
        <v>0</v>
      </c>
      <c r="R227" s="157"/>
      <c r="S227" s="157" t="s">
        <v>150</v>
      </c>
      <c r="T227" s="157" t="s">
        <v>151</v>
      </c>
      <c r="U227" s="157">
        <v>0.17699999999999999</v>
      </c>
      <c r="V227" s="157">
        <f>ROUND(E227*U227,2)</f>
        <v>23.42</v>
      </c>
      <c r="W227" s="157"/>
      <c r="X227" s="157" t="s">
        <v>152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153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55"/>
      <c r="B228" s="156"/>
      <c r="C228" s="185" t="s">
        <v>212</v>
      </c>
      <c r="D228" s="159"/>
      <c r="E228" s="160">
        <v>25.43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155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5">
      <c r="A229" s="155"/>
      <c r="B229" s="156"/>
      <c r="C229" s="185" t="s">
        <v>213</v>
      </c>
      <c r="D229" s="159"/>
      <c r="E229" s="160">
        <v>4.9000000000000004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155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55"/>
      <c r="B230" s="156"/>
      <c r="C230" s="185" t="s">
        <v>227</v>
      </c>
      <c r="D230" s="159"/>
      <c r="E230" s="160">
        <v>1.89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155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5">
      <c r="A231" s="155"/>
      <c r="B231" s="156"/>
      <c r="C231" s="185" t="s">
        <v>214</v>
      </c>
      <c r="D231" s="159"/>
      <c r="E231" s="160">
        <v>15.53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155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5">
      <c r="A232" s="155"/>
      <c r="B232" s="156"/>
      <c r="C232" s="185" t="s">
        <v>215</v>
      </c>
      <c r="D232" s="159"/>
      <c r="E232" s="160">
        <v>1.47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155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5">
      <c r="A233" s="155"/>
      <c r="B233" s="156"/>
      <c r="C233" s="185" t="s">
        <v>216</v>
      </c>
      <c r="D233" s="159"/>
      <c r="E233" s="160">
        <v>39.79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155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5">
      <c r="A234" s="155"/>
      <c r="B234" s="156"/>
      <c r="C234" s="185" t="s">
        <v>217</v>
      </c>
      <c r="D234" s="159"/>
      <c r="E234" s="160">
        <v>13.29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155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5">
      <c r="A235" s="155"/>
      <c r="B235" s="156"/>
      <c r="C235" s="185" t="s">
        <v>218</v>
      </c>
      <c r="D235" s="159"/>
      <c r="E235" s="160">
        <v>11.48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155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5">
      <c r="A236" s="155"/>
      <c r="B236" s="156"/>
      <c r="C236" s="185" t="s">
        <v>219</v>
      </c>
      <c r="D236" s="159"/>
      <c r="E236" s="160">
        <v>12.98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155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55"/>
      <c r="B237" s="156"/>
      <c r="C237" s="185" t="s">
        <v>222</v>
      </c>
      <c r="D237" s="159"/>
      <c r="E237" s="160">
        <v>5.55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155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6.4" x14ac:dyDescent="0.25">
      <c r="A238" s="164" t="s">
        <v>145</v>
      </c>
      <c r="B238" s="165" t="s">
        <v>63</v>
      </c>
      <c r="C238" s="183" t="s">
        <v>64</v>
      </c>
      <c r="D238" s="166"/>
      <c r="E238" s="167"/>
      <c r="F238" s="168"/>
      <c r="G238" s="169">
        <f>SUMIF(AG239:AG259,"&lt;&gt;NOR",G239:G259)</f>
        <v>0</v>
      </c>
      <c r="H238" s="163"/>
      <c r="I238" s="163">
        <f>SUM(I239:I259)</f>
        <v>17219.439999999999</v>
      </c>
      <c r="J238" s="163"/>
      <c r="K238" s="163">
        <f>SUM(K239:K259)</f>
        <v>26995.03</v>
      </c>
      <c r="L238" s="163"/>
      <c r="M238" s="163">
        <f>SUM(M239:M259)</f>
        <v>0</v>
      </c>
      <c r="N238" s="163"/>
      <c r="O238" s="163">
        <f>SUM(O239:O259)</f>
        <v>0.6100000000000001</v>
      </c>
      <c r="P238" s="163"/>
      <c r="Q238" s="163">
        <f>SUM(Q239:Q259)</f>
        <v>0.03</v>
      </c>
      <c r="R238" s="163"/>
      <c r="S238" s="163"/>
      <c r="T238" s="163"/>
      <c r="U238" s="163"/>
      <c r="V238" s="163">
        <f>SUM(V239:V259)</f>
        <v>74.52</v>
      </c>
      <c r="W238" s="163"/>
      <c r="X238" s="163"/>
      <c r="AG238" t="s">
        <v>146</v>
      </c>
    </row>
    <row r="239" spans="1:60" outlineLevel="1" x14ac:dyDescent="0.25">
      <c r="A239" s="170">
        <v>41</v>
      </c>
      <c r="B239" s="171" t="s">
        <v>329</v>
      </c>
      <c r="C239" s="184" t="s">
        <v>330</v>
      </c>
      <c r="D239" s="172" t="s">
        <v>167</v>
      </c>
      <c r="E239" s="173">
        <v>132.31</v>
      </c>
      <c r="F239" s="174"/>
      <c r="G239" s="175">
        <f>ROUND(E239*F239,2)</f>
        <v>0</v>
      </c>
      <c r="H239" s="158">
        <v>1.59</v>
      </c>
      <c r="I239" s="157">
        <f>ROUND(E239*H239,2)</f>
        <v>210.37</v>
      </c>
      <c r="J239" s="158">
        <v>135.31</v>
      </c>
      <c r="K239" s="157">
        <f>ROUND(E239*J239,2)</f>
        <v>17902.87</v>
      </c>
      <c r="L239" s="157">
        <v>15</v>
      </c>
      <c r="M239" s="157">
        <f>G239*(1+L239/100)</f>
        <v>0</v>
      </c>
      <c r="N239" s="157">
        <v>4.0000000000000003E-5</v>
      </c>
      <c r="O239" s="157">
        <f>ROUND(E239*N239,2)</f>
        <v>0.01</v>
      </c>
      <c r="P239" s="157">
        <v>0</v>
      </c>
      <c r="Q239" s="157">
        <f>ROUND(E239*P239,2)</f>
        <v>0</v>
      </c>
      <c r="R239" s="157"/>
      <c r="S239" s="157" t="s">
        <v>150</v>
      </c>
      <c r="T239" s="157" t="s">
        <v>151</v>
      </c>
      <c r="U239" s="157">
        <v>0.308</v>
      </c>
      <c r="V239" s="157">
        <f>ROUND(E239*U239,2)</f>
        <v>40.75</v>
      </c>
      <c r="W239" s="157"/>
      <c r="X239" s="157" t="s">
        <v>152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153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55"/>
      <c r="B240" s="156"/>
      <c r="C240" s="185" t="s">
        <v>212</v>
      </c>
      <c r="D240" s="159"/>
      <c r="E240" s="160">
        <v>25.43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155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5">
      <c r="A241" s="155"/>
      <c r="B241" s="156"/>
      <c r="C241" s="185" t="s">
        <v>213</v>
      </c>
      <c r="D241" s="159"/>
      <c r="E241" s="160">
        <v>4.9000000000000004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155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5">
      <c r="A242" s="155"/>
      <c r="B242" s="156"/>
      <c r="C242" s="185" t="s">
        <v>227</v>
      </c>
      <c r="D242" s="159"/>
      <c r="E242" s="160">
        <v>1.89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155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5">
      <c r="A243" s="155"/>
      <c r="B243" s="156"/>
      <c r="C243" s="185" t="s">
        <v>214</v>
      </c>
      <c r="D243" s="159"/>
      <c r="E243" s="160">
        <v>15.53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155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5">
      <c r="A244" s="155"/>
      <c r="B244" s="156"/>
      <c r="C244" s="185" t="s">
        <v>215</v>
      </c>
      <c r="D244" s="159"/>
      <c r="E244" s="160">
        <v>1.47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155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5">
      <c r="A245" s="155"/>
      <c r="B245" s="156"/>
      <c r="C245" s="185" t="s">
        <v>216</v>
      </c>
      <c r="D245" s="159"/>
      <c r="E245" s="160">
        <v>39.79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155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5">
      <c r="A246" s="155"/>
      <c r="B246" s="156"/>
      <c r="C246" s="185" t="s">
        <v>217</v>
      </c>
      <c r="D246" s="159"/>
      <c r="E246" s="160">
        <v>13.29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155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5">
      <c r="A247" s="155"/>
      <c r="B247" s="156"/>
      <c r="C247" s="185" t="s">
        <v>218</v>
      </c>
      <c r="D247" s="159"/>
      <c r="E247" s="160">
        <v>11.48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155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5">
      <c r="A248" s="155"/>
      <c r="B248" s="156"/>
      <c r="C248" s="185" t="s">
        <v>219</v>
      </c>
      <c r="D248" s="159"/>
      <c r="E248" s="160">
        <v>12.98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155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5">
      <c r="A249" s="155"/>
      <c r="B249" s="156"/>
      <c r="C249" s="185" t="s">
        <v>222</v>
      </c>
      <c r="D249" s="159"/>
      <c r="E249" s="160">
        <v>5.55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155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5">
      <c r="A250" s="170">
        <v>42</v>
      </c>
      <c r="B250" s="171" t="s">
        <v>331</v>
      </c>
      <c r="C250" s="184" t="s">
        <v>332</v>
      </c>
      <c r="D250" s="172" t="s">
        <v>167</v>
      </c>
      <c r="E250" s="173">
        <v>15.073</v>
      </c>
      <c r="F250" s="174"/>
      <c r="G250" s="175">
        <f>ROUND(E250*F250,2)</f>
        <v>0</v>
      </c>
      <c r="H250" s="158">
        <v>1.08</v>
      </c>
      <c r="I250" s="157">
        <f>ROUND(E250*H250,2)</f>
        <v>16.28</v>
      </c>
      <c r="J250" s="158">
        <v>57.12</v>
      </c>
      <c r="K250" s="157">
        <f>ROUND(E250*J250,2)</f>
        <v>860.97</v>
      </c>
      <c r="L250" s="157">
        <v>15</v>
      </c>
      <c r="M250" s="157">
        <f>G250*(1+L250/100)</f>
        <v>0</v>
      </c>
      <c r="N250" s="157">
        <v>1.0000000000000001E-5</v>
      </c>
      <c r="O250" s="157">
        <f>ROUND(E250*N250,2)</f>
        <v>0</v>
      </c>
      <c r="P250" s="157">
        <v>0</v>
      </c>
      <c r="Q250" s="157">
        <f>ROUND(E250*P250,2)</f>
        <v>0</v>
      </c>
      <c r="R250" s="157"/>
      <c r="S250" s="157" t="s">
        <v>150</v>
      </c>
      <c r="T250" s="157" t="s">
        <v>151</v>
      </c>
      <c r="U250" s="157">
        <v>0.13</v>
      </c>
      <c r="V250" s="157">
        <f>ROUND(E250*U250,2)</f>
        <v>1.96</v>
      </c>
      <c r="W250" s="157"/>
      <c r="X250" s="157" t="s">
        <v>152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153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5">
      <c r="A251" s="155"/>
      <c r="B251" s="156"/>
      <c r="C251" s="185" t="s">
        <v>251</v>
      </c>
      <c r="D251" s="159"/>
      <c r="E251" s="160">
        <v>1.44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155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5">
      <c r="A252" s="155"/>
      <c r="B252" s="156"/>
      <c r="C252" s="185" t="s">
        <v>252</v>
      </c>
      <c r="D252" s="159"/>
      <c r="E252" s="160">
        <v>0.5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155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5">
      <c r="A253" s="155"/>
      <c r="B253" s="156"/>
      <c r="C253" s="185" t="s">
        <v>252</v>
      </c>
      <c r="D253" s="159"/>
      <c r="E253" s="160">
        <v>0.5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155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5">
      <c r="A254" s="155"/>
      <c r="B254" s="156"/>
      <c r="C254" s="185" t="s">
        <v>253</v>
      </c>
      <c r="D254" s="159"/>
      <c r="E254" s="160">
        <v>5.7240000000000002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155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5">
      <c r="A255" s="155"/>
      <c r="B255" s="156"/>
      <c r="C255" s="185" t="s">
        <v>254</v>
      </c>
      <c r="D255" s="159"/>
      <c r="E255" s="160">
        <v>6.9089999999999998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155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5">
      <c r="A256" s="176">
        <v>43</v>
      </c>
      <c r="B256" s="177" t="s">
        <v>333</v>
      </c>
      <c r="C256" s="186" t="s">
        <v>334</v>
      </c>
      <c r="D256" s="178" t="s">
        <v>335</v>
      </c>
      <c r="E256" s="179">
        <v>1</v>
      </c>
      <c r="F256" s="180"/>
      <c r="G256" s="181">
        <f>ROUND(E256*F256,2)</f>
        <v>0</v>
      </c>
      <c r="H256" s="158">
        <v>586.57000000000005</v>
      </c>
      <c r="I256" s="157">
        <f>ROUND(E256*H256,2)</f>
        <v>586.57000000000005</v>
      </c>
      <c r="J256" s="158">
        <v>1413.43</v>
      </c>
      <c r="K256" s="157">
        <f>ROUND(E256*J256,2)</f>
        <v>1413.43</v>
      </c>
      <c r="L256" s="157">
        <v>15</v>
      </c>
      <c r="M256" s="157">
        <f>G256*(1+L256/100)</f>
        <v>0</v>
      </c>
      <c r="N256" s="157">
        <v>0.12288</v>
      </c>
      <c r="O256" s="157">
        <f>ROUND(E256*N256,2)</f>
        <v>0.12</v>
      </c>
      <c r="P256" s="157">
        <v>2.9000000000000001E-2</v>
      </c>
      <c r="Q256" s="157">
        <f>ROUND(E256*P256,2)</f>
        <v>0.03</v>
      </c>
      <c r="R256" s="157"/>
      <c r="S256" s="157" t="s">
        <v>150</v>
      </c>
      <c r="T256" s="157" t="s">
        <v>151</v>
      </c>
      <c r="U256" s="157">
        <v>2.1349999999999998</v>
      </c>
      <c r="V256" s="157">
        <f>ROUND(E256*U256,2)</f>
        <v>2.14</v>
      </c>
      <c r="W256" s="157"/>
      <c r="X256" s="157" t="s">
        <v>152</v>
      </c>
      <c r="Y256" s="148"/>
      <c r="Z256" s="148"/>
      <c r="AA256" s="148"/>
      <c r="AB256" s="148"/>
      <c r="AC256" s="148"/>
      <c r="AD256" s="148"/>
      <c r="AE256" s="148"/>
      <c r="AF256" s="148"/>
      <c r="AG256" s="148" t="s">
        <v>153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ht="20.399999999999999" outlineLevel="1" x14ac:dyDescent="0.25">
      <c r="A257" s="176">
        <v>44</v>
      </c>
      <c r="B257" s="177" t="s">
        <v>336</v>
      </c>
      <c r="C257" s="186" t="s">
        <v>337</v>
      </c>
      <c r="D257" s="178" t="s">
        <v>338</v>
      </c>
      <c r="E257" s="179">
        <v>14</v>
      </c>
      <c r="F257" s="180"/>
      <c r="G257" s="181">
        <f>ROUND(E257*F257,2)</f>
        <v>0</v>
      </c>
      <c r="H257" s="158">
        <v>1079.48</v>
      </c>
      <c r="I257" s="157">
        <f>ROUND(E257*H257,2)</f>
        <v>15112.72</v>
      </c>
      <c r="J257" s="158">
        <v>349.09</v>
      </c>
      <c r="K257" s="157">
        <f>ROUND(E257*J257,2)</f>
        <v>4887.26</v>
      </c>
      <c r="L257" s="157">
        <v>15</v>
      </c>
      <c r="M257" s="157">
        <f>G257*(1+L257/100)</f>
        <v>0</v>
      </c>
      <c r="N257" s="157">
        <v>3.0530000000000002E-2</v>
      </c>
      <c r="O257" s="157">
        <f>ROUND(E257*N257,2)</f>
        <v>0.43</v>
      </c>
      <c r="P257" s="157">
        <v>0</v>
      </c>
      <c r="Q257" s="157">
        <f>ROUND(E257*P257,2)</f>
        <v>0</v>
      </c>
      <c r="R257" s="157"/>
      <c r="S257" s="157" t="s">
        <v>150</v>
      </c>
      <c r="T257" s="157" t="s">
        <v>151</v>
      </c>
      <c r="U257" s="157">
        <v>1.91143</v>
      </c>
      <c r="V257" s="157">
        <f>ROUND(E257*U257,2)</f>
        <v>26.76</v>
      </c>
      <c r="W257" s="157"/>
      <c r="X257" s="157" t="s">
        <v>152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153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5">
      <c r="A258" s="170">
        <v>45</v>
      </c>
      <c r="B258" s="171" t="s">
        <v>339</v>
      </c>
      <c r="C258" s="184" t="s">
        <v>340</v>
      </c>
      <c r="D258" s="172" t="s">
        <v>338</v>
      </c>
      <c r="E258" s="173">
        <v>5.2</v>
      </c>
      <c r="F258" s="174"/>
      <c r="G258" s="175">
        <f>ROUND(E258*F258,2)</f>
        <v>0</v>
      </c>
      <c r="H258" s="158">
        <v>248.75</v>
      </c>
      <c r="I258" s="157">
        <f>ROUND(E258*H258,2)</f>
        <v>1293.5</v>
      </c>
      <c r="J258" s="158">
        <v>371.25</v>
      </c>
      <c r="K258" s="157">
        <f>ROUND(E258*J258,2)</f>
        <v>1930.5</v>
      </c>
      <c r="L258" s="157">
        <v>15</v>
      </c>
      <c r="M258" s="157">
        <f>G258*(1+L258/100)</f>
        <v>0</v>
      </c>
      <c r="N258" s="157">
        <v>8.6999999999999994E-3</v>
      </c>
      <c r="O258" s="157">
        <f>ROUND(E258*N258,2)</f>
        <v>0.05</v>
      </c>
      <c r="P258" s="157">
        <v>0</v>
      </c>
      <c r="Q258" s="157">
        <f>ROUND(E258*P258,2)</f>
        <v>0</v>
      </c>
      <c r="R258" s="157"/>
      <c r="S258" s="157" t="s">
        <v>150</v>
      </c>
      <c r="T258" s="157" t="s">
        <v>151</v>
      </c>
      <c r="U258" s="157">
        <v>0.55900000000000005</v>
      </c>
      <c r="V258" s="157">
        <f>ROUND(E258*U258,2)</f>
        <v>2.91</v>
      </c>
      <c r="W258" s="157"/>
      <c r="X258" s="157" t="s">
        <v>152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153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5">
      <c r="A259" s="155"/>
      <c r="B259" s="156"/>
      <c r="C259" s="185" t="s">
        <v>341</v>
      </c>
      <c r="D259" s="159"/>
      <c r="E259" s="160">
        <v>5.2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155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x14ac:dyDescent="0.25">
      <c r="A260" s="164" t="s">
        <v>145</v>
      </c>
      <c r="B260" s="165" t="s">
        <v>65</v>
      </c>
      <c r="C260" s="183" t="s">
        <v>66</v>
      </c>
      <c r="D260" s="166"/>
      <c r="E260" s="167"/>
      <c r="F260" s="168"/>
      <c r="G260" s="169">
        <f>SUMIF(AG261:AG330,"&lt;&gt;NOR",G261:G330)</f>
        <v>0</v>
      </c>
      <c r="H260" s="163"/>
      <c r="I260" s="163">
        <f>SUM(I261:I330)</f>
        <v>3942.9</v>
      </c>
      <c r="J260" s="163"/>
      <c r="K260" s="163">
        <f>SUM(K261:K330)</f>
        <v>54655.48</v>
      </c>
      <c r="L260" s="163"/>
      <c r="M260" s="163">
        <f>SUM(M261:M330)</f>
        <v>0</v>
      </c>
      <c r="N260" s="163"/>
      <c r="O260" s="163">
        <f>SUM(O261:O330)</f>
        <v>0.22000000000000003</v>
      </c>
      <c r="P260" s="163"/>
      <c r="Q260" s="163">
        <f>SUM(Q261:Q330)</f>
        <v>18.739999999999995</v>
      </c>
      <c r="R260" s="163"/>
      <c r="S260" s="163"/>
      <c r="T260" s="163"/>
      <c r="U260" s="163"/>
      <c r="V260" s="163">
        <f>SUM(V261:V330)</f>
        <v>98.210000000000008</v>
      </c>
      <c r="W260" s="163"/>
      <c r="X260" s="163"/>
      <c r="AG260" t="s">
        <v>146</v>
      </c>
    </row>
    <row r="261" spans="1:60" outlineLevel="1" x14ac:dyDescent="0.25">
      <c r="A261" s="170">
        <v>46</v>
      </c>
      <c r="B261" s="171" t="s">
        <v>342</v>
      </c>
      <c r="C261" s="184" t="s">
        <v>343</v>
      </c>
      <c r="D261" s="172" t="s">
        <v>167</v>
      </c>
      <c r="E261" s="173">
        <v>30.001149999999999</v>
      </c>
      <c r="F261" s="174"/>
      <c r="G261" s="175">
        <f>ROUND(E261*F261,2)</f>
        <v>0</v>
      </c>
      <c r="H261" s="158">
        <v>16.38</v>
      </c>
      <c r="I261" s="157">
        <f>ROUND(E261*H261,2)</f>
        <v>491.42</v>
      </c>
      <c r="J261" s="158">
        <v>169.52</v>
      </c>
      <c r="K261" s="157">
        <f>ROUND(E261*J261,2)</f>
        <v>5085.79</v>
      </c>
      <c r="L261" s="157">
        <v>15</v>
      </c>
      <c r="M261" s="157">
        <f>G261*(1+L261/100)</f>
        <v>0</v>
      </c>
      <c r="N261" s="157">
        <v>6.7000000000000002E-4</v>
      </c>
      <c r="O261" s="157">
        <f>ROUND(E261*N261,2)</f>
        <v>0.02</v>
      </c>
      <c r="P261" s="157">
        <v>0.31900000000000001</v>
      </c>
      <c r="Q261" s="157">
        <f>ROUND(E261*P261,2)</f>
        <v>9.57</v>
      </c>
      <c r="R261" s="157"/>
      <c r="S261" s="157" t="s">
        <v>150</v>
      </c>
      <c r="T261" s="157" t="s">
        <v>151</v>
      </c>
      <c r="U261" s="157">
        <v>0.317</v>
      </c>
      <c r="V261" s="157">
        <f>ROUND(E261*U261,2)</f>
        <v>9.51</v>
      </c>
      <c r="W261" s="157"/>
      <c r="X261" s="157" t="s">
        <v>152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153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5">
      <c r="A262" s="155"/>
      <c r="B262" s="156"/>
      <c r="C262" s="185" t="s">
        <v>344</v>
      </c>
      <c r="D262" s="159"/>
      <c r="E262" s="160">
        <v>14.463749999999999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155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5">
      <c r="A263" s="155"/>
      <c r="B263" s="156"/>
      <c r="C263" s="185" t="s">
        <v>169</v>
      </c>
      <c r="D263" s="159"/>
      <c r="E263" s="160">
        <v>-1.6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155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5">
      <c r="A264" s="155"/>
      <c r="B264" s="156"/>
      <c r="C264" s="185" t="s">
        <v>345</v>
      </c>
      <c r="D264" s="159"/>
      <c r="E264" s="160">
        <v>19.9374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155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5">
      <c r="A265" s="155"/>
      <c r="B265" s="156"/>
      <c r="C265" s="185" t="s">
        <v>169</v>
      </c>
      <c r="D265" s="159"/>
      <c r="E265" s="160">
        <v>-1.6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155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55"/>
      <c r="B266" s="156"/>
      <c r="C266" s="185" t="s">
        <v>264</v>
      </c>
      <c r="D266" s="159"/>
      <c r="E266" s="160">
        <v>-1.2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155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5">
      <c r="A267" s="170">
        <v>47</v>
      </c>
      <c r="B267" s="171" t="s">
        <v>346</v>
      </c>
      <c r="C267" s="184" t="s">
        <v>347</v>
      </c>
      <c r="D267" s="172" t="s">
        <v>149</v>
      </c>
      <c r="E267" s="173">
        <v>0.80500000000000005</v>
      </c>
      <c r="F267" s="174"/>
      <c r="G267" s="175">
        <f>ROUND(E267*F267,2)</f>
        <v>0</v>
      </c>
      <c r="H267" s="158">
        <v>29.67</v>
      </c>
      <c r="I267" s="157">
        <f>ROUND(E267*H267,2)</f>
        <v>23.88</v>
      </c>
      <c r="J267" s="158">
        <v>884.43</v>
      </c>
      <c r="K267" s="157">
        <f>ROUND(E267*J267,2)</f>
        <v>711.97</v>
      </c>
      <c r="L267" s="157">
        <v>15</v>
      </c>
      <c r="M267" s="157">
        <f>G267*(1+L267/100)</f>
        <v>0</v>
      </c>
      <c r="N267" s="157">
        <v>1.2800000000000001E-3</v>
      </c>
      <c r="O267" s="157">
        <f>ROUND(E267*N267,2)</f>
        <v>0</v>
      </c>
      <c r="P267" s="157">
        <v>1.8</v>
      </c>
      <c r="Q267" s="157">
        <f>ROUND(E267*P267,2)</f>
        <v>1.45</v>
      </c>
      <c r="R267" s="157"/>
      <c r="S267" s="157" t="s">
        <v>150</v>
      </c>
      <c r="T267" s="157" t="s">
        <v>151</v>
      </c>
      <c r="U267" s="157">
        <v>1.52</v>
      </c>
      <c r="V267" s="157">
        <f>ROUND(E267*U267,2)</f>
        <v>1.22</v>
      </c>
      <c r="W267" s="157"/>
      <c r="X267" s="157" t="s">
        <v>152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153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5">
      <c r="A268" s="155"/>
      <c r="B268" s="156"/>
      <c r="C268" s="185" t="s">
        <v>348</v>
      </c>
      <c r="D268" s="159"/>
      <c r="E268" s="160">
        <v>0.80500000000000005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155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5">
      <c r="A269" s="170">
        <v>48</v>
      </c>
      <c r="B269" s="171" t="s">
        <v>349</v>
      </c>
      <c r="C269" s="184" t="s">
        <v>350</v>
      </c>
      <c r="D269" s="172" t="s">
        <v>167</v>
      </c>
      <c r="E269" s="173">
        <v>49.22</v>
      </c>
      <c r="F269" s="174"/>
      <c r="G269" s="175">
        <f>ROUND(E269*F269,2)</f>
        <v>0</v>
      </c>
      <c r="H269" s="158">
        <v>0</v>
      </c>
      <c r="I269" s="157">
        <f>ROUND(E269*H269,2)</f>
        <v>0</v>
      </c>
      <c r="J269" s="158">
        <v>65.5</v>
      </c>
      <c r="K269" s="157">
        <f>ROUND(E269*J269,2)</f>
        <v>3223.91</v>
      </c>
      <c r="L269" s="157">
        <v>15</v>
      </c>
      <c r="M269" s="157">
        <f>G269*(1+L269/100)</f>
        <v>0</v>
      </c>
      <c r="N269" s="157">
        <v>0</v>
      </c>
      <c r="O269" s="157">
        <f>ROUND(E269*N269,2)</f>
        <v>0</v>
      </c>
      <c r="P269" s="157">
        <v>1.75E-3</v>
      </c>
      <c r="Q269" s="157">
        <f>ROUND(E269*P269,2)</f>
        <v>0.09</v>
      </c>
      <c r="R269" s="157"/>
      <c r="S269" s="157" t="s">
        <v>150</v>
      </c>
      <c r="T269" s="157" t="s">
        <v>151</v>
      </c>
      <c r="U269" s="157">
        <v>0.16500000000000001</v>
      </c>
      <c r="V269" s="157">
        <f>ROUND(E269*U269,2)</f>
        <v>8.1199999999999992</v>
      </c>
      <c r="W269" s="157"/>
      <c r="X269" s="157" t="s">
        <v>152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153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5">
      <c r="A270" s="155"/>
      <c r="B270" s="156"/>
      <c r="C270" s="185" t="s">
        <v>212</v>
      </c>
      <c r="D270" s="159"/>
      <c r="E270" s="160">
        <v>25.43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155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5">
      <c r="A271" s="155"/>
      <c r="B271" s="156"/>
      <c r="C271" s="185" t="s">
        <v>213</v>
      </c>
      <c r="D271" s="159"/>
      <c r="E271" s="160">
        <v>4.9000000000000004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8"/>
      <c r="Z271" s="148"/>
      <c r="AA271" s="148"/>
      <c r="AB271" s="148"/>
      <c r="AC271" s="148"/>
      <c r="AD271" s="148"/>
      <c r="AE271" s="148"/>
      <c r="AF271" s="148"/>
      <c r="AG271" s="148" t="s">
        <v>155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5">
      <c r="A272" s="155"/>
      <c r="B272" s="156"/>
      <c r="C272" s="185" t="s">
        <v>227</v>
      </c>
      <c r="D272" s="159"/>
      <c r="E272" s="160">
        <v>1.89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155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5">
      <c r="A273" s="155"/>
      <c r="B273" s="156"/>
      <c r="C273" s="185" t="s">
        <v>214</v>
      </c>
      <c r="D273" s="159"/>
      <c r="E273" s="160">
        <v>15.53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155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5">
      <c r="A274" s="155"/>
      <c r="B274" s="156"/>
      <c r="C274" s="185" t="s">
        <v>215</v>
      </c>
      <c r="D274" s="159"/>
      <c r="E274" s="160">
        <v>1.47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155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5">
      <c r="A275" s="170">
        <v>49</v>
      </c>
      <c r="B275" s="171" t="s">
        <v>351</v>
      </c>
      <c r="C275" s="184" t="s">
        <v>352</v>
      </c>
      <c r="D275" s="172" t="s">
        <v>167</v>
      </c>
      <c r="E275" s="173">
        <v>49.22</v>
      </c>
      <c r="F275" s="174"/>
      <c r="G275" s="175">
        <f>ROUND(E275*F275,2)</f>
        <v>0</v>
      </c>
      <c r="H275" s="158">
        <v>0</v>
      </c>
      <c r="I275" s="157">
        <f>ROUND(E275*H275,2)</f>
        <v>0</v>
      </c>
      <c r="J275" s="158">
        <v>74</v>
      </c>
      <c r="K275" s="157">
        <f>ROUND(E275*J275,2)</f>
        <v>3642.28</v>
      </c>
      <c r="L275" s="157">
        <v>15</v>
      </c>
      <c r="M275" s="157">
        <f>G275*(1+L275/100)</f>
        <v>0</v>
      </c>
      <c r="N275" s="157">
        <v>0</v>
      </c>
      <c r="O275" s="157">
        <f>ROUND(E275*N275,2)</f>
        <v>0</v>
      </c>
      <c r="P275" s="157">
        <v>0.02</v>
      </c>
      <c r="Q275" s="157">
        <f>ROUND(E275*P275,2)</f>
        <v>0.98</v>
      </c>
      <c r="R275" s="157"/>
      <c r="S275" s="157" t="s">
        <v>150</v>
      </c>
      <c r="T275" s="157" t="s">
        <v>151</v>
      </c>
      <c r="U275" s="157">
        <v>0.14699999999999999</v>
      </c>
      <c r="V275" s="157">
        <f>ROUND(E275*U275,2)</f>
        <v>7.24</v>
      </c>
      <c r="W275" s="157"/>
      <c r="X275" s="157" t="s">
        <v>152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153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5">
      <c r="A276" s="155"/>
      <c r="B276" s="156"/>
      <c r="C276" s="185" t="s">
        <v>212</v>
      </c>
      <c r="D276" s="159"/>
      <c r="E276" s="160">
        <v>25.43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155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5">
      <c r="A277" s="155"/>
      <c r="B277" s="156"/>
      <c r="C277" s="185" t="s">
        <v>213</v>
      </c>
      <c r="D277" s="159"/>
      <c r="E277" s="160">
        <v>4.9000000000000004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155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5">
      <c r="A278" s="155"/>
      <c r="B278" s="156"/>
      <c r="C278" s="185" t="s">
        <v>227</v>
      </c>
      <c r="D278" s="159"/>
      <c r="E278" s="160">
        <v>1.89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155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5">
      <c r="A279" s="155"/>
      <c r="B279" s="156"/>
      <c r="C279" s="185" t="s">
        <v>214</v>
      </c>
      <c r="D279" s="159"/>
      <c r="E279" s="160">
        <v>15.53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155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5">
      <c r="A280" s="155"/>
      <c r="B280" s="156"/>
      <c r="C280" s="185" t="s">
        <v>215</v>
      </c>
      <c r="D280" s="159"/>
      <c r="E280" s="160">
        <v>1.47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155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5">
      <c r="A281" s="170">
        <v>50</v>
      </c>
      <c r="B281" s="171" t="s">
        <v>353</v>
      </c>
      <c r="C281" s="184" t="s">
        <v>354</v>
      </c>
      <c r="D281" s="172" t="s">
        <v>149</v>
      </c>
      <c r="E281" s="173">
        <v>1.01898</v>
      </c>
      <c r="F281" s="174"/>
      <c r="G281" s="175">
        <f>ROUND(E281*F281,2)</f>
        <v>0</v>
      </c>
      <c r="H281" s="158">
        <v>0</v>
      </c>
      <c r="I281" s="157">
        <f>ROUND(E281*H281,2)</f>
        <v>0</v>
      </c>
      <c r="J281" s="158">
        <v>485.7</v>
      </c>
      <c r="K281" s="157">
        <f>ROUND(E281*J281,2)</f>
        <v>494.92</v>
      </c>
      <c r="L281" s="157">
        <v>15</v>
      </c>
      <c r="M281" s="157">
        <f>G281*(1+L281/100)</f>
        <v>0</v>
      </c>
      <c r="N281" s="157">
        <v>0</v>
      </c>
      <c r="O281" s="157">
        <f>ROUND(E281*N281,2)</f>
        <v>0</v>
      </c>
      <c r="P281" s="157">
        <v>1.4</v>
      </c>
      <c r="Q281" s="157">
        <f>ROUND(E281*P281,2)</f>
        <v>1.43</v>
      </c>
      <c r="R281" s="157"/>
      <c r="S281" s="157" t="s">
        <v>150</v>
      </c>
      <c r="T281" s="157" t="s">
        <v>151</v>
      </c>
      <c r="U281" s="157">
        <v>1.2569999999999999</v>
      </c>
      <c r="V281" s="157">
        <f>ROUND(E281*U281,2)</f>
        <v>1.28</v>
      </c>
      <c r="W281" s="157"/>
      <c r="X281" s="157" t="s">
        <v>152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153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5">
      <c r="A282" s="155"/>
      <c r="B282" s="156"/>
      <c r="C282" s="185" t="s">
        <v>311</v>
      </c>
      <c r="D282" s="159"/>
      <c r="E282" s="160">
        <v>0.38031999999999999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155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5">
      <c r="A283" s="155"/>
      <c r="B283" s="156"/>
      <c r="C283" s="185" t="s">
        <v>312</v>
      </c>
      <c r="D283" s="159"/>
      <c r="E283" s="160">
        <v>0.63866000000000001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155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5">
      <c r="A284" s="176">
        <v>51</v>
      </c>
      <c r="B284" s="177" t="s">
        <v>355</v>
      </c>
      <c r="C284" s="186" t="s">
        <v>356</v>
      </c>
      <c r="D284" s="178" t="s">
        <v>181</v>
      </c>
      <c r="E284" s="179">
        <v>8</v>
      </c>
      <c r="F284" s="180"/>
      <c r="G284" s="181">
        <f>ROUND(E284*F284,2)</f>
        <v>0</v>
      </c>
      <c r="H284" s="158">
        <v>0</v>
      </c>
      <c r="I284" s="157">
        <f>ROUND(E284*H284,2)</f>
        <v>0</v>
      </c>
      <c r="J284" s="158">
        <v>19.5</v>
      </c>
      <c r="K284" s="157">
        <f>ROUND(E284*J284,2)</f>
        <v>156</v>
      </c>
      <c r="L284" s="157">
        <v>15</v>
      </c>
      <c r="M284" s="157">
        <f>G284*(1+L284/100)</f>
        <v>0</v>
      </c>
      <c r="N284" s="157">
        <v>0</v>
      </c>
      <c r="O284" s="157">
        <f>ROUND(E284*N284,2)</f>
        <v>0</v>
      </c>
      <c r="P284" s="157">
        <v>0</v>
      </c>
      <c r="Q284" s="157">
        <f>ROUND(E284*P284,2)</f>
        <v>0</v>
      </c>
      <c r="R284" s="157"/>
      <c r="S284" s="157" t="s">
        <v>150</v>
      </c>
      <c r="T284" s="157" t="s">
        <v>151</v>
      </c>
      <c r="U284" s="157">
        <v>0.05</v>
      </c>
      <c r="V284" s="157">
        <f>ROUND(E284*U284,2)</f>
        <v>0.4</v>
      </c>
      <c r="W284" s="157"/>
      <c r="X284" s="157" t="s">
        <v>152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153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5">
      <c r="A285" s="170">
        <v>52</v>
      </c>
      <c r="B285" s="171" t="s">
        <v>357</v>
      </c>
      <c r="C285" s="184" t="s">
        <v>358</v>
      </c>
      <c r="D285" s="172" t="s">
        <v>167</v>
      </c>
      <c r="E285" s="173">
        <v>13.2</v>
      </c>
      <c r="F285" s="174"/>
      <c r="G285" s="175">
        <f>ROUND(E285*F285,2)</f>
        <v>0</v>
      </c>
      <c r="H285" s="158">
        <v>29.04</v>
      </c>
      <c r="I285" s="157">
        <f>ROUND(E285*H285,2)</f>
        <v>383.33</v>
      </c>
      <c r="J285" s="158">
        <v>409.36</v>
      </c>
      <c r="K285" s="157">
        <f>ROUND(E285*J285,2)</f>
        <v>5403.55</v>
      </c>
      <c r="L285" s="157">
        <v>15</v>
      </c>
      <c r="M285" s="157">
        <f>G285*(1+L285/100)</f>
        <v>0</v>
      </c>
      <c r="N285" s="157">
        <v>1.17E-3</v>
      </c>
      <c r="O285" s="157">
        <f>ROUND(E285*N285,2)</f>
        <v>0.02</v>
      </c>
      <c r="P285" s="157">
        <v>7.5999999999999998E-2</v>
      </c>
      <c r="Q285" s="157">
        <f>ROUND(E285*P285,2)</f>
        <v>1</v>
      </c>
      <c r="R285" s="157"/>
      <c r="S285" s="157" t="s">
        <v>150</v>
      </c>
      <c r="T285" s="157" t="s">
        <v>151</v>
      </c>
      <c r="U285" s="157">
        <v>0.93899999999999995</v>
      </c>
      <c r="V285" s="157">
        <f>ROUND(E285*U285,2)</f>
        <v>12.39</v>
      </c>
      <c r="W285" s="157"/>
      <c r="X285" s="157" t="s">
        <v>152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153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5">
      <c r="A286" s="155"/>
      <c r="B286" s="156"/>
      <c r="C286" s="185" t="s">
        <v>359</v>
      </c>
      <c r="D286" s="159"/>
      <c r="E286" s="160">
        <v>3.6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155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5">
      <c r="A287" s="155"/>
      <c r="B287" s="156"/>
      <c r="C287" s="185" t="s">
        <v>360</v>
      </c>
      <c r="D287" s="159"/>
      <c r="E287" s="160">
        <v>9.6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155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5">
      <c r="A288" s="176">
        <v>53</v>
      </c>
      <c r="B288" s="177" t="s">
        <v>361</v>
      </c>
      <c r="C288" s="186" t="s">
        <v>362</v>
      </c>
      <c r="D288" s="178" t="s">
        <v>181</v>
      </c>
      <c r="E288" s="179">
        <v>5</v>
      </c>
      <c r="F288" s="180"/>
      <c r="G288" s="181">
        <f>ROUND(E288*F288,2)</f>
        <v>0</v>
      </c>
      <c r="H288" s="158">
        <v>12.13</v>
      </c>
      <c r="I288" s="157">
        <f>ROUND(E288*H288,2)</f>
        <v>60.65</v>
      </c>
      <c r="J288" s="158">
        <v>307.47000000000003</v>
      </c>
      <c r="K288" s="157">
        <f>ROUND(E288*J288,2)</f>
        <v>1537.35</v>
      </c>
      <c r="L288" s="157">
        <v>15</v>
      </c>
      <c r="M288" s="157">
        <f>G288*(1+L288/100)</f>
        <v>0</v>
      </c>
      <c r="N288" s="157">
        <v>4.8999999999999998E-4</v>
      </c>
      <c r="O288" s="157">
        <f>ROUND(E288*N288,2)</f>
        <v>0</v>
      </c>
      <c r="P288" s="157">
        <v>3.1E-2</v>
      </c>
      <c r="Q288" s="157">
        <f>ROUND(E288*P288,2)</f>
        <v>0.16</v>
      </c>
      <c r="R288" s="157"/>
      <c r="S288" s="157" t="s">
        <v>150</v>
      </c>
      <c r="T288" s="157" t="s">
        <v>151</v>
      </c>
      <c r="U288" s="157">
        <v>0.77200000000000002</v>
      </c>
      <c r="V288" s="157">
        <f>ROUND(E288*U288,2)</f>
        <v>3.86</v>
      </c>
      <c r="W288" s="157"/>
      <c r="X288" s="157" t="s">
        <v>152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153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5">
      <c r="A289" s="176">
        <v>54</v>
      </c>
      <c r="B289" s="177" t="s">
        <v>363</v>
      </c>
      <c r="C289" s="186" t="s">
        <v>364</v>
      </c>
      <c r="D289" s="178" t="s">
        <v>338</v>
      </c>
      <c r="E289" s="179">
        <v>20</v>
      </c>
      <c r="F289" s="180"/>
      <c r="G289" s="181">
        <f>ROUND(E289*F289,2)</f>
        <v>0</v>
      </c>
      <c r="H289" s="158">
        <v>12.38</v>
      </c>
      <c r="I289" s="157">
        <f>ROUND(E289*H289,2)</f>
        <v>247.6</v>
      </c>
      <c r="J289" s="158">
        <v>112.82</v>
      </c>
      <c r="K289" s="157">
        <f>ROUND(E289*J289,2)</f>
        <v>2256.4</v>
      </c>
      <c r="L289" s="157">
        <v>15</v>
      </c>
      <c r="M289" s="157">
        <f>G289*(1+L289/100)</f>
        <v>0</v>
      </c>
      <c r="N289" s="157">
        <v>4.8999999999999998E-4</v>
      </c>
      <c r="O289" s="157">
        <f>ROUND(E289*N289,2)</f>
        <v>0.01</v>
      </c>
      <c r="P289" s="157">
        <v>6.0000000000000001E-3</v>
      </c>
      <c r="Q289" s="157">
        <f>ROUND(E289*P289,2)</f>
        <v>0.12</v>
      </c>
      <c r="R289" s="157"/>
      <c r="S289" s="157" t="s">
        <v>150</v>
      </c>
      <c r="T289" s="157" t="s">
        <v>151</v>
      </c>
      <c r="U289" s="157">
        <v>0.27400000000000002</v>
      </c>
      <c r="V289" s="157">
        <f>ROUND(E289*U289,2)</f>
        <v>5.48</v>
      </c>
      <c r="W289" s="157"/>
      <c r="X289" s="157" t="s">
        <v>152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153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5">
      <c r="A290" s="176">
        <v>55</v>
      </c>
      <c r="B290" s="177" t="s">
        <v>365</v>
      </c>
      <c r="C290" s="186" t="s">
        <v>366</v>
      </c>
      <c r="D290" s="178" t="s">
        <v>338</v>
      </c>
      <c r="E290" s="179">
        <v>6</v>
      </c>
      <c r="F290" s="180"/>
      <c r="G290" s="181">
        <f>ROUND(E290*F290,2)</f>
        <v>0</v>
      </c>
      <c r="H290" s="158">
        <v>12.31</v>
      </c>
      <c r="I290" s="157">
        <f>ROUND(E290*H290,2)</f>
        <v>73.86</v>
      </c>
      <c r="J290" s="158">
        <v>170.59</v>
      </c>
      <c r="K290" s="157">
        <f>ROUND(E290*J290,2)</f>
        <v>1023.54</v>
      </c>
      <c r="L290" s="157">
        <v>15</v>
      </c>
      <c r="M290" s="157">
        <f>G290*(1+L290/100)</f>
        <v>0</v>
      </c>
      <c r="N290" s="157">
        <v>4.8999999999999998E-4</v>
      </c>
      <c r="O290" s="157">
        <f>ROUND(E290*N290,2)</f>
        <v>0</v>
      </c>
      <c r="P290" s="157">
        <v>2.7E-2</v>
      </c>
      <c r="Q290" s="157">
        <f>ROUND(E290*P290,2)</f>
        <v>0.16</v>
      </c>
      <c r="R290" s="157"/>
      <c r="S290" s="157" t="s">
        <v>150</v>
      </c>
      <c r="T290" s="157" t="s">
        <v>151</v>
      </c>
      <c r="U290" s="157">
        <v>0.42199999999999999</v>
      </c>
      <c r="V290" s="157">
        <f>ROUND(E290*U290,2)</f>
        <v>2.5299999999999998</v>
      </c>
      <c r="W290" s="157"/>
      <c r="X290" s="157" t="s">
        <v>152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153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5">
      <c r="A291" s="170">
        <v>56</v>
      </c>
      <c r="B291" s="171" t="s">
        <v>367</v>
      </c>
      <c r="C291" s="184" t="s">
        <v>368</v>
      </c>
      <c r="D291" s="172" t="s">
        <v>338</v>
      </c>
      <c r="E291" s="173">
        <v>4.4000000000000004</v>
      </c>
      <c r="F291" s="174"/>
      <c r="G291" s="175">
        <f>ROUND(E291*F291,2)</f>
        <v>0</v>
      </c>
      <c r="H291" s="158">
        <v>0</v>
      </c>
      <c r="I291" s="157">
        <f>ROUND(E291*H291,2)</f>
        <v>0</v>
      </c>
      <c r="J291" s="158">
        <v>276.10000000000002</v>
      </c>
      <c r="K291" s="157">
        <f>ROUND(E291*J291,2)</f>
        <v>1214.8399999999999</v>
      </c>
      <c r="L291" s="157">
        <v>15</v>
      </c>
      <c r="M291" s="157">
        <f>G291*(1+L291/100)</f>
        <v>0</v>
      </c>
      <c r="N291" s="157">
        <v>0</v>
      </c>
      <c r="O291" s="157">
        <f>ROUND(E291*N291,2)</f>
        <v>0</v>
      </c>
      <c r="P291" s="157">
        <v>4.2000000000000003E-2</v>
      </c>
      <c r="Q291" s="157">
        <f>ROUND(E291*P291,2)</f>
        <v>0.18</v>
      </c>
      <c r="R291" s="157"/>
      <c r="S291" s="157" t="s">
        <v>150</v>
      </c>
      <c r="T291" s="157" t="s">
        <v>151</v>
      </c>
      <c r="U291" s="157">
        <v>0.71499999999999997</v>
      </c>
      <c r="V291" s="157">
        <f>ROUND(E291*U291,2)</f>
        <v>3.15</v>
      </c>
      <c r="W291" s="157"/>
      <c r="X291" s="157" t="s">
        <v>152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153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5">
      <c r="A292" s="155"/>
      <c r="B292" s="156"/>
      <c r="C292" s="185" t="s">
        <v>369</v>
      </c>
      <c r="D292" s="159"/>
      <c r="E292" s="160">
        <v>4.4000000000000004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155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5">
      <c r="A293" s="176">
        <v>57</v>
      </c>
      <c r="B293" s="177" t="s">
        <v>370</v>
      </c>
      <c r="C293" s="186" t="s">
        <v>371</v>
      </c>
      <c r="D293" s="178" t="s">
        <v>338</v>
      </c>
      <c r="E293" s="179">
        <v>90</v>
      </c>
      <c r="F293" s="180"/>
      <c r="G293" s="181">
        <f>ROUND(E293*F293,2)</f>
        <v>0</v>
      </c>
      <c r="H293" s="158">
        <v>14.04</v>
      </c>
      <c r="I293" s="157">
        <f>ROUND(E293*H293,2)</f>
        <v>1263.5999999999999</v>
      </c>
      <c r="J293" s="158">
        <v>113.96</v>
      </c>
      <c r="K293" s="157">
        <f>ROUND(E293*J293,2)</f>
        <v>10256.4</v>
      </c>
      <c r="L293" s="157">
        <v>15</v>
      </c>
      <c r="M293" s="157">
        <f>G293*(1+L293/100)</f>
        <v>0</v>
      </c>
      <c r="N293" s="157">
        <v>0</v>
      </c>
      <c r="O293" s="157">
        <f>ROUND(E293*N293,2)</f>
        <v>0</v>
      </c>
      <c r="P293" s="157">
        <v>2.16E-3</v>
      </c>
      <c r="Q293" s="157">
        <f>ROUND(E293*P293,2)</f>
        <v>0.19</v>
      </c>
      <c r="R293" s="157"/>
      <c r="S293" s="157" t="s">
        <v>150</v>
      </c>
      <c r="T293" s="157" t="s">
        <v>151</v>
      </c>
      <c r="U293" s="157">
        <v>0.26500000000000001</v>
      </c>
      <c r="V293" s="157">
        <f>ROUND(E293*U293,2)</f>
        <v>23.85</v>
      </c>
      <c r="W293" s="157"/>
      <c r="X293" s="157" t="s">
        <v>152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153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5">
      <c r="A294" s="176">
        <v>58</v>
      </c>
      <c r="B294" s="177" t="s">
        <v>372</v>
      </c>
      <c r="C294" s="186" t="s">
        <v>373</v>
      </c>
      <c r="D294" s="178" t="s">
        <v>338</v>
      </c>
      <c r="E294" s="179">
        <v>30</v>
      </c>
      <c r="F294" s="180"/>
      <c r="G294" s="181">
        <f>ROUND(E294*F294,2)</f>
        <v>0</v>
      </c>
      <c r="H294" s="158">
        <v>12.61</v>
      </c>
      <c r="I294" s="157">
        <f>ROUND(E294*H294,2)</f>
        <v>378.3</v>
      </c>
      <c r="J294" s="158">
        <v>48.99</v>
      </c>
      <c r="K294" s="157">
        <f>ROUND(E294*J294,2)</f>
        <v>1469.7</v>
      </c>
      <c r="L294" s="157">
        <v>15</v>
      </c>
      <c r="M294" s="157">
        <f>G294*(1+L294/100)</f>
        <v>0</v>
      </c>
      <c r="N294" s="157">
        <v>4.8999999999999998E-4</v>
      </c>
      <c r="O294" s="157">
        <f>ROUND(E294*N294,2)</f>
        <v>0.01</v>
      </c>
      <c r="P294" s="157">
        <v>1E-3</v>
      </c>
      <c r="Q294" s="157">
        <f>ROUND(E294*P294,2)</f>
        <v>0.03</v>
      </c>
      <c r="R294" s="157"/>
      <c r="S294" s="157" t="s">
        <v>150</v>
      </c>
      <c r="T294" s="157" t="s">
        <v>151</v>
      </c>
      <c r="U294" s="157">
        <v>0.111</v>
      </c>
      <c r="V294" s="157">
        <f>ROUND(E294*U294,2)</f>
        <v>3.33</v>
      </c>
      <c r="W294" s="157"/>
      <c r="X294" s="157" t="s">
        <v>152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153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5">
      <c r="A295" s="170">
        <v>59</v>
      </c>
      <c r="B295" s="171" t="s">
        <v>374</v>
      </c>
      <c r="C295" s="184" t="s">
        <v>375</v>
      </c>
      <c r="D295" s="172" t="s">
        <v>338</v>
      </c>
      <c r="E295" s="173">
        <v>6</v>
      </c>
      <c r="F295" s="174"/>
      <c r="G295" s="175">
        <f>ROUND(E295*F295,2)</f>
        <v>0</v>
      </c>
      <c r="H295" s="158">
        <v>161.18</v>
      </c>
      <c r="I295" s="157">
        <f>ROUND(E295*H295,2)</f>
        <v>967.08</v>
      </c>
      <c r="J295" s="158">
        <v>357.52</v>
      </c>
      <c r="K295" s="157">
        <f>ROUND(E295*J295,2)</f>
        <v>2145.12</v>
      </c>
      <c r="L295" s="157">
        <v>15</v>
      </c>
      <c r="M295" s="157">
        <f>G295*(1+L295/100)</f>
        <v>0</v>
      </c>
      <c r="N295" s="157">
        <v>1.8069999999999999E-2</v>
      </c>
      <c r="O295" s="157">
        <f>ROUND(E295*N295,2)</f>
        <v>0.11</v>
      </c>
      <c r="P295" s="157">
        <v>0</v>
      </c>
      <c r="Q295" s="157">
        <f>ROUND(E295*P295,2)</f>
        <v>0</v>
      </c>
      <c r="R295" s="157"/>
      <c r="S295" s="157" t="s">
        <v>150</v>
      </c>
      <c r="T295" s="157" t="s">
        <v>151</v>
      </c>
      <c r="U295" s="157">
        <v>0.59199999999999997</v>
      </c>
      <c r="V295" s="157">
        <f>ROUND(E295*U295,2)</f>
        <v>3.55</v>
      </c>
      <c r="W295" s="157"/>
      <c r="X295" s="157" t="s">
        <v>152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153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5">
      <c r="A296" s="155"/>
      <c r="B296" s="156"/>
      <c r="C296" s="185" t="s">
        <v>376</v>
      </c>
      <c r="D296" s="159"/>
      <c r="E296" s="160">
        <v>6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155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5">
      <c r="A297" s="170">
        <v>60</v>
      </c>
      <c r="B297" s="171" t="s">
        <v>377</v>
      </c>
      <c r="C297" s="184" t="s">
        <v>378</v>
      </c>
      <c r="D297" s="172" t="s">
        <v>167</v>
      </c>
      <c r="E297" s="173">
        <v>217.89420000000001</v>
      </c>
      <c r="F297" s="174"/>
      <c r="G297" s="175">
        <f>ROUND(E297*F297,2)</f>
        <v>0</v>
      </c>
      <c r="H297" s="158">
        <v>0</v>
      </c>
      <c r="I297" s="157">
        <f>ROUND(E297*H297,2)</f>
        <v>0</v>
      </c>
      <c r="J297" s="158">
        <v>11.6</v>
      </c>
      <c r="K297" s="157">
        <f>ROUND(E297*J297,2)</f>
        <v>2527.5700000000002</v>
      </c>
      <c r="L297" s="157">
        <v>15</v>
      </c>
      <c r="M297" s="157">
        <f>G297*(1+L297/100)</f>
        <v>0</v>
      </c>
      <c r="N297" s="157">
        <v>0</v>
      </c>
      <c r="O297" s="157">
        <f>ROUND(E297*N297,2)</f>
        <v>0</v>
      </c>
      <c r="P297" s="157">
        <v>4.0000000000000001E-3</v>
      </c>
      <c r="Q297" s="157">
        <f>ROUND(E297*P297,2)</f>
        <v>0.87</v>
      </c>
      <c r="R297" s="157"/>
      <c r="S297" s="157" t="s">
        <v>150</v>
      </c>
      <c r="T297" s="157" t="s">
        <v>151</v>
      </c>
      <c r="U297" s="157">
        <v>0.03</v>
      </c>
      <c r="V297" s="157">
        <f>ROUND(E297*U297,2)</f>
        <v>6.54</v>
      </c>
      <c r="W297" s="157"/>
      <c r="X297" s="157" t="s">
        <v>152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153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5">
      <c r="A298" s="155"/>
      <c r="B298" s="156"/>
      <c r="C298" s="185" t="s">
        <v>232</v>
      </c>
      <c r="D298" s="159"/>
      <c r="E298" s="160">
        <v>26.611000000000001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155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5">
      <c r="A299" s="155"/>
      <c r="B299" s="156"/>
      <c r="C299" s="185" t="s">
        <v>233</v>
      </c>
      <c r="D299" s="159"/>
      <c r="E299" s="160">
        <v>4.9000000000000004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155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5">
      <c r="A300" s="155"/>
      <c r="B300" s="156"/>
      <c r="C300" s="185" t="s">
        <v>234</v>
      </c>
      <c r="D300" s="159"/>
      <c r="E300" s="160">
        <v>-3.2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155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5">
      <c r="A301" s="155"/>
      <c r="B301" s="156"/>
      <c r="C301" s="185" t="s">
        <v>262</v>
      </c>
      <c r="D301" s="159"/>
      <c r="E301" s="160">
        <v>13.2468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155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5">
      <c r="A302" s="155"/>
      <c r="B302" s="156"/>
      <c r="C302" s="185" t="s">
        <v>263</v>
      </c>
      <c r="D302" s="159"/>
      <c r="E302" s="160">
        <v>2.2999999999999998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155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5">
      <c r="A303" s="155"/>
      <c r="B303" s="156"/>
      <c r="C303" s="185" t="s">
        <v>264</v>
      </c>
      <c r="D303" s="159"/>
      <c r="E303" s="160">
        <v>-1.2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155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5">
      <c r="A304" s="155"/>
      <c r="B304" s="156"/>
      <c r="C304" s="185" t="s">
        <v>238</v>
      </c>
      <c r="D304" s="159"/>
      <c r="E304" s="160">
        <v>29.504999999999999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155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5">
      <c r="A305" s="155"/>
      <c r="B305" s="156"/>
      <c r="C305" s="185" t="s">
        <v>169</v>
      </c>
      <c r="D305" s="159"/>
      <c r="E305" s="160">
        <v>-1.6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155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5">
      <c r="A306" s="155"/>
      <c r="B306" s="156"/>
      <c r="C306" s="185" t="s">
        <v>239</v>
      </c>
      <c r="D306" s="159"/>
      <c r="E306" s="160">
        <v>7.3049999999999997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155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5">
      <c r="A307" s="155"/>
      <c r="B307" s="156"/>
      <c r="C307" s="185" t="s">
        <v>240</v>
      </c>
      <c r="D307" s="159"/>
      <c r="E307" s="160">
        <v>83.450400000000002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155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5">
      <c r="A308" s="155"/>
      <c r="B308" s="156"/>
      <c r="C308" s="185" t="s">
        <v>241</v>
      </c>
      <c r="D308" s="159"/>
      <c r="E308" s="160">
        <v>2.3275000000000001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155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5">
      <c r="A309" s="155"/>
      <c r="B309" s="156"/>
      <c r="C309" s="185" t="s">
        <v>242</v>
      </c>
      <c r="D309" s="159"/>
      <c r="E309" s="160">
        <v>-5.3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155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5">
      <c r="A310" s="155"/>
      <c r="B310" s="156"/>
      <c r="C310" s="185" t="s">
        <v>169</v>
      </c>
      <c r="D310" s="159"/>
      <c r="E310" s="160">
        <v>-1.6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155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5">
      <c r="A311" s="155"/>
      <c r="B311" s="156"/>
      <c r="C311" s="185" t="s">
        <v>243</v>
      </c>
      <c r="D311" s="159"/>
      <c r="E311" s="160">
        <v>-1.89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155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5">
      <c r="A312" s="155"/>
      <c r="B312" s="156"/>
      <c r="C312" s="185" t="s">
        <v>244</v>
      </c>
      <c r="D312" s="159"/>
      <c r="E312" s="160">
        <v>-7.4340000000000002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155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5">
      <c r="A313" s="155"/>
      <c r="B313" s="156"/>
      <c r="C313" s="185" t="s">
        <v>245</v>
      </c>
      <c r="D313" s="159"/>
      <c r="E313" s="160">
        <v>21.876249999999999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155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5">
      <c r="A314" s="155"/>
      <c r="B314" s="156"/>
      <c r="C314" s="185" t="s">
        <v>243</v>
      </c>
      <c r="D314" s="159"/>
      <c r="E314" s="160">
        <v>-1.89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155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5">
      <c r="A315" s="155"/>
      <c r="B315" s="156"/>
      <c r="C315" s="185" t="s">
        <v>246</v>
      </c>
      <c r="D315" s="159"/>
      <c r="E315" s="160">
        <v>19.607500000000002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155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5">
      <c r="A316" s="155"/>
      <c r="B316" s="156"/>
      <c r="C316" s="185" t="s">
        <v>243</v>
      </c>
      <c r="D316" s="159"/>
      <c r="E316" s="160">
        <v>-1.89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155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5">
      <c r="A317" s="155"/>
      <c r="B317" s="156"/>
      <c r="C317" s="185" t="s">
        <v>247</v>
      </c>
      <c r="D317" s="159"/>
      <c r="E317" s="160">
        <v>32.381250000000001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155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5">
      <c r="A318" s="155"/>
      <c r="B318" s="156"/>
      <c r="C318" s="185" t="s">
        <v>243</v>
      </c>
      <c r="D318" s="159"/>
      <c r="E318" s="160">
        <v>-1.89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155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5">
      <c r="A319" s="155"/>
      <c r="B319" s="156"/>
      <c r="C319" s="185" t="s">
        <v>248</v>
      </c>
      <c r="D319" s="159"/>
      <c r="E319" s="160">
        <v>2.2774999999999999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155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0.399999999999999" outlineLevel="1" x14ac:dyDescent="0.25">
      <c r="A320" s="176">
        <v>61</v>
      </c>
      <c r="B320" s="177" t="s">
        <v>379</v>
      </c>
      <c r="C320" s="186" t="s">
        <v>380</v>
      </c>
      <c r="D320" s="178" t="s">
        <v>181</v>
      </c>
      <c r="E320" s="179">
        <v>10</v>
      </c>
      <c r="F320" s="180"/>
      <c r="G320" s="181">
        <f>ROUND(E320*F320,2)</f>
        <v>0</v>
      </c>
      <c r="H320" s="158">
        <v>4.3499999999999996</v>
      </c>
      <c r="I320" s="157">
        <f>ROUND(E320*H320,2)</f>
        <v>43.5</v>
      </c>
      <c r="J320" s="158">
        <v>215.05</v>
      </c>
      <c r="K320" s="157">
        <f>ROUND(E320*J320,2)</f>
        <v>2150.5</v>
      </c>
      <c r="L320" s="157">
        <v>15</v>
      </c>
      <c r="M320" s="157">
        <f>G320*(1+L320/100)</f>
        <v>0</v>
      </c>
      <c r="N320" s="157">
        <v>3.6700000000000001E-3</v>
      </c>
      <c r="O320" s="157">
        <f>ROUND(E320*N320,2)</f>
        <v>0.04</v>
      </c>
      <c r="P320" s="157">
        <v>0</v>
      </c>
      <c r="Q320" s="157">
        <f>ROUND(E320*P320,2)</f>
        <v>0</v>
      </c>
      <c r="R320" s="157"/>
      <c r="S320" s="157" t="s">
        <v>150</v>
      </c>
      <c r="T320" s="157" t="s">
        <v>151</v>
      </c>
      <c r="U320" s="157">
        <v>0.433</v>
      </c>
      <c r="V320" s="157">
        <f>ROUND(E320*U320,2)</f>
        <v>4.33</v>
      </c>
      <c r="W320" s="157"/>
      <c r="X320" s="157" t="s">
        <v>152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153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ht="20.399999999999999" outlineLevel="1" x14ac:dyDescent="0.25">
      <c r="A321" s="170">
        <v>62</v>
      </c>
      <c r="B321" s="171" t="s">
        <v>381</v>
      </c>
      <c r="C321" s="184" t="s">
        <v>382</v>
      </c>
      <c r="D321" s="172" t="s">
        <v>181</v>
      </c>
      <c r="E321" s="173">
        <v>1</v>
      </c>
      <c r="F321" s="174"/>
      <c r="G321" s="175">
        <f>ROUND(E321*F321,2)</f>
        <v>0</v>
      </c>
      <c r="H321" s="158">
        <v>9.68</v>
      </c>
      <c r="I321" s="157">
        <f>ROUND(E321*H321,2)</f>
        <v>9.68</v>
      </c>
      <c r="J321" s="158">
        <v>632.32000000000005</v>
      </c>
      <c r="K321" s="157">
        <f>ROUND(E321*J321,2)</f>
        <v>632.32000000000005</v>
      </c>
      <c r="L321" s="157">
        <v>15</v>
      </c>
      <c r="M321" s="157">
        <f>G321*(1+L321/100)</f>
        <v>0</v>
      </c>
      <c r="N321" s="157">
        <v>7.3400000000000002E-3</v>
      </c>
      <c r="O321" s="157">
        <f>ROUND(E321*N321,2)</f>
        <v>0.01</v>
      </c>
      <c r="P321" s="157">
        <v>0</v>
      </c>
      <c r="Q321" s="157">
        <f>ROUND(E321*P321,2)</f>
        <v>0</v>
      </c>
      <c r="R321" s="157"/>
      <c r="S321" s="157" t="s">
        <v>150</v>
      </c>
      <c r="T321" s="157" t="s">
        <v>150</v>
      </c>
      <c r="U321" s="157">
        <v>1.425</v>
      </c>
      <c r="V321" s="157">
        <f>ROUND(E321*U321,2)</f>
        <v>1.43</v>
      </c>
      <c r="W321" s="157"/>
      <c r="X321" s="157" t="s">
        <v>152</v>
      </c>
      <c r="Y321" s="148"/>
      <c r="Z321" s="148"/>
      <c r="AA321" s="148"/>
      <c r="AB321" s="148"/>
      <c r="AC321" s="148"/>
      <c r="AD321" s="148"/>
      <c r="AE321" s="148"/>
      <c r="AF321" s="148"/>
      <c r="AG321" s="148" t="s">
        <v>153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5">
      <c r="A322" s="155"/>
      <c r="B322" s="156"/>
      <c r="C322" s="185" t="s">
        <v>383</v>
      </c>
      <c r="D322" s="159"/>
      <c r="E322" s="160">
        <v>1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155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0.399999999999999" outlineLevel="1" x14ac:dyDescent="0.25">
      <c r="A323" s="170">
        <v>63</v>
      </c>
      <c r="B323" s="171" t="s">
        <v>384</v>
      </c>
      <c r="C323" s="184" t="s">
        <v>385</v>
      </c>
      <c r="D323" s="172" t="s">
        <v>167</v>
      </c>
      <c r="E323" s="173">
        <v>41.085500000000003</v>
      </c>
      <c r="F323" s="174"/>
      <c r="G323" s="175">
        <f>ROUND(E323*F323,2)</f>
        <v>0</v>
      </c>
      <c r="H323" s="158">
        <v>0</v>
      </c>
      <c r="I323" s="157">
        <f>ROUND(E323*H323,2)</f>
        <v>0</v>
      </c>
      <c r="J323" s="158">
        <v>261</v>
      </c>
      <c r="K323" s="157">
        <f>ROUND(E323*J323,2)</f>
        <v>10723.32</v>
      </c>
      <c r="L323" s="157">
        <v>15</v>
      </c>
      <c r="M323" s="157">
        <f>G323*(1+L323/100)</f>
        <v>0</v>
      </c>
      <c r="N323" s="157">
        <v>0</v>
      </c>
      <c r="O323" s="157">
        <f>ROUND(E323*N323,2)</f>
        <v>0</v>
      </c>
      <c r="P323" s="157">
        <v>6.0999999999999999E-2</v>
      </c>
      <c r="Q323" s="157">
        <f>ROUND(E323*P323,2)</f>
        <v>2.5099999999999998</v>
      </c>
      <c r="R323" s="157"/>
      <c r="S323" s="157" t="s">
        <v>150</v>
      </c>
      <c r="T323" s="157" t="s">
        <v>151</v>
      </c>
      <c r="U323" s="157">
        <v>0</v>
      </c>
      <c r="V323" s="157">
        <f>ROUND(E323*U323,2)</f>
        <v>0</v>
      </c>
      <c r="W323" s="157"/>
      <c r="X323" s="157" t="s">
        <v>386</v>
      </c>
      <c r="Y323" s="148"/>
      <c r="Z323" s="148"/>
      <c r="AA323" s="148"/>
      <c r="AB323" s="148"/>
      <c r="AC323" s="148"/>
      <c r="AD323" s="148"/>
      <c r="AE323" s="148"/>
      <c r="AF323" s="148"/>
      <c r="AG323" s="148" t="s">
        <v>387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5">
      <c r="A324" s="155"/>
      <c r="B324" s="156"/>
      <c r="C324" s="185" t="s">
        <v>276</v>
      </c>
      <c r="D324" s="159"/>
      <c r="E324" s="160">
        <v>7.98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155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5">
      <c r="A325" s="155"/>
      <c r="B325" s="156"/>
      <c r="C325" s="185" t="s">
        <v>388</v>
      </c>
      <c r="D325" s="159"/>
      <c r="E325" s="160">
        <v>1.5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155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5">
      <c r="A326" s="155"/>
      <c r="B326" s="156"/>
      <c r="C326" s="185" t="s">
        <v>278</v>
      </c>
      <c r="D326" s="159"/>
      <c r="E326" s="160">
        <v>-0.9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155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5">
      <c r="A327" s="155"/>
      <c r="B327" s="156"/>
      <c r="C327" s="185" t="s">
        <v>280</v>
      </c>
      <c r="D327" s="159"/>
      <c r="E327" s="160">
        <v>19.670000000000002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155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5">
      <c r="A328" s="155"/>
      <c r="B328" s="156"/>
      <c r="C328" s="185" t="s">
        <v>169</v>
      </c>
      <c r="D328" s="159"/>
      <c r="E328" s="160">
        <v>-1.6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155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5">
      <c r="A329" s="155"/>
      <c r="B329" s="156"/>
      <c r="C329" s="185" t="s">
        <v>281</v>
      </c>
      <c r="D329" s="159"/>
      <c r="E329" s="160">
        <v>4.87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155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5">
      <c r="A330" s="155"/>
      <c r="B330" s="156"/>
      <c r="C330" s="185" t="s">
        <v>279</v>
      </c>
      <c r="D330" s="159"/>
      <c r="E330" s="160">
        <v>9.5655000000000001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155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x14ac:dyDescent="0.25">
      <c r="A331" s="164" t="s">
        <v>145</v>
      </c>
      <c r="B331" s="165" t="s">
        <v>67</v>
      </c>
      <c r="C331" s="183" t="s">
        <v>68</v>
      </c>
      <c r="D331" s="166"/>
      <c r="E331" s="167"/>
      <c r="F331" s="168"/>
      <c r="G331" s="169">
        <f>SUMIF(AG332:AG332,"&lt;&gt;NOR",G332:G332)</f>
        <v>0</v>
      </c>
      <c r="H331" s="163"/>
      <c r="I331" s="163">
        <f>SUM(I332:I332)</f>
        <v>0</v>
      </c>
      <c r="J331" s="163"/>
      <c r="K331" s="163">
        <f>SUM(K332:K332)</f>
        <v>15229.65</v>
      </c>
      <c r="L331" s="163"/>
      <c r="M331" s="163">
        <f>SUM(M332:M332)</f>
        <v>0</v>
      </c>
      <c r="N331" s="163"/>
      <c r="O331" s="163">
        <f>SUM(O332:O332)</f>
        <v>0</v>
      </c>
      <c r="P331" s="163"/>
      <c r="Q331" s="163">
        <f>SUM(Q332:Q332)</f>
        <v>0</v>
      </c>
      <c r="R331" s="163"/>
      <c r="S331" s="163"/>
      <c r="T331" s="163"/>
      <c r="U331" s="163"/>
      <c r="V331" s="163">
        <f>SUM(V332:V332)</f>
        <v>32.85</v>
      </c>
      <c r="W331" s="163"/>
      <c r="X331" s="163"/>
      <c r="AG331" t="s">
        <v>146</v>
      </c>
    </row>
    <row r="332" spans="1:60" outlineLevel="1" x14ac:dyDescent="0.25">
      <c r="A332" s="176">
        <v>64</v>
      </c>
      <c r="B332" s="177" t="s">
        <v>389</v>
      </c>
      <c r="C332" s="186" t="s">
        <v>390</v>
      </c>
      <c r="D332" s="178" t="s">
        <v>158</v>
      </c>
      <c r="E332" s="179">
        <v>15.644220000000001</v>
      </c>
      <c r="F332" s="180"/>
      <c r="G332" s="181">
        <f>ROUND(E332*F332,2)</f>
        <v>0</v>
      </c>
      <c r="H332" s="158">
        <v>0</v>
      </c>
      <c r="I332" s="157">
        <f>ROUND(E332*H332,2)</f>
        <v>0</v>
      </c>
      <c r="J332" s="158">
        <v>973.5</v>
      </c>
      <c r="K332" s="157">
        <f>ROUND(E332*J332,2)</f>
        <v>15229.65</v>
      </c>
      <c r="L332" s="157">
        <v>15</v>
      </c>
      <c r="M332" s="157">
        <f>G332*(1+L332/100)</f>
        <v>0</v>
      </c>
      <c r="N332" s="157">
        <v>0</v>
      </c>
      <c r="O332" s="157">
        <f>ROUND(E332*N332,2)</f>
        <v>0</v>
      </c>
      <c r="P332" s="157">
        <v>0</v>
      </c>
      <c r="Q332" s="157">
        <f>ROUND(E332*P332,2)</f>
        <v>0</v>
      </c>
      <c r="R332" s="157"/>
      <c r="S332" s="157" t="s">
        <v>150</v>
      </c>
      <c r="T332" s="157" t="s">
        <v>151</v>
      </c>
      <c r="U332" s="157">
        <v>2.1</v>
      </c>
      <c r="V332" s="157">
        <f>ROUND(E332*U332,2)</f>
        <v>32.85</v>
      </c>
      <c r="W332" s="157"/>
      <c r="X332" s="157" t="s">
        <v>391</v>
      </c>
      <c r="Y332" s="148"/>
      <c r="Z332" s="148"/>
      <c r="AA332" s="148"/>
      <c r="AB332" s="148"/>
      <c r="AC332" s="148"/>
      <c r="AD332" s="148"/>
      <c r="AE332" s="148"/>
      <c r="AF332" s="148"/>
      <c r="AG332" s="148" t="s">
        <v>392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x14ac:dyDescent="0.25">
      <c r="A333" s="164" t="s">
        <v>145</v>
      </c>
      <c r="B333" s="165" t="s">
        <v>69</v>
      </c>
      <c r="C333" s="183" t="s">
        <v>70</v>
      </c>
      <c r="D333" s="166"/>
      <c r="E333" s="167"/>
      <c r="F333" s="168"/>
      <c r="G333" s="169">
        <f>SUMIF(AG334:AG341,"&lt;&gt;NOR",G334:G341)</f>
        <v>0</v>
      </c>
      <c r="H333" s="163"/>
      <c r="I333" s="163">
        <f>SUM(I334:I341)</f>
        <v>9415</v>
      </c>
      <c r="J333" s="163"/>
      <c r="K333" s="163">
        <f>SUM(K334:K341)</f>
        <v>6840.21</v>
      </c>
      <c r="L333" s="163"/>
      <c r="M333" s="163">
        <f>SUM(M334:M341)</f>
        <v>0</v>
      </c>
      <c r="N333" s="163"/>
      <c r="O333" s="163">
        <f>SUM(O334:O341)</f>
        <v>0.09</v>
      </c>
      <c r="P333" s="163"/>
      <c r="Q333" s="163">
        <f>SUM(Q334:Q341)</f>
        <v>0</v>
      </c>
      <c r="R333" s="163"/>
      <c r="S333" s="163"/>
      <c r="T333" s="163"/>
      <c r="U333" s="163"/>
      <c r="V333" s="163">
        <f>SUM(V334:V341)</f>
        <v>10.58</v>
      </c>
      <c r="W333" s="163"/>
      <c r="X333" s="163"/>
      <c r="AG333" t="s">
        <v>146</v>
      </c>
    </row>
    <row r="334" spans="1:60" outlineLevel="1" x14ac:dyDescent="0.25">
      <c r="A334" s="170">
        <v>65</v>
      </c>
      <c r="B334" s="171" t="s">
        <v>393</v>
      </c>
      <c r="C334" s="184" t="s">
        <v>394</v>
      </c>
      <c r="D334" s="172" t="s">
        <v>167</v>
      </c>
      <c r="E334" s="173">
        <v>23.580500000000001</v>
      </c>
      <c r="F334" s="174"/>
      <c r="G334" s="175">
        <f>ROUND(E334*F334,2)</f>
        <v>0</v>
      </c>
      <c r="H334" s="158">
        <v>343.34</v>
      </c>
      <c r="I334" s="157">
        <f>ROUND(E334*H334,2)</f>
        <v>8096.13</v>
      </c>
      <c r="J334" s="158">
        <v>225.16</v>
      </c>
      <c r="K334" s="157">
        <f>ROUND(E334*J334,2)</f>
        <v>5309.39</v>
      </c>
      <c r="L334" s="157">
        <v>15</v>
      </c>
      <c r="M334" s="157">
        <f>G334*(1+L334/100)</f>
        <v>0</v>
      </c>
      <c r="N334" s="157">
        <v>3.6800000000000001E-3</v>
      </c>
      <c r="O334" s="157">
        <f>ROUND(E334*N334,2)</f>
        <v>0.09</v>
      </c>
      <c r="P334" s="157">
        <v>0</v>
      </c>
      <c r="Q334" s="157">
        <f>ROUND(E334*P334,2)</f>
        <v>0</v>
      </c>
      <c r="R334" s="157"/>
      <c r="S334" s="157" t="s">
        <v>150</v>
      </c>
      <c r="T334" s="157" t="s">
        <v>151</v>
      </c>
      <c r="U334" s="157">
        <v>0.38500000000000001</v>
      </c>
      <c r="V334" s="157">
        <f>ROUND(E334*U334,2)</f>
        <v>9.08</v>
      </c>
      <c r="W334" s="157"/>
      <c r="X334" s="157" t="s">
        <v>152</v>
      </c>
      <c r="Y334" s="148"/>
      <c r="Z334" s="148"/>
      <c r="AA334" s="148"/>
      <c r="AB334" s="148"/>
      <c r="AC334" s="148"/>
      <c r="AD334" s="148"/>
      <c r="AE334" s="148"/>
      <c r="AF334" s="148"/>
      <c r="AG334" s="148" t="s">
        <v>153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5">
      <c r="A335" s="155"/>
      <c r="B335" s="156"/>
      <c r="C335" s="185" t="s">
        <v>395</v>
      </c>
      <c r="D335" s="159"/>
      <c r="E335" s="160">
        <v>15.55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155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5">
      <c r="A336" s="155"/>
      <c r="B336" s="156"/>
      <c r="C336" s="185" t="s">
        <v>396</v>
      </c>
      <c r="D336" s="159"/>
      <c r="E336" s="160">
        <v>0.96050000000000002</v>
      </c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155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5">
      <c r="A337" s="155"/>
      <c r="B337" s="156"/>
      <c r="C337" s="185" t="s">
        <v>397</v>
      </c>
      <c r="D337" s="159"/>
      <c r="E337" s="160">
        <v>7.07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155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5">
      <c r="A338" s="170">
        <v>66</v>
      </c>
      <c r="B338" s="171" t="s">
        <v>398</v>
      </c>
      <c r="C338" s="184" t="s">
        <v>399</v>
      </c>
      <c r="D338" s="172" t="s">
        <v>338</v>
      </c>
      <c r="E338" s="173">
        <v>13.605</v>
      </c>
      <c r="F338" s="174"/>
      <c r="G338" s="175">
        <f>ROUND(E338*F338,2)</f>
        <v>0</v>
      </c>
      <c r="H338" s="158">
        <v>96.94</v>
      </c>
      <c r="I338" s="157">
        <f>ROUND(E338*H338,2)</f>
        <v>1318.87</v>
      </c>
      <c r="J338" s="158">
        <v>64.36</v>
      </c>
      <c r="K338" s="157">
        <f>ROUND(E338*J338,2)</f>
        <v>875.62</v>
      </c>
      <c r="L338" s="157">
        <v>15</v>
      </c>
      <c r="M338" s="157">
        <f>G338*(1+L338/100)</f>
        <v>0</v>
      </c>
      <c r="N338" s="157">
        <v>3.2000000000000003E-4</v>
      </c>
      <c r="O338" s="157">
        <f>ROUND(E338*N338,2)</f>
        <v>0</v>
      </c>
      <c r="P338" s="157">
        <v>0</v>
      </c>
      <c r="Q338" s="157">
        <f>ROUND(E338*P338,2)</f>
        <v>0</v>
      </c>
      <c r="R338" s="157"/>
      <c r="S338" s="157" t="s">
        <v>150</v>
      </c>
      <c r="T338" s="157" t="s">
        <v>151</v>
      </c>
      <c r="U338" s="157">
        <v>0.11</v>
      </c>
      <c r="V338" s="157">
        <f>ROUND(E338*U338,2)</f>
        <v>1.5</v>
      </c>
      <c r="W338" s="157"/>
      <c r="X338" s="157" t="s">
        <v>152</v>
      </c>
      <c r="Y338" s="148"/>
      <c r="Z338" s="148"/>
      <c r="AA338" s="148"/>
      <c r="AB338" s="148"/>
      <c r="AC338" s="148"/>
      <c r="AD338" s="148"/>
      <c r="AE338" s="148"/>
      <c r="AF338" s="148"/>
      <c r="AG338" s="148" t="s">
        <v>153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5">
      <c r="A339" s="155"/>
      <c r="B339" s="156"/>
      <c r="C339" s="185" t="s">
        <v>400</v>
      </c>
      <c r="D339" s="159"/>
      <c r="E339" s="160">
        <v>4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155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5">
      <c r="A340" s="155"/>
      <c r="B340" s="156"/>
      <c r="C340" s="185" t="s">
        <v>401</v>
      </c>
      <c r="D340" s="159"/>
      <c r="E340" s="160">
        <v>9.6050000000000004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155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5">
      <c r="A341" s="176">
        <v>67</v>
      </c>
      <c r="B341" s="177" t="s">
        <v>402</v>
      </c>
      <c r="C341" s="186" t="s">
        <v>403</v>
      </c>
      <c r="D341" s="178" t="s">
        <v>0</v>
      </c>
      <c r="E341" s="179">
        <v>156</v>
      </c>
      <c r="F341" s="180"/>
      <c r="G341" s="181">
        <f>ROUND(E341*F341,2)</f>
        <v>0</v>
      </c>
      <c r="H341" s="158">
        <v>0</v>
      </c>
      <c r="I341" s="157">
        <f>ROUND(E341*H341,2)</f>
        <v>0</v>
      </c>
      <c r="J341" s="158">
        <v>4.2</v>
      </c>
      <c r="K341" s="157">
        <f>ROUND(E341*J341,2)</f>
        <v>655.20000000000005</v>
      </c>
      <c r="L341" s="157">
        <v>15</v>
      </c>
      <c r="M341" s="157">
        <f>G341*(1+L341/100)</f>
        <v>0</v>
      </c>
      <c r="N341" s="157">
        <v>0</v>
      </c>
      <c r="O341" s="157">
        <f>ROUND(E341*N341,2)</f>
        <v>0</v>
      </c>
      <c r="P341" s="157">
        <v>0</v>
      </c>
      <c r="Q341" s="157">
        <f>ROUND(E341*P341,2)</f>
        <v>0</v>
      </c>
      <c r="R341" s="157"/>
      <c r="S341" s="157" t="s">
        <v>150</v>
      </c>
      <c r="T341" s="157" t="s">
        <v>151</v>
      </c>
      <c r="U341" s="157">
        <v>0</v>
      </c>
      <c r="V341" s="157">
        <f>ROUND(E341*U341,2)</f>
        <v>0</v>
      </c>
      <c r="W341" s="157"/>
      <c r="X341" s="157" t="s">
        <v>391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392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x14ac:dyDescent="0.25">
      <c r="A342" s="164" t="s">
        <v>145</v>
      </c>
      <c r="B342" s="165" t="s">
        <v>71</v>
      </c>
      <c r="C342" s="183" t="s">
        <v>72</v>
      </c>
      <c r="D342" s="166"/>
      <c r="E342" s="167"/>
      <c r="F342" s="168"/>
      <c r="G342" s="169">
        <f>SUMIF(AG343:AG349,"&lt;&gt;NOR",G343:G349)</f>
        <v>0</v>
      </c>
      <c r="H342" s="163"/>
      <c r="I342" s="163">
        <f>SUM(I343:I349)</f>
        <v>2666.87</v>
      </c>
      <c r="J342" s="163"/>
      <c r="K342" s="163">
        <f>SUM(K343:K349)</f>
        <v>1373.88</v>
      </c>
      <c r="L342" s="163"/>
      <c r="M342" s="163">
        <f>SUM(M343:M349)</f>
        <v>0</v>
      </c>
      <c r="N342" s="163"/>
      <c r="O342" s="163">
        <f>SUM(O343:O349)</f>
        <v>0.02</v>
      </c>
      <c r="P342" s="163"/>
      <c r="Q342" s="163">
        <f>SUM(Q343:Q349)</f>
        <v>0</v>
      </c>
      <c r="R342" s="163"/>
      <c r="S342" s="163"/>
      <c r="T342" s="163"/>
      <c r="U342" s="163"/>
      <c r="V342" s="163">
        <f>SUM(V343:V349)</f>
        <v>2.31</v>
      </c>
      <c r="W342" s="163"/>
      <c r="X342" s="163"/>
      <c r="AG342" t="s">
        <v>146</v>
      </c>
    </row>
    <row r="343" spans="1:60" ht="20.399999999999999" outlineLevel="1" x14ac:dyDescent="0.25">
      <c r="A343" s="170">
        <v>68</v>
      </c>
      <c r="B343" s="171" t="s">
        <v>404</v>
      </c>
      <c r="C343" s="184" t="s">
        <v>405</v>
      </c>
      <c r="D343" s="172" t="s">
        <v>167</v>
      </c>
      <c r="E343" s="173">
        <v>7.4340000000000002</v>
      </c>
      <c r="F343" s="174"/>
      <c r="G343" s="175">
        <f>ROUND(E343*F343,2)</f>
        <v>0</v>
      </c>
      <c r="H343" s="158">
        <v>52.47</v>
      </c>
      <c r="I343" s="157">
        <f>ROUND(E343*H343,2)</f>
        <v>390.06</v>
      </c>
      <c r="J343" s="158">
        <v>78.430000000000007</v>
      </c>
      <c r="K343" s="157">
        <f>ROUND(E343*J343,2)</f>
        <v>583.04999999999995</v>
      </c>
      <c r="L343" s="157">
        <v>15</v>
      </c>
      <c r="M343" s="157">
        <f>G343*(1+L343/100)</f>
        <v>0</v>
      </c>
      <c r="N343" s="157">
        <v>1.6000000000000001E-4</v>
      </c>
      <c r="O343" s="157">
        <f>ROUND(E343*N343,2)</f>
        <v>0</v>
      </c>
      <c r="P343" s="157">
        <v>0</v>
      </c>
      <c r="Q343" s="157">
        <f>ROUND(E343*P343,2)</f>
        <v>0</v>
      </c>
      <c r="R343" s="157"/>
      <c r="S343" s="157" t="s">
        <v>150</v>
      </c>
      <c r="T343" s="157" t="s">
        <v>151</v>
      </c>
      <c r="U343" s="157">
        <v>0.14000000000000001</v>
      </c>
      <c r="V343" s="157">
        <f>ROUND(E343*U343,2)</f>
        <v>1.04</v>
      </c>
      <c r="W343" s="157"/>
      <c r="X343" s="157" t="s">
        <v>152</v>
      </c>
      <c r="Y343" s="148"/>
      <c r="Z343" s="148"/>
      <c r="AA343" s="148"/>
      <c r="AB343" s="148"/>
      <c r="AC343" s="148"/>
      <c r="AD343" s="148"/>
      <c r="AE343" s="148"/>
      <c r="AF343" s="148"/>
      <c r="AG343" s="148" t="s">
        <v>153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5">
      <c r="A344" s="155"/>
      <c r="B344" s="156"/>
      <c r="C344" s="185" t="s">
        <v>406</v>
      </c>
      <c r="D344" s="159"/>
      <c r="E344" s="160">
        <v>7.4340000000000002</v>
      </c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155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5">
      <c r="A345" s="170">
        <v>69</v>
      </c>
      <c r="B345" s="171" t="s">
        <v>407</v>
      </c>
      <c r="C345" s="184" t="s">
        <v>408</v>
      </c>
      <c r="D345" s="172" t="s">
        <v>167</v>
      </c>
      <c r="E345" s="173">
        <v>7.4340000000000002</v>
      </c>
      <c r="F345" s="174"/>
      <c r="G345" s="175">
        <f>ROUND(E345*F345,2)</f>
        <v>0</v>
      </c>
      <c r="H345" s="158">
        <v>21.92</v>
      </c>
      <c r="I345" s="157">
        <f>ROUND(E345*H345,2)</f>
        <v>162.94999999999999</v>
      </c>
      <c r="J345" s="158">
        <v>94.68</v>
      </c>
      <c r="K345" s="157">
        <f>ROUND(E345*J345,2)</f>
        <v>703.85</v>
      </c>
      <c r="L345" s="157">
        <v>15</v>
      </c>
      <c r="M345" s="157">
        <f>G345*(1+L345/100)</f>
        <v>0</v>
      </c>
      <c r="N345" s="157">
        <v>5.2999999999999998E-4</v>
      </c>
      <c r="O345" s="157">
        <f>ROUND(E345*N345,2)</f>
        <v>0</v>
      </c>
      <c r="P345" s="157">
        <v>0</v>
      </c>
      <c r="Q345" s="157">
        <f>ROUND(E345*P345,2)</f>
        <v>0</v>
      </c>
      <c r="R345" s="157"/>
      <c r="S345" s="157" t="s">
        <v>150</v>
      </c>
      <c r="T345" s="157" t="s">
        <v>151</v>
      </c>
      <c r="U345" s="157">
        <v>0.17100000000000001</v>
      </c>
      <c r="V345" s="157">
        <f>ROUND(E345*U345,2)</f>
        <v>1.27</v>
      </c>
      <c r="W345" s="157"/>
      <c r="X345" s="157" t="s">
        <v>152</v>
      </c>
      <c r="Y345" s="148"/>
      <c r="Z345" s="148"/>
      <c r="AA345" s="148"/>
      <c r="AB345" s="148"/>
      <c r="AC345" s="148"/>
      <c r="AD345" s="148"/>
      <c r="AE345" s="148"/>
      <c r="AF345" s="148"/>
      <c r="AG345" s="148" t="s">
        <v>153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5">
      <c r="A346" s="155"/>
      <c r="B346" s="156"/>
      <c r="C346" s="185" t="s">
        <v>406</v>
      </c>
      <c r="D346" s="159"/>
      <c r="E346" s="160">
        <v>7.4340000000000002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155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ht="20.399999999999999" outlineLevel="1" x14ac:dyDescent="0.25">
      <c r="A347" s="170">
        <v>70</v>
      </c>
      <c r="B347" s="171" t="s">
        <v>409</v>
      </c>
      <c r="C347" s="184" t="s">
        <v>410</v>
      </c>
      <c r="D347" s="172" t="s">
        <v>167</v>
      </c>
      <c r="E347" s="173">
        <v>8.1774000000000004</v>
      </c>
      <c r="F347" s="174"/>
      <c r="G347" s="175">
        <f>ROUND(E347*F347,2)</f>
        <v>0</v>
      </c>
      <c r="H347" s="158">
        <v>258.5</v>
      </c>
      <c r="I347" s="157">
        <f>ROUND(E347*H347,2)</f>
        <v>2113.86</v>
      </c>
      <c r="J347" s="158">
        <v>0</v>
      </c>
      <c r="K347" s="157">
        <f>ROUND(E347*J347,2)</f>
        <v>0</v>
      </c>
      <c r="L347" s="157">
        <v>15</v>
      </c>
      <c r="M347" s="157">
        <f>G347*(1+L347/100)</f>
        <v>0</v>
      </c>
      <c r="N347" s="157">
        <v>3.0000000000000001E-3</v>
      </c>
      <c r="O347" s="157">
        <f>ROUND(E347*N347,2)</f>
        <v>0.02</v>
      </c>
      <c r="P347" s="157">
        <v>0</v>
      </c>
      <c r="Q347" s="157">
        <f>ROUND(E347*P347,2)</f>
        <v>0</v>
      </c>
      <c r="R347" s="157" t="s">
        <v>205</v>
      </c>
      <c r="S347" s="157" t="s">
        <v>150</v>
      </c>
      <c r="T347" s="157" t="s">
        <v>151</v>
      </c>
      <c r="U347" s="157">
        <v>0</v>
      </c>
      <c r="V347" s="157">
        <f>ROUND(E347*U347,2)</f>
        <v>0</v>
      </c>
      <c r="W347" s="157"/>
      <c r="X347" s="157" t="s">
        <v>206</v>
      </c>
      <c r="Y347" s="148"/>
      <c r="Z347" s="148"/>
      <c r="AA347" s="148"/>
      <c r="AB347" s="148"/>
      <c r="AC347" s="148"/>
      <c r="AD347" s="148"/>
      <c r="AE347" s="148"/>
      <c r="AF347" s="148"/>
      <c r="AG347" s="148" t="s">
        <v>207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5">
      <c r="A348" s="155"/>
      <c r="B348" s="156"/>
      <c r="C348" s="185" t="s">
        <v>411</v>
      </c>
      <c r="D348" s="159"/>
      <c r="E348" s="160">
        <v>8.1774000000000004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155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5">
      <c r="A349" s="176">
        <v>71</v>
      </c>
      <c r="B349" s="177" t="s">
        <v>412</v>
      </c>
      <c r="C349" s="186" t="s">
        <v>413</v>
      </c>
      <c r="D349" s="178" t="s">
        <v>0</v>
      </c>
      <c r="E349" s="179">
        <v>39.537700000000001</v>
      </c>
      <c r="F349" s="180"/>
      <c r="G349" s="181">
        <f>ROUND(E349*F349,2)</f>
        <v>0</v>
      </c>
      <c r="H349" s="158">
        <v>0</v>
      </c>
      <c r="I349" s="157">
        <f>ROUND(E349*H349,2)</f>
        <v>0</v>
      </c>
      <c r="J349" s="158">
        <v>2.2000000000000002</v>
      </c>
      <c r="K349" s="157">
        <f>ROUND(E349*J349,2)</f>
        <v>86.98</v>
      </c>
      <c r="L349" s="157">
        <v>15</v>
      </c>
      <c r="M349" s="157">
        <f>G349*(1+L349/100)</f>
        <v>0</v>
      </c>
      <c r="N349" s="157">
        <v>0</v>
      </c>
      <c r="O349" s="157">
        <f>ROUND(E349*N349,2)</f>
        <v>0</v>
      </c>
      <c r="P349" s="157">
        <v>0</v>
      </c>
      <c r="Q349" s="157">
        <f>ROUND(E349*P349,2)</f>
        <v>0</v>
      </c>
      <c r="R349" s="157"/>
      <c r="S349" s="157" t="s">
        <v>150</v>
      </c>
      <c r="T349" s="157" t="s">
        <v>151</v>
      </c>
      <c r="U349" s="157">
        <v>0</v>
      </c>
      <c r="V349" s="157">
        <f>ROUND(E349*U349,2)</f>
        <v>0</v>
      </c>
      <c r="W349" s="157"/>
      <c r="X349" s="157" t="s">
        <v>391</v>
      </c>
      <c r="Y349" s="148"/>
      <c r="Z349" s="148"/>
      <c r="AA349" s="148"/>
      <c r="AB349" s="148"/>
      <c r="AC349" s="148"/>
      <c r="AD349" s="148"/>
      <c r="AE349" s="148"/>
      <c r="AF349" s="148"/>
      <c r="AG349" s="148" t="s">
        <v>392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x14ac:dyDescent="0.25">
      <c r="A350" s="164" t="s">
        <v>145</v>
      </c>
      <c r="B350" s="165" t="s">
        <v>93</v>
      </c>
      <c r="C350" s="183" t="s">
        <v>94</v>
      </c>
      <c r="D350" s="166"/>
      <c r="E350" s="167"/>
      <c r="F350" s="168"/>
      <c r="G350" s="169">
        <f>SUMIF(AG351:AG352,"&lt;&gt;NOR",G351:G352)</f>
        <v>0</v>
      </c>
      <c r="H350" s="163"/>
      <c r="I350" s="163">
        <f>SUM(I351:I352)</f>
        <v>7540.8</v>
      </c>
      <c r="J350" s="163"/>
      <c r="K350" s="163">
        <f>SUM(K351:K352)</f>
        <v>1539.2</v>
      </c>
      <c r="L350" s="163"/>
      <c r="M350" s="163">
        <f>SUM(M351:M352)</f>
        <v>0</v>
      </c>
      <c r="N350" s="163"/>
      <c r="O350" s="163">
        <f>SUM(O351:O352)</f>
        <v>0.09</v>
      </c>
      <c r="P350" s="163"/>
      <c r="Q350" s="163">
        <f>SUM(Q351:Q352)</f>
        <v>0</v>
      </c>
      <c r="R350" s="163"/>
      <c r="S350" s="163"/>
      <c r="T350" s="163"/>
      <c r="U350" s="163"/>
      <c r="V350" s="163">
        <f>SUM(V351:V352)</f>
        <v>3.13</v>
      </c>
      <c r="W350" s="163"/>
      <c r="X350" s="163"/>
      <c r="AG350" t="s">
        <v>146</v>
      </c>
    </row>
    <row r="351" spans="1:60" ht="20.399999999999999" outlineLevel="1" x14ac:dyDescent="0.25">
      <c r="A351" s="170">
        <v>72</v>
      </c>
      <c r="B351" s="171" t="s">
        <v>414</v>
      </c>
      <c r="C351" s="184" t="s">
        <v>415</v>
      </c>
      <c r="D351" s="172" t="s">
        <v>167</v>
      </c>
      <c r="E351" s="173">
        <v>10</v>
      </c>
      <c r="F351" s="174"/>
      <c r="G351" s="175">
        <f>ROUND(E351*F351,2)</f>
        <v>0</v>
      </c>
      <c r="H351" s="158">
        <v>754.08</v>
      </c>
      <c r="I351" s="157">
        <f>ROUND(E351*H351,2)</f>
        <v>7540.8</v>
      </c>
      <c r="J351" s="158">
        <v>153.91999999999999</v>
      </c>
      <c r="K351" s="157">
        <f>ROUND(E351*J351,2)</f>
        <v>1539.2</v>
      </c>
      <c r="L351" s="157">
        <v>15</v>
      </c>
      <c r="M351" s="157">
        <f>G351*(1+L351/100)</f>
        <v>0</v>
      </c>
      <c r="N351" s="157">
        <v>9.3900000000000008E-3</v>
      </c>
      <c r="O351" s="157">
        <f>ROUND(E351*N351,2)</f>
        <v>0.09</v>
      </c>
      <c r="P351" s="157">
        <v>0</v>
      </c>
      <c r="Q351" s="157">
        <f>ROUND(E351*P351,2)</f>
        <v>0</v>
      </c>
      <c r="R351" s="157"/>
      <c r="S351" s="157" t="s">
        <v>150</v>
      </c>
      <c r="T351" s="157" t="s">
        <v>150</v>
      </c>
      <c r="U351" s="157">
        <v>0.313</v>
      </c>
      <c r="V351" s="157">
        <f>ROUND(E351*U351,2)</f>
        <v>3.13</v>
      </c>
      <c r="W351" s="157"/>
      <c r="X351" s="157" t="s">
        <v>152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153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5">
      <c r="A352" s="155"/>
      <c r="B352" s="156"/>
      <c r="C352" s="185" t="s">
        <v>416</v>
      </c>
      <c r="D352" s="159"/>
      <c r="E352" s="160">
        <v>10</v>
      </c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155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x14ac:dyDescent="0.25">
      <c r="A353" s="164" t="s">
        <v>145</v>
      </c>
      <c r="B353" s="165" t="s">
        <v>95</v>
      </c>
      <c r="C353" s="183" t="s">
        <v>96</v>
      </c>
      <c r="D353" s="166"/>
      <c r="E353" s="167"/>
      <c r="F353" s="168"/>
      <c r="G353" s="169">
        <f>SUMIF(AG354:AG354,"&lt;&gt;NOR",G354:G354)</f>
        <v>0</v>
      </c>
      <c r="H353" s="163"/>
      <c r="I353" s="163">
        <f>SUM(I354:I354)</f>
        <v>966.19</v>
      </c>
      <c r="J353" s="163"/>
      <c r="K353" s="163">
        <f>SUM(K354:K354)</f>
        <v>1683.81</v>
      </c>
      <c r="L353" s="163"/>
      <c r="M353" s="163">
        <f>SUM(M354:M354)</f>
        <v>0</v>
      </c>
      <c r="N353" s="163"/>
      <c r="O353" s="163">
        <f>SUM(O354:O354)</f>
        <v>0</v>
      </c>
      <c r="P353" s="163"/>
      <c r="Q353" s="163">
        <f>SUM(Q354:Q354)</f>
        <v>0</v>
      </c>
      <c r="R353" s="163"/>
      <c r="S353" s="163"/>
      <c r="T353" s="163"/>
      <c r="U353" s="163"/>
      <c r="V353" s="163">
        <f>SUM(V354:V354)</f>
        <v>0.71</v>
      </c>
      <c r="W353" s="163"/>
      <c r="X353" s="163"/>
      <c r="AG353" t="s">
        <v>146</v>
      </c>
    </row>
    <row r="354" spans="1:60" ht="20.399999999999999" outlineLevel="1" x14ac:dyDescent="0.25">
      <c r="A354" s="176">
        <v>73</v>
      </c>
      <c r="B354" s="177" t="s">
        <v>417</v>
      </c>
      <c r="C354" s="186" t="s">
        <v>418</v>
      </c>
      <c r="D354" s="178" t="s">
        <v>181</v>
      </c>
      <c r="E354" s="179">
        <v>1</v>
      </c>
      <c r="F354" s="180"/>
      <c r="G354" s="181">
        <f>ROUND(E354*F354,2)</f>
        <v>0</v>
      </c>
      <c r="H354" s="158">
        <v>966.19</v>
      </c>
      <c r="I354" s="157">
        <f>ROUND(E354*H354,2)</f>
        <v>966.19</v>
      </c>
      <c r="J354" s="158">
        <v>1683.81</v>
      </c>
      <c r="K354" s="157">
        <f>ROUND(E354*J354,2)</f>
        <v>1683.81</v>
      </c>
      <c r="L354" s="157">
        <v>15</v>
      </c>
      <c r="M354" s="157">
        <f>G354*(1+L354/100)</f>
        <v>0</v>
      </c>
      <c r="N354" s="157">
        <v>4.0000000000000002E-4</v>
      </c>
      <c r="O354" s="157">
        <f>ROUND(E354*N354,2)</f>
        <v>0</v>
      </c>
      <c r="P354" s="157">
        <v>0</v>
      </c>
      <c r="Q354" s="157">
        <f>ROUND(E354*P354,2)</f>
        <v>0</v>
      </c>
      <c r="R354" s="157"/>
      <c r="S354" s="157" t="s">
        <v>150</v>
      </c>
      <c r="T354" s="157" t="s">
        <v>151</v>
      </c>
      <c r="U354" s="157">
        <v>0.71299999999999997</v>
      </c>
      <c r="V354" s="157">
        <f>ROUND(E354*U354,2)</f>
        <v>0.71</v>
      </c>
      <c r="W354" s="157"/>
      <c r="X354" s="157" t="s">
        <v>152</v>
      </c>
      <c r="Y354" s="148"/>
      <c r="Z354" s="148"/>
      <c r="AA354" s="148"/>
      <c r="AB354" s="148"/>
      <c r="AC354" s="148"/>
      <c r="AD354" s="148"/>
      <c r="AE354" s="148"/>
      <c r="AF354" s="148"/>
      <c r="AG354" s="148" t="s">
        <v>153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x14ac:dyDescent="0.25">
      <c r="A355" s="164" t="s">
        <v>145</v>
      </c>
      <c r="B355" s="165" t="s">
        <v>97</v>
      </c>
      <c r="C355" s="183" t="s">
        <v>98</v>
      </c>
      <c r="D355" s="166"/>
      <c r="E355" s="167"/>
      <c r="F355" s="168"/>
      <c r="G355" s="169">
        <f>SUMIF(AG356:AG394,"&lt;&gt;NOR",G356:G394)</f>
        <v>0</v>
      </c>
      <c r="H355" s="163"/>
      <c r="I355" s="163">
        <f>SUM(I356:I394)</f>
        <v>32974.89</v>
      </c>
      <c r="J355" s="163"/>
      <c r="K355" s="163">
        <f>SUM(K356:K394)</f>
        <v>66059.63</v>
      </c>
      <c r="L355" s="163"/>
      <c r="M355" s="163">
        <f>SUM(M356:M394)</f>
        <v>0</v>
      </c>
      <c r="N355" s="163"/>
      <c r="O355" s="163">
        <f>SUM(O356:O394)</f>
        <v>0.13</v>
      </c>
      <c r="P355" s="163"/>
      <c r="Q355" s="163">
        <f>SUM(Q356:Q394)</f>
        <v>0.02</v>
      </c>
      <c r="R355" s="163"/>
      <c r="S355" s="163"/>
      <c r="T355" s="163"/>
      <c r="U355" s="163"/>
      <c r="V355" s="163">
        <f>SUM(V356:V394)</f>
        <v>51.03</v>
      </c>
      <c r="W355" s="163"/>
      <c r="X355" s="163"/>
      <c r="AG355" t="s">
        <v>146</v>
      </c>
    </row>
    <row r="356" spans="1:60" outlineLevel="1" x14ac:dyDescent="0.25">
      <c r="A356" s="170">
        <v>74</v>
      </c>
      <c r="B356" s="171" t="s">
        <v>419</v>
      </c>
      <c r="C356" s="184" t="s">
        <v>420</v>
      </c>
      <c r="D356" s="172" t="s">
        <v>338</v>
      </c>
      <c r="E356" s="173">
        <v>4.8</v>
      </c>
      <c r="F356" s="174"/>
      <c r="G356" s="175">
        <f>ROUND(E356*F356,2)</f>
        <v>0</v>
      </c>
      <c r="H356" s="158">
        <v>24.05</v>
      </c>
      <c r="I356" s="157">
        <f>ROUND(E356*H356,2)</f>
        <v>115.44</v>
      </c>
      <c r="J356" s="158">
        <v>421.45</v>
      </c>
      <c r="K356" s="157">
        <f>ROUND(E356*J356,2)</f>
        <v>2022.96</v>
      </c>
      <c r="L356" s="157">
        <v>15</v>
      </c>
      <c r="M356" s="157">
        <f>G356*(1+L356/100)</f>
        <v>0</v>
      </c>
      <c r="N356" s="157">
        <v>2.0000000000000002E-5</v>
      </c>
      <c r="O356" s="157">
        <f>ROUND(E356*N356,2)</f>
        <v>0</v>
      </c>
      <c r="P356" s="157">
        <v>0</v>
      </c>
      <c r="Q356" s="157">
        <f>ROUND(E356*P356,2)</f>
        <v>0</v>
      </c>
      <c r="R356" s="157"/>
      <c r="S356" s="157" t="s">
        <v>150</v>
      </c>
      <c r="T356" s="157" t="s">
        <v>151</v>
      </c>
      <c r="U356" s="157">
        <v>0.75700000000000001</v>
      </c>
      <c r="V356" s="157">
        <f>ROUND(E356*U356,2)</f>
        <v>3.63</v>
      </c>
      <c r="W356" s="157"/>
      <c r="X356" s="157" t="s">
        <v>152</v>
      </c>
      <c r="Y356" s="148"/>
      <c r="Z356" s="148"/>
      <c r="AA356" s="148"/>
      <c r="AB356" s="148"/>
      <c r="AC356" s="148"/>
      <c r="AD356" s="148"/>
      <c r="AE356" s="148"/>
      <c r="AF356" s="148"/>
      <c r="AG356" s="148" t="s">
        <v>153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5">
      <c r="A357" s="155"/>
      <c r="B357" s="156"/>
      <c r="C357" s="185" t="s">
        <v>421</v>
      </c>
      <c r="D357" s="159"/>
      <c r="E357" s="160">
        <v>4.8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155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5">
      <c r="A358" s="176">
        <v>75</v>
      </c>
      <c r="B358" s="177" t="s">
        <v>422</v>
      </c>
      <c r="C358" s="186" t="s">
        <v>423</v>
      </c>
      <c r="D358" s="178" t="s">
        <v>181</v>
      </c>
      <c r="E358" s="179">
        <v>4</v>
      </c>
      <c r="F358" s="180"/>
      <c r="G358" s="181">
        <f>ROUND(E358*F358,2)</f>
        <v>0</v>
      </c>
      <c r="H358" s="158">
        <v>0</v>
      </c>
      <c r="I358" s="157">
        <f>ROUND(E358*H358,2)</f>
        <v>0</v>
      </c>
      <c r="J358" s="158">
        <v>554.1</v>
      </c>
      <c r="K358" s="157">
        <f>ROUND(E358*J358,2)</f>
        <v>2216.4</v>
      </c>
      <c r="L358" s="157">
        <v>15</v>
      </c>
      <c r="M358" s="157">
        <f>G358*(1+L358/100)</f>
        <v>0</v>
      </c>
      <c r="N358" s="157">
        <v>0</v>
      </c>
      <c r="O358" s="157">
        <f>ROUND(E358*N358,2)</f>
        <v>0</v>
      </c>
      <c r="P358" s="157">
        <v>0</v>
      </c>
      <c r="Q358" s="157">
        <f>ROUND(E358*P358,2)</f>
        <v>0</v>
      </c>
      <c r="R358" s="157"/>
      <c r="S358" s="157" t="s">
        <v>150</v>
      </c>
      <c r="T358" s="157" t="s">
        <v>151</v>
      </c>
      <c r="U358" s="157">
        <v>1.45</v>
      </c>
      <c r="V358" s="157">
        <f>ROUND(E358*U358,2)</f>
        <v>5.8</v>
      </c>
      <c r="W358" s="157"/>
      <c r="X358" s="157" t="s">
        <v>152</v>
      </c>
      <c r="Y358" s="148"/>
      <c r="Z358" s="148"/>
      <c r="AA358" s="148"/>
      <c r="AB358" s="148"/>
      <c r="AC358" s="148"/>
      <c r="AD358" s="148"/>
      <c r="AE358" s="148"/>
      <c r="AF358" s="148"/>
      <c r="AG358" s="148" t="s">
        <v>153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5">
      <c r="A359" s="176">
        <v>76</v>
      </c>
      <c r="B359" s="177" t="s">
        <v>424</v>
      </c>
      <c r="C359" s="186" t="s">
        <v>425</v>
      </c>
      <c r="D359" s="178" t="s">
        <v>181</v>
      </c>
      <c r="E359" s="179">
        <v>9</v>
      </c>
      <c r="F359" s="180"/>
      <c r="G359" s="181">
        <f>ROUND(E359*F359,2)</f>
        <v>0</v>
      </c>
      <c r="H359" s="158">
        <v>0</v>
      </c>
      <c r="I359" s="157">
        <f>ROUND(E359*H359,2)</f>
        <v>0</v>
      </c>
      <c r="J359" s="158">
        <v>56.1</v>
      </c>
      <c r="K359" s="157">
        <f>ROUND(E359*J359,2)</f>
        <v>504.9</v>
      </c>
      <c r="L359" s="157">
        <v>15</v>
      </c>
      <c r="M359" s="157">
        <f>G359*(1+L359/100)</f>
        <v>0</v>
      </c>
      <c r="N359" s="157">
        <v>0</v>
      </c>
      <c r="O359" s="157">
        <f>ROUND(E359*N359,2)</f>
        <v>0</v>
      </c>
      <c r="P359" s="157">
        <v>1.8E-3</v>
      </c>
      <c r="Q359" s="157">
        <f>ROUND(E359*P359,2)</f>
        <v>0.02</v>
      </c>
      <c r="R359" s="157"/>
      <c r="S359" s="157" t="s">
        <v>150</v>
      </c>
      <c r="T359" s="157" t="s">
        <v>151</v>
      </c>
      <c r="U359" s="157">
        <v>0.11</v>
      </c>
      <c r="V359" s="157">
        <f>ROUND(E359*U359,2)</f>
        <v>0.99</v>
      </c>
      <c r="W359" s="157"/>
      <c r="X359" s="157" t="s">
        <v>152</v>
      </c>
      <c r="Y359" s="148"/>
      <c r="Z359" s="148"/>
      <c r="AA359" s="148"/>
      <c r="AB359" s="148"/>
      <c r="AC359" s="148"/>
      <c r="AD359" s="148"/>
      <c r="AE359" s="148"/>
      <c r="AF359" s="148"/>
      <c r="AG359" s="148" t="s">
        <v>153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5">
      <c r="A360" s="170">
        <v>77</v>
      </c>
      <c r="B360" s="171" t="s">
        <v>426</v>
      </c>
      <c r="C360" s="184" t="s">
        <v>427</v>
      </c>
      <c r="D360" s="172" t="s">
        <v>428</v>
      </c>
      <c r="E360" s="173">
        <v>20</v>
      </c>
      <c r="F360" s="174"/>
      <c r="G360" s="175">
        <f>ROUND(E360*F360,2)</f>
        <v>0</v>
      </c>
      <c r="H360" s="158">
        <v>0</v>
      </c>
      <c r="I360" s="157">
        <f>ROUND(E360*H360,2)</f>
        <v>0</v>
      </c>
      <c r="J360" s="158">
        <v>704</v>
      </c>
      <c r="K360" s="157">
        <f>ROUND(E360*J360,2)</f>
        <v>14080</v>
      </c>
      <c r="L360" s="157">
        <v>15</v>
      </c>
      <c r="M360" s="157">
        <f>G360*(1+L360/100)</f>
        <v>0</v>
      </c>
      <c r="N360" s="157">
        <v>0</v>
      </c>
      <c r="O360" s="157">
        <f>ROUND(E360*N360,2)</f>
        <v>0</v>
      </c>
      <c r="P360" s="157">
        <v>0</v>
      </c>
      <c r="Q360" s="157">
        <f>ROUND(E360*P360,2)</f>
        <v>0</v>
      </c>
      <c r="R360" s="157"/>
      <c r="S360" s="157" t="s">
        <v>150</v>
      </c>
      <c r="T360" s="157" t="s">
        <v>151</v>
      </c>
      <c r="U360" s="157">
        <v>1</v>
      </c>
      <c r="V360" s="157">
        <f>ROUND(E360*U360,2)</f>
        <v>20</v>
      </c>
      <c r="W360" s="157"/>
      <c r="X360" s="157" t="s">
        <v>152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153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0.399999999999999" outlineLevel="1" x14ac:dyDescent="0.25">
      <c r="A361" s="155"/>
      <c r="B361" s="156"/>
      <c r="C361" s="185" t="s">
        <v>429</v>
      </c>
      <c r="D361" s="159"/>
      <c r="E361" s="160">
        <v>20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155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20.399999999999999" outlineLevel="1" x14ac:dyDescent="0.25">
      <c r="A362" s="155"/>
      <c r="B362" s="156"/>
      <c r="C362" s="185" t="s">
        <v>430</v>
      </c>
      <c r="D362" s="159"/>
      <c r="E362" s="160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155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5">
      <c r="A363" s="170">
        <v>78</v>
      </c>
      <c r="B363" s="171" t="s">
        <v>431</v>
      </c>
      <c r="C363" s="184" t="s">
        <v>432</v>
      </c>
      <c r="D363" s="172" t="s">
        <v>433</v>
      </c>
      <c r="E363" s="173">
        <v>9</v>
      </c>
      <c r="F363" s="174"/>
      <c r="G363" s="175">
        <f>ROUND(E363*F363,2)</f>
        <v>0</v>
      </c>
      <c r="H363" s="158">
        <v>11.85</v>
      </c>
      <c r="I363" s="157">
        <f>ROUND(E363*H363,2)</f>
        <v>106.65</v>
      </c>
      <c r="J363" s="158">
        <v>188.15</v>
      </c>
      <c r="K363" s="157">
        <f>ROUND(E363*J363,2)</f>
        <v>1693.35</v>
      </c>
      <c r="L363" s="157">
        <v>15</v>
      </c>
      <c r="M363" s="157">
        <f>G363*(1+L363/100)</f>
        <v>0</v>
      </c>
      <c r="N363" s="157">
        <v>8.9999999999999998E-4</v>
      </c>
      <c r="O363" s="157">
        <f>ROUND(E363*N363,2)</f>
        <v>0.01</v>
      </c>
      <c r="P363" s="157">
        <v>0</v>
      </c>
      <c r="Q363" s="157">
        <f>ROUND(E363*P363,2)</f>
        <v>0</v>
      </c>
      <c r="R363" s="157"/>
      <c r="S363" s="157" t="s">
        <v>198</v>
      </c>
      <c r="T363" s="157" t="s">
        <v>151</v>
      </c>
      <c r="U363" s="157">
        <v>2.29</v>
      </c>
      <c r="V363" s="157">
        <f>ROUND(E363*U363,2)</f>
        <v>20.61</v>
      </c>
      <c r="W363" s="157"/>
      <c r="X363" s="157" t="s">
        <v>152</v>
      </c>
      <c r="Y363" s="148"/>
      <c r="Z363" s="148"/>
      <c r="AA363" s="148"/>
      <c r="AB363" s="148"/>
      <c r="AC363" s="148"/>
      <c r="AD363" s="148"/>
      <c r="AE363" s="148"/>
      <c r="AF363" s="148"/>
      <c r="AG363" s="148" t="s">
        <v>153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5">
      <c r="A364" s="155"/>
      <c r="B364" s="156"/>
      <c r="C364" s="185" t="s">
        <v>434</v>
      </c>
      <c r="D364" s="159"/>
      <c r="E364" s="160">
        <v>9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155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ht="20.399999999999999" outlineLevel="1" x14ac:dyDescent="0.25">
      <c r="A365" s="176">
        <v>79</v>
      </c>
      <c r="B365" s="177" t="s">
        <v>435</v>
      </c>
      <c r="C365" s="186" t="s">
        <v>436</v>
      </c>
      <c r="D365" s="178" t="s">
        <v>181</v>
      </c>
      <c r="E365" s="179">
        <v>1</v>
      </c>
      <c r="F365" s="180"/>
      <c r="G365" s="181">
        <f>ROUND(E365*F365,2)</f>
        <v>0</v>
      </c>
      <c r="H365" s="158">
        <v>2150</v>
      </c>
      <c r="I365" s="157">
        <f>ROUND(E365*H365,2)</f>
        <v>2150</v>
      </c>
      <c r="J365" s="158">
        <v>0</v>
      </c>
      <c r="K365" s="157">
        <f>ROUND(E365*J365,2)</f>
        <v>0</v>
      </c>
      <c r="L365" s="157">
        <v>15</v>
      </c>
      <c r="M365" s="157">
        <f>G365*(1+L365/100)</f>
        <v>0</v>
      </c>
      <c r="N365" s="157">
        <v>1.2999999999999999E-2</v>
      </c>
      <c r="O365" s="157">
        <f>ROUND(E365*N365,2)</f>
        <v>0.01</v>
      </c>
      <c r="P365" s="157">
        <v>0</v>
      </c>
      <c r="Q365" s="157">
        <f>ROUND(E365*P365,2)</f>
        <v>0</v>
      </c>
      <c r="R365" s="157"/>
      <c r="S365" s="157" t="s">
        <v>198</v>
      </c>
      <c r="T365" s="157" t="s">
        <v>151</v>
      </c>
      <c r="U365" s="157">
        <v>0</v>
      </c>
      <c r="V365" s="157">
        <f>ROUND(E365*U365,2)</f>
        <v>0</v>
      </c>
      <c r="W365" s="157"/>
      <c r="X365" s="157" t="s">
        <v>386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437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ht="20.399999999999999" outlineLevel="1" x14ac:dyDescent="0.25">
      <c r="A366" s="176">
        <v>80</v>
      </c>
      <c r="B366" s="177" t="s">
        <v>438</v>
      </c>
      <c r="C366" s="186" t="s">
        <v>439</v>
      </c>
      <c r="D366" s="178" t="s">
        <v>181</v>
      </c>
      <c r="E366" s="179">
        <v>1</v>
      </c>
      <c r="F366" s="180"/>
      <c r="G366" s="181">
        <f>ROUND(E366*F366,2)</f>
        <v>0</v>
      </c>
      <c r="H366" s="158">
        <v>2327.3000000000002</v>
      </c>
      <c r="I366" s="157">
        <f>ROUND(E366*H366,2)</f>
        <v>2327.3000000000002</v>
      </c>
      <c r="J366" s="158">
        <v>0</v>
      </c>
      <c r="K366" s="157">
        <f>ROUND(E366*J366,2)</f>
        <v>0</v>
      </c>
      <c r="L366" s="157">
        <v>15</v>
      </c>
      <c r="M366" s="157">
        <f>G366*(1+L366/100)</f>
        <v>0</v>
      </c>
      <c r="N366" s="157">
        <v>1.2999999999999999E-2</v>
      </c>
      <c r="O366" s="157">
        <f>ROUND(E366*N366,2)</f>
        <v>0.01</v>
      </c>
      <c r="P366" s="157">
        <v>0</v>
      </c>
      <c r="Q366" s="157">
        <f>ROUND(E366*P366,2)</f>
        <v>0</v>
      </c>
      <c r="R366" s="157"/>
      <c r="S366" s="157" t="s">
        <v>198</v>
      </c>
      <c r="T366" s="157" t="s">
        <v>151</v>
      </c>
      <c r="U366" s="157">
        <v>0</v>
      </c>
      <c r="V366" s="157">
        <f>ROUND(E366*U366,2)</f>
        <v>0</v>
      </c>
      <c r="W366" s="157"/>
      <c r="X366" s="157" t="s">
        <v>386</v>
      </c>
      <c r="Y366" s="148"/>
      <c r="Z366" s="148"/>
      <c r="AA366" s="148"/>
      <c r="AB366" s="148"/>
      <c r="AC366" s="148"/>
      <c r="AD366" s="148"/>
      <c r="AE366" s="148"/>
      <c r="AF366" s="148"/>
      <c r="AG366" s="148" t="s">
        <v>437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5">
      <c r="A367" s="176">
        <v>81</v>
      </c>
      <c r="B367" s="177" t="s">
        <v>440</v>
      </c>
      <c r="C367" s="186" t="s">
        <v>441</v>
      </c>
      <c r="D367" s="178" t="s">
        <v>181</v>
      </c>
      <c r="E367" s="179">
        <v>1</v>
      </c>
      <c r="F367" s="180"/>
      <c r="G367" s="181">
        <f>ROUND(E367*F367,2)</f>
        <v>0</v>
      </c>
      <c r="H367" s="158">
        <v>2200</v>
      </c>
      <c r="I367" s="157">
        <f>ROUND(E367*H367,2)</f>
        <v>2200</v>
      </c>
      <c r="J367" s="158">
        <v>0</v>
      </c>
      <c r="K367" s="157">
        <f>ROUND(E367*J367,2)</f>
        <v>0</v>
      </c>
      <c r="L367" s="157">
        <v>15</v>
      </c>
      <c r="M367" s="157">
        <f>G367*(1+L367/100)</f>
        <v>0</v>
      </c>
      <c r="N367" s="157">
        <v>2.9999999999999997E-4</v>
      </c>
      <c r="O367" s="157">
        <f>ROUND(E367*N367,2)</f>
        <v>0</v>
      </c>
      <c r="P367" s="157">
        <v>0</v>
      </c>
      <c r="Q367" s="157">
        <f>ROUND(E367*P367,2)</f>
        <v>0</v>
      </c>
      <c r="R367" s="157" t="s">
        <v>205</v>
      </c>
      <c r="S367" s="157" t="s">
        <v>150</v>
      </c>
      <c r="T367" s="157" t="s">
        <v>151</v>
      </c>
      <c r="U367" s="157">
        <v>0</v>
      </c>
      <c r="V367" s="157">
        <f>ROUND(E367*U367,2)</f>
        <v>0</v>
      </c>
      <c r="W367" s="157"/>
      <c r="X367" s="157" t="s">
        <v>206</v>
      </c>
      <c r="Y367" s="148"/>
      <c r="Z367" s="148"/>
      <c r="AA367" s="148"/>
      <c r="AB367" s="148"/>
      <c r="AC367" s="148"/>
      <c r="AD367" s="148"/>
      <c r="AE367" s="148"/>
      <c r="AF367" s="148"/>
      <c r="AG367" s="148" t="s">
        <v>207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ht="20.399999999999999" outlineLevel="1" x14ac:dyDescent="0.25">
      <c r="A368" s="176">
        <v>82</v>
      </c>
      <c r="B368" s="177" t="s">
        <v>442</v>
      </c>
      <c r="C368" s="186" t="s">
        <v>443</v>
      </c>
      <c r="D368" s="178" t="s">
        <v>181</v>
      </c>
      <c r="E368" s="179">
        <v>5</v>
      </c>
      <c r="F368" s="180"/>
      <c r="G368" s="181">
        <f>ROUND(E368*F368,2)</f>
        <v>0</v>
      </c>
      <c r="H368" s="158">
        <v>2715.1</v>
      </c>
      <c r="I368" s="157">
        <f>ROUND(E368*H368,2)</f>
        <v>13575.5</v>
      </c>
      <c r="J368" s="158">
        <v>0</v>
      </c>
      <c r="K368" s="157">
        <f>ROUND(E368*J368,2)</f>
        <v>0</v>
      </c>
      <c r="L368" s="157">
        <v>15</v>
      </c>
      <c r="M368" s="157">
        <f>G368*(1+L368/100)</f>
        <v>0</v>
      </c>
      <c r="N368" s="157">
        <v>0.02</v>
      </c>
      <c r="O368" s="157">
        <f>ROUND(E368*N368,2)</f>
        <v>0.1</v>
      </c>
      <c r="P368" s="157">
        <v>0</v>
      </c>
      <c r="Q368" s="157">
        <f>ROUND(E368*P368,2)</f>
        <v>0</v>
      </c>
      <c r="R368" s="157"/>
      <c r="S368" s="157" t="s">
        <v>198</v>
      </c>
      <c r="T368" s="157" t="s">
        <v>151</v>
      </c>
      <c r="U368" s="157">
        <v>0</v>
      </c>
      <c r="V368" s="157">
        <f>ROUND(E368*U368,2)</f>
        <v>0</v>
      </c>
      <c r="W368" s="157"/>
      <c r="X368" s="157" t="s">
        <v>206</v>
      </c>
      <c r="Y368" s="148"/>
      <c r="Z368" s="148"/>
      <c r="AA368" s="148"/>
      <c r="AB368" s="148"/>
      <c r="AC368" s="148"/>
      <c r="AD368" s="148"/>
      <c r="AE368" s="148"/>
      <c r="AF368" s="148"/>
      <c r="AG368" s="148" t="s">
        <v>207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40.799999999999997" outlineLevel="1" x14ac:dyDescent="0.25">
      <c r="A369" s="170">
        <v>83</v>
      </c>
      <c r="B369" s="171" t="s">
        <v>444</v>
      </c>
      <c r="C369" s="184" t="s">
        <v>445</v>
      </c>
      <c r="D369" s="172" t="s">
        <v>446</v>
      </c>
      <c r="E369" s="173">
        <v>1</v>
      </c>
      <c r="F369" s="174"/>
      <c r="G369" s="175">
        <f>ROUND(E369*F369,2)</f>
        <v>0</v>
      </c>
      <c r="H369" s="158">
        <v>12500</v>
      </c>
      <c r="I369" s="157">
        <f>ROUND(E369*H369,2)</f>
        <v>12500</v>
      </c>
      <c r="J369" s="158">
        <v>0</v>
      </c>
      <c r="K369" s="157">
        <f>ROUND(E369*J369,2)</f>
        <v>0</v>
      </c>
      <c r="L369" s="157">
        <v>15</v>
      </c>
      <c r="M369" s="157">
        <f>G369*(1+L369/100)</f>
        <v>0</v>
      </c>
      <c r="N369" s="157">
        <v>0</v>
      </c>
      <c r="O369" s="157">
        <f>ROUND(E369*N369,2)</f>
        <v>0</v>
      </c>
      <c r="P369" s="157">
        <v>0</v>
      </c>
      <c r="Q369" s="157">
        <f>ROUND(E369*P369,2)</f>
        <v>0</v>
      </c>
      <c r="R369" s="157"/>
      <c r="S369" s="157" t="s">
        <v>198</v>
      </c>
      <c r="T369" s="157" t="s">
        <v>151</v>
      </c>
      <c r="U369" s="157">
        <v>0</v>
      </c>
      <c r="V369" s="157">
        <f>ROUND(E369*U369,2)</f>
        <v>0</v>
      </c>
      <c r="W369" s="157"/>
      <c r="X369" s="157" t="s">
        <v>206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207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5">
      <c r="A370" s="155"/>
      <c r="B370" s="156"/>
      <c r="C370" s="185" t="s">
        <v>447</v>
      </c>
      <c r="D370" s="159"/>
      <c r="E370" s="160">
        <v>1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155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5">
      <c r="A371" s="155"/>
      <c r="B371" s="156"/>
      <c r="C371" s="185" t="s">
        <v>448</v>
      </c>
      <c r="D371" s="159"/>
      <c r="E371" s="160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155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5">
      <c r="A372" s="155"/>
      <c r="B372" s="156"/>
      <c r="C372" s="185" t="s">
        <v>449</v>
      </c>
      <c r="D372" s="159"/>
      <c r="E372" s="160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155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5">
      <c r="A373" s="155"/>
      <c r="B373" s="156"/>
      <c r="C373" s="185" t="s">
        <v>450</v>
      </c>
      <c r="D373" s="159"/>
      <c r="E373" s="160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155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5">
      <c r="A374" s="155"/>
      <c r="B374" s="156"/>
      <c r="C374" s="185" t="s">
        <v>451</v>
      </c>
      <c r="D374" s="159"/>
      <c r="E374" s="160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48"/>
      <c r="Z374" s="148"/>
      <c r="AA374" s="148"/>
      <c r="AB374" s="148"/>
      <c r="AC374" s="148"/>
      <c r="AD374" s="148"/>
      <c r="AE374" s="148"/>
      <c r="AF374" s="148"/>
      <c r="AG374" s="148" t="s">
        <v>155</v>
      </c>
      <c r="AH374" s="148">
        <v>0</v>
      </c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5">
      <c r="A375" s="155"/>
      <c r="B375" s="156"/>
      <c r="C375" s="185" t="s">
        <v>452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155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5">
      <c r="A376" s="155"/>
      <c r="B376" s="156"/>
      <c r="C376" s="185" t="s">
        <v>453</v>
      </c>
      <c r="D376" s="159"/>
      <c r="E376" s="160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155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ht="20.399999999999999" outlineLevel="1" x14ac:dyDescent="0.25">
      <c r="A377" s="176">
        <v>84</v>
      </c>
      <c r="B377" s="177" t="s">
        <v>454</v>
      </c>
      <c r="C377" s="186" t="s">
        <v>455</v>
      </c>
      <c r="D377" s="178" t="s">
        <v>181</v>
      </c>
      <c r="E377" s="179">
        <v>1</v>
      </c>
      <c r="F377" s="180"/>
      <c r="G377" s="181">
        <f>ROUND(E377*F377,2)</f>
        <v>0</v>
      </c>
      <c r="H377" s="158">
        <v>0</v>
      </c>
      <c r="I377" s="157">
        <f>ROUND(E377*H377,2)</f>
        <v>0</v>
      </c>
      <c r="J377" s="158">
        <v>2205.4</v>
      </c>
      <c r="K377" s="157">
        <f>ROUND(E377*J377,2)</f>
        <v>2205.4</v>
      </c>
      <c r="L377" s="157">
        <v>15</v>
      </c>
      <c r="M377" s="157">
        <f>G377*(1+L377/100)</f>
        <v>0</v>
      </c>
      <c r="N377" s="157">
        <v>0</v>
      </c>
      <c r="O377" s="157">
        <f>ROUND(E377*N377,2)</f>
        <v>0</v>
      </c>
      <c r="P377" s="157">
        <v>0</v>
      </c>
      <c r="Q377" s="157">
        <f>ROUND(E377*P377,2)</f>
        <v>0</v>
      </c>
      <c r="R377" s="157"/>
      <c r="S377" s="157" t="s">
        <v>198</v>
      </c>
      <c r="T377" s="157" t="s">
        <v>151</v>
      </c>
      <c r="U377" s="157">
        <v>0</v>
      </c>
      <c r="V377" s="157">
        <f>ROUND(E377*U377,2)</f>
        <v>0</v>
      </c>
      <c r="W377" s="157"/>
      <c r="X377" s="157" t="s">
        <v>386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387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ht="20.399999999999999" outlineLevel="1" x14ac:dyDescent="0.25">
      <c r="A378" s="170">
        <v>85</v>
      </c>
      <c r="B378" s="171" t="s">
        <v>456</v>
      </c>
      <c r="C378" s="184" t="s">
        <v>457</v>
      </c>
      <c r="D378" s="172" t="s">
        <v>446</v>
      </c>
      <c r="E378" s="173">
        <v>1</v>
      </c>
      <c r="F378" s="174"/>
      <c r="G378" s="175">
        <f>ROUND(E378*F378,2)</f>
        <v>0</v>
      </c>
      <c r="H378" s="158">
        <v>0</v>
      </c>
      <c r="I378" s="157">
        <f>ROUND(E378*H378,2)</f>
        <v>0</v>
      </c>
      <c r="J378" s="158">
        <v>1662.3</v>
      </c>
      <c r="K378" s="157">
        <f>ROUND(E378*J378,2)</f>
        <v>1662.3</v>
      </c>
      <c r="L378" s="157">
        <v>15</v>
      </c>
      <c r="M378" s="157">
        <f>G378*(1+L378/100)</f>
        <v>0</v>
      </c>
      <c r="N378" s="157">
        <v>0</v>
      </c>
      <c r="O378" s="157">
        <f>ROUND(E378*N378,2)</f>
        <v>0</v>
      </c>
      <c r="P378" s="157">
        <v>0</v>
      </c>
      <c r="Q378" s="157">
        <f>ROUND(E378*P378,2)</f>
        <v>0</v>
      </c>
      <c r="R378" s="157"/>
      <c r="S378" s="157" t="s">
        <v>198</v>
      </c>
      <c r="T378" s="157" t="s">
        <v>151</v>
      </c>
      <c r="U378" s="157">
        <v>0</v>
      </c>
      <c r="V378" s="157">
        <f>ROUND(E378*U378,2)</f>
        <v>0</v>
      </c>
      <c r="W378" s="157"/>
      <c r="X378" s="157" t="s">
        <v>386</v>
      </c>
      <c r="Y378" s="148"/>
      <c r="Z378" s="148"/>
      <c r="AA378" s="148"/>
      <c r="AB378" s="148"/>
      <c r="AC378" s="148"/>
      <c r="AD378" s="148"/>
      <c r="AE378" s="148"/>
      <c r="AF378" s="148"/>
      <c r="AG378" s="148" t="s">
        <v>387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5">
      <c r="A379" s="155"/>
      <c r="B379" s="156"/>
      <c r="C379" s="185" t="s">
        <v>458</v>
      </c>
      <c r="D379" s="159"/>
      <c r="E379" s="160">
        <v>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155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ht="20.399999999999999" outlineLevel="1" x14ac:dyDescent="0.25">
      <c r="A380" s="170">
        <v>86</v>
      </c>
      <c r="B380" s="171" t="s">
        <v>459</v>
      </c>
      <c r="C380" s="184" t="s">
        <v>460</v>
      </c>
      <c r="D380" s="172" t="s">
        <v>338</v>
      </c>
      <c r="E380" s="173">
        <v>2.7</v>
      </c>
      <c r="F380" s="174"/>
      <c r="G380" s="175">
        <f>ROUND(E380*F380,2)</f>
        <v>0</v>
      </c>
      <c r="H380" s="158">
        <v>0</v>
      </c>
      <c r="I380" s="157">
        <f>ROUND(E380*H380,2)</f>
        <v>0</v>
      </c>
      <c r="J380" s="158">
        <v>15000</v>
      </c>
      <c r="K380" s="157">
        <f>ROUND(E380*J380,2)</f>
        <v>40500</v>
      </c>
      <c r="L380" s="157">
        <v>15</v>
      </c>
      <c r="M380" s="157">
        <f>G380*(1+L380/100)</f>
        <v>0</v>
      </c>
      <c r="N380" s="157">
        <v>0</v>
      </c>
      <c r="O380" s="157">
        <f>ROUND(E380*N380,2)</f>
        <v>0</v>
      </c>
      <c r="P380" s="157">
        <v>0</v>
      </c>
      <c r="Q380" s="157">
        <f>ROUND(E380*P380,2)</f>
        <v>0</v>
      </c>
      <c r="R380" s="157"/>
      <c r="S380" s="157" t="s">
        <v>198</v>
      </c>
      <c r="T380" s="157" t="s">
        <v>151</v>
      </c>
      <c r="U380" s="157">
        <v>0</v>
      </c>
      <c r="V380" s="157">
        <f>ROUND(E380*U380,2)</f>
        <v>0</v>
      </c>
      <c r="W380" s="157"/>
      <c r="X380" s="157" t="s">
        <v>386</v>
      </c>
      <c r="Y380" s="148"/>
      <c r="Z380" s="148"/>
      <c r="AA380" s="148"/>
      <c r="AB380" s="148"/>
      <c r="AC380" s="148"/>
      <c r="AD380" s="148"/>
      <c r="AE380" s="148"/>
      <c r="AF380" s="148"/>
      <c r="AG380" s="148" t="s">
        <v>387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5">
      <c r="A381" s="155"/>
      <c r="B381" s="156"/>
      <c r="C381" s="185" t="s">
        <v>461</v>
      </c>
      <c r="D381" s="159"/>
      <c r="E381" s="160">
        <v>2.7</v>
      </c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8"/>
      <c r="Z381" s="148"/>
      <c r="AA381" s="148"/>
      <c r="AB381" s="148"/>
      <c r="AC381" s="148"/>
      <c r="AD381" s="148"/>
      <c r="AE381" s="148"/>
      <c r="AF381" s="148"/>
      <c r="AG381" s="148" t="s">
        <v>155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5">
      <c r="A382" s="155"/>
      <c r="B382" s="156"/>
      <c r="C382" s="185" t="s">
        <v>462</v>
      </c>
      <c r="D382" s="159"/>
      <c r="E382" s="160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155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5">
      <c r="A383" s="155"/>
      <c r="B383" s="156"/>
      <c r="C383" s="185" t="s">
        <v>463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8"/>
      <c r="Z383" s="148"/>
      <c r="AA383" s="148"/>
      <c r="AB383" s="148"/>
      <c r="AC383" s="148"/>
      <c r="AD383" s="148"/>
      <c r="AE383" s="148"/>
      <c r="AF383" s="148"/>
      <c r="AG383" s="148" t="s">
        <v>155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ht="20.399999999999999" outlineLevel="1" x14ac:dyDescent="0.25">
      <c r="A384" s="155"/>
      <c r="B384" s="156"/>
      <c r="C384" s="185" t="s">
        <v>464</v>
      </c>
      <c r="D384" s="159"/>
      <c r="E384" s="160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155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5">
      <c r="A385" s="155"/>
      <c r="B385" s="156"/>
      <c r="C385" s="185" t="s">
        <v>465</v>
      </c>
      <c r="D385" s="159"/>
      <c r="E385" s="160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155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ht="20.399999999999999" outlineLevel="1" x14ac:dyDescent="0.25">
      <c r="A386" s="155"/>
      <c r="B386" s="156"/>
      <c r="C386" s="185" t="s">
        <v>466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8"/>
      <c r="Z386" s="148"/>
      <c r="AA386" s="148"/>
      <c r="AB386" s="148"/>
      <c r="AC386" s="148"/>
      <c r="AD386" s="148"/>
      <c r="AE386" s="148"/>
      <c r="AF386" s="148"/>
      <c r="AG386" s="148" t="s">
        <v>155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5">
      <c r="A387" s="155"/>
      <c r="B387" s="156"/>
      <c r="C387" s="185" t="s">
        <v>467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8"/>
      <c r="Z387" s="148"/>
      <c r="AA387" s="148"/>
      <c r="AB387" s="148"/>
      <c r="AC387" s="148"/>
      <c r="AD387" s="148"/>
      <c r="AE387" s="148"/>
      <c r="AF387" s="148"/>
      <c r="AG387" s="148" t="s">
        <v>155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5">
      <c r="A388" s="155"/>
      <c r="B388" s="156"/>
      <c r="C388" s="185" t="s">
        <v>468</v>
      </c>
      <c r="D388" s="159"/>
      <c r="E388" s="160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155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5">
      <c r="A389" s="155"/>
      <c r="B389" s="156"/>
      <c r="C389" s="185" t="s">
        <v>469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155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ht="20.399999999999999" outlineLevel="1" x14ac:dyDescent="0.25">
      <c r="A390" s="155"/>
      <c r="B390" s="156"/>
      <c r="C390" s="185" t="s">
        <v>470</v>
      </c>
      <c r="D390" s="159"/>
      <c r="E390" s="160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155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ht="20.399999999999999" outlineLevel="1" x14ac:dyDescent="0.25">
      <c r="A391" s="155"/>
      <c r="B391" s="156"/>
      <c r="C391" s="185" t="s">
        <v>471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155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5">
      <c r="A392" s="155"/>
      <c r="B392" s="156"/>
      <c r="C392" s="185" t="s">
        <v>472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8"/>
      <c r="Z392" s="148"/>
      <c r="AA392" s="148"/>
      <c r="AB392" s="148"/>
      <c r="AC392" s="148"/>
      <c r="AD392" s="148"/>
      <c r="AE392" s="148"/>
      <c r="AF392" s="148"/>
      <c r="AG392" s="148" t="s">
        <v>155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5">
      <c r="A393" s="155"/>
      <c r="B393" s="156"/>
      <c r="C393" s="185" t="s">
        <v>473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8"/>
      <c r="Z393" s="148"/>
      <c r="AA393" s="148"/>
      <c r="AB393" s="148"/>
      <c r="AC393" s="148"/>
      <c r="AD393" s="148"/>
      <c r="AE393" s="148"/>
      <c r="AF393" s="148"/>
      <c r="AG393" s="148" t="s">
        <v>155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5">
      <c r="A394" s="176">
        <v>87</v>
      </c>
      <c r="B394" s="177" t="s">
        <v>474</v>
      </c>
      <c r="C394" s="186" t="s">
        <v>475</v>
      </c>
      <c r="D394" s="178" t="s">
        <v>0</v>
      </c>
      <c r="E394" s="179">
        <v>978.60199999999998</v>
      </c>
      <c r="F394" s="180"/>
      <c r="G394" s="181">
        <f>ROUND(E394*F394,2)</f>
        <v>0</v>
      </c>
      <c r="H394" s="158">
        <v>0</v>
      </c>
      <c r="I394" s="157">
        <f>ROUND(E394*H394,2)</f>
        <v>0</v>
      </c>
      <c r="J394" s="158">
        <v>1.2</v>
      </c>
      <c r="K394" s="157">
        <f>ROUND(E394*J394,2)</f>
        <v>1174.32</v>
      </c>
      <c r="L394" s="157">
        <v>15</v>
      </c>
      <c r="M394" s="157">
        <f>G394*(1+L394/100)</f>
        <v>0</v>
      </c>
      <c r="N394" s="157">
        <v>0</v>
      </c>
      <c r="O394" s="157">
        <f>ROUND(E394*N394,2)</f>
        <v>0</v>
      </c>
      <c r="P394" s="157">
        <v>0</v>
      </c>
      <c r="Q394" s="157">
        <f>ROUND(E394*P394,2)</f>
        <v>0</v>
      </c>
      <c r="R394" s="157"/>
      <c r="S394" s="157" t="s">
        <v>150</v>
      </c>
      <c r="T394" s="157" t="s">
        <v>151</v>
      </c>
      <c r="U394" s="157">
        <v>0</v>
      </c>
      <c r="V394" s="157">
        <f>ROUND(E394*U394,2)</f>
        <v>0</v>
      </c>
      <c r="W394" s="157"/>
      <c r="X394" s="157" t="s">
        <v>391</v>
      </c>
      <c r="Y394" s="148"/>
      <c r="Z394" s="148"/>
      <c r="AA394" s="148"/>
      <c r="AB394" s="148"/>
      <c r="AC394" s="148"/>
      <c r="AD394" s="148"/>
      <c r="AE394" s="148"/>
      <c r="AF394" s="148"/>
      <c r="AG394" s="148" t="s">
        <v>392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x14ac:dyDescent="0.25">
      <c r="A395" s="164" t="s">
        <v>145</v>
      </c>
      <c r="B395" s="165" t="s">
        <v>99</v>
      </c>
      <c r="C395" s="183" t="s">
        <v>100</v>
      </c>
      <c r="D395" s="166"/>
      <c r="E395" s="167"/>
      <c r="F395" s="168"/>
      <c r="G395" s="169">
        <f>SUMIF(AG396:AG400,"&lt;&gt;NOR",G396:G400)</f>
        <v>0</v>
      </c>
      <c r="H395" s="163"/>
      <c r="I395" s="163">
        <f>SUM(I396:I400)</f>
        <v>0</v>
      </c>
      <c r="J395" s="163"/>
      <c r="K395" s="163">
        <f>SUM(K396:K400)</f>
        <v>685.5200000000001</v>
      </c>
      <c r="L395" s="163"/>
      <c r="M395" s="163">
        <f>SUM(M396:M400)</f>
        <v>0</v>
      </c>
      <c r="N395" s="163"/>
      <c r="O395" s="163">
        <f>SUM(O396:O400)</f>
        <v>0</v>
      </c>
      <c r="P395" s="163"/>
      <c r="Q395" s="163">
        <f>SUM(Q396:Q400)</f>
        <v>0.03</v>
      </c>
      <c r="R395" s="163"/>
      <c r="S395" s="163"/>
      <c r="T395" s="163"/>
      <c r="U395" s="163"/>
      <c r="V395" s="163">
        <f>SUM(V396:V400)</f>
        <v>1.29</v>
      </c>
      <c r="W395" s="163"/>
      <c r="X395" s="163"/>
      <c r="AG395" t="s">
        <v>146</v>
      </c>
    </row>
    <row r="396" spans="1:60" outlineLevel="1" x14ac:dyDescent="0.25">
      <c r="A396" s="170">
        <v>88</v>
      </c>
      <c r="B396" s="171" t="s">
        <v>476</v>
      </c>
      <c r="C396" s="184" t="s">
        <v>477</v>
      </c>
      <c r="D396" s="172" t="s">
        <v>167</v>
      </c>
      <c r="E396" s="173">
        <v>1.89</v>
      </c>
      <c r="F396" s="174"/>
      <c r="G396" s="175">
        <f>ROUND(E396*F396,2)</f>
        <v>0</v>
      </c>
      <c r="H396" s="158">
        <v>0</v>
      </c>
      <c r="I396" s="157">
        <f>ROUND(E396*H396,2)</f>
        <v>0</v>
      </c>
      <c r="J396" s="158">
        <v>97.6</v>
      </c>
      <c r="K396" s="157">
        <f>ROUND(E396*J396,2)</f>
        <v>184.46</v>
      </c>
      <c r="L396" s="157">
        <v>15</v>
      </c>
      <c r="M396" s="157">
        <f>G396*(1+L396/100)</f>
        <v>0</v>
      </c>
      <c r="N396" s="157">
        <v>0</v>
      </c>
      <c r="O396" s="157">
        <f>ROUND(E396*N396,2)</f>
        <v>0</v>
      </c>
      <c r="P396" s="157">
        <v>1.0200000000000001E-2</v>
      </c>
      <c r="Q396" s="157">
        <f>ROUND(E396*P396,2)</f>
        <v>0.02</v>
      </c>
      <c r="R396" s="157"/>
      <c r="S396" s="157" t="s">
        <v>150</v>
      </c>
      <c r="T396" s="157" t="s">
        <v>151</v>
      </c>
      <c r="U396" s="157">
        <v>0.17599999999999999</v>
      </c>
      <c r="V396" s="157">
        <f>ROUND(E396*U396,2)</f>
        <v>0.33</v>
      </c>
      <c r="W396" s="157"/>
      <c r="X396" s="157" t="s">
        <v>152</v>
      </c>
      <c r="Y396" s="148"/>
      <c r="Z396" s="148"/>
      <c r="AA396" s="148"/>
      <c r="AB396" s="148"/>
      <c r="AC396" s="148"/>
      <c r="AD396" s="148"/>
      <c r="AE396" s="148"/>
      <c r="AF396" s="148"/>
      <c r="AG396" s="148" t="s">
        <v>153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5">
      <c r="A397" s="155"/>
      <c r="B397" s="156"/>
      <c r="C397" s="185" t="s">
        <v>227</v>
      </c>
      <c r="D397" s="159"/>
      <c r="E397" s="160">
        <v>1.89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155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5">
      <c r="A398" s="170">
        <v>89</v>
      </c>
      <c r="B398" s="171" t="s">
        <v>478</v>
      </c>
      <c r="C398" s="184" t="s">
        <v>479</v>
      </c>
      <c r="D398" s="172" t="s">
        <v>167</v>
      </c>
      <c r="E398" s="173">
        <v>1.89</v>
      </c>
      <c r="F398" s="174"/>
      <c r="G398" s="175">
        <f>ROUND(E398*F398,2)</f>
        <v>0</v>
      </c>
      <c r="H398" s="158">
        <v>0</v>
      </c>
      <c r="I398" s="157">
        <f>ROUND(E398*H398,2)</f>
        <v>0</v>
      </c>
      <c r="J398" s="158">
        <v>258</v>
      </c>
      <c r="K398" s="157">
        <f>ROUND(E398*J398,2)</f>
        <v>487.62</v>
      </c>
      <c r="L398" s="157">
        <v>15</v>
      </c>
      <c r="M398" s="157">
        <f>G398*(1+L398/100)</f>
        <v>0</v>
      </c>
      <c r="N398" s="157">
        <v>0</v>
      </c>
      <c r="O398" s="157">
        <f>ROUND(E398*N398,2)</f>
        <v>0</v>
      </c>
      <c r="P398" s="157">
        <v>5.0000000000000001E-3</v>
      </c>
      <c r="Q398" s="157">
        <f>ROUND(E398*P398,2)</f>
        <v>0.01</v>
      </c>
      <c r="R398" s="157"/>
      <c r="S398" s="157" t="s">
        <v>150</v>
      </c>
      <c r="T398" s="157" t="s">
        <v>151</v>
      </c>
      <c r="U398" s="157">
        <v>0.51</v>
      </c>
      <c r="V398" s="157">
        <f>ROUND(E398*U398,2)</f>
        <v>0.96</v>
      </c>
      <c r="W398" s="157"/>
      <c r="X398" s="157" t="s">
        <v>152</v>
      </c>
      <c r="Y398" s="148"/>
      <c r="Z398" s="148"/>
      <c r="AA398" s="148"/>
      <c r="AB398" s="148"/>
      <c r="AC398" s="148"/>
      <c r="AD398" s="148"/>
      <c r="AE398" s="148"/>
      <c r="AF398" s="148"/>
      <c r="AG398" s="148" t="s">
        <v>153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5">
      <c r="A399" s="155"/>
      <c r="B399" s="156"/>
      <c r="C399" s="185" t="s">
        <v>227</v>
      </c>
      <c r="D399" s="159"/>
      <c r="E399" s="160">
        <v>1.89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155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5">
      <c r="A400" s="176">
        <v>90</v>
      </c>
      <c r="B400" s="177" t="s">
        <v>480</v>
      </c>
      <c r="C400" s="186" t="s">
        <v>481</v>
      </c>
      <c r="D400" s="178" t="s">
        <v>0</v>
      </c>
      <c r="E400" s="179">
        <v>6.7207999999999997</v>
      </c>
      <c r="F400" s="180"/>
      <c r="G400" s="181">
        <f>ROUND(E400*F400,2)</f>
        <v>0</v>
      </c>
      <c r="H400" s="158">
        <v>0</v>
      </c>
      <c r="I400" s="157">
        <f>ROUND(E400*H400,2)</f>
        <v>0</v>
      </c>
      <c r="J400" s="158">
        <v>2</v>
      </c>
      <c r="K400" s="157">
        <f>ROUND(E400*J400,2)</f>
        <v>13.44</v>
      </c>
      <c r="L400" s="157">
        <v>15</v>
      </c>
      <c r="M400" s="157">
        <f>G400*(1+L400/100)</f>
        <v>0</v>
      </c>
      <c r="N400" s="157">
        <v>0</v>
      </c>
      <c r="O400" s="157">
        <f>ROUND(E400*N400,2)</f>
        <v>0</v>
      </c>
      <c r="P400" s="157">
        <v>0</v>
      </c>
      <c r="Q400" s="157">
        <f>ROUND(E400*P400,2)</f>
        <v>0</v>
      </c>
      <c r="R400" s="157"/>
      <c r="S400" s="157" t="s">
        <v>150</v>
      </c>
      <c r="T400" s="157" t="s">
        <v>151</v>
      </c>
      <c r="U400" s="157">
        <v>0</v>
      </c>
      <c r="V400" s="157">
        <f>ROUND(E400*U400,2)</f>
        <v>0</v>
      </c>
      <c r="W400" s="157"/>
      <c r="X400" s="157" t="s">
        <v>391</v>
      </c>
      <c r="Y400" s="148"/>
      <c r="Z400" s="148"/>
      <c r="AA400" s="148"/>
      <c r="AB400" s="148"/>
      <c r="AC400" s="148"/>
      <c r="AD400" s="148"/>
      <c r="AE400" s="148"/>
      <c r="AF400" s="148"/>
      <c r="AG400" s="148" t="s">
        <v>392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x14ac:dyDescent="0.25">
      <c r="A401" s="164" t="s">
        <v>145</v>
      </c>
      <c r="B401" s="165" t="s">
        <v>101</v>
      </c>
      <c r="C401" s="183" t="s">
        <v>102</v>
      </c>
      <c r="D401" s="166"/>
      <c r="E401" s="167"/>
      <c r="F401" s="168"/>
      <c r="G401" s="169">
        <f>SUMIF(AG402:AG426,"&lt;&gt;NOR",G402:G426)</f>
        <v>0</v>
      </c>
      <c r="H401" s="163"/>
      <c r="I401" s="163">
        <f>SUM(I402:I426)</f>
        <v>5841.74</v>
      </c>
      <c r="J401" s="163"/>
      <c r="K401" s="163">
        <f>SUM(K402:K426)</f>
        <v>6199.1799999999994</v>
      </c>
      <c r="L401" s="163"/>
      <c r="M401" s="163">
        <f>SUM(M402:M426)</f>
        <v>0</v>
      </c>
      <c r="N401" s="163"/>
      <c r="O401" s="163">
        <f>SUM(O402:O426)</f>
        <v>0.05</v>
      </c>
      <c r="P401" s="163"/>
      <c r="Q401" s="163">
        <f>SUM(Q402:Q426)</f>
        <v>0</v>
      </c>
      <c r="R401" s="163"/>
      <c r="S401" s="163"/>
      <c r="T401" s="163"/>
      <c r="U401" s="163"/>
      <c r="V401" s="163">
        <f>SUM(V402:V426)</f>
        <v>9.5700000000000021</v>
      </c>
      <c r="W401" s="163"/>
      <c r="X401" s="163"/>
      <c r="AG401" t="s">
        <v>146</v>
      </c>
    </row>
    <row r="402" spans="1:60" outlineLevel="1" x14ac:dyDescent="0.25">
      <c r="A402" s="170">
        <v>91</v>
      </c>
      <c r="B402" s="171" t="s">
        <v>482</v>
      </c>
      <c r="C402" s="184" t="s">
        <v>483</v>
      </c>
      <c r="D402" s="172" t="s">
        <v>167</v>
      </c>
      <c r="E402" s="173">
        <v>7.44</v>
      </c>
      <c r="F402" s="174"/>
      <c r="G402" s="175">
        <f>ROUND(E402*F402,2)</f>
        <v>0</v>
      </c>
      <c r="H402" s="158">
        <v>0</v>
      </c>
      <c r="I402" s="157">
        <f>ROUND(E402*H402,2)</f>
        <v>0</v>
      </c>
      <c r="J402" s="158">
        <v>7.9</v>
      </c>
      <c r="K402" s="157">
        <f>ROUND(E402*J402,2)</f>
        <v>58.78</v>
      </c>
      <c r="L402" s="157">
        <v>15</v>
      </c>
      <c r="M402" s="157">
        <f>G402*(1+L402/100)</f>
        <v>0</v>
      </c>
      <c r="N402" s="157">
        <v>0</v>
      </c>
      <c r="O402" s="157">
        <f>ROUND(E402*N402,2)</f>
        <v>0</v>
      </c>
      <c r="P402" s="157">
        <v>0</v>
      </c>
      <c r="Q402" s="157">
        <f>ROUND(E402*P402,2)</f>
        <v>0</v>
      </c>
      <c r="R402" s="157"/>
      <c r="S402" s="157" t="s">
        <v>150</v>
      </c>
      <c r="T402" s="157" t="s">
        <v>151</v>
      </c>
      <c r="U402" s="157">
        <v>1.6E-2</v>
      </c>
      <c r="V402" s="157">
        <f>ROUND(E402*U402,2)</f>
        <v>0.12</v>
      </c>
      <c r="W402" s="157"/>
      <c r="X402" s="157" t="s">
        <v>152</v>
      </c>
      <c r="Y402" s="148"/>
      <c r="Z402" s="148"/>
      <c r="AA402" s="148"/>
      <c r="AB402" s="148"/>
      <c r="AC402" s="148"/>
      <c r="AD402" s="148"/>
      <c r="AE402" s="148"/>
      <c r="AF402" s="148"/>
      <c r="AG402" s="148" t="s">
        <v>153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5">
      <c r="A403" s="155"/>
      <c r="B403" s="156"/>
      <c r="C403" s="185" t="s">
        <v>227</v>
      </c>
      <c r="D403" s="159"/>
      <c r="E403" s="160">
        <v>1.89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155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5">
      <c r="A404" s="155"/>
      <c r="B404" s="156"/>
      <c r="C404" s="185" t="s">
        <v>222</v>
      </c>
      <c r="D404" s="159"/>
      <c r="E404" s="160">
        <v>5.55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155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5">
      <c r="A405" s="170">
        <v>92</v>
      </c>
      <c r="B405" s="171" t="s">
        <v>484</v>
      </c>
      <c r="C405" s="184" t="s">
        <v>485</v>
      </c>
      <c r="D405" s="172" t="s">
        <v>167</v>
      </c>
      <c r="E405" s="173">
        <v>7.44</v>
      </c>
      <c r="F405" s="174"/>
      <c r="G405" s="175">
        <f>ROUND(E405*F405,2)</f>
        <v>0</v>
      </c>
      <c r="H405" s="158">
        <v>27.14</v>
      </c>
      <c r="I405" s="157">
        <f>ROUND(E405*H405,2)</f>
        <v>201.92</v>
      </c>
      <c r="J405" s="158">
        <v>28.36</v>
      </c>
      <c r="K405" s="157">
        <f>ROUND(E405*J405,2)</f>
        <v>211</v>
      </c>
      <c r="L405" s="157">
        <v>15</v>
      </c>
      <c r="M405" s="157">
        <f>G405*(1+L405/100)</f>
        <v>0</v>
      </c>
      <c r="N405" s="157">
        <v>2.1000000000000001E-4</v>
      </c>
      <c r="O405" s="157">
        <f>ROUND(E405*N405,2)</f>
        <v>0</v>
      </c>
      <c r="P405" s="157">
        <v>0</v>
      </c>
      <c r="Q405" s="157">
        <f>ROUND(E405*P405,2)</f>
        <v>0</v>
      </c>
      <c r="R405" s="157"/>
      <c r="S405" s="157" t="s">
        <v>150</v>
      </c>
      <c r="T405" s="157" t="s">
        <v>151</v>
      </c>
      <c r="U405" s="157">
        <v>0.05</v>
      </c>
      <c r="V405" s="157">
        <f>ROUND(E405*U405,2)</f>
        <v>0.37</v>
      </c>
      <c r="W405" s="157"/>
      <c r="X405" s="157" t="s">
        <v>152</v>
      </c>
      <c r="Y405" s="148"/>
      <c r="Z405" s="148"/>
      <c r="AA405" s="148"/>
      <c r="AB405" s="148"/>
      <c r="AC405" s="148"/>
      <c r="AD405" s="148"/>
      <c r="AE405" s="148"/>
      <c r="AF405" s="148"/>
      <c r="AG405" s="148" t="s">
        <v>153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5">
      <c r="A406" s="155"/>
      <c r="B406" s="156"/>
      <c r="C406" s="185" t="s">
        <v>227</v>
      </c>
      <c r="D406" s="159"/>
      <c r="E406" s="160">
        <v>1.89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155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5">
      <c r="A407" s="155"/>
      <c r="B407" s="156"/>
      <c r="C407" s="185" t="s">
        <v>222</v>
      </c>
      <c r="D407" s="159"/>
      <c r="E407" s="160">
        <v>5.55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155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5">
      <c r="A408" s="170">
        <v>93</v>
      </c>
      <c r="B408" s="171" t="s">
        <v>486</v>
      </c>
      <c r="C408" s="184" t="s">
        <v>487</v>
      </c>
      <c r="D408" s="172" t="s">
        <v>167</v>
      </c>
      <c r="E408" s="173">
        <v>7.44</v>
      </c>
      <c r="F408" s="174"/>
      <c r="G408" s="175">
        <f>ROUND(E408*F408,2)</f>
        <v>0</v>
      </c>
      <c r="H408" s="158">
        <v>144.49</v>
      </c>
      <c r="I408" s="157">
        <f>ROUND(E408*H408,2)</f>
        <v>1075.01</v>
      </c>
      <c r="J408" s="158">
        <v>589.11</v>
      </c>
      <c r="K408" s="157">
        <f>ROUND(E408*J408,2)</f>
        <v>4382.9799999999996</v>
      </c>
      <c r="L408" s="157">
        <v>15</v>
      </c>
      <c r="M408" s="157">
        <f>G408*(1+L408/100)</f>
        <v>0</v>
      </c>
      <c r="N408" s="157">
        <v>5.1500000000000001E-3</v>
      </c>
      <c r="O408" s="157">
        <f>ROUND(E408*N408,2)</f>
        <v>0.04</v>
      </c>
      <c r="P408" s="157">
        <v>0</v>
      </c>
      <c r="Q408" s="157">
        <f>ROUND(E408*P408,2)</f>
        <v>0</v>
      </c>
      <c r="R408" s="157"/>
      <c r="S408" s="157" t="s">
        <v>150</v>
      </c>
      <c r="T408" s="157" t="s">
        <v>151</v>
      </c>
      <c r="U408" s="157">
        <v>1.04</v>
      </c>
      <c r="V408" s="157">
        <f>ROUND(E408*U408,2)</f>
        <v>7.74</v>
      </c>
      <c r="W408" s="157"/>
      <c r="X408" s="157" t="s">
        <v>152</v>
      </c>
      <c r="Y408" s="148"/>
      <c r="Z408" s="148"/>
      <c r="AA408" s="148"/>
      <c r="AB408" s="148"/>
      <c r="AC408" s="148"/>
      <c r="AD408" s="148"/>
      <c r="AE408" s="148"/>
      <c r="AF408" s="148"/>
      <c r="AG408" s="148" t="s">
        <v>153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5">
      <c r="A409" s="155"/>
      <c r="B409" s="156"/>
      <c r="C409" s="185" t="s">
        <v>227</v>
      </c>
      <c r="D409" s="159"/>
      <c r="E409" s="160">
        <v>1.89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155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5">
      <c r="A410" s="155"/>
      <c r="B410" s="156"/>
      <c r="C410" s="185" t="s">
        <v>222</v>
      </c>
      <c r="D410" s="159"/>
      <c r="E410" s="160">
        <v>5.55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155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5">
      <c r="A411" s="170">
        <v>94</v>
      </c>
      <c r="B411" s="171" t="s">
        <v>488</v>
      </c>
      <c r="C411" s="184" t="s">
        <v>489</v>
      </c>
      <c r="D411" s="172" t="s">
        <v>338</v>
      </c>
      <c r="E411" s="173">
        <v>16.059999999999999</v>
      </c>
      <c r="F411" s="174"/>
      <c r="G411" s="175">
        <f>ROUND(E411*F411,2)</f>
        <v>0</v>
      </c>
      <c r="H411" s="158">
        <v>23.14</v>
      </c>
      <c r="I411" s="157">
        <f>ROUND(E411*H411,2)</f>
        <v>371.63</v>
      </c>
      <c r="J411" s="158">
        <v>40.159999999999997</v>
      </c>
      <c r="K411" s="157">
        <f>ROUND(E411*J411,2)</f>
        <v>644.97</v>
      </c>
      <c r="L411" s="157">
        <v>15</v>
      </c>
      <c r="M411" s="157">
        <f>G411*(1+L411/100)</f>
        <v>0</v>
      </c>
      <c r="N411" s="157">
        <v>4.0000000000000003E-5</v>
      </c>
      <c r="O411" s="157">
        <f>ROUND(E411*N411,2)</f>
        <v>0</v>
      </c>
      <c r="P411" s="157">
        <v>0</v>
      </c>
      <c r="Q411" s="157">
        <f>ROUND(E411*P411,2)</f>
        <v>0</v>
      </c>
      <c r="R411" s="157"/>
      <c r="S411" s="157" t="s">
        <v>150</v>
      </c>
      <c r="T411" s="157" t="s">
        <v>151</v>
      </c>
      <c r="U411" s="157">
        <v>7.0000000000000007E-2</v>
      </c>
      <c r="V411" s="157">
        <f>ROUND(E411*U411,2)</f>
        <v>1.1200000000000001</v>
      </c>
      <c r="W411" s="157"/>
      <c r="X411" s="157" t="s">
        <v>152</v>
      </c>
      <c r="Y411" s="148"/>
      <c r="Z411" s="148"/>
      <c r="AA411" s="148"/>
      <c r="AB411" s="148"/>
      <c r="AC411" s="148"/>
      <c r="AD411" s="148"/>
      <c r="AE411" s="148"/>
      <c r="AF411" s="148"/>
      <c r="AG411" s="148" t="s">
        <v>153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5">
      <c r="A412" s="155"/>
      <c r="B412" s="156"/>
      <c r="C412" s="185" t="s">
        <v>490</v>
      </c>
      <c r="D412" s="159"/>
      <c r="E412" s="160">
        <v>5.72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155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5">
      <c r="A413" s="155"/>
      <c r="B413" s="156"/>
      <c r="C413" s="185" t="s">
        <v>491</v>
      </c>
      <c r="D413" s="159"/>
      <c r="E413" s="160">
        <v>10.34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155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5">
      <c r="A414" s="170">
        <v>95</v>
      </c>
      <c r="B414" s="171" t="s">
        <v>492</v>
      </c>
      <c r="C414" s="184" t="s">
        <v>493</v>
      </c>
      <c r="D414" s="172" t="s">
        <v>167</v>
      </c>
      <c r="E414" s="173">
        <v>7.44</v>
      </c>
      <c r="F414" s="174"/>
      <c r="G414" s="175">
        <f>ROUND(E414*F414,2)</f>
        <v>0</v>
      </c>
      <c r="H414" s="158">
        <v>0</v>
      </c>
      <c r="I414" s="157">
        <f>ROUND(E414*H414,2)</f>
        <v>0</v>
      </c>
      <c r="J414" s="158">
        <v>16.7</v>
      </c>
      <c r="K414" s="157">
        <f>ROUND(E414*J414,2)</f>
        <v>124.25</v>
      </c>
      <c r="L414" s="157">
        <v>15</v>
      </c>
      <c r="M414" s="157">
        <f>G414*(1+L414/100)</f>
        <v>0</v>
      </c>
      <c r="N414" s="157">
        <v>0</v>
      </c>
      <c r="O414" s="157">
        <f>ROUND(E414*N414,2)</f>
        <v>0</v>
      </c>
      <c r="P414" s="157">
        <v>0</v>
      </c>
      <c r="Q414" s="157">
        <f>ROUND(E414*P414,2)</f>
        <v>0</v>
      </c>
      <c r="R414" s="157"/>
      <c r="S414" s="157" t="s">
        <v>150</v>
      </c>
      <c r="T414" s="157" t="s">
        <v>151</v>
      </c>
      <c r="U414" s="157">
        <v>0.03</v>
      </c>
      <c r="V414" s="157">
        <f>ROUND(E414*U414,2)</f>
        <v>0.22</v>
      </c>
      <c r="W414" s="157"/>
      <c r="X414" s="157" t="s">
        <v>152</v>
      </c>
      <c r="Y414" s="148"/>
      <c r="Z414" s="148"/>
      <c r="AA414" s="148"/>
      <c r="AB414" s="148"/>
      <c r="AC414" s="148"/>
      <c r="AD414" s="148"/>
      <c r="AE414" s="148"/>
      <c r="AF414" s="148"/>
      <c r="AG414" s="148" t="s">
        <v>153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5">
      <c r="A415" s="155"/>
      <c r="B415" s="156"/>
      <c r="C415" s="185" t="s">
        <v>227</v>
      </c>
      <c r="D415" s="159"/>
      <c r="E415" s="160">
        <v>1.89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155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5">
      <c r="A416" s="155"/>
      <c r="B416" s="156"/>
      <c r="C416" s="185" t="s">
        <v>222</v>
      </c>
      <c r="D416" s="159"/>
      <c r="E416" s="160">
        <v>5.55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155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5">
      <c r="A417" s="170">
        <v>96</v>
      </c>
      <c r="B417" s="171" t="s">
        <v>494</v>
      </c>
      <c r="C417" s="184" t="s">
        <v>495</v>
      </c>
      <c r="D417" s="172" t="s">
        <v>167</v>
      </c>
      <c r="E417" s="173">
        <v>7.44</v>
      </c>
      <c r="F417" s="174"/>
      <c r="G417" s="175">
        <f>ROUND(E417*F417,2)</f>
        <v>0</v>
      </c>
      <c r="H417" s="158">
        <v>13.6</v>
      </c>
      <c r="I417" s="157">
        <f>ROUND(E417*H417,2)</f>
        <v>101.18</v>
      </c>
      <c r="J417" s="158">
        <v>0</v>
      </c>
      <c r="K417" s="157">
        <f>ROUND(E417*J417,2)</f>
        <v>0</v>
      </c>
      <c r="L417" s="157">
        <v>15</v>
      </c>
      <c r="M417" s="157">
        <f>G417*(1+L417/100)</f>
        <v>0</v>
      </c>
      <c r="N417" s="157">
        <v>1.1999999999999999E-3</v>
      </c>
      <c r="O417" s="157">
        <f>ROUND(E417*N417,2)</f>
        <v>0.01</v>
      </c>
      <c r="P417" s="157">
        <v>0</v>
      </c>
      <c r="Q417" s="157">
        <f>ROUND(E417*P417,2)</f>
        <v>0</v>
      </c>
      <c r="R417" s="157"/>
      <c r="S417" s="157" t="s">
        <v>150</v>
      </c>
      <c r="T417" s="157" t="s">
        <v>151</v>
      </c>
      <c r="U417" s="157">
        <v>0</v>
      </c>
      <c r="V417" s="157">
        <f>ROUND(E417*U417,2)</f>
        <v>0</v>
      </c>
      <c r="W417" s="157"/>
      <c r="X417" s="157" t="s">
        <v>152</v>
      </c>
      <c r="Y417" s="148"/>
      <c r="Z417" s="148"/>
      <c r="AA417" s="148"/>
      <c r="AB417" s="148"/>
      <c r="AC417" s="148"/>
      <c r="AD417" s="148"/>
      <c r="AE417" s="148"/>
      <c r="AF417" s="148"/>
      <c r="AG417" s="148" t="s">
        <v>153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5">
      <c r="A418" s="155"/>
      <c r="B418" s="156"/>
      <c r="C418" s="185" t="s">
        <v>227</v>
      </c>
      <c r="D418" s="159"/>
      <c r="E418" s="160">
        <v>1.89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155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5">
      <c r="A419" s="155"/>
      <c r="B419" s="156"/>
      <c r="C419" s="185" t="s">
        <v>222</v>
      </c>
      <c r="D419" s="159"/>
      <c r="E419" s="160">
        <v>5.55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155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5">
      <c r="A420" s="170">
        <v>97</v>
      </c>
      <c r="B420" s="171" t="s">
        <v>496</v>
      </c>
      <c r="C420" s="184" t="s">
        <v>497</v>
      </c>
      <c r="D420" s="172" t="s">
        <v>167</v>
      </c>
      <c r="E420" s="173">
        <v>8.1839999999999993</v>
      </c>
      <c r="F420" s="174"/>
      <c r="G420" s="175">
        <f>ROUND(E420*F420,2)</f>
        <v>0</v>
      </c>
      <c r="H420" s="158">
        <v>500</v>
      </c>
      <c r="I420" s="157">
        <f>ROUND(E420*H420,2)</f>
        <v>4092</v>
      </c>
      <c r="J420" s="158">
        <v>0</v>
      </c>
      <c r="K420" s="157">
        <f>ROUND(E420*J420,2)</f>
        <v>0</v>
      </c>
      <c r="L420" s="157">
        <v>15</v>
      </c>
      <c r="M420" s="157">
        <f>G420*(1+L420/100)</f>
        <v>0</v>
      </c>
      <c r="N420" s="157">
        <v>0</v>
      </c>
      <c r="O420" s="157">
        <f>ROUND(E420*N420,2)</f>
        <v>0</v>
      </c>
      <c r="P420" s="157">
        <v>0</v>
      </c>
      <c r="Q420" s="157">
        <f>ROUND(E420*P420,2)</f>
        <v>0</v>
      </c>
      <c r="R420" s="157"/>
      <c r="S420" s="157" t="s">
        <v>198</v>
      </c>
      <c r="T420" s="157" t="s">
        <v>151</v>
      </c>
      <c r="U420" s="157">
        <v>0</v>
      </c>
      <c r="V420" s="157">
        <f>ROUND(E420*U420,2)</f>
        <v>0</v>
      </c>
      <c r="W420" s="157"/>
      <c r="X420" s="157" t="s">
        <v>206</v>
      </c>
      <c r="Y420" s="148"/>
      <c r="Z420" s="148"/>
      <c r="AA420" s="148"/>
      <c r="AB420" s="148"/>
      <c r="AC420" s="148"/>
      <c r="AD420" s="148"/>
      <c r="AE420" s="148"/>
      <c r="AF420" s="148"/>
      <c r="AG420" s="148" t="s">
        <v>207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5">
      <c r="A421" s="155"/>
      <c r="B421" s="156"/>
      <c r="C421" s="187" t="s">
        <v>288</v>
      </c>
      <c r="D421" s="161"/>
      <c r="E421" s="162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48"/>
      <c r="Z421" s="148"/>
      <c r="AA421" s="148"/>
      <c r="AB421" s="148"/>
      <c r="AC421" s="148"/>
      <c r="AD421" s="148"/>
      <c r="AE421" s="148"/>
      <c r="AF421" s="148"/>
      <c r="AG421" s="148" t="s">
        <v>155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5">
      <c r="A422" s="155"/>
      <c r="B422" s="156"/>
      <c r="C422" s="188" t="s">
        <v>498</v>
      </c>
      <c r="D422" s="161"/>
      <c r="E422" s="162">
        <v>1.89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155</v>
      </c>
      <c r="AH422" s="148">
        <v>2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5">
      <c r="A423" s="155"/>
      <c r="B423" s="156"/>
      <c r="C423" s="188" t="s">
        <v>499</v>
      </c>
      <c r="D423" s="161"/>
      <c r="E423" s="162">
        <v>5.55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155</v>
      </c>
      <c r="AH423" s="148">
        <v>2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5">
      <c r="A424" s="155"/>
      <c r="B424" s="156"/>
      <c r="C424" s="187" t="s">
        <v>308</v>
      </c>
      <c r="D424" s="161"/>
      <c r="E424" s="162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155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5">
      <c r="A425" s="155"/>
      <c r="B425" s="156"/>
      <c r="C425" s="185" t="s">
        <v>500</v>
      </c>
      <c r="D425" s="159"/>
      <c r="E425" s="160">
        <v>8.1839999999999993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155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5">
      <c r="A426" s="176">
        <v>98</v>
      </c>
      <c r="B426" s="177" t="s">
        <v>501</v>
      </c>
      <c r="C426" s="186" t="s">
        <v>502</v>
      </c>
      <c r="D426" s="178" t="s">
        <v>0</v>
      </c>
      <c r="E426" s="179">
        <v>112.6371</v>
      </c>
      <c r="F426" s="180"/>
      <c r="G426" s="181">
        <f>ROUND(E426*F426,2)</f>
        <v>0</v>
      </c>
      <c r="H426" s="158">
        <v>0</v>
      </c>
      <c r="I426" s="157">
        <f>ROUND(E426*H426,2)</f>
        <v>0</v>
      </c>
      <c r="J426" s="158">
        <v>6.9</v>
      </c>
      <c r="K426" s="157">
        <f>ROUND(E426*J426,2)</f>
        <v>777.2</v>
      </c>
      <c r="L426" s="157">
        <v>15</v>
      </c>
      <c r="M426" s="157">
        <f>G426*(1+L426/100)</f>
        <v>0</v>
      </c>
      <c r="N426" s="157">
        <v>0</v>
      </c>
      <c r="O426" s="157">
        <f>ROUND(E426*N426,2)</f>
        <v>0</v>
      </c>
      <c r="P426" s="157">
        <v>0</v>
      </c>
      <c r="Q426" s="157">
        <f>ROUND(E426*P426,2)</f>
        <v>0</v>
      </c>
      <c r="R426" s="157"/>
      <c r="S426" s="157" t="s">
        <v>150</v>
      </c>
      <c r="T426" s="157" t="s">
        <v>151</v>
      </c>
      <c r="U426" s="157">
        <v>0</v>
      </c>
      <c r="V426" s="157">
        <f>ROUND(E426*U426,2)</f>
        <v>0</v>
      </c>
      <c r="W426" s="157"/>
      <c r="X426" s="157" t="s">
        <v>391</v>
      </c>
      <c r="Y426" s="148"/>
      <c r="Z426" s="148"/>
      <c r="AA426" s="148"/>
      <c r="AB426" s="148"/>
      <c r="AC426" s="148"/>
      <c r="AD426" s="148"/>
      <c r="AE426" s="148"/>
      <c r="AF426" s="148"/>
      <c r="AG426" s="148" t="s">
        <v>392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x14ac:dyDescent="0.25">
      <c r="A427" s="164" t="s">
        <v>145</v>
      </c>
      <c r="B427" s="165" t="s">
        <v>103</v>
      </c>
      <c r="C427" s="183" t="s">
        <v>104</v>
      </c>
      <c r="D427" s="166"/>
      <c r="E427" s="167"/>
      <c r="F427" s="168"/>
      <c r="G427" s="169">
        <f>SUMIF(AG428:AG458,"&lt;&gt;NOR",G428:G458)</f>
        <v>0</v>
      </c>
      <c r="H427" s="163"/>
      <c r="I427" s="163">
        <f>SUM(I428:I458)</f>
        <v>40245.979999999996</v>
      </c>
      <c r="J427" s="163"/>
      <c r="K427" s="163">
        <f>SUM(K428:K458)</f>
        <v>33138.54</v>
      </c>
      <c r="L427" s="163"/>
      <c r="M427" s="163">
        <f>SUM(M428:M458)</f>
        <v>0</v>
      </c>
      <c r="N427" s="163"/>
      <c r="O427" s="163">
        <f>SUM(O428:O458)</f>
        <v>0.53</v>
      </c>
      <c r="P427" s="163"/>
      <c r="Q427" s="163">
        <f>SUM(Q428:Q458)</f>
        <v>0.25</v>
      </c>
      <c r="R427" s="163"/>
      <c r="S427" s="163"/>
      <c r="T427" s="163"/>
      <c r="U427" s="163"/>
      <c r="V427" s="163">
        <f>SUM(V428:V458)</f>
        <v>40.360000000000007</v>
      </c>
      <c r="W427" s="163"/>
      <c r="X427" s="163"/>
      <c r="AG427" t="s">
        <v>146</v>
      </c>
    </row>
    <row r="428" spans="1:60" outlineLevel="1" x14ac:dyDescent="0.25">
      <c r="A428" s="170">
        <v>99</v>
      </c>
      <c r="B428" s="171" t="s">
        <v>503</v>
      </c>
      <c r="C428" s="184" t="s">
        <v>504</v>
      </c>
      <c r="D428" s="172" t="s">
        <v>167</v>
      </c>
      <c r="E428" s="173">
        <v>55.32</v>
      </c>
      <c r="F428" s="174"/>
      <c r="G428" s="175">
        <f>ROUND(E428*F428,2)</f>
        <v>0</v>
      </c>
      <c r="H428" s="158">
        <v>0</v>
      </c>
      <c r="I428" s="157">
        <f>ROUND(E428*H428,2)</f>
        <v>0</v>
      </c>
      <c r="J428" s="158">
        <v>8</v>
      </c>
      <c r="K428" s="157">
        <f>ROUND(E428*J428,2)</f>
        <v>442.56</v>
      </c>
      <c r="L428" s="157">
        <v>15</v>
      </c>
      <c r="M428" s="157">
        <f>G428*(1+L428/100)</f>
        <v>0</v>
      </c>
      <c r="N428" s="157">
        <v>0</v>
      </c>
      <c r="O428" s="157">
        <f>ROUND(E428*N428,2)</f>
        <v>0</v>
      </c>
      <c r="P428" s="157">
        <v>0</v>
      </c>
      <c r="Q428" s="157">
        <f>ROUND(E428*P428,2)</f>
        <v>0</v>
      </c>
      <c r="R428" s="157"/>
      <c r="S428" s="157" t="s">
        <v>150</v>
      </c>
      <c r="T428" s="157" t="s">
        <v>151</v>
      </c>
      <c r="U428" s="157">
        <v>1.6E-2</v>
      </c>
      <c r="V428" s="157">
        <f>ROUND(E428*U428,2)</f>
        <v>0.89</v>
      </c>
      <c r="W428" s="157"/>
      <c r="X428" s="157" t="s">
        <v>152</v>
      </c>
      <c r="Y428" s="148"/>
      <c r="Z428" s="148"/>
      <c r="AA428" s="148"/>
      <c r="AB428" s="148"/>
      <c r="AC428" s="148"/>
      <c r="AD428" s="148"/>
      <c r="AE428" s="148"/>
      <c r="AF428" s="148"/>
      <c r="AG428" s="148" t="s">
        <v>153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1" x14ac:dyDescent="0.25">
      <c r="A429" s="155"/>
      <c r="B429" s="156"/>
      <c r="C429" s="185" t="s">
        <v>214</v>
      </c>
      <c r="D429" s="159"/>
      <c r="E429" s="160">
        <v>15.53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48"/>
      <c r="Z429" s="148"/>
      <c r="AA429" s="148"/>
      <c r="AB429" s="148"/>
      <c r="AC429" s="148"/>
      <c r="AD429" s="148"/>
      <c r="AE429" s="148"/>
      <c r="AF429" s="148"/>
      <c r="AG429" s="148" t="s">
        <v>155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5">
      <c r="A430" s="155"/>
      <c r="B430" s="156"/>
      <c r="C430" s="185" t="s">
        <v>216</v>
      </c>
      <c r="D430" s="159"/>
      <c r="E430" s="160">
        <v>39.79</v>
      </c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 t="s">
        <v>155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1" x14ac:dyDescent="0.25">
      <c r="A431" s="170">
        <v>100</v>
      </c>
      <c r="B431" s="171" t="s">
        <v>505</v>
      </c>
      <c r="C431" s="184" t="s">
        <v>506</v>
      </c>
      <c r="D431" s="172" t="s">
        <v>338</v>
      </c>
      <c r="E431" s="173">
        <v>32.6</v>
      </c>
      <c r="F431" s="174"/>
      <c r="G431" s="175">
        <f>ROUND(E431*F431,2)</f>
        <v>0</v>
      </c>
      <c r="H431" s="158">
        <v>23.53</v>
      </c>
      <c r="I431" s="157">
        <f>ROUND(E431*H431,2)</f>
        <v>767.08</v>
      </c>
      <c r="J431" s="158">
        <v>116.47</v>
      </c>
      <c r="K431" s="157">
        <f>ROUND(E431*J431,2)</f>
        <v>3796.92</v>
      </c>
      <c r="L431" s="157">
        <v>15</v>
      </c>
      <c r="M431" s="157">
        <f>G431*(1+L431/100)</f>
        <v>0</v>
      </c>
      <c r="N431" s="157">
        <v>6.0000000000000002E-5</v>
      </c>
      <c r="O431" s="157">
        <f>ROUND(E431*N431,2)</f>
        <v>0</v>
      </c>
      <c r="P431" s="157">
        <v>0</v>
      </c>
      <c r="Q431" s="157">
        <f>ROUND(E431*P431,2)</f>
        <v>0</v>
      </c>
      <c r="R431" s="157"/>
      <c r="S431" s="157" t="s">
        <v>150</v>
      </c>
      <c r="T431" s="157" t="s">
        <v>151</v>
      </c>
      <c r="U431" s="157">
        <v>0.152</v>
      </c>
      <c r="V431" s="157">
        <f>ROUND(E431*U431,2)</f>
        <v>4.96</v>
      </c>
      <c r="W431" s="157"/>
      <c r="X431" s="157" t="s">
        <v>152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153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1" x14ac:dyDescent="0.25">
      <c r="A432" s="155"/>
      <c r="B432" s="156"/>
      <c r="C432" s="185" t="s">
        <v>507</v>
      </c>
      <c r="D432" s="159"/>
      <c r="E432" s="160">
        <v>13.98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48"/>
      <c r="Z432" s="148"/>
      <c r="AA432" s="148"/>
      <c r="AB432" s="148"/>
      <c r="AC432" s="148"/>
      <c r="AD432" s="148"/>
      <c r="AE432" s="148"/>
      <c r="AF432" s="148"/>
      <c r="AG432" s="148" t="s">
        <v>155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1" x14ac:dyDescent="0.25">
      <c r="A433" s="155"/>
      <c r="B433" s="156"/>
      <c r="C433" s="185" t="s">
        <v>508</v>
      </c>
      <c r="D433" s="159"/>
      <c r="E433" s="160">
        <v>-0.8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48"/>
      <c r="Z433" s="148"/>
      <c r="AA433" s="148"/>
      <c r="AB433" s="148"/>
      <c r="AC433" s="148"/>
      <c r="AD433" s="148"/>
      <c r="AE433" s="148"/>
      <c r="AF433" s="148"/>
      <c r="AG433" s="148" t="s">
        <v>155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1" x14ac:dyDescent="0.25">
      <c r="A434" s="155"/>
      <c r="B434" s="156"/>
      <c r="C434" s="185" t="s">
        <v>509</v>
      </c>
      <c r="D434" s="159"/>
      <c r="E434" s="160">
        <v>-0.7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48"/>
      <c r="Z434" s="148"/>
      <c r="AA434" s="148"/>
      <c r="AB434" s="148"/>
      <c r="AC434" s="148"/>
      <c r="AD434" s="148"/>
      <c r="AE434" s="148"/>
      <c r="AF434" s="148"/>
      <c r="AG434" s="148" t="s">
        <v>155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5">
      <c r="A435" s="155"/>
      <c r="B435" s="156"/>
      <c r="C435" s="185" t="s">
        <v>510</v>
      </c>
      <c r="D435" s="159"/>
      <c r="E435" s="160">
        <v>-2.65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48"/>
      <c r="Z435" s="148"/>
      <c r="AA435" s="148"/>
      <c r="AB435" s="148"/>
      <c r="AC435" s="148"/>
      <c r="AD435" s="148"/>
      <c r="AE435" s="148"/>
      <c r="AF435" s="148"/>
      <c r="AG435" s="148" t="s">
        <v>155</v>
      </c>
      <c r="AH435" s="148">
        <v>0</v>
      </c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1" x14ac:dyDescent="0.25">
      <c r="A436" s="155"/>
      <c r="B436" s="156"/>
      <c r="C436" s="185" t="s">
        <v>511</v>
      </c>
      <c r="D436" s="159"/>
      <c r="E436" s="160">
        <v>25.52</v>
      </c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48"/>
      <c r="Z436" s="148"/>
      <c r="AA436" s="148"/>
      <c r="AB436" s="148"/>
      <c r="AC436" s="148"/>
      <c r="AD436" s="148"/>
      <c r="AE436" s="148"/>
      <c r="AF436" s="148"/>
      <c r="AG436" s="148" t="s">
        <v>155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1" x14ac:dyDescent="0.25">
      <c r="A437" s="155"/>
      <c r="B437" s="156"/>
      <c r="C437" s="185" t="s">
        <v>512</v>
      </c>
      <c r="D437" s="159"/>
      <c r="E437" s="160">
        <v>0.7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48"/>
      <c r="Z437" s="148"/>
      <c r="AA437" s="148"/>
      <c r="AB437" s="148"/>
      <c r="AC437" s="148"/>
      <c r="AD437" s="148"/>
      <c r="AE437" s="148"/>
      <c r="AF437" s="148"/>
      <c r="AG437" s="148" t="s">
        <v>155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1" x14ac:dyDescent="0.25">
      <c r="A438" s="155"/>
      <c r="B438" s="156"/>
      <c r="C438" s="185" t="s">
        <v>510</v>
      </c>
      <c r="D438" s="159"/>
      <c r="E438" s="160">
        <v>-2.65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48"/>
      <c r="Z438" s="148"/>
      <c r="AA438" s="148"/>
      <c r="AB438" s="148"/>
      <c r="AC438" s="148"/>
      <c r="AD438" s="148"/>
      <c r="AE438" s="148"/>
      <c r="AF438" s="148"/>
      <c r="AG438" s="148" t="s">
        <v>155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1" x14ac:dyDescent="0.25">
      <c r="A439" s="155"/>
      <c r="B439" s="156"/>
      <c r="C439" s="185" t="s">
        <v>508</v>
      </c>
      <c r="D439" s="159"/>
      <c r="E439" s="160">
        <v>-0.8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48"/>
      <c r="Z439" s="148"/>
      <c r="AA439" s="148"/>
      <c r="AB439" s="148"/>
      <c r="AC439" s="148"/>
      <c r="AD439" s="148"/>
      <c r="AE439" s="148"/>
      <c r="AF439" s="148"/>
      <c r="AG439" s="148" t="s">
        <v>155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1" x14ac:dyDescent="0.25">
      <c r="A440" s="170">
        <v>101</v>
      </c>
      <c r="B440" s="171" t="s">
        <v>513</v>
      </c>
      <c r="C440" s="184" t="s">
        <v>514</v>
      </c>
      <c r="D440" s="172" t="s">
        <v>167</v>
      </c>
      <c r="E440" s="173">
        <v>12.7372</v>
      </c>
      <c r="F440" s="174"/>
      <c r="G440" s="175">
        <f>ROUND(E440*F440,2)</f>
        <v>0</v>
      </c>
      <c r="H440" s="158">
        <v>0</v>
      </c>
      <c r="I440" s="157">
        <f>ROUND(E440*H440,2)</f>
        <v>0</v>
      </c>
      <c r="J440" s="158">
        <v>104.6</v>
      </c>
      <c r="K440" s="157">
        <f>ROUND(E440*J440,2)</f>
        <v>1332.31</v>
      </c>
      <c r="L440" s="157">
        <v>15</v>
      </c>
      <c r="M440" s="157">
        <f>G440*(1+L440/100)</f>
        <v>0</v>
      </c>
      <c r="N440" s="157">
        <v>0</v>
      </c>
      <c r="O440" s="157">
        <f>ROUND(E440*N440,2)</f>
        <v>0</v>
      </c>
      <c r="P440" s="157">
        <v>0.02</v>
      </c>
      <c r="Q440" s="157">
        <f>ROUND(E440*P440,2)</f>
        <v>0.25</v>
      </c>
      <c r="R440" s="157"/>
      <c r="S440" s="157" t="s">
        <v>150</v>
      </c>
      <c r="T440" s="157" t="s">
        <v>151</v>
      </c>
      <c r="U440" s="157">
        <v>0.24</v>
      </c>
      <c r="V440" s="157">
        <f>ROUND(E440*U440,2)</f>
        <v>3.06</v>
      </c>
      <c r="W440" s="157"/>
      <c r="X440" s="157" t="s">
        <v>152</v>
      </c>
      <c r="Y440" s="148"/>
      <c r="Z440" s="148"/>
      <c r="AA440" s="148"/>
      <c r="AB440" s="148"/>
      <c r="AC440" s="148"/>
      <c r="AD440" s="148"/>
      <c r="AE440" s="148"/>
      <c r="AF440" s="148"/>
      <c r="AG440" s="148" t="s">
        <v>153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5">
      <c r="A441" s="155"/>
      <c r="B441" s="156"/>
      <c r="C441" s="185" t="s">
        <v>515</v>
      </c>
      <c r="D441" s="159"/>
      <c r="E441" s="160">
        <v>4.7539999999999996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48"/>
      <c r="Z441" s="148"/>
      <c r="AA441" s="148"/>
      <c r="AB441" s="148"/>
      <c r="AC441" s="148"/>
      <c r="AD441" s="148"/>
      <c r="AE441" s="148"/>
      <c r="AF441" s="148"/>
      <c r="AG441" s="148" t="s">
        <v>155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1" x14ac:dyDescent="0.25">
      <c r="A442" s="155"/>
      <c r="B442" s="156"/>
      <c r="C442" s="185" t="s">
        <v>516</v>
      </c>
      <c r="D442" s="159"/>
      <c r="E442" s="160">
        <v>7.9832000000000001</v>
      </c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48"/>
      <c r="Z442" s="148"/>
      <c r="AA442" s="148"/>
      <c r="AB442" s="148"/>
      <c r="AC442" s="148"/>
      <c r="AD442" s="148"/>
      <c r="AE442" s="148"/>
      <c r="AF442" s="148"/>
      <c r="AG442" s="148" t="s">
        <v>155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ht="20.399999999999999" outlineLevel="1" x14ac:dyDescent="0.25">
      <c r="A443" s="170">
        <v>102</v>
      </c>
      <c r="B443" s="171" t="s">
        <v>517</v>
      </c>
      <c r="C443" s="184" t="s">
        <v>518</v>
      </c>
      <c r="D443" s="172" t="s">
        <v>167</v>
      </c>
      <c r="E443" s="173">
        <v>55.32</v>
      </c>
      <c r="F443" s="174"/>
      <c r="G443" s="175">
        <f>ROUND(E443*F443,2)</f>
        <v>0</v>
      </c>
      <c r="H443" s="158">
        <v>0</v>
      </c>
      <c r="I443" s="157">
        <f>ROUND(E443*H443,2)</f>
        <v>0</v>
      </c>
      <c r="J443" s="158">
        <v>465</v>
      </c>
      <c r="K443" s="157">
        <f>ROUND(E443*J443,2)</f>
        <v>25723.8</v>
      </c>
      <c r="L443" s="157">
        <v>15</v>
      </c>
      <c r="M443" s="157">
        <f>G443*(1+L443/100)</f>
        <v>0</v>
      </c>
      <c r="N443" s="157">
        <v>0</v>
      </c>
      <c r="O443" s="157">
        <f>ROUND(E443*N443,2)</f>
        <v>0</v>
      </c>
      <c r="P443" s="157">
        <v>0</v>
      </c>
      <c r="Q443" s="157">
        <f>ROUND(E443*P443,2)</f>
        <v>0</v>
      </c>
      <c r="R443" s="157"/>
      <c r="S443" s="157" t="s">
        <v>150</v>
      </c>
      <c r="T443" s="157" t="s">
        <v>151</v>
      </c>
      <c r="U443" s="157">
        <v>0.55000000000000004</v>
      </c>
      <c r="V443" s="157">
        <f>ROUND(E443*U443,2)</f>
        <v>30.43</v>
      </c>
      <c r="W443" s="157"/>
      <c r="X443" s="157" t="s">
        <v>152</v>
      </c>
      <c r="Y443" s="148"/>
      <c r="Z443" s="148"/>
      <c r="AA443" s="148"/>
      <c r="AB443" s="148"/>
      <c r="AC443" s="148"/>
      <c r="AD443" s="148"/>
      <c r="AE443" s="148"/>
      <c r="AF443" s="148"/>
      <c r="AG443" s="148" t="s">
        <v>153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1" x14ac:dyDescent="0.25">
      <c r="A444" s="155"/>
      <c r="B444" s="156"/>
      <c r="C444" s="185" t="s">
        <v>214</v>
      </c>
      <c r="D444" s="159"/>
      <c r="E444" s="160">
        <v>15.53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48"/>
      <c r="Z444" s="148"/>
      <c r="AA444" s="148"/>
      <c r="AB444" s="148"/>
      <c r="AC444" s="148"/>
      <c r="AD444" s="148"/>
      <c r="AE444" s="148"/>
      <c r="AF444" s="148"/>
      <c r="AG444" s="148" t="s">
        <v>155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5">
      <c r="A445" s="155"/>
      <c r="B445" s="156"/>
      <c r="C445" s="185" t="s">
        <v>216</v>
      </c>
      <c r="D445" s="159"/>
      <c r="E445" s="160">
        <v>39.79</v>
      </c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48"/>
      <c r="Z445" s="148"/>
      <c r="AA445" s="148"/>
      <c r="AB445" s="148"/>
      <c r="AC445" s="148"/>
      <c r="AD445" s="148"/>
      <c r="AE445" s="148"/>
      <c r="AF445" s="148"/>
      <c r="AG445" s="148" t="s">
        <v>155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1" x14ac:dyDescent="0.25">
      <c r="A446" s="170">
        <v>103</v>
      </c>
      <c r="B446" s="171" t="s">
        <v>519</v>
      </c>
      <c r="C446" s="184" t="s">
        <v>520</v>
      </c>
      <c r="D446" s="172" t="s">
        <v>338</v>
      </c>
      <c r="E446" s="173">
        <v>6.7</v>
      </c>
      <c r="F446" s="174"/>
      <c r="G446" s="175">
        <f>ROUND(E446*F446,2)</f>
        <v>0</v>
      </c>
      <c r="H446" s="158">
        <v>0</v>
      </c>
      <c r="I446" s="157">
        <f>ROUND(E446*H446,2)</f>
        <v>0</v>
      </c>
      <c r="J446" s="158">
        <v>81.400000000000006</v>
      </c>
      <c r="K446" s="157">
        <f>ROUND(E446*J446,2)</f>
        <v>545.38</v>
      </c>
      <c r="L446" s="157">
        <v>15</v>
      </c>
      <c r="M446" s="157">
        <f>G446*(1+L446/100)</f>
        <v>0</v>
      </c>
      <c r="N446" s="157">
        <v>0</v>
      </c>
      <c r="O446" s="157">
        <f>ROUND(E446*N446,2)</f>
        <v>0</v>
      </c>
      <c r="P446" s="157">
        <v>0</v>
      </c>
      <c r="Q446" s="157">
        <f>ROUND(E446*P446,2)</f>
        <v>0</v>
      </c>
      <c r="R446" s="157"/>
      <c r="S446" s="157" t="s">
        <v>150</v>
      </c>
      <c r="T446" s="157" t="s">
        <v>151</v>
      </c>
      <c r="U446" s="157">
        <v>0.152</v>
      </c>
      <c r="V446" s="157">
        <f>ROUND(E446*U446,2)</f>
        <v>1.02</v>
      </c>
      <c r="W446" s="157"/>
      <c r="X446" s="157" t="s">
        <v>152</v>
      </c>
      <c r="Y446" s="148"/>
      <c r="Z446" s="148"/>
      <c r="AA446" s="148"/>
      <c r="AB446" s="148"/>
      <c r="AC446" s="148"/>
      <c r="AD446" s="148"/>
      <c r="AE446" s="148"/>
      <c r="AF446" s="148"/>
      <c r="AG446" s="148" t="s">
        <v>153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1" x14ac:dyDescent="0.25">
      <c r="A447" s="155"/>
      <c r="B447" s="156"/>
      <c r="C447" s="185" t="s">
        <v>521</v>
      </c>
      <c r="D447" s="159"/>
      <c r="E447" s="160">
        <v>2.1</v>
      </c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48"/>
      <c r="Z447" s="148"/>
      <c r="AA447" s="148"/>
      <c r="AB447" s="148"/>
      <c r="AC447" s="148"/>
      <c r="AD447" s="148"/>
      <c r="AE447" s="148"/>
      <c r="AF447" s="148"/>
      <c r="AG447" s="148" t="s">
        <v>155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1" x14ac:dyDescent="0.25">
      <c r="A448" s="155"/>
      <c r="B448" s="156"/>
      <c r="C448" s="185" t="s">
        <v>522</v>
      </c>
      <c r="D448" s="159"/>
      <c r="E448" s="160">
        <v>0.6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48"/>
      <c r="Z448" s="148"/>
      <c r="AA448" s="148"/>
      <c r="AB448" s="148"/>
      <c r="AC448" s="148"/>
      <c r="AD448" s="148"/>
      <c r="AE448" s="148"/>
      <c r="AF448" s="148"/>
      <c r="AG448" s="148" t="s">
        <v>155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1" x14ac:dyDescent="0.25">
      <c r="A449" s="155"/>
      <c r="B449" s="156"/>
      <c r="C449" s="185" t="s">
        <v>523</v>
      </c>
      <c r="D449" s="159"/>
      <c r="E449" s="160">
        <v>4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48"/>
      <c r="Z449" s="148"/>
      <c r="AA449" s="148"/>
      <c r="AB449" s="148"/>
      <c r="AC449" s="148"/>
      <c r="AD449" s="148"/>
      <c r="AE449" s="148"/>
      <c r="AF449" s="148"/>
      <c r="AG449" s="148" t="s">
        <v>155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1" x14ac:dyDescent="0.25">
      <c r="A450" s="176">
        <v>104</v>
      </c>
      <c r="B450" s="177" t="s">
        <v>524</v>
      </c>
      <c r="C450" s="186" t="s">
        <v>525</v>
      </c>
      <c r="D450" s="178" t="s">
        <v>181</v>
      </c>
      <c r="E450" s="179">
        <v>9</v>
      </c>
      <c r="F450" s="180"/>
      <c r="G450" s="181">
        <f>ROUND(E450*F450,2)</f>
        <v>0</v>
      </c>
      <c r="H450" s="158">
        <v>144.69999999999999</v>
      </c>
      <c r="I450" s="157">
        <f>ROUND(E450*H450,2)</f>
        <v>1302.3</v>
      </c>
      <c r="J450" s="158">
        <v>0</v>
      </c>
      <c r="K450" s="157">
        <f>ROUND(E450*J450,2)</f>
        <v>0</v>
      </c>
      <c r="L450" s="157">
        <v>15</v>
      </c>
      <c r="M450" s="157">
        <f>G450*(1+L450/100)</f>
        <v>0</v>
      </c>
      <c r="N450" s="157">
        <v>1.3999999999999999E-4</v>
      </c>
      <c r="O450" s="157">
        <f>ROUND(E450*N450,2)</f>
        <v>0</v>
      </c>
      <c r="P450" s="157">
        <v>0</v>
      </c>
      <c r="Q450" s="157">
        <f>ROUND(E450*P450,2)</f>
        <v>0</v>
      </c>
      <c r="R450" s="157" t="s">
        <v>205</v>
      </c>
      <c r="S450" s="157" t="s">
        <v>150</v>
      </c>
      <c r="T450" s="157" t="s">
        <v>151</v>
      </c>
      <c r="U450" s="157">
        <v>0</v>
      </c>
      <c r="V450" s="157">
        <f>ROUND(E450*U450,2)</f>
        <v>0</v>
      </c>
      <c r="W450" s="157"/>
      <c r="X450" s="157" t="s">
        <v>206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207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5">
      <c r="A451" s="176">
        <v>105</v>
      </c>
      <c r="B451" s="177" t="s">
        <v>526</v>
      </c>
      <c r="C451" s="186" t="s">
        <v>527</v>
      </c>
      <c r="D451" s="178" t="s">
        <v>338</v>
      </c>
      <c r="E451" s="179">
        <v>35</v>
      </c>
      <c r="F451" s="180"/>
      <c r="G451" s="181">
        <f>ROUND(E451*F451,2)</f>
        <v>0</v>
      </c>
      <c r="H451" s="158">
        <v>95</v>
      </c>
      <c r="I451" s="157">
        <f>ROUND(E451*H451,2)</f>
        <v>3325</v>
      </c>
      <c r="J451" s="158">
        <v>0</v>
      </c>
      <c r="K451" s="157">
        <f>ROUND(E451*J451,2)</f>
        <v>0</v>
      </c>
      <c r="L451" s="157">
        <v>15</v>
      </c>
      <c r="M451" s="157">
        <f>G451*(1+L451/100)</f>
        <v>0</v>
      </c>
      <c r="N451" s="157">
        <v>3.5E-4</v>
      </c>
      <c r="O451" s="157">
        <f>ROUND(E451*N451,2)</f>
        <v>0.01</v>
      </c>
      <c r="P451" s="157">
        <v>0</v>
      </c>
      <c r="Q451" s="157">
        <f>ROUND(E451*P451,2)</f>
        <v>0</v>
      </c>
      <c r="R451" s="157" t="s">
        <v>205</v>
      </c>
      <c r="S451" s="157" t="s">
        <v>150</v>
      </c>
      <c r="T451" s="157" t="s">
        <v>151</v>
      </c>
      <c r="U451" s="157">
        <v>0</v>
      </c>
      <c r="V451" s="157">
        <f>ROUND(E451*U451,2)</f>
        <v>0</v>
      </c>
      <c r="W451" s="157"/>
      <c r="X451" s="157" t="s">
        <v>206</v>
      </c>
      <c r="Y451" s="148"/>
      <c r="Z451" s="148"/>
      <c r="AA451" s="148"/>
      <c r="AB451" s="148"/>
      <c r="AC451" s="148"/>
      <c r="AD451" s="148"/>
      <c r="AE451" s="148"/>
      <c r="AF451" s="148"/>
      <c r="AG451" s="148" t="s">
        <v>207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ht="30.6" outlineLevel="1" x14ac:dyDescent="0.25">
      <c r="A452" s="170">
        <v>106</v>
      </c>
      <c r="B452" s="171" t="s">
        <v>528</v>
      </c>
      <c r="C452" s="184" t="s">
        <v>529</v>
      </c>
      <c r="D452" s="172" t="s">
        <v>167</v>
      </c>
      <c r="E452" s="173">
        <v>58.085999999999999</v>
      </c>
      <c r="F452" s="174"/>
      <c r="G452" s="175">
        <f>ROUND(E452*F452,2)</f>
        <v>0</v>
      </c>
      <c r="H452" s="158">
        <v>600</v>
      </c>
      <c r="I452" s="157">
        <f>ROUND(E452*H452,2)</f>
        <v>34851.599999999999</v>
      </c>
      <c r="J452" s="158">
        <v>0</v>
      </c>
      <c r="K452" s="157">
        <f>ROUND(E452*J452,2)</f>
        <v>0</v>
      </c>
      <c r="L452" s="157">
        <v>15</v>
      </c>
      <c r="M452" s="157">
        <f>G452*(1+L452/100)</f>
        <v>0</v>
      </c>
      <c r="N452" s="157">
        <v>8.9999999999999993E-3</v>
      </c>
      <c r="O452" s="157">
        <f>ROUND(E452*N452,2)</f>
        <v>0.52</v>
      </c>
      <c r="P452" s="157">
        <v>0</v>
      </c>
      <c r="Q452" s="157">
        <f>ROUND(E452*P452,2)</f>
        <v>0</v>
      </c>
      <c r="R452" s="157" t="s">
        <v>205</v>
      </c>
      <c r="S452" s="157" t="s">
        <v>150</v>
      </c>
      <c r="T452" s="157" t="s">
        <v>151</v>
      </c>
      <c r="U452" s="157">
        <v>0</v>
      </c>
      <c r="V452" s="157">
        <f>ROUND(E452*U452,2)</f>
        <v>0</v>
      </c>
      <c r="W452" s="157"/>
      <c r="X452" s="157" t="s">
        <v>206</v>
      </c>
      <c r="Y452" s="148"/>
      <c r="Z452" s="148"/>
      <c r="AA452" s="148"/>
      <c r="AB452" s="148"/>
      <c r="AC452" s="148"/>
      <c r="AD452" s="148"/>
      <c r="AE452" s="148"/>
      <c r="AF452" s="148"/>
      <c r="AG452" s="148" t="s">
        <v>207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5">
      <c r="A453" s="155"/>
      <c r="B453" s="156"/>
      <c r="C453" s="187" t="s">
        <v>288</v>
      </c>
      <c r="D453" s="161"/>
      <c r="E453" s="162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48"/>
      <c r="Z453" s="148"/>
      <c r="AA453" s="148"/>
      <c r="AB453" s="148"/>
      <c r="AC453" s="148"/>
      <c r="AD453" s="148"/>
      <c r="AE453" s="148"/>
      <c r="AF453" s="148"/>
      <c r="AG453" s="148" t="s">
        <v>155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5">
      <c r="A454" s="155"/>
      <c r="B454" s="156"/>
      <c r="C454" s="188" t="s">
        <v>530</v>
      </c>
      <c r="D454" s="161"/>
      <c r="E454" s="162">
        <v>15.53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48"/>
      <c r="Z454" s="148"/>
      <c r="AA454" s="148"/>
      <c r="AB454" s="148"/>
      <c r="AC454" s="148"/>
      <c r="AD454" s="148"/>
      <c r="AE454" s="148"/>
      <c r="AF454" s="148"/>
      <c r="AG454" s="148" t="s">
        <v>155</v>
      </c>
      <c r="AH454" s="148">
        <v>2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1" x14ac:dyDescent="0.25">
      <c r="A455" s="155"/>
      <c r="B455" s="156"/>
      <c r="C455" s="188" t="s">
        <v>531</v>
      </c>
      <c r="D455" s="161"/>
      <c r="E455" s="162">
        <v>39.79</v>
      </c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48"/>
      <c r="Z455" s="148"/>
      <c r="AA455" s="148"/>
      <c r="AB455" s="148"/>
      <c r="AC455" s="148"/>
      <c r="AD455" s="148"/>
      <c r="AE455" s="148"/>
      <c r="AF455" s="148"/>
      <c r="AG455" s="148" t="s">
        <v>155</v>
      </c>
      <c r="AH455" s="148">
        <v>2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5">
      <c r="A456" s="155"/>
      <c r="B456" s="156"/>
      <c r="C456" s="187" t="s">
        <v>308</v>
      </c>
      <c r="D456" s="161"/>
      <c r="E456" s="162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48"/>
      <c r="Z456" s="148"/>
      <c r="AA456" s="148"/>
      <c r="AB456" s="148"/>
      <c r="AC456" s="148"/>
      <c r="AD456" s="148"/>
      <c r="AE456" s="148"/>
      <c r="AF456" s="148"/>
      <c r="AG456" s="148" t="s">
        <v>155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5">
      <c r="A457" s="155"/>
      <c r="B457" s="156"/>
      <c r="C457" s="185" t="s">
        <v>532</v>
      </c>
      <c r="D457" s="159"/>
      <c r="E457" s="160">
        <v>58.085999999999999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48"/>
      <c r="Z457" s="148"/>
      <c r="AA457" s="148"/>
      <c r="AB457" s="148"/>
      <c r="AC457" s="148"/>
      <c r="AD457" s="148"/>
      <c r="AE457" s="148"/>
      <c r="AF457" s="148"/>
      <c r="AG457" s="148" t="s">
        <v>155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1" x14ac:dyDescent="0.25">
      <c r="A458" s="176">
        <v>107</v>
      </c>
      <c r="B458" s="177" t="s">
        <v>533</v>
      </c>
      <c r="C458" s="186" t="s">
        <v>534</v>
      </c>
      <c r="D458" s="178" t="s">
        <v>0</v>
      </c>
      <c r="E458" s="179">
        <v>720.86950000000002</v>
      </c>
      <c r="F458" s="180"/>
      <c r="G458" s="181">
        <f>ROUND(E458*F458,2)</f>
        <v>0</v>
      </c>
      <c r="H458" s="158">
        <v>0</v>
      </c>
      <c r="I458" s="157">
        <f>ROUND(E458*H458,2)</f>
        <v>0</v>
      </c>
      <c r="J458" s="158">
        <v>1.8</v>
      </c>
      <c r="K458" s="157">
        <f>ROUND(E458*J458,2)</f>
        <v>1297.57</v>
      </c>
      <c r="L458" s="157">
        <v>15</v>
      </c>
      <c r="M458" s="157">
        <f>G458*(1+L458/100)</f>
        <v>0</v>
      </c>
      <c r="N458" s="157">
        <v>0</v>
      </c>
      <c r="O458" s="157">
        <f>ROUND(E458*N458,2)</f>
        <v>0</v>
      </c>
      <c r="P458" s="157">
        <v>0</v>
      </c>
      <c r="Q458" s="157">
        <f>ROUND(E458*P458,2)</f>
        <v>0</v>
      </c>
      <c r="R458" s="157"/>
      <c r="S458" s="157" t="s">
        <v>150</v>
      </c>
      <c r="T458" s="157" t="s">
        <v>151</v>
      </c>
      <c r="U458" s="157">
        <v>0</v>
      </c>
      <c r="V458" s="157">
        <f>ROUND(E458*U458,2)</f>
        <v>0</v>
      </c>
      <c r="W458" s="157"/>
      <c r="X458" s="157" t="s">
        <v>391</v>
      </c>
      <c r="Y458" s="148"/>
      <c r="Z458" s="148"/>
      <c r="AA458" s="148"/>
      <c r="AB458" s="148"/>
      <c r="AC458" s="148"/>
      <c r="AD458" s="148"/>
      <c r="AE458" s="148"/>
      <c r="AF458" s="148"/>
      <c r="AG458" s="148" t="s">
        <v>392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x14ac:dyDescent="0.25">
      <c r="A459" s="164" t="s">
        <v>145</v>
      </c>
      <c r="B459" s="165" t="s">
        <v>105</v>
      </c>
      <c r="C459" s="183" t="s">
        <v>106</v>
      </c>
      <c r="D459" s="166"/>
      <c r="E459" s="167"/>
      <c r="F459" s="168"/>
      <c r="G459" s="169">
        <f>SUMIF(AG460:AG506,"&lt;&gt;NOR",G460:G506)</f>
        <v>0</v>
      </c>
      <c r="H459" s="163"/>
      <c r="I459" s="163">
        <f>SUM(I460:I506)</f>
        <v>37896.090000000004</v>
      </c>
      <c r="J459" s="163"/>
      <c r="K459" s="163">
        <f>SUM(K460:K506)</f>
        <v>25513.88</v>
      </c>
      <c r="L459" s="163"/>
      <c r="M459" s="163">
        <f>SUM(M460:M506)</f>
        <v>0</v>
      </c>
      <c r="N459" s="163"/>
      <c r="O459" s="163">
        <f>SUM(O460:O506)</f>
        <v>0.25</v>
      </c>
      <c r="P459" s="163"/>
      <c r="Q459" s="163">
        <f>SUM(Q460:Q506)</f>
        <v>0</v>
      </c>
      <c r="R459" s="163"/>
      <c r="S459" s="163"/>
      <c r="T459" s="163"/>
      <c r="U459" s="163"/>
      <c r="V459" s="163">
        <f>SUM(V460:V506)</f>
        <v>43.9</v>
      </c>
      <c r="W459" s="163"/>
      <c r="X459" s="163"/>
      <c r="AG459" t="s">
        <v>146</v>
      </c>
    </row>
    <row r="460" spans="1:60" outlineLevel="1" x14ac:dyDescent="0.25">
      <c r="A460" s="170">
        <v>108</v>
      </c>
      <c r="B460" s="171" t="s">
        <v>535</v>
      </c>
      <c r="C460" s="184" t="s">
        <v>536</v>
      </c>
      <c r="D460" s="172" t="s">
        <v>167</v>
      </c>
      <c r="E460" s="173">
        <v>69.55</v>
      </c>
      <c r="F460" s="174"/>
      <c r="G460" s="175">
        <f>ROUND(E460*F460,2)</f>
        <v>0</v>
      </c>
      <c r="H460" s="158">
        <v>0</v>
      </c>
      <c r="I460" s="157">
        <f>ROUND(E460*H460,2)</f>
        <v>0</v>
      </c>
      <c r="J460" s="158">
        <v>7.9</v>
      </c>
      <c r="K460" s="157">
        <f>ROUND(E460*J460,2)</f>
        <v>549.45000000000005</v>
      </c>
      <c r="L460" s="157">
        <v>15</v>
      </c>
      <c r="M460" s="157">
        <f>G460*(1+L460/100)</f>
        <v>0</v>
      </c>
      <c r="N460" s="157">
        <v>0</v>
      </c>
      <c r="O460" s="157">
        <f>ROUND(E460*N460,2)</f>
        <v>0</v>
      </c>
      <c r="P460" s="157">
        <v>0</v>
      </c>
      <c r="Q460" s="157">
        <f>ROUND(E460*P460,2)</f>
        <v>0</v>
      </c>
      <c r="R460" s="157"/>
      <c r="S460" s="157" t="s">
        <v>150</v>
      </c>
      <c r="T460" s="157" t="s">
        <v>151</v>
      </c>
      <c r="U460" s="157">
        <v>1.6E-2</v>
      </c>
      <c r="V460" s="157">
        <f>ROUND(E460*U460,2)</f>
        <v>1.1100000000000001</v>
      </c>
      <c r="W460" s="157"/>
      <c r="X460" s="157" t="s">
        <v>152</v>
      </c>
      <c r="Y460" s="148"/>
      <c r="Z460" s="148"/>
      <c r="AA460" s="148"/>
      <c r="AB460" s="148"/>
      <c r="AC460" s="148"/>
      <c r="AD460" s="148"/>
      <c r="AE460" s="148"/>
      <c r="AF460" s="148"/>
      <c r="AG460" s="148" t="s">
        <v>153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5">
      <c r="A461" s="155"/>
      <c r="B461" s="156"/>
      <c r="C461" s="185" t="s">
        <v>212</v>
      </c>
      <c r="D461" s="159"/>
      <c r="E461" s="160">
        <v>25.43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 t="s">
        <v>155</v>
      </c>
      <c r="AH461" s="148">
        <v>0</v>
      </c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1" x14ac:dyDescent="0.25">
      <c r="A462" s="155"/>
      <c r="B462" s="156"/>
      <c r="C462" s="185" t="s">
        <v>213</v>
      </c>
      <c r="D462" s="159"/>
      <c r="E462" s="160">
        <v>4.9000000000000004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 t="s">
        <v>155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1" x14ac:dyDescent="0.25">
      <c r="A463" s="155"/>
      <c r="B463" s="156"/>
      <c r="C463" s="185" t="s">
        <v>215</v>
      </c>
      <c r="D463" s="159"/>
      <c r="E463" s="160">
        <v>1.47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 t="s">
        <v>155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1" x14ac:dyDescent="0.25">
      <c r="A464" s="155"/>
      <c r="B464" s="156"/>
      <c r="C464" s="185" t="s">
        <v>217</v>
      </c>
      <c r="D464" s="159"/>
      <c r="E464" s="160">
        <v>13.29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48"/>
      <c r="Z464" s="148"/>
      <c r="AA464" s="148"/>
      <c r="AB464" s="148"/>
      <c r="AC464" s="148"/>
      <c r="AD464" s="148"/>
      <c r="AE464" s="148"/>
      <c r="AF464" s="148"/>
      <c r="AG464" s="148" t="s">
        <v>155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1" x14ac:dyDescent="0.25">
      <c r="A465" s="155"/>
      <c r="B465" s="156"/>
      <c r="C465" s="185" t="s">
        <v>218</v>
      </c>
      <c r="D465" s="159"/>
      <c r="E465" s="160">
        <v>11.48</v>
      </c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 t="s">
        <v>155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5">
      <c r="A466" s="155"/>
      <c r="B466" s="156"/>
      <c r="C466" s="185" t="s">
        <v>219</v>
      </c>
      <c r="D466" s="159"/>
      <c r="E466" s="160">
        <v>12.98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48"/>
      <c r="Z466" s="148"/>
      <c r="AA466" s="148"/>
      <c r="AB466" s="148"/>
      <c r="AC466" s="148"/>
      <c r="AD466" s="148"/>
      <c r="AE466" s="148"/>
      <c r="AF466" s="148"/>
      <c r="AG466" s="148" t="s">
        <v>155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5">
      <c r="A467" s="170">
        <v>109</v>
      </c>
      <c r="B467" s="171" t="s">
        <v>537</v>
      </c>
      <c r="C467" s="184" t="s">
        <v>538</v>
      </c>
      <c r="D467" s="172" t="s">
        <v>167</v>
      </c>
      <c r="E467" s="173">
        <v>69.55</v>
      </c>
      <c r="F467" s="174"/>
      <c r="G467" s="175">
        <f>ROUND(E467*F467,2)</f>
        <v>0</v>
      </c>
      <c r="H467" s="158">
        <v>0</v>
      </c>
      <c r="I467" s="157">
        <f>ROUND(E467*H467,2)</f>
        <v>0</v>
      </c>
      <c r="J467" s="158">
        <v>25.7</v>
      </c>
      <c r="K467" s="157">
        <f>ROUND(E467*J467,2)</f>
        <v>1787.44</v>
      </c>
      <c r="L467" s="157">
        <v>15</v>
      </c>
      <c r="M467" s="157">
        <f>G467*(1+L467/100)</f>
        <v>0</v>
      </c>
      <c r="N467" s="157">
        <v>0</v>
      </c>
      <c r="O467" s="157">
        <f>ROUND(E467*N467,2)</f>
        <v>0</v>
      </c>
      <c r="P467" s="157">
        <v>0</v>
      </c>
      <c r="Q467" s="157">
        <f>ROUND(E467*P467,2)</f>
        <v>0</v>
      </c>
      <c r="R467" s="157"/>
      <c r="S467" s="157" t="s">
        <v>150</v>
      </c>
      <c r="T467" s="157" t="s">
        <v>151</v>
      </c>
      <c r="U467" s="157">
        <v>4.5999999999999999E-2</v>
      </c>
      <c r="V467" s="157">
        <f>ROUND(E467*U467,2)</f>
        <v>3.2</v>
      </c>
      <c r="W467" s="157"/>
      <c r="X467" s="157" t="s">
        <v>152</v>
      </c>
      <c r="Y467" s="148"/>
      <c r="Z467" s="148"/>
      <c r="AA467" s="148"/>
      <c r="AB467" s="148"/>
      <c r="AC467" s="148"/>
      <c r="AD467" s="148"/>
      <c r="AE467" s="148"/>
      <c r="AF467" s="148"/>
      <c r="AG467" s="148" t="s">
        <v>153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5">
      <c r="A468" s="155"/>
      <c r="B468" s="156"/>
      <c r="C468" s="185" t="s">
        <v>212</v>
      </c>
      <c r="D468" s="159"/>
      <c r="E468" s="160">
        <v>25.43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155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1" x14ac:dyDescent="0.25">
      <c r="A469" s="155"/>
      <c r="B469" s="156"/>
      <c r="C469" s="185" t="s">
        <v>213</v>
      </c>
      <c r="D469" s="159"/>
      <c r="E469" s="160">
        <v>4.9000000000000004</v>
      </c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155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5">
      <c r="A470" s="155"/>
      <c r="B470" s="156"/>
      <c r="C470" s="185" t="s">
        <v>215</v>
      </c>
      <c r="D470" s="159"/>
      <c r="E470" s="160">
        <v>1.47</v>
      </c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155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5">
      <c r="A471" s="155"/>
      <c r="B471" s="156"/>
      <c r="C471" s="185" t="s">
        <v>217</v>
      </c>
      <c r="D471" s="159"/>
      <c r="E471" s="160">
        <v>13.29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155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5">
      <c r="A472" s="155"/>
      <c r="B472" s="156"/>
      <c r="C472" s="185" t="s">
        <v>218</v>
      </c>
      <c r="D472" s="159"/>
      <c r="E472" s="160">
        <v>11.48</v>
      </c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48"/>
      <c r="Z472" s="148"/>
      <c r="AA472" s="148"/>
      <c r="AB472" s="148"/>
      <c r="AC472" s="148"/>
      <c r="AD472" s="148"/>
      <c r="AE472" s="148"/>
      <c r="AF472" s="148"/>
      <c r="AG472" s="148" t="s">
        <v>155</v>
      </c>
      <c r="AH472" s="148">
        <v>0</v>
      </c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1" x14ac:dyDescent="0.25">
      <c r="A473" s="155"/>
      <c r="B473" s="156"/>
      <c r="C473" s="185" t="s">
        <v>219</v>
      </c>
      <c r="D473" s="159"/>
      <c r="E473" s="160">
        <v>12.98</v>
      </c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48"/>
      <c r="Z473" s="148"/>
      <c r="AA473" s="148"/>
      <c r="AB473" s="148"/>
      <c r="AC473" s="148"/>
      <c r="AD473" s="148"/>
      <c r="AE473" s="148"/>
      <c r="AF473" s="148"/>
      <c r="AG473" s="148" t="s">
        <v>155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ht="20.399999999999999" outlineLevel="1" x14ac:dyDescent="0.25">
      <c r="A474" s="170">
        <v>110</v>
      </c>
      <c r="B474" s="171" t="s">
        <v>539</v>
      </c>
      <c r="C474" s="184" t="s">
        <v>540</v>
      </c>
      <c r="D474" s="172" t="s">
        <v>338</v>
      </c>
      <c r="E474" s="173">
        <v>76.11</v>
      </c>
      <c r="F474" s="174"/>
      <c r="G474" s="175">
        <f>ROUND(E474*F474,2)</f>
        <v>0</v>
      </c>
      <c r="H474" s="158">
        <v>34.78</v>
      </c>
      <c r="I474" s="157">
        <f>ROUND(E474*H474,2)</f>
        <v>2647.11</v>
      </c>
      <c r="J474" s="158">
        <v>79.42</v>
      </c>
      <c r="K474" s="157">
        <f>ROUND(E474*J474,2)</f>
        <v>6044.66</v>
      </c>
      <c r="L474" s="157">
        <v>15</v>
      </c>
      <c r="M474" s="157">
        <f>G474*(1+L474/100)</f>
        <v>0</v>
      </c>
      <c r="N474" s="157">
        <v>8.0000000000000007E-5</v>
      </c>
      <c r="O474" s="157">
        <f>ROUND(E474*N474,2)</f>
        <v>0.01</v>
      </c>
      <c r="P474" s="157">
        <v>0</v>
      </c>
      <c r="Q474" s="157">
        <f>ROUND(E474*P474,2)</f>
        <v>0</v>
      </c>
      <c r="R474" s="157"/>
      <c r="S474" s="157" t="s">
        <v>150</v>
      </c>
      <c r="T474" s="157" t="s">
        <v>151</v>
      </c>
      <c r="U474" s="157">
        <v>0.13719999999999999</v>
      </c>
      <c r="V474" s="157">
        <f>ROUND(E474*U474,2)</f>
        <v>10.44</v>
      </c>
      <c r="W474" s="157"/>
      <c r="X474" s="157" t="s">
        <v>152</v>
      </c>
      <c r="Y474" s="148"/>
      <c r="Z474" s="148"/>
      <c r="AA474" s="148"/>
      <c r="AB474" s="148"/>
      <c r="AC474" s="148"/>
      <c r="AD474" s="148"/>
      <c r="AE474" s="148"/>
      <c r="AF474" s="148"/>
      <c r="AG474" s="148" t="s">
        <v>153</v>
      </c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ht="30.6" outlineLevel="1" x14ac:dyDescent="0.25">
      <c r="A475" s="155"/>
      <c r="B475" s="156"/>
      <c r="C475" s="185" t="s">
        <v>541</v>
      </c>
      <c r="D475" s="159"/>
      <c r="E475" s="160">
        <v>25.66</v>
      </c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 t="s">
        <v>155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5">
      <c r="A476" s="155"/>
      <c r="B476" s="156"/>
      <c r="C476" s="185" t="s">
        <v>542</v>
      </c>
      <c r="D476" s="159"/>
      <c r="E476" s="160">
        <v>1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 t="s">
        <v>155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1" x14ac:dyDescent="0.25">
      <c r="A477" s="155"/>
      <c r="B477" s="156"/>
      <c r="C477" s="185" t="s">
        <v>543</v>
      </c>
      <c r="D477" s="159"/>
      <c r="E477" s="160">
        <v>-4</v>
      </c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48"/>
      <c r="Z477" s="148"/>
      <c r="AA477" s="148"/>
      <c r="AB477" s="148"/>
      <c r="AC477" s="148"/>
      <c r="AD477" s="148"/>
      <c r="AE477" s="148"/>
      <c r="AF477" s="148"/>
      <c r="AG477" s="148" t="s">
        <v>155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1" x14ac:dyDescent="0.25">
      <c r="A478" s="155"/>
      <c r="B478" s="156"/>
      <c r="C478" s="185" t="s">
        <v>544</v>
      </c>
      <c r="D478" s="159"/>
      <c r="E478" s="160">
        <v>-1.4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48"/>
      <c r="Z478" s="148"/>
      <c r="AA478" s="148"/>
      <c r="AB478" s="148"/>
      <c r="AC478" s="148"/>
      <c r="AD478" s="148"/>
      <c r="AE478" s="148"/>
      <c r="AF478" s="148"/>
      <c r="AG478" s="148" t="s">
        <v>155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5">
      <c r="A479" s="155"/>
      <c r="B479" s="156"/>
      <c r="C479" s="185" t="s">
        <v>545</v>
      </c>
      <c r="D479" s="159"/>
      <c r="E479" s="160">
        <v>8.9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155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5">
      <c r="A480" s="155"/>
      <c r="B480" s="156"/>
      <c r="C480" s="185" t="s">
        <v>509</v>
      </c>
      <c r="D480" s="159"/>
      <c r="E480" s="160">
        <v>-0.7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155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5">
      <c r="A481" s="155"/>
      <c r="B481" s="156"/>
      <c r="C481" s="185" t="s">
        <v>546</v>
      </c>
      <c r="D481" s="159"/>
      <c r="E481" s="160">
        <v>4.87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155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5">
      <c r="A482" s="155"/>
      <c r="B482" s="156"/>
      <c r="C482" s="185" t="s">
        <v>509</v>
      </c>
      <c r="D482" s="159"/>
      <c r="E482" s="160">
        <v>-0.7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155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5">
      <c r="A483" s="155"/>
      <c r="B483" s="156"/>
      <c r="C483" s="185" t="s">
        <v>547</v>
      </c>
      <c r="D483" s="159"/>
      <c r="E483" s="160">
        <v>15.91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155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5">
      <c r="A484" s="155"/>
      <c r="B484" s="156"/>
      <c r="C484" s="185" t="s">
        <v>508</v>
      </c>
      <c r="D484" s="159"/>
      <c r="E484" s="160">
        <v>-0.8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155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5">
      <c r="A485" s="155"/>
      <c r="B485" s="156"/>
      <c r="C485" s="185" t="s">
        <v>548</v>
      </c>
      <c r="D485" s="159"/>
      <c r="E485" s="160">
        <v>14.26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155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5">
      <c r="A486" s="155"/>
      <c r="B486" s="156"/>
      <c r="C486" s="185" t="s">
        <v>508</v>
      </c>
      <c r="D486" s="159"/>
      <c r="E486" s="160">
        <v>-0.8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48"/>
      <c r="Z486" s="148"/>
      <c r="AA486" s="148"/>
      <c r="AB486" s="148"/>
      <c r="AC486" s="148"/>
      <c r="AD486" s="148"/>
      <c r="AE486" s="148"/>
      <c r="AF486" s="148"/>
      <c r="AG486" s="148" t="s">
        <v>155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5">
      <c r="A487" s="155"/>
      <c r="B487" s="156"/>
      <c r="C487" s="185" t="s">
        <v>549</v>
      </c>
      <c r="D487" s="159"/>
      <c r="E487" s="160">
        <v>14.71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155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5">
      <c r="A488" s="155"/>
      <c r="B488" s="156"/>
      <c r="C488" s="185" t="s">
        <v>508</v>
      </c>
      <c r="D488" s="159"/>
      <c r="E488" s="160">
        <v>-0.8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155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ht="20.399999999999999" outlineLevel="1" x14ac:dyDescent="0.25">
      <c r="A489" s="170">
        <v>111</v>
      </c>
      <c r="B489" s="171" t="s">
        <v>550</v>
      </c>
      <c r="C489" s="184" t="s">
        <v>551</v>
      </c>
      <c r="D489" s="172" t="s">
        <v>167</v>
      </c>
      <c r="E489" s="173">
        <v>69.55</v>
      </c>
      <c r="F489" s="174"/>
      <c r="G489" s="175">
        <f>ROUND(E489*F489,2)</f>
        <v>0</v>
      </c>
      <c r="H489" s="158">
        <v>501.08</v>
      </c>
      <c r="I489" s="157">
        <f>ROUND(E489*H489,2)</f>
        <v>34850.11</v>
      </c>
      <c r="J489" s="158">
        <v>217.02</v>
      </c>
      <c r="K489" s="157">
        <f>ROUND(E489*J489,2)</f>
        <v>15093.74</v>
      </c>
      <c r="L489" s="157">
        <v>15</v>
      </c>
      <c r="M489" s="157">
        <f>G489*(1+L489/100)</f>
        <v>0</v>
      </c>
      <c r="N489" s="157">
        <v>3.46E-3</v>
      </c>
      <c r="O489" s="157">
        <f>ROUND(E489*N489,2)</f>
        <v>0.24</v>
      </c>
      <c r="P489" s="157">
        <v>0</v>
      </c>
      <c r="Q489" s="157">
        <f>ROUND(E489*P489,2)</f>
        <v>0</v>
      </c>
      <c r="R489" s="157"/>
      <c r="S489" s="157" t="s">
        <v>150</v>
      </c>
      <c r="T489" s="157" t="s">
        <v>151</v>
      </c>
      <c r="U489" s="157">
        <v>0.38</v>
      </c>
      <c r="V489" s="157">
        <f>ROUND(E489*U489,2)</f>
        <v>26.43</v>
      </c>
      <c r="W489" s="157"/>
      <c r="X489" s="157" t="s">
        <v>152</v>
      </c>
      <c r="Y489" s="148"/>
      <c r="Z489" s="148"/>
      <c r="AA489" s="148"/>
      <c r="AB489" s="148"/>
      <c r="AC489" s="148"/>
      <c r="AD489" s="148"/>
      <c r="AE489" s="148"/>
      <c r="AF489" s="148"/>
      <c r="AG489" s="148" t="s">
        <v>153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1" x14ac:dyDescent="0.25">
      <c r="A490" s="155"/>
      <c r="B490" s="156"/>
      <c r="C490" s="185" t="s">
        <v>212</v>
      </c>
      <c r="D490" s="159"/>
      <c r="E490" s="160">
        <v>25.43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48"/>
      <c r="Z490" s="148"/>
      <c r="AA490" s="148"/>
      <c r="AB490" s="148"/>
      <c r="AC490" s="148"/>
      <c r="AD490" s="148"/>
      <c r="AE490" s="148"/>
      <c r="AF490" s="148"/>
      <c r="AG490" s="148" t="s">
        <v>155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1" x14ac:dyDescent="0.25">
      <c r="A491" s="155"/>
      <c r="B491" s="156"/>
      <c r="C491" s="185" t="s">
        <v>213</v>
      </c>
      <c r="D491" s="159"/>
      <c r="E491" s="160">
        <v>4.9000000000000004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48"/>
      <c r="Z491" s="148"/>
      <c r="AA491" s="148"/>
      <c r="AB491" s="148"/>
      <c r="AC491" s="148"/>
      <c r="AD491" s="148"/>
      <c r="AE491" s="148"/>
      <c r="AF491" s="148"/>
      <c r="AG491" s="148" t="s">
        <v>155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5">
      <c r="A492" s="155"/>
      <c r="B492" s="156"/>
      <c r="C492" s="185" t="s">
        <v>215</v>
      </c>
      <c r="D492" s="159"/>
      <c r="E492" s="160">
        <v>1.47</v>
      </c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155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5">
      <c r="A493" s="155"/>
      <c r="B493" s="156"/>
      <c r="C493" s="185" t="s">
        <v>217</v>
      </c>
      <c r="D493" s="159"/>
      <c r="E493" s="160">
        <v>13.29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155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5">
      <c r="A494" s="155"/>
      <c r="B494" s="156"/>
      <c r="C494" s="185" t="s">
        <v>218</v>
      </c>
      <c r="D494" s="159"/>
      <c r="E494" s="160">
        <v>11.48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155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5">
      <c r="A495" s="155"/>
      <c r="B495" s="156"/>
      <c r="C495" s="185" t="s">
        <v>219</v>
      </c>
      <c r="D495" s="159"/>
      <c r="E495" s="160">
        <v>12.98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155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ht="20.399999999999999" outlineLevel="1" x14ac:dyDescent="0.25">
      <c r="A496" s="170">
        <v>112</v>
      </c>
      <c r="B496" s="171" t="s">
        <v>552</v>
      </c>
      <c r="C496" s="184" t="s">
        <v>553</v>
      </c>
      <c r="D496" s="172" t="s">
        <v>338</v>
      </c>
      <c r="E496" s="173">
        <v>34.774999999999999</v>
      </c>
      <c r="F496" s="174"/>
      <c r="G496" s="175">
        <f>ROUND(E496*F496,2)</f>
        <v>0</v>
      </c>
      <c r="H496" s="158">
        <v>11.47</v>
      </c>
      <c r="I496" s="157">
        <f>ROUND(E496*H496,2)</f>
        <v>398.87</v>
      </c>
      <c r="J496" s="158">
        <v>44.33</v>
      </c>
      <c r="K496" s="157">
        <f>ROUND(E496*J496,2)</f>
        <v>1541.58</v>
      </c>
      <c r="L496" s="157">
        <v>15</v>
      </c>
      <c r="M496" s="157">
        <f>G496*(1+L496/100)</f>
        <v>0</v>
      </c>
      <c r="N496" s="157">
        <v>4.0000000000000003E-5</v>
      </c>
      <c r="O496" s="157">
        <f>ROUND(E496*N496,2)</f>
        <v>0</v>
      </c>
      <c r="P496" s="157">
        <v>0</v>
      </c>
      <c r="Q496" s="157">
        <f>ROUND(E496*P496,2)</f>
        <v>0</v>
      </c>
      <c r="R496" s="157"/>
      <c r="S496" s="157" t="s">
        <v>150</v>
      </c>
      <c r="T496" s="157" t="s">
        <v>151</v>
      </c>
      <c r="U496" s="157">
        <v>7.8200000000000006E-2</v>
      </c>
      <c r="V496" s="157">
        <f>ROUND(E496*U496,2)</f>
        <v>2.72</v>
      </c>
      <c r="W496" s="157"/>
      <c r="X496" s="157" t="s">
        <v>152</v>
      </c>
      <c r="Y496" s="148"/>
      <c r="Z496" s="148"/>
      <c r="AA496" s="148"/>
      <c r="AB496" s="148"/>
      <c r="AC496" s="148"/>
      <c r="AD496" s="148"/>
      <c r="AE496" s="148"/>
      <c r="AF496" s="148"/>
      <c r="AG496" s="148" t="s">
        <v>153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5">
      <c r="A497" s="155"/>
      <c r="B497" s="156"/>
      <c r="C497" s="187" t="s">
        <v>288</v>
      </c>
      <c r="D497" s="161"/>
      <c r="E497" s="162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155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5">
      <c r="A498" s="155"/>
      <c r="B498" s="156"/>
      <c r="C498" s="188" t="s">
        <v>554</v>
      </c>
      <c r="D498" s="161"/>
      <c r="E498" s="162">
        <v>25.43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155</v>
      </c>
      <c r="AH498" s="148">
        <v>2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5">
      <c r="A499" s="155"/>
      <c r="B499" s="156"/>
      <c r="C499" s="188" t="s">
        <v>555</v>
      </c>
      <c r="D499" s="161"/>
      <c r="E499" s="162">
        <v>4.9000000000000004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155</v>
      </c>
      <c r="AH499" s="148">
        <v>2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5">
      <c r="A500" s="155"/>
      <c r="B500" s="156"/>
      <c r="C500" s="188" t="s">
        <v>556</v>
      </c>
      <c r="D500" s="161"/>
      <c r="E500" s="162">
        <v>1.47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155</v>
      </c>
      <c r="AH500" s="148">
        <v>2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5">
      <c r="A501" s="155"/>
      <c r="B501" s="156"/>
      <c r="C501" s="188" t="s">
        <v>557</v>
      </c>
      <c r="D501" s="161"/>
      <c r="E501" s="162">
        <v>13.29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155</v>
      </c>
      <c r="AH501" s="148">
        <v>2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5">
      <c r="A502" s="155"/>
      <c r="B502" s="156"/>
      <c r="C502" s="188" t="s">
        <v>558</v>
      </c>
      <c r="D502" s="161"/>
      <c r="E502" s="162">
        <v>11.48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155</v>
      </c>
      <c r="AH502" s="148">
        <v>2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5">
      <c r="A503" s="155"/>
      <c r="B503" s="156"/>
      <c r="C503" s="188" t="s">
        <v>559</v>
      </c>
      <c r="D503" s="161"/>
      <c r="E503" s="162">
        <v>12.98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155</v>
      </c>
      <c r="AH503" s="148">
        <v>2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5">
      <c r="A504" s="155"/>
      <c r="B504" s="156"/>
      <c r="C504" s="187" t="s">
        <v>308</v>
      </c>
      <c r="D504" s="161"/>
      <c r="E504" s="162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155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5">
      <c r="A505" s="155"/>
      <c r="B505" s="156"/>
      <c r="C505" s="185" t="s">
        <v>560</v>
      </c>
      <c r="D505" s="159"/>
      <c r="E505" s="160">
        <v>34.774999999999999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155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5">
      <c r="A506" s="176">
        <v>113</v>
      </c>
      <c r="B506" s="177" t="s">
        <v>561</v>
      </c>
      <c r="C506" s="186" t="s">
        <v>562</v>
      </c>
      <c r="D506" s="178" t="s">
        <v>0</v>
      </c>
      <c r="E506" s="179">
        <v>629.12959999999998</v>
      </c>
      <c r="F506" s="180"/>
      <c r="G506" s="181">
        <f>ROUND(E506*F506,2)</f>
        <v>0</v>
      </c>
      <c r="H506" s="158">
        <v>0</v>
      </c>
      <c r="I506" s="157">
        <f>ROUND(E506*H506,2)</f>
        <v>0</v>
      </c>
      <c r="J506" s="158">
        <v>0.79</v>
      </c>
      <c r="K506" s="157">
        <f>ROUND(E506*J506,2)</f>
        <v>497.01</v>
      </c>
      <c r="L506" s="157">
        <v>15</v>
      </c>
      <c r="M506" s="157">
        <f>G506*(1+L506/100)</f>
        <v>0</v>
      </c>
      <c r="N506" s="157">
        <v>0</v>
      </c>
      <c r="O506" s="157">
        <f>ROUND(E506*N506,2)</f>
        <v>0</v>
      </c>
      <c r="P506" s="157">
        <v>0</v>
      </c>
      <c r="Q506" s="157">
        <f>ROUND(E506*P506,2)</f>
        <v>0</v>
      </c>
      <c r="R506" s="157"/>
      <c r="S506" s="157" t="s">
        <v>150</v>
      </c>
      <c r="T506" s="157" t="s">
        <v>150</v>
      </c>
      <c r="U506" s="157">
        <v>0</v>
      </c>
      <c r="V506" s="157">
        <f>ROUND(E506*U506,2)</f>
        <v>0</v>
      </c>
      <c r="W506" s="157"/>
      <c r="X506" s="157" t="s">
        <v>391</v>
      </c>
      <c r="Y506" s="148"/>
      <c r="Z506" s="148"/>
      <c r="AA506" s="148"/>
      <c r="AB506" s="148"/>
      <c r="AC506" s="148"/>
      <c r="AD506" s="148"/>
      <c r="AE506" s="148"/>
      <c r="AF506" s="148"/>
      <c r="AG506" s="148" t="s">
        <v>392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x14ac:dyDescent="0.25">
      <c r="A507" s="164" t="s">
        <v>145</v>
      </c>
      <c r="B507" s="165" t="s">
        <v>107</v>
      </c>
      <c r="C507" s="183" t="s">
        <v>108</v>
      </c>
      <c r="D507" s="166"/>
      <c r="E507" s="167"/>
      <c r="F507" s="168"/>
      <c r="G507" s="169">
        <f>SUMIF(AG508:AG545,"&lt;&gt;NOR",G508:G545)</f>
        <v>0</v>
      </c>
      <c r="H507" s="163"/>
      <c r="I507" s="163">
        <f>SUM(I508:I545)</f>
        <v>23218.29</v>
      </c>
      <c r="J507" s="163"/>
      <c r="K507" s="163">
        <f>SUM(K508:K545)</f>
        <v>28613.100000000002</v>
      </c>
      <c r="L507" s="163"/>
      <c r="M507" s="163">
        <f>SUM(M508:M545)</f>
        <v>0</v>
      </c>
      <c r="N507" s="163"/>
      <c r="O507" s="163">
        <f>SUM(O508:O545)</f>
        <v>0.21000000000000002</v>
      </c>
      <c r="P507" s="163"/>
      <c r="Q507" s="163">
        <f>SUM(Q508:Q545)</f>
        <v>0</v>
      </c>
      <c r="R507" s="163"/>
      <c r="S507" s="163"/>
      <c r="T507" s="163"/>
      <c r="U507" s="163"/>
      <c r="V507" s="163">
        <f>SUM(V508:V545)</f>
        <v>46.21</v>
      </c>
      <c r="W507" s="163"/>
      <c r="X507" s="163"/>
      <c r="AG507" t="s">
        <v>146</v>
      </c>
    </row>
    <row r="508" spans="1:60" outlineLevel="1" x14ac:dyDescent="0.25">
      <c r="A508" s="170">
        <v>114</v>
      </c>
      <c r="B508" s="171" t="s">
        <v>563</v>
      </c>
      <c r="C508" s="184" t="s">
        <v>564</v>
      </c>
      <c r="D508" s="172" t="s">
        <v>167</v>
      </c>
      <c r="E508" s="173">
        <v>30.364000000000001</v>
      </c>
      <c r="F508" s="174"/>
      <c r="G508" s="175">
        <f>ROUND(E508*F508,2)</f>
        <v>0</v>
      </c>
      <c r="H508" s="158">
        <v>27.14</v>
      </c>
      <c r="I508" s="157">
        <f>ROUND(E508*H508,2)</f>
        <v>824.08</v>
      </c>
      <c r="J508" s="158">
        <v>28.36</v>
      </c>
      <c r="K508" s="157">
        <f>ROUND(E508*J508,2)</f>
        <v>861.12</v>
      </c>
      <c r="L508" s="157">
        <v>15</v>
      </c>
      <c r="M508" s="157">
        <f>G508*(1+L508/100)</f>
        <v>0</v>
      </c>
      <c r="N508" s="157">
        <v>2.1000000000000001E-4</v>
      </c>
      <c r="O508" s="157">
        <f>ROUND(E508*N508,2)</f>
        <v>0.01</v>
      </c>
      <c r="P508" s="157">
        <v>0</v>
      </c>
      <c r="Q508" s="157">
        <f>ROUND(E508*P508,2)</f>
        <v>0</v>
      </c>
      <c r="R508" s="157"/>
      <c r="S508" s="157" t="s">
        <v>150</v>
      </c>
      <c r="T508" s="157" t="s">
        <v>151</v>
      </c>
      <c r="U508" s="157">
        <v>0.05</v>
      </c>
      <c r="V508" s="157">
        <f>ROUND(E508*U508,2)</f>
        <v>1.52</v>
      </c>
      <c r="W508" s="157"/>
      <c r="X508" s="157" t="s">
        <v>152</v>
      </c>
      <c r="Y508" s="148"/>
      <c r="Z508" s="148"/>
      <c r="AA508" s="148"/>
      <c r="AB508" s="148"/>
      <c r="AC508" s="148"/>
      <c r="AD508" s="148"/>
      <c r="AE508" s="148"/>
      <c r="AF508" s="148"/>
      <c r="AG508" s="148" t="s">
        <v>153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5">
      <c r="A509" s="155"/>
      <c r="B509" s="156"/>
      <c r="C509" s="185" t="s">
        <v>565</v>
      </c>
      <c r="D509" s="159"/>
      <c r="E509" s="160">
        <v>9.48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155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5">
      <c r="A510" s="155"/>
      <c r="B510" s="156"/>
      <c r="C510" s="185" t="s">
        <v>278</v>
      </c>
      <c r="D510" s="159"/>
      <c r="E510" s="160">
        <v>-0.9</v>
      </c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48"/>
      <c r="Z510" s="148"/>
      <c r="AA510" s="148"/>
      <c r="AB510" s="148"/>
      <c r="AC510" s="148"/>
      <c r="AD510" s="148"/>
      <c r="AE510" s="148"/>
      <c r="AF510" s="148"/>
      <c r="AG510" s="148" t="s">
        <v>155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5">
      <c r="A511" s="155"/>
      <c r="B511" s="156"/>
      <c r="C511" s="185" t="s">
        <v>566</v>
      </c>
      <c r="D511" s="159"/>
      <c r="E511" s="160">
        <v>23.184000000000001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155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5">
      <c r="A512" s="155"/>
      <c r="B512" s="156"/>
      <c r="C512" s="185" t="s">
        <v>567</v>
      </c>
      <c r="D512" s="159"/>
      <c r="E512" s="160">
        <v>-1.4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155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5">
      <c r="A513" s="176">
        <v>115</v>
      </c>
      <c r="B513" s="177" t="s">
        <v>568</v>
      </c>
      <c r="C513" s="186" t="s">
        <v>569</v>
      </c>
      <c r="D513" s="178" t="s">
        <v>181</v>
      </c>
      <c r="E513" s="179">
        <v>10</v>
      </c>
      <c r="F513" s="180"/>
      <c r="G513" s="181">
        <f>ROUND(E513*F513,2)</f>
        <v>0</v>
      </c>
      <c r="H513" s="158">
        <v>6.94</v>
      </c>
      <c r="I513" s="157">
        <f>ROUND(E513*H513,2)</f>
        <v>69.400000000000006</v>
      </c>
      <c r="J513" s="158">
        <v>103.86</v>
      </c>
      <c r="K513" s="157">
        <f>ROUND(E513*J513,2)</f>
        <v>1038.5999999999999</v>
      </c>
      <c r="L513" s="157">
        <v>15</v>
      </c>
      <c r="M513" s="157">
        <f>G513*(1+L513/100)</f>
        <v>0</v>
      </c>
      <c r="N513" s="157">
        <v>0</v>
      </c>
      <c r="O513" s="157">
        <f>ROUND(E513*N513,2)</f>
        <v>0</v>
      </c>
      <c r="P513" s="157">
        <v>0</v>
      </c>
      <c r="Q513" s="157">
        <f>ROUND(E513*P513,2)</f>
        <v>0</v>
      </c>
      <c r="R513" s="157"/>
      <c r="S513" s="157" t="s">
        <v>150</v>
      </c>
      <c r="T513" s="157" t="s">
        <v>151</v>
      </c>
      <c r="U513" s="157">
        <v>0.11</v>
      </c>
      <c r="V513" s="157">
        <f>ROUND(E513*U513,2)</f>
        <v>1.1000000000000001</v>
      </c>
      <c r="W513" s="157"/>
      <c r="X513" s="157" t="s">
        <v>152</v>
      </c>
      <c r="Y513" s="148"/>
      <c r="Z513" s="148"/>
      <c r="AA513" s="148"/>
      <c r="AB513" s="148"/>
      <c r="AC513" s="148"/>
      <c r="AD513" s="148"/>
      <c r="AE513" s="148"/>
      <c r="AF513" s="148"/>
      <c r="AG513" s="148" t="s">
        <v>153</v>
      </c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5">
      <c r="A514" s="170">
        <v>116</v>
      </c>
      <c r="B514" s="171" t="s">
        <v>570</v>
      </c>
      <c r="C514" s="184" t="s">
        <v>571</v>
      </c>
      <c r="D514" s="172" t="s">
        <v>167</v>
      </c>
      <c r="E514" s="173">
        <v>30.364000000000001</v>
      </c>
      <c r="F514" s="174"/>
      <c r="G514" s="175">
        <f>ROUND(E514*F514,2)</f>
        <v>0</v>
      </c>
      <c r="H514" s="158">
        <v>0</v>
      </c>
      <c r="I514" s="157">
        <f>ROUND(E514*H514,2)</f>
        <v>0</v>
      </c>
      <c r="J514" s="158">
        <v>55.9</v>
      </c>
      <c r="K514" s="157">
        <f>ROUND(E514*J514,2)</f>
        <v>1697.35</v>
      </c>
      <c r="L514" s="157">
        <v>15</v>
      </c>
      <c r="M514" s="157">
        <f>G514*(1+L514/100)</f>
        <v>0</v>
      </c>
      <c r="N514" s="157">
        <v>0</v>
      </c>
      <c r="O514" s="157">
        <f>ROUND(E514*N514,2)</f>
        <v>0</v>
      </c>
      <c r="P514" s="157">
        <v>0</v>
      </c>
      <c r="Q514" s="157">
        <f>ROUND(E514*P514,2)</f>
        <v>0</v>
      </c>
      <c r="R514" s="157"/>
      <c r="S514" s="157" t="s">
        <v>150</v>
      </c>
      <c r="T514" s="157" t="s">
        <v>151</v>
      </c>
      <c r="U514" s="157">
        <v>0.1</v>
      </c>
      <c r="V514" s="157">
        <f>ROUND(E514*U514,2)</f>
        <v>3.04</v>
      </c>
      <c r="W514" s="157"/>
      <c r="X514" s="157" t="s">
        <v>152</v>
      </c>
      <c r="Y514" s="148"/>
      <c r="Z514" s="148"/>
      <c r="AA514" s="148"/>
      <c r="AB514" s="148"/>
      <c r="AC514" s="148"/>
      <c r="AD514" s="148"/>
      <c r="AE514" s="148"/>
      <c r="AF514" s="148"/>
      <c r="AG514" s="148" t="s">
        <v>153</v>
      </c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5">
      <c r="A515" s="155"/>
      <c r="B515" s="156"/>
      <c r="C515" s="185" t="s">
        <v>565</v>
      </c>
      <c r="D515" s="159"/>
      <c r="E515" s="160">
        <v>9.48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155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5">
      <c r="A516" s="155"/>
      <c r="B516" s="156"/>
      <c r="C516" s="185" t="s">
        <v>278</v>
      </c>
      <c r="D516" s="159"/>
      <c r="E516" s="160">
        <v>-0.9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155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5">
      <c r="A517" s="155"/>
      <c r="B517" s="156"/>
      <c r="C517" s="185" t="s">
        <v>566</v>
      </c>
      <c r="D517" s="159"/>
      <c r="E517" s="160">
        <v>23.184000000000001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155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5">
      <c r="A518" s="155"/>
      <c r="B518" s="156"/>
      <c r="C518" s="185" t="s">
        <v>567</v>
      </c>
      <c r="D518" s="159"/>
      <c r="E518" s="160">
        <v>-1.4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155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5">
      <c r="A519" s="170">
        <v>117</v>
      </c>
      <c r="B519" s="171" t="s">
        <v>572</v>
      </c>
      <c r="C519" s="184" t="s">
        <v>573</v>
      </c>
      <c r="D519" s="172" t="s">
        <v>167</v>
      </c>
      <c r="E519" s="173">
        <v>30.364000000000001</v>
      </c>
      <c r="F519" s="174"/>
      <c r="G519" s="175">
        <f>ROUND(E519*F519,2)</f>
        <v>0</v>
      </c>
      <c r="H519" s="158">
        <v>149.38</v>
      </c>
      <c r="I519" s="157">
        <f>ROUND(E519*H519,2)</f>
        <v>4535.7700000000004</v>
      </c>
      <c r="J519" s="158">
        <v>732.72</v>
      </c>
      <c r="K519" s="157">
        <f>ROUND(E519*J519,2)</f>
        <v>22248.31</v>
      </c>
      <c r="L519" s="157">
        <v>15</v>
      </c>
      <c r="M519" s="157">
        <f>G519*(1+L519/100)</f>
        <v>0</v>
      </c>
      <c r="N519" s="157">
        <v>5.3499999999999997E-3</v>
      </c>
      <c r="O519" s="157">
        <f>ROUND(E519*N519,2)</f>
        <v>0.16</v>
      </c>
      <c r="P519" s="157">
        <v>0</v>
      </c>
      <c r="Q519" s="157">
        <f>ROUND(E519*P519,2)</f>
        <v>0</v>
      </c>
      <c r="R519" s="157"/>
      <c r="S519" s="157" t="s">
        <v>150</v>
      </c>
      <c r="T519" s="157" t="s">
        <v>151</v>
      </c>
      <c r="U519" s="157">
        <v>1.288</v>
      </c>
      <c r="V519" s="157">
        <f>ROUND(E519*U519,2)</f>
        <v>39.11</v>
      </c>
      <c r="W519" s="157"/>
      <c r="X519" s="157" t="s">
        <v>152</v>
      </c>
      <c r="Y519" s="148"/>
      <c r="Z519" s="148"/>
      <c r="AA519" s="148"/>
      <c r="AB519" s="148"/>
      <c r="AC519" s="148"/>
      <c r="AD519" s="148"/>
      <c r="AE519" s="148"/>
      <c r="AF519" s="148"/>
      <c r="AG519" s="148" t="s">
        <v>153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5">
      <c r="A520" s="155"/>
      <c r="B520" s="156"/>
      <c r="C520" s="185" t="s">
        <v>565</v>
      </c>
      <c r="D520" s="159"/>
      <c r="E520" s="160">
        <v>9.48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155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5">
      <c r="A521" s="155"/>
      <c r="B521" s="156"/>
      <c r="C521" s="185" t="s">
        <v>278</v>
      </c>
      <c r="D521" s="159"/>
      <c r="E521" s="160">
        <v>-0.9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155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5">
      <c r="A522" s="155"/>
      <c r="B522" s="156"/>
      <c r="C522" s="185" t="s">
        <v>566</v>
      </c>
      <c r="D522" s="159"/>
      <c r="E522" s="160">
        <v>23.184000000000001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155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5">
      <c r="A523" s="155"/>
      <c r="B523" s="156"/>
      <c r="C523" s="185" t="s">
        <v>567</v>
      </c>
      <c r="D523" s="159"/>
      <c r="E523" s="160">
        <v>-1.4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155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5">
      <c r="A524" s="170">
        <v>118</v>
      </c>
      <c r="B524" s="171" t="s">
        <v>574</v>
      </c>
      <c r="C524" s="184" t="s">
        <v>575</v>
      </c>
      <c r="D524" s="172" t="s">
        <v>167</v>
      </c>
      <c r="E524" s="173">
        <v>30.364000000000001</v>
      </c>
      <c r="F524" s="174"/>
      <c r="G524" s="175">
        <f>ROUND(E524*F524,2)</f>
        <v>0</v>
      </c>
      <c r="H524" s="158">
        <v>10.210000000000001</v>
      </c>
      <c r="I524" s="157">
        <f>ROUND(E524*H524,2)</f>
        <v>310.02</v>
      </c>
      <c r="J524" s="158">
        <v>-0.01</v>
      </c>
      <c r="K524" s="157">
        <f>ROUND(E524*J524,2)</f>
        <v>-0.3</v>
      </c>
      <c r="L524" s="157">
        <v>15</v>
      </c>
      <c r="M524" s="157">
        <f>G524*(1+L524/100)</f>
        <v>0</v>
      </c>
      <c r="N524" s="157">
        <v>8.9999999999999998E-4</v>
      </c>
      <c r="O524" s="157">
        <f>ROUND(E524*N524,2)</f>
        <v>0.03</v>
      </c>
      <c r="P524" s="157">
        <v>0</v>
      </c>
      <c r="Q524" s="157">
        <f>ROUND(E524*P524,2)</f>
        <v>0</v>
      </c>
      <c r="R524" s="157"/>
      <c r="S524" s="157" t="s">
        <v>150</v>
      </c>
      <c r="T524" s="157" t="s">
        <v>151</v>
      </c>
      <c r="U524" s="157">
        <v>0</v>
      </c>
      <c r="V524" s="157">
        <f>ROUND(E524*U524,2)</f>
        <v>0</v>
      </c>
      <c r="W524" s="157"/>
      <c r="X524" s="157" t="s">
        <v>152</v>
      </c>
      <c r="Y524" s="148"/>
      <c r="Z524" s="148"/>
      <c r="AA524" s="148"/>
      <c r="AB524" s="148"/>
      <c r="AC524" s="148"/>
      <c r="AD524" s="148"/>
      <c r="AE524" s="148"/>
      <c r="AF524" s="148"/>
      <c r="AG524" s="148" t="s">
        <v>153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5">
      <c r="A525" s="155"/>
      <c r="B525" s="156"/>
      <c r="C525" s="185" t="s">
        <v>565</v>
      </c>
      <c r="D525" s="159"/>
      <c r="E525" s="160">
        <v>9.48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155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5">
      <c r="A526" s="155"/>
      <c r="B526" s="156"/>
      <c r="C526" s="185" t="s">
        <v>278</v>
      </c>
      <c r="D526" s="159"/>
      <c r="E526" s="160">
        <v>-0.9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155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5">
      <c r="A527" s="155"/>
      <c r="B527" s="156"/>
      <c r="C527" s="185" t="s">
        <v>566</v>
      </c>
      <c r="D527" s="159"/>
      <c r="E527" s="160">
        <v>23.184000000000001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155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5">
      <c r="A528" s="155"/>
      <c r="B528" s="156"/>
      <c r="C528" s="185" t="s">
        <v>567</v>
      </c>
      <c r="D528" s="159"/>
      <c r="E528" s="160">
        <v>-1.4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155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5">
      <c r="A529" s="170">
        <v>119</v>
      </c>
      <c r="B529" s="171" t="s">
        <v>576</v>
      </c>
      <c r="C529" s="184" t="s">
        <v>577</v>
      </c>
      <c r="D529" s="172" t="s">
        <v>338</v>
      </c>
      <c r="E529" s="173">
        <v>7.9</v>
      </c>
      <c r="F529" s="174"/>
      <c r="G529" s="175">
        <f>ROUND(E529*F529,2)</f>
        <v>0</v>
      </c>
      <c r="H529" s="158">
        <v>0</v>
      </c>
      <c r="I529" s="157">
        <f>ROUND(E529*H529,2)</f>
        <v>0</v>
      </c>
      <c r="J529" s="158">
        <v>67.099999999999994</v>
      </c>
      <c r="K529" s="157">
        <f>ROUND(E529*J529,2)</f>
        <v>530.09</v>
      </c>
      <c r="L529" s="157">
        <v>15</v>
      </c>
      <c r="M529" s="157">
        <f>G529*(1+L529/100)</f>
        <v>0</v>
      </c>
      <c r="N529" s="157">
        <v>0</v>
      </c>
      <c r="O529" s="157">
        <f>ROUND(E529*N529,2)</f>
        <v>0</v>
      </c>
      <c r="P529" s="157">
        <v>0</v>
      </c>
      <c r="Q529" s="157">
        <f>ROUND(E529*P529,2)</f>
        <v>0</v>
      </c>
      <c r="R529" s="157"/>
      <c r="S529" s="157" t="s">
        <v>150</v>
      </c>
      <c r="T529" s="157" t="s">
        <v>151</v>
      </c>
      <c r="U529" s="157">
        <v>0.12</v>
      </c>
      <c r="V529" s="157">
        <f>ROUND(E529*U529,2)</f>
        <v>0.95</v>
      </c>
      <c r="W529" s="157"/>
      <c r="X529" s="157" t="s">
        <v>152</v>
      </c>
      <c r="Y529" s="148"/>
      <c r="Z529" s="148"/>
      <c r="AA529" s="148"/>
      <c r="AB529" s="148"/>
      <c r="AC529" s="148"/>
      <c r="AD529" s="148"/>
      <c r="AE529" s="148"/>
      <c r="AF529" s="148"/>
      <c r="AG529" s="148" t="s">
        <v>153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5">
      <c r="A530" s="155"/>
      <c r="B530" s="156"/>
      <c r="C530" s="185" t="s">
        <v>578</v>
      </c>
      <c r="D530" s="159"/>
      <c r="E530" s="160">
        <v>3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155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5">
      <c r="A531" s="155"/>
      <c r="B531" s="156"/>
      <c r="C531" s="185" t="s">
        <v>579</v>
      </c>
      <c r="D531" s="159"/>
      <c r="E531" s="160">
        <v>0.5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155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5">
      <c r="A532" s="155"/>
      <c r="B532" s="156"/>
      <c r="C532" s="185" t="s">
        <v>580</v>
      </c>
      <c r="D532" s="159"/>
      <c r="E532" s="160">
        <v>2.1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155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5">
      <c r="A533" s="155"/>
      <c r="B533" s="156"/>
      <c r="C533" s="185" t="s">
        <v>581</v>
      </c>
      <c r="D533" s="159"/>
      <c r="E533" s="160">
        <v>2.2999999999999998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155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5">
      <c r="A534" s="170">
        <v>120</v>
      </c>
      <c r="B534" s="171" t="s">
        <v>582</v>
      </c>
      <c r="C534" s="184" t="s">
        <v>583</v>
      </c>
      <c r="D534" s="172" t="s">
        <v>338</v>
      </c>
      <c r="E534" s="173">
        <v>1</v>
      </c>
      <c r="F534" s="174"/>
      <c r="G534" s="175">
        <f>ROUND(E534*F534,2)</f>
        <v>0</v>
      </c>
      <c r="H534" s="158">
        <v>7.62</v>
      </c>
      <c r="I534" s="157">
        <f>ROUND(E534*H534,2)</f>
        <v>7.62</v>
      </c>
      <c r="J534" s="158">
        <v>292.38</v>
      </c>
      <c r="K534" s="157">
        <f>ROUND(E534*J534,2)</f>
        <v>292.38</v>
      </c>
      <c r="L534" s="157">
        <v>15</v>
      </c>
      <c r="M534" s="157">
        <f>G534*(1+L534/100)</f>
        <v>0</v>
      </c>
      <c r="N534" s="157">
        <v>7.5900000000000004E-3</v>
      </c>
      <c r="O534" s="157">
        <f>ROUND(E534*N534,2)</f>
        <v>0.01</v>
      </c>
      <c r="P534" s="157">
        <v>0</v>
      </c>
      <c r="Q534" s="157">
        <f>ROUND(E534*P534,2)</f>
        <v>0</v>
      </c>
      <c r="R534" s="157"/>
      <c r="S534" s="157" t="s">
        <v>150</v>
      </c>
      <c r="T534" s="157" t="s">
        <v>151</v>
      </c>
      <c r="U534" s="157">
        <v>0.49</v>
      </c>
      <c r="V534" s="157">
        <f>ROUND(E534*U534,2)</f>
        <v>0.49</v>
      </c>
      <c r="W534" s="157"/>
      <c r="X534" s="157" t="s">
        <v>152</v>
      </c>
      <c r="Y534" s="148"/>
      <c r="Z534" s="148"/>
      <c r="AA534" s="148"/>
      <c r="AB534" s="148"/>
      <c r="AC534" s="148"/>
      <c r="AD534" s="148"/>
      <c r="AE534" s="148"/>
      <c r="AF534" s="148"/>
      <c r="AG534" s="148" t="s">
        <v>153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5">
      <c r="A535" s="155"/>
      <c r="B535" s="156"/>
      <c r="C535" s="185" t="s">
        <v>584</v>
      </c>
      <c r="D535" s="159"/>
      <c r="E535" s="160">
        <v>1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155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1" x14ac:dyDescent="0.25">
      <c r="A536" s="170">
        <v>121</v>
      </c>
      <c r="B536" s="171" t="s">
        <v>585</v>
      </c>
      <c r="C536" s="184" t="s">
        <v>586</v>
      </c>
      <c r="D536" s="172" t="s">
        <v>167</v>
      </c>
      <c r="E536" s="173">
        <v>33.400399999999998</v>
      </c>
      <c r="F536" s="174"/>
      <c r="G536" s="175">
        <f>ROUND(E536*F536,2)</f>
        <v>0</v>
      </c>
      <c r="H536" s="158">
        <v>500</v>
      </c>
      <c r="I536" s="157">
        <f>ROUND(E536*H536,2)</f>
        <v>16700.2</v>
      </c>
      <c r="J536" s="158">
        <v>0</v>
      </c>
      <c r="K536" s="157">
        <f>ROUND(E536*J536,2)</f>
        <v>0</v>
      </c>
      <c r="L536" s="157">
        <v>15</v>
      </c>
      <c r="M536" s="157">
        <f>G536*(1+L536/100)</f>
        <v>0</v>
      </c>
      <c r="N536" s="157">
        <v>0</v>
      </c>
      <c r="O536" s="157">
        <f>ROUND(E536*N536,2)</f>
        <v>0</v>
      </c>
      <c r="P536" s="157">
        <v>0</v>
      </c>
      <c r="Q536" s="157">
        <f>ROUND(E536*P536,2)</f>
        <v>0</v>
      </c>
      <c r="R536" s="157"/>
      <c r="S536" s="157" t="s">
        <v>198</v>
      </c>
      <c r="T536" s="157" t="s">
        <v>151</v>
      </c>
      <c r="U536" s="157">
        <v>0</v>
      </c>
      <c r="V536" s="157">
        <f>ROUND(E536*U536,2)</f>
        <v>0</v>
      </c>
      <c r="W536" s="157"/>
      <c r="X536" s="157" t="s">
        <v>386</v>
      </c>
      <c r="Y536" s="148"/>
      <c r="Z536" s="148"/>
      <c r="AA536" s="148"/>
      <c r="AB536" s="148"/>
      <c r="AC536" s="148"/>
      <c r="AD536" s="148"/>
      <c r="AE536" s="148"/>
      <c r="AF536" s="148"/>
      <c r="AG536" s="148" t="s">
        <v>437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1" x14ac:dyDescent="0.25">
      <c r="A537" s="155"/>
      <c r="B537" s="156"/>
      <c r="C537" s="187" t="s">
        <v>288</v>
      </c>
      <c r="D537" s="161"/>
      <c r="E537" s="162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48"/>
      <c r="Z537" s="148"/>
      <c r="AA537" s="148"/>
      <c r="AB537" s="148"/>
      <c r="AC537" s="148"/>
      <c r="AD537" s="148"/>
      <c r="AE537" s="148"/>
      <c r="AF537" s="148"/>
      <c r="AG537" s="148" t="s">
        <v>155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5">
      <c r="A538" s="155"/>
      <c r="B538" s="156"/>
      <c r="C538" s="188" t="s">
        <v>587</v>
      </c>
      <c r="D538" s="161"/>
      <c r="E538" s="162">
        <v>9.48</v>
      </c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155</v>
      </c>
      <c r="AH538" s="148">
        <v>2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5">
      <c r="A539" s="155"/>
      <c r="B539" s="156"/>
      <c r="C539" s="188" t="s">
        <v>588</v>
      </c>
      <c r="D539" s="161"/>
      <c r="E539" s="162">
        <v>-0.9</v>
      </c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155</v>
      </c>
      <c r="AH539" s="148">
        <v>2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5">
      <c r="A540" s="155"/>
      <c r="B540" s="156"/>
      <c r="C540" s="188" t="s">
        <v>589</v>
      </c>
      <c r="D540" s="161"/>
      <c r="E540" s="162">
        <v>23.184000000000001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155</v>
      </c>
      <c r="AH540" s="148">
        <v>2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5">
      <c r="A541" s="155"/>
      <c r="B541" s="156"/>
      <c r="C541" s="188" t="s">
        <v>590</v>
      </c>
      <c r="D541" s="161"/>
      <c r="E541" s="162">
        <v>-1.4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155</v>
      </c>
      <c r="AH541" s="148">
        <v>2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5">
      <c r="A542" s="155"/>
      <c r="B542" s="156"/>
      <c r="C542" s="187" t="s">
        <v>308</v>
      </c>
      <c r="D542" s="161"/>
      <c r="E542" s="162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155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5">
      <c r="A543" s="155"/>
      <c r="B543" s="156"/>
      <c r="C543" s="185" t="s">
        <v>591</v>
      </c>
      <c r="D543" s="159"/>
      <c r="E543" s="160">
        <v>33.400399999999998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155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5">
      <c r="A544" s="176">
        <v>122</v>
      </c>
      <c r="B544" s="177" t="s">
        <v>592</v>
      </c>
      <c r="C544" s="186" t="s">
        <v>593</v>
      </c>
      <c r="D544" s="178" t="s">
        <v>338</v>
      </c>
      <c r="E544" s="179">
        <v>8</v>
      </c>
      <c r="F544" s="180"/>
      <c r="G544" s="181">
        <f>ROUND(E544*F544,2)</f>
        <v>0</v>
      </c>
      <c r="H544" s="158">
        <v>96.4</v>
      </c>
      <c r="I544" s="157">
        <f>ROUND(E544*H544,2)</f>
        <v>771.2</v>
      </c>
      <c r="J544" s="158">
        <v>0</v>
      </c>
      <c r="K544" s="157">
        <f>ROUND(E544*J544,2)</f>
        <v>0</v>
      </c>
      <c r="L544" s="157">
        <v>15</v>
      </c>
      <c r="M544" s="157">
        <f>G544*(1+L544/100)</f>
        <v>0</v>
      </c>
      <c r="N544" s="157">
        <v>2.2000000000000001E-4</v>
      </c>
      <c r="O544" s="157">
        <f>ROUND(E544*N544,2)</f>
        <v>0</v>
      </c>
      <c r="P544" s="157">
        <v>0</v>
      </c>
      <c r="Q544" s="157">
        <f>ROUND(E544*P544,2)</f>
        <v>0</v>
      </c>
      <c r="R544" s="157"/>
      <c r="S544" s="157" t="s">
        <v>198</v>
      </c>
      <c r="T544" s="157" t="s">
        <v>151</v>
      </c>
      <c r="U544" s="157">
        <v>0</v>
      </c>
      <c r="V544" s="157">
        <f>ROUND(E544*U544,2)</f>
        <v>0</v>
      </c>
      <c r="W544" s="157"/>
      <c r="X544" s="157" t="s">
        <v>386</v>
      </c>
      <c r="Y544" s="148"/>
      <c r="Z544" s="148"/>
      <c r="AA544" s="148"/>
      <c r="AB544" s="148"/>
      <c r="AC544" s="148"/>
      <c r="AD544" s="148"/>
      <c r="AE544" s="148"/>
      <c r="AF544" s="148"/>
      <c r="AG544" s="148" t="s">
        <v>437</v>
      </c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5">
      <c r="A545" s="176">
        <v>123</v>
      </c>
      <c r="B545" s="177" t="s">
        <v>594</v>
      </c>
      <c r="C545" s="186" t="s">
        <v>595</v>
      </c>
      <c r="D545" s="178" t="s">
        <v>0</v>
      </c>
      <c r="E545" s="179">
        <v>498.85829999999999</v>
      </c>
      <c r="F545" s="180"/>
      <c r="G545" s="181">
        <f>ROUND(E545*F545,2)</f>
        <v>0</v>
      </c>
      <c r="H545" s="158">
        <v>0</v>
      </c>
      <c r="I545" s="157">
        <f>ROUND(E545*H545,2)</f>
        <v>0</v>
      </c>
      <c r="J545" s="158">
        <v>3.9</v>
      </c>
      <c r="K545" s="157">
        <f>ROUND(E545*J545,2)</f>
        <v>1945.55</v>
      </c>
      <c r="L545" s="157">
        <v>15</v>
      </c>
      <c r="M545" s="157">
        <f>G545*(1+L545/100)</f>
        <v>0</v>
      </c>
      <c r="N545" s="157">
        <v>0</v>
      </c>
      <c r="O545" s="157">
        <f>ROUND(E545*N545,2)</f>
        <v>0</v>
      </c>
      <c r="P545" s="157">
        <v>0</v>
      </c>
      <c r="Q545" s="157">
        <f>ROUND(E545*P545,2)</f>
        <v>0</v>
      </c>
      <c r="R545" s="157"/>
      <c r="S545" s="157" t="s">
        <v>150</v>
      </c>
      <c r="T545" s="157" t="s">
        <v>151</v>
      </c>
      <c r="U545" s="157">
        <v>0</v>
      </c>
      <c r="V545" s="157">
        <f>ROUND(E545*U545,2)</f>
        <v>0</v>
      </c>
      <c r="W545" s="157"/>
      <c r="X545" s="157" t="s">
        <v>391</v>
      </c>
      <c r="Y545" s="148"/>
      <c r="Z545" s="148"/>
      <c r="AA545" s="148"/>
      <c r="AB545" s="148"/>
      <c r="AC545" s="148"/>
      <c r="AD545" s="148"/>
      <c r="AE545" s="148"/>
      <c r="AF545" s="148"/>
      <c r="AG545" s="148" t="s">
        <v>392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x14ac:dyDescent="0.25">
      <c r="A546" s="164" t="s">
        <v>145</v>
      </c>
      <c r="B546" s="165" t="s">
        <v>109</v>
      </c>
      <c r="C546" s="183" t="s">
        <v>110</v>
      </c>
      <c r="D546" s="166"/>
      <c r="E546" s="167"/>
      <c r="F546" s="168"/>
      <c r="G546" s="169">
        <f>SUMIF(AG547:AG554,"&lt;&gt;NOR",G547:G554)</f>
        <v>0</v>
      </c>
      <c r="H546" s="163"/>
      <c r="I546" s="163">
        <f>SUM(I547:I554)</f>
        <v>1954.5700000000002</v>
      </c>
      <c r="J546" s="163"/>
      <c r="K546" s="163">
        <f>SUM(K547:K554)</f>
        <v>8394.2800000000007</v>
      </c>
      <c r="L546" s="163"/>
      <c r="M546" s="163">
        <f>SUM(M547:M554)</f>
        <v>0</v>
      </c>
      <c r="N546" s="163"/>
      <c r="O546" s="163">
        <f>SUM(O547:O554)</f>
        <v>0</v>
      </c>
      <c r="P546" s="163"/>
      <c r="Q546" s="163">
        <f>SUM(Q547:Q554)</f>
        <v>0</v>
      </c>
      <c r="R546" s="163"/>
      <c r="S546" s="163"/>
      <c r="T546" s="163"/>
      <c r="U546" s="163"/>
      <c r="V546" s="163">
        <f>SUM(V547:V554)</f>
        <v>15.43</v>
      </c>
      <c r="W546" s="163"/>
      <c r="X546" s="163"/>
      <c r="AG546" t="s">
        <v>146</v>
      </c>
    </row>
    <row r="547" spans="1:60" outlineLevel="1" x14ac:dyDescent="0.25">
      <c r="A547" s="170">
        <v>124</v>
      </c>
      <c r="B547" s="171" t="s">
        <v>596</v>
      </c>
      <c r="C547" s="184" t="s">
        <v>597</v>
      </c>
      <c r="D547" s="172" t="s">
        <v>338</v>
      </c>
      <c r="E547" s="173">
        <v>40</v>
      </c>
      <c r="F547" s="174"/>
      <c r="G547" s="175">
        <f>ROUND(E547*F547,2)</f>
        <v>0</v>
      </c>
      <c r="H547" s="158">
        <v>17.39</v>
      </c>
      <c r="I547" s="157">
        <f>ROUND(E547*H547,2)</f>
        <v>695.6</v>
      </c>
      <c r="J547" s="158">
        <v>65.31</v>
      </c>
      <c r="K547" s="157">
        <f>ROUND(E547*J547,2)</f>
        <v>2612.4</v>
      </c>
      <c r="L547" s="157">
        <v>15</v>
      </c>
      <c r="M547" s="157">
        <f>G547*(1+L547/100)</f>
        <v>0</v>
      </c>
      <c r="N547" s="157">
        <v>9.0000000000000006E-5</v>
      </c>
      <c r="O547" s="157">
        <f>ROUND(E547*N547,2)</f>
        <v>0</v>
      </c>
      <c r="P547" s="157">
        <v>0</v>
      </c>
      <c r="Q547" s="157">
        <f>ROUND(E547*P547,2)</f>
        <v>0</v>
      </c>
      <c r="R547" s="157"/>
      <c r="S547" s="157" t="s">
        <v>150</v>
      </c>
      <c r="T547" s="157" t="s">
        <v>151</v>
      </c>
      <c r="U547" s="157">
        <v>0.11600000000000001</v>
      </c>
      <c r="V547" s="157">
        <f>ROUND(E547*U547,2)</f>
        <v>4.6399999999999997</v>
      </c>
      <c r="W547" s="157"/>
      <c r="X547" s="157" t="s">
        <v>152</v>
      </c>
      <c r="Y547" s="148"/>
      <c r="Z547" s="148"/>
      <c r="AA547" s="148"/>
      <c r="AB547" s="148"/>
      <c r="AC547" s="148"/>
      <c r="AD547" s="148"/>
      <c r="AE547" s="148"/>
      <c r="AF547" s="148"/>
      <c r="AG547" s="148" t="s">
        <v>153</v>
      </c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5">
      <c r="A548" s="155"/>
      <c r="B548" s="156"/>
      <c r="C548" s="185" t="s">
        <v>598</v>
      </c>
      <c r="D548" s="159"/>
      <c r="E548" s="160">
        <v>40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155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5">
      <c r="A549" s="170">
        <v>125</v>
      </c>
      <c r="B549" s="171" t="s">
        <v>599</v>
      </c>
      <c r="C549" s="184" t="s">
        <v>600</v>
      </c>
      <c r="D549" s="172" t="s">
        <v>167</v>
      </c>
      <c r="E549" s="173">
        <v>7.4340000000000002</v>
      </c>
      <c r="F549" s="174"/>
      <c r="G549" s="175">
        <f>ROUND(E549*F549,2)</f>
        <v>0</v>
      </c>
      <c r="H549" s="158">
        <v>90.07</v>
      </c>
      <c r="I549" s="157">
        <f>ROUND(E549*H549,2)</f>
        <v>669.58</v>
      </c>
      <c r="J549" s="158">
        <v>452.23</v>
      </c>
      <c r="K549" s="157">
        <f>ROUND(E549*J549,2)</f>
        <v>3361.88</v>
      </c>
      <c r="L549" s="157">
        <v>15</v>
      </c>
      <c r="M549" s="157">
        <f>G549*(1+L549/100)</f>
        <v>0</v>
      </c>
      <c r="N549" s="157">
        <v>5.4000000000000001E-4</v>
      </c>
      <c r="O549" s="157">
        <f>ROUND(E549*N549,2)</f>
        <v>0</v>
      </c>
      <c r="P549" s="157">
        <v>0</v>
      </c>
      <c r="Q549" s="157">
        <f>ROUND(E549*P549,2)</f>
        <v>0</v>
      </c>
      <c r="R549" s="157"/>
      <c r="S549" s="157" t="s">
        <v>150</v>
      </c>
      <c r="T549" s="157" t="s">
        <v>151</v>
      </c>
      <c r="U549" s="157">
        <v>0.83299999999999996</v>
      </c>
      <c r="V549" s="157">
        <f>ROUND(E549*U549,2)</f>
        <v>6.19</v>
      </c>
      <c r="W549" s="157"/>
      <c r="X549" s="157" t="s">
        <v>152</v>
      </c>
      <c r="Y549" s="148"/>
      <c r="Z549" s="148"/>
      <c r="AA549" s="148"/>
      <c r="AB549" s="148"/>
      <c r="AC549" s="148"/>
      <c r="AD549" s="148"/>
      <c r="AE549" s="148"/>
      <c r="AF549" s="148"/>
      <c r="AG549" s="148" t="s">
        <v>153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5">
      <c r="A550" s="155"/>
      <c r="B550" s="156"/>
      <c r="C550" s="185" t="s">
        <v>406</v>
      </c>
      <c r="D550" s="159"/>
      <c r="E550" s="160">
        <v>7.4340000000000002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155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5">
      <c r="A551" s="170">
        <v>126</v>
      </c>
      <c r="B551" s="171" t="s">
        <v>601</v>
      </c>
      <c r="C551" s="184" t="s">
        <v>602</v>
      </c>
      <c r="D551" s="172" t="s">
        <v>167</v>
      </c>
      <c r="E551" s="173">
        <v>11.15</v>
      </c>
      <c r="F551" s="174"/>
      <c r="G551" s="175">
        <f>ROUND(E551*F551,2)</f>
        <v>0</v>
      </c>
      <c r="H551" s="158">
        <v>52.86</v>
      </c>
      <c r="I551" s="157">
        <f>ROUND(E551*H551,2)</f>
        <v>589.39</v>
      </c>
      <c r="J551" s="158">
        <v>217.04</v>
      </c>
      <c r="K551" s="157">
        <f>ROUND(E551*J551,2)</f>
        <v>2420</v>
      </c>
      <c r="L551" s="157">
        <v>15</v>
      </c>
      <c r="M551" s="157">
        <f>G551*(1+L551/100)</f>
        <v>0</v>
      </c>
      <c r="N551" s="157">
        <v>3.6000000000000002E-4</v>
      </c>
      <c r="O551" s="157">
        <f>ROUND(E551*N551,2)</f>
        <v>0</v>
      </c>
      <c r="P551" s="157">
        <v>0</v>
      </c>
      <c r="Q551" s="157">
        <f>ROUND(E551*P551,2)</f>
        <v>0</v>
      </c>
      <c r="R551" s="157"/>
      <c r="S551" s="157" t="s">
        <v>198</v>
      </c>
      <c r="T551" s="157" t="s">
        <v>151</v>
      </c>
      <c r="U551" s="157">
        <v>0.41299999999999998</v>
      </c>
      <c r="V551" s="157">
        <f>ROUND(E551*U551,2)</f>
        <v>4.5999999999999996</v>
      </c>
      <c r="W551" s="157"/>
      <c r="X551" s="157" t="s">
        <v>152</v>
      </c>
      <c r="Y551" s="148"/>
      <c r="Z551" s="148"/>
      <c r="AA551" s="148"/>
      <c r="AB551" s="148"/>
      <c r="AC551" s="148"/>
      <c r="AD551" s="148"/>
      <c r="AE551" s="148"/>
      <c r="AF551" s="148"/>
      <c r="AG551" s="148" t="s">
        <v>153</v>
      </c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5">
      <c r="A552" s="155"/>
      <c r="B552" s="156"/>
      <c r="C552" s="185" t="s">
        <v>603</v>
      </c>
      <c r="D552" s="159"/>
      <c r="E552" s="160">
        <v>1.2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155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5">
      <c r="A553" s="155"/>
      <c r="B553" s="156"/>
      <c r="C553" s="185" t="s">
        <v>604</v>
      </c>
      <c r="D553" s="159"/>
      <c r="E553" s="160">
        <v>2.4500000000000002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155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5">
      <c r="A554" s="155"/>
      <c r="B554" s="156"/>
      <c r="C554" s="185" t="s">
        <v>605</v>
      </c>
      <c r="D554" s="159"/>
      <c r="E554" s="160">
        <v>7.5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155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x14ac:dyDescent="0.25">
      <c r="A555" s="164" t="s">
        <v>145</v>
      </c>
      <c r="B555" s="165" t="s">
        <v>111</v>
      </c>
      <c r="C555" s="183" t="s">
        <v>112</v>
      </c>
      <c r="D555" s="166"/>
      <c r="E555" s="167"/>
      <c r="F555" s="168"/>
      <c r="G555" s="169">
        <f>SUMIF(AG556:AG602,"&lt;&gt;NOR",G556:G602)</f>
        <v>0</v>
      </c>
      <c r="H555" s="163"/>
      <c r="I555" s="163">
        <f>SUM(I556:I602)</f>
        <v>5814.54</v>
      </c>
      <c r="J555" s="163"/>
      <c r="K555" s="163">
        <f>SUM(K556:K602)</f>
        <v>44596.78</v>
      </c>
      <c r="L555" s="163"/>
      <c r="M555" s="163">
        <f>SUM(M556:M602)</f>
        <v>0</v>
      </c>
      <c r="N555" s="163"/>
      <c r="O555" s="163">
        <f>SUM(O556:O602)</f>
        <v>0.15000000000000002</v>
      </c>
      <c r="P555" s="163"/>
      <c r="Q555" s="163">
        <f>SUM(Q556:Q602)</f>
        <v>0</v>
      </c>
      <c r="R555" s="163"/>
      <c r="S555" s="163"/>
      <c r="T555" s="163"/>
      <c r="U555" s="163"/>
      <c r="V555" s="163">
        <f>SUM(V556:V602)</f>
        <v>81.680000000000007</v>
      </c>
      <c r="W555" s="163"/>
      <c r="X555" s="163"/>
      <c r="AG555" t="s">
        <v>146</v>
      </c>
    </row>
    <row r="556" spans="1:60" outlineLevel="1" x14ac:dyDescent="0.25">
      <c r="A556" s="170">
        <v>127</v>
      </c>
      <c r="B556" s="171" t="s">
        <v>606</v>
      </c>
      <c r="C556" s="184" t="s">
        <v>607</v>
      </c>
      <c r="D556" s="172" t="s">
        <v>167</v>
      </c>
      <c r="E556" s="173">
        <v>217.89420000000001</v>
      </c>
      <c r="F556" s="174"/>
      <c r="G556" s="175">
        <f>ROUND(E556*F556,2)</f>
        <v>0</v>
      </c>
      <c r="H556" s="158">
        <v>0.11</v>
      </c>
      <c r="I556" s="157">
        <f>ROUND(E556*H556,2)</f>
        <v>23.97</v>
      </c>
      <c r="J556" s="158">
        <v>37.69</v>
      </c>
      <c r="K556" s="157">
        <f>ROUND(E556*J556,2)</f>
        <v>8212.43</v>
      </c>
      <c r="L556" s="157">
        <v>15</v>
      </c>
      <c r="M556" s="157">
        <f>G556*(1+L556/100)</f>
        <v>0</v>
      </c>
      <c r="N556" s="157">
        <v>0</v>
      </c>
      <c r="O556" s="157">
        <f>ROUND(E556*N556,2)</f>
        <v>0</v>
      </c>
      <c r="P556" s="157">
        <v>0</v>
      </c>
      <c r="Q556" s="157">
        <f>ROUND(E556*P556,2)</f>
        <v>0</v>
      </c>
      <c r="R556" s="157"/>
      <c r="S556" s="157" t="s">
        <v>150</v>
      </c>
      <c r="T556" s="157" t="s">
        <v>151</v>
      </c>
      <c r="U556" s="157">
        <v>6.9709999999999994E-2</v>
      </c>
      <c r="V556" s="157">
        <f>ROUND(E556*U556,2)</f>
        <v>15.19</v>
      </c>
      <c r="W556" s="157"/>
      <c r="X556" s="157" t="s">
        <v>152</v>
      </c>
      <c r="Y556" s="148"/>
      <c r="Z556" s="148"/>
      <c r="AA556" s="148"/>
      <c r="AB556" s="148"/>
      <c r="AC556" s="148"/>
      <c r="AD556" s="148"/>
      <c r="AE556" s="148"/>
      <c r="AF556" s="148"/>
      <c r="AG556" s="148" t="s">
        <v>153</v>
      </c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5">
      <c r="A557" s="155"/>
      <c r="B557" s="156"/>
      <c r="C557" s="185" t="s">
        <v>608</v>
      </c>
      <c r="D557" s="159"/>
      <c r="E557" s="160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155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5">
      <c r="A558" s="155"/>
      <c r="B558" s="156"/>
      <c r="C558" s="185" t="s">
        <v>232</v>
      </c>
      <c r="D558" s="159"/>
      <c r="E558" s="160">
        <v>26.611000000000001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155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5">
      <c r="A559" s="155"/>
      <c r="B559" s="156"/>
      <c r="C559" s="185" t="s">
        <v>233</v>
      </c>
      <c r="D559" s="159"/>
      <c r="E559" s="160">
        <v>4.9000000000000004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155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5">
      <c r="A560" s="155"/>
      <c r="B560" s="156"/>
      <c r="C560" s="185" t="s">
        <v>234</v>
      </c>
      <c r="D560" s="159"/>
      <c r="E560" s="160">
        <v>-3.2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8"/>
      <c r="Z560" s="148"/>
      <c r="AA560" s="148"/>
      <c r="AB560" s="148"/>
      <c r="AC560" s="148"/>
      <c r="AD560" s="148"/>
      <c r="AE560" s="148"/>
      <c r="AF560" s="148"/>
      <c r="AG560" s="148" t="s">
        <v>155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5">
      <c r="A561" s="155"/>
      <c r="B561" s="156"/>
      <c r="C561" s="185" t="s">
        <v>262</v>
      </c>
      <c r="D561" s="159"/>
      <c r="E561" s="160">
        <v>13.2468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155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 x14ac:dyDescent="0.25">
      <c r="A562" s="155"/>
      <c r="B562" s="156"/>
      <c r="C562" s="185" t="s">
        <v>263</v>
      </c>
      <c r="D562" s="159"/>
      <c r="E562" s="160">
        <v>2.2999999999999998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155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5">
      <c r="A563" s="155"/>
      <c r="B563" s="156"/>
      <c r="C563" s="185" t="s">
        <v>264</v>
      </c>
      <c r="D563" s="159"/>
      <c r="E563" s="160">
        <v>-1.2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155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5">
      <c r="A564" s="155"/>
      <c r="B564" s="156"/>
      <c r="C564" s="185" t="s">
        <v>238</v>
      </c>
      <c r="D564" s="159"/>
      <c r="E564" s="160">
        <v>29.504999999999999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155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5">
      <c r="A565" s="155"/>
      <c r="B565" s="156"/>
      <c r="C565" s="185" t="s">
        <v>169</v>
      </c>
      <c r="D565" s="159"/>
      <c r="E565" s="160">
        <v>-1.6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155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5">
      <c r="A566" s="155"/>
      <c r="B566" s="156"/>
      <c r="C566" s="185" t="s">
        <v>239</v>
      </c>
      <c r="D566" s="159"/>
      <c r="E566" s="160">
        <v>7.3049999999999997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155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5">
      <c r="A567" s="155"/>
      <c r="B567" s="156"/>
      <c r="C567" s="185" t="s">
        <v>240</v>
      </c>
      <c r="D567" s="159"/>
      <c r="E567" s="160">
        <v>83.450400000000002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8"/>
      <c r="Z567" s="148"/>
      <c r="AA567" s="148"/>
      <c r="AB567" s="148"/>
      <c r="AC567" s="148"/>
      <c r="AD567" s="148"/>
      <c r="AE567" s="148"/>
      <c r="AF567" s="148"/>
      <c r="AG567" s="148" t="s">
        <v>155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5">
      <c r="A568" s="155"/>
      <c r="B568" s="156"/>
      <c r="C568" s="185" t="s">
        <v>241</v>
      </c>
      <c r="D568" s="159"/>
      <c r="E568" s="160">
        <v>2.3275000000000001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8"/>
      <c r="Z568" s="148"/>
      <c r="AA568" s="148"/>
      <c r="AB568" s="148"/>
      <c r="AC568" s="148"/>
      <c r="AD568" s="148"/>
      <c r="AE568" s="148"/>
      <c r="AF568" s="148"/>
      <c r="AG568" s="148" t="s">
        <v>155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5">
      <c r="A569" s="155"/>
      <c r="B569" s="156"/>
      <c r="C569" s="185" t="s">
        <v>242</v>
      </c>
      <c r="D569" s="159"/>
      <c r="E569" s="160">
        <v>-5.3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155</v>
      </c>
      <c r="AH569" s="148">
        <v>0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5">
      <c r="A570" s="155"/>
      <c r="B570" s="156"/>
      <c r="C570" s="185" t="s">
        <v>169</v>
      </c>
      <c r="D570" s="159"/>
      <c r="E570" s="160">
        <v>-1.6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8"/>
      <c r="Z570" s="148"/>
      <c r="AA570" s="148"/>
      <c r="AB570" s="148"/>
      <c r="AC570" s="148"/>
      <c r="AD570" s="148"/>
      <c r="AE570" s="148"/>
      <c r="AF570" s="148"/>
      <c r="AG570" s="148" t="s">
        <v>155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5">
      <c r="A571" s="155"/>
      <c r="B571" s="156"/>
      <c r="C571" s="185" t="s">
        <v>243</v>
      </c>
      <c r="D571" s="159"/>
      <c r="E571" s="160">
        <v>-1.89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155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5">
      <c r="A572" s="155"/>
      <c r="B572" s="156"/>
      <c r="C572" s="185" t="s">
        <v>244</v>
      </c>
      <c r="D572" s="159"/>
      <c r="E572" s="160">
        <v>-7.4340000000000002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8"/>
      <c r="Z572" s="148"/>
      <c r="AA572" s="148"/>
      <c r="AB572" s="148"/>
      <c r="AC572" s="148"/>
      <c r="AD572" s="148"/>
      <c r="AE572" s="148"/>
      <c r="AF572" s="148"/>
      <c r="AG572" s="148" t="s">
        <v>155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5">
      <c r="A573" s="155"/>
      <c r="B573" s="156"/>
      <c r="C573" s="185" t="s">
        <v>245</v>
      </c>
      <c r="D573" s="159"/>
      <c r="E573" s="160">
        <v>21.876249999999999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155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 x14ac:dyDescent="0.25">
      <c r="A574" s="155"/>
      <c r="B574" s="156"/>
      <c r="C574" s="185" t="s">
        <v>243</v>
      </c>
      <c r="D574" s="159"/>
      <c r="E574" s="160">
        <v>-1.89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8"/>
      <c r="Z574" s="148"/>
      <c r="AA574" s="148"/>
      <c r="AB574" s="148"/>
      <c r="AC574" s="148"/>
      <c r="AD574" s="148"/>
      <c r="AE574" s="148"/>
      <c r="AF574" s="148"/>
      <c r="AG574" s="148" t="s">
        <v>155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5">
      <c r="A575" s="155"/>
      <c r="B575" s="156"/>
      <c r="C575" s="185" t="s">
        <v>246</v>
      </c>
      <c r="D575" s="159"/>
      <c r="E575" s="160">
        <v>19.607500000000002</v>
      </c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8"/>
      <c r="Z575" s="148"/>
      <c r="AA575" s="148"/>
      <c r="AB575" s="148"/>
      <c r="AC575" s="148"/>
      <c r="AD575" s="148"/>
      <c r="AE575" s="148"/>
      <c r="AF575" s="148"/>
      <c r="AG575" s="148" t="s">
        <v>155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5">
      <c r="A576" s="155"/>
      <c r="B576" s="156"/>
      <c r="C576" s="185" t="s">
        <v>243</v>
      </c>
      <c r="D576" s="159"/>
      <c r="E576" s="160">
        <v>-1.89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8"/>
      <c r="Z576" s="148"/>
      <c r="AA576" s="148"/>
      <c r="AB576" s="148"/>
      <c r="AC576" s="148"/>
      <c r="AD576" s="148"/>
      <c r="AE576" s="148"/>
      <c r="AF576" s="148"/>
      <c r="AG576" s="148" t="s">
        <v>155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5">
      <c r="A577" s="155"/>
      <c r="B577" s="156"/>
      <c r="C577" s="185" t="s">
        <v>247</v>
      </c>
      <c r="D577" s="159"/>
      <c r="E577" s="160">
        <v>32.381250000000001</v>
      </c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8"/>
      <c r="Z577" s="148"/>
      <c r="AA577" s="148"/>
      <c r="AB577" s="148"/>
      <c r="AC577" s="148"/>
      <c r="AD577" s="148"/>
      <c r="AE577" s="148"/>
      <c r="AF577" s="148"/>
      <c r="AG577" s="148" t="s">
        <v>155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5">
      <c r="A578" s="155"/>
      <c r="B578" s="156"/>
      <c r="C578" s="185" t="s">
        <v>243</v>
      </c>
      <c r="D578" s="159"/>
      <c r="E578" s="160">
        <v>-1.89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8"/>
      <c r="Z578" s="148"/>
      <c r="AA578" s="148"/>
      <c r="AB578" s="148"/>
      <c r="AC578" s="148"/>
      <c r="AD578" s="148"/>
      <c r="AE578" s="148"/>
      <c r="AF578" s="148"/>
      <c r="AG578" s="148" t="s">
        <v>155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5">
      <c r="A579" s="155"/>
      <c r="B579" s="156"/>
      <c r="C579" s="185" t="s">
        <v>248</v>
      </c>
      <c r="D579" s="159"/>
      <c r="E579" s="160">
        <v>2.2774999999999999</v>
      </c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8"/>
      <c r="Z579" s="148"/>
      <c r="AA579" s="148"/>
      <c r="AB579" s="148"/>
      <c r="AC579" s="148"/>
      <c r="AD579" s="148"/>
      <c r="AE579" s="148"/>
      <c r="AF579" s="148"/>
      <c r="AG579" s="148" t="s">
        <v>155</v>
      </c>
      <c r="AH579" s="148">
        <v>0</v>
      </c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1" x14ac:dyDescent="0.25">
      <c r="A580" s="170">
        <v>128</v>
      </c>
      <c r="B580" s="171" t="s">
        <v>609</v>
      </c>
      <c r="C580" s="184" t="s">
        <v>610</v>
      </c>
      <c r="D580" s="172" t="s">
        <v>167</v>
      </c>
      <c r="E580" s="173">
        <v>481.43920000000003</v>
      </c>
      <c r="F580" s="174"/>
      <c r="G580" s="175">
        <f>ROUND(E580*F580,2)</f>
        <v>0</v>
      </c>
      <c r="H580" s="158">
        <v>5.12</v>
      </c>
      <c r="I580" s="157">
        <f>ROUND(E580*H580,2)</f>
        <v>2464.9699999999998</v>
      </c>
      <c r="J580" s="158">
        <v>18.28</v>
      </c>
      <c r="K580" s="157">
        <f>ROUND(E580*J580,2)</f>
        <v>8800.7099999999991</v>
      </c>
      <c r="L580" s="157">
        <v>15</v>
      </c>
      <c r="M580" s="157">
        <f>G580*(1+L580/100)</f>
        <v>0</v>
      </c>
      <c r="N580" s="157">
        <v>6.9999999999999994E-5</v>
      </c>
      <c r="O580" s="157">
        <f>ROUND(E580*N580,2)</f>
        <v>0.03</v>
      </c>
      <c r="P580" s="157">
        <v>0</v>
      </c>
      <c r="Q580" s="157">
        <f>ROUND(E580*P580,2)</f>
        <v>0</v>
      </c>
      <c r="R580" s="157"/>
      <c r="S580" s="157" t="s">
        <v>150</v>
      </c>
      <c r="T580" s="157" t="s">
        <v>151</v>
      </c>
      <c r="U580" s="157">
        <v>3.2480000000000002E-2</v>
      </c>
      <c r="V580" s="157">
        <f>ROUND(E580*U580,2)</f>
        <v>15.64</v>
      </c>
      <c r="W580" s="157"/>
      <c r="X580" s="157" t="s">
        <v>152</v>
      </c>
      <c r="Y580" s="148"/>
      <c r="Z580" s="148"/>
      <c r="AA580" s="148"/>
      <c r="AB580" s="148"/>
      <c r="AC580" s="148"/>
      <c r="AD580" s="148"/>
      <c r="AE580" s="148"/>
      <c r="AF580" s="148"/>
      <c r="AG580" s="148" t="s">
        <v>153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1" x14ac:dyDescent="0.25">
      <c r="A581" s="155"/>
      <c r="B581" s="156"/>
      <c r="C581" s="185" t="s">
        <v>611</v>
      </c>
      <c r="D581" s="159"/>
      <c r="E581" s="160">
        <v>132.31</v>
      </c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48"/>
      <c r="Z581" s="148"/>
      <c r="AA581" s="148"/>
      <c r="AB581" s="148"/>
      <c r="AC581" s="148"/>
      <c r="AD581" s="148"/>
      <c r="AE581" s="148"/>
      <c r="AF581" s="148"/>
      <c r="AG581" s="148" t="s">
        <v>155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5">
      <c r="A582" s="155"/>
      <c r="B582" s="156"/>
      <c r="C582" s="185" t="s">
        <v>612</v>
      </c>
      <c r="D582" s="159"/>
      <c r="E582" s="160">
        <v>113.13849999999999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48"/>
      <c r="Z582" s="148"/>
      <c r="AA582" s="148"/>
      <c r="AB582" s="148"/>
      <c r="AC582" s="148"/>
      <c r="AD582" s="148"/>
      <c r="AE582" s="148"/>
      <c r="AF582" s="148"/>
      <c r="AG582" s="148" t="s">
        <v>155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5">
      <c r="A583" s="155"/>
      <c r="B583" s="156"/>
      <c r="C583" s="185" t="s">
        <v>613</v>
      </c>
      <c r="D583" s="159"/>
      <c r="E583" s="160">
        <v>7.56</v>
      </c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48"/>
      <c r="Z583" s="148"/>
      <c r="AA583" s="148"/>
      <c r="AB583" s="148"/>
      <c r="AC583" s="148"/>
      <c r="AD583" s="148"/>
      <c r="AE583" s="148"/>
      <c r="AF583" s="148"/>
      <c r="AG583" s="148" t="s">
        <v>155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5">
      <c r="A584" s="155"/>
      <c r="B584" s="156"/>
      <c r="C584" s="185" t="s">
        <v>614</v>
      </c>
      <c r="D584" s="159"/>
      <c r="E584" s="160">
        <v>19.116499999999998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155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5">
      <c r="A585" s="155"/>
      <c r="B585" s="156"/>
      <c r="C585" s="185" t="s">
        <v>615</v>
      </c>
      <c r="D585" s="159"/>
      <c r="E585" s="160">
        <v>209.3142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8"/>
      <c r="Z585" s="148"/>
      <c r="AA585" s="148"/>
      <c r="AB585" s="148"/>
      <c r="AC585" s="148"/>
      <c r="AD585" s="148"/>
      <c r="AE585" s="148"/>
      <c r="AF585" s="148"/>
      <c r="AG585" s="148" t="s">
        <v>155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5">
      <c r="A586" s="170">
        <v>129</v>
      </c>
      <c r="B586" s="171" t="s">
        <v>616</v>
      </c>
      <c r="C586" s="184" t="s">
        <v>617</v>
      </c>
      <c r="D586" s="172" t="s">
        <v>167</v>
      </c>
      <c r="E586" s="173">
        <v>481.43920000000003</v>
      </c>
      <c r="F586" s="174"/>
      <c r="G586" s="175">
        <f>ROUND(E586*F586,2)</f>
        <v>0</v>
      </c>
      <c r="H586" s="158">
        <v>4</v>
      </c>
      <c r="I586" s="157">
        <f>ROUND(E586*H586,2)</f>
        <v>1925.76</v>
      </c>
      <c r="J586" s="158">
        <v>55.2</v>
      </c>
      <c r="K586" s="157">
        <f>ROUND(E586*J586,2)</f>
        <v>26575.439999999999</v>
      </c>
      <c r="L586" s="157">
        <v>15</v>
      </c>
      <c r="M586" s="157">
        <f>G586*(1+L586/100)</f>
        <v>0</v>
      </c>
      <c r="N586" s="157">
        <v>1.3999999999999999E-4</v>
      </c>
      <c r="O586" s="157">
        <f>ROUND(E586*N586,2)</f>
        <v>7.0000000000000007E-2</v>
      </c>
      <c r="P586" s="157">
        <v>0</v>
      </c>
      <c r="Q586" s="157">
        <f>ROUND(E586*P586,2)</f>
        <v>0</v>
      </c>
      <c r="R586" s="157"/>
      <c r="S586" s="157" t="s">
        <v>150</v>
      </c>
      <c r="T586" s="157" t="s">
        <v>151</v>
      </c>
      <c r="U586" s="157">
        <v>0.10191</v>
      </c>
      <c r="V586" s="157">
        <f>ROUND(E586*U586,2)</f>
        <v>49.06</v>
      </c>
      <c r="W586" s="157"/>
      <c r="X586" s="157" t="s">
        <v>152</v>
      </c>
      <c r="Y586" s="148"/>
      <c r="Z586" s="148"/>
      <c r="AA586" s="148"/>
      <c r="AB586" s="148"/>
      <c r="AC586" s="148"/>
      <c r="AD586" s="148"/>
      <c r="AE586" s="148"/>
      <c r="AF586" s="148"/>
      <c r="AG586" s="148" t="s">
        <v>153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5">
      <c r="A587" s="155"/>
      <c r="B587" s="156"/>
      <c r="C587" s="185" t="s">
        <v>611</v>
      </c>
      <c r="D587" s="159"/>
      <c r="E587" s="160">
        <v>132.31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48"/>
      <c r="Z587" s="148"/>
      <c r="AA587" s="148"/>
      <c r="AB587" s="148"/>
      <c r="AC587" s="148"/>
      <c r="AD587" s="148"/>
      <c r="AE587" s="148"/>
      <c r="AF587" s="148"/>
      <c r="AG587" s="148" t="s">
        <v>155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5">
      <c r="A588" s="155"/>
      <c r="B588" s="156"/>
      <c r="C588" s="185" t="s">
        <v>612</v>
      </c>
      <c r="D588" s="159"/>
      <c r="E588" s="160">
        <v>113.13849999999999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155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5">
      <c r="A589" s="155"/>
      <c r="B589" s="156"/>
      <c r="C589" s="185" t="s">
        <v>613</v>
      </c>
      <c r="D589" s="159"/>
      <c r="E589" s="160">
        <v>7.56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155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5">
      <c r="A590" s="155"/>
      <c r="B590" s="156"/>
      <c r="C590" s="185" t="s">
        <v>614</v>
      </c>
      <c r="D590" s="159"/>
      <c r="E590" s="160">
        <v>19.116499999999998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155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5">
      <c r="A591" s="155"/>
      <c r="B591" s="156"/>
      <c r="C591" s="185" t="s">
        <v>615</v>
      </c>
      <c r="D591" s="159"/>
      <c r="E591" s="160">
        <v>209.3142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8"/>
      <c r="Z591" s="148"/>
      <c r="AA591" s="148"/>
      <c r="AB591" s="148"/>
      <c r="AC591" s="148"/>
      <c r="AD591" s="148"/>
      <c r="AE591" s="148"/>
      <c r="AF591" s="148"/>
      <c r="AG591" s="148" t="s">
        <v>155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5">
      <c r="A592" s="170">
        <v>130</v>
      </c>
      <c r="B592" s="171" t="s">
        <v>618</v>
      </c>
      <c r="C592" s="184" t="s">
        <v>619</v>
      </c>
      <c r="D592" s="172" t="s">
        <v>167</v>
      </c>
      <c r="E592" s="173">
        <v>132.31</v>
      </c>
      <c r="F592" s="174"/>
      <c r="G592" s="175">
        <f>ROUND(E592*F592,2)</f>
        <v>0</v>
      </c>
      <c r="H592" s="158">
        <v>10.58</v>
      </c>
      <c r="I592" s="157">
        <f>ROUND(E592*H592,2)</f>
        <v>1399.84</v>
      </c>
      <c r="J592" s="158">
        <v>7.62</v>
      </c>
      <c r="K592" s="157">
        <f>ROUND(E592*J592,2)</f>
        <v>1008.2</v>
      </c>
      <c r="L592" s="157">
        <v>15</v>
      </c>
      <c r="M592" s="157">
        <f>G592*(1+L592/100)</f>
        <v>0</v>
      </c>
      <c r="N592" s="157">
        <v>3.5E-4</v>
      </c>
      <c r="O592" s="157">
        <f>ROUND(E592*N592,2)</f>
        <v>0.05</v>
      </c>
      <c r="P592" s="157">
        <v>0</v>
      </c>
      <c r="Q592" s="157">
        <f>ROUND(E592*P592,2)</f>
        <v>0</v>
      </c>
      <c r="R592" s="157"/>
      <c r="S592" s="157" t="s">
        <v>150</v>
      </c>
      <c r="T592" s="157" t="s">
        <v>151</v>
      </c>
      <c r="U592" s="157">
        <v>1.35E-2</v>
      </c>
      <c r="V592" s="157">
        <f>ROUND(E592*U592,2)</f>
        <v>1.79</v>
      </c>
      <c r="W592" s="157"/>
      <c r="X592" s="157" t="s">
        <v>152</v>
      </c>
      <c r="Y592" s="148"/>
      <c r="Z592" s="148"/>
      <c r="AA592" s="148"/>
      <c r="AB592" s="148"/>
      <c r="AC592" s="148"/>
      <c r="AD592" s="148"/>
      <c r="AE592" s="148"/>
      <c r="AF592" s="148"/>
      <c r="AG592" s="148" t="s">
        <v>153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5">
      <c r="A593" s="155"/>
      <c r="B593" s="156"/>
      <c r="C593" s="185" t="s">
        <v>212</v>
      </c>
      <c r="D593" s="159"/>
      <c r="E593" s="160">
        <v>25.43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8"/>
      <c r="Z593" s="148"/>
      <c r="AA593" s="148"/>
      <c r="AB593" s="148"/>
      <c r="AC593" s="148"/>
      <c r="AD593" s="148"/>
      <c r="AE593" s="148"/>
      <c r="AF593" s="148"/>
      <c r="AG593" s="148" t="s">
        <v>155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5">
      <c r="A594" s="155"/>
      <c r="B594" s="156"/>
      <c r="C594" s="185" t="s">
        <v>213</v>
      </c>
      <c r="D594" s="159"/>
      <c r="E594" s="160">
        <v>4.9000000000000004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48"/>
      <c r="Z594" s="148"/>
      <c r="AA594" s="148"/>
      <c r="AB594" s="148"/>
      <c r="AC594" s="148"/>
      <c r="AD594" s="148"/>
      <c r="AE594" s="148"/>
      <c r="AF594" s="148"/>
      <c r="AG594" s="148" t="s">
        <v>155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5">
      <c r="A595" s="155"/>
      <c r="B595" s="156"/>
      <c r="C595" s="185" t="s">
        <v>227</v>
      </c>
      <c r="D595" s="159"/>
      <c r="E595" s="160">
        <v>1.89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155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5">
      <c r="A596" s="155"/>
      <c r="B596" s="156"/>
      <c r="C596" s="185" t="s">
        <v>214</v>
      </c>
      <c r="D596" s="159"/>
      <c r="E596" s="160">
        <v>15.53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155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5">
      <c r="A597" s="155"/>
      <c r="B597" s="156"/>
      <c r="C597" s="185" t="s">
        <v>215</v>
      </c>
      <c r="D597" s="159"/>
      <c r="E597" s="160">
        <v>1.47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48"/>
      <c r="Z597" s="148"/>
      <c r="AA597" s="148"/>
      <c r="AB597" s="148"/>
      <c r="AC597" s="148"/>
      <c r="AD597" s="148"/>
      <c r="AE597" s="148"/>
      <c r="AF597" s="148"/>
      <c r="AG597" s="148" t="s">
        <v>155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5">
      <c r="A598" s="155"/>
      <c r="B598" s="156"/>
      <c r="C598" s="185" t="s">
        <v>216</v>
      </c>
      <c r="D598" s="159"/>
      <c r="E598" s="160">
        <v>39.79</v>
      </c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8"/>
      <c r="Z598" s="148"/>
      <c r="AA598" s="148"/>
      <c r="AB598" s="148"/>
      <c r="AC598" s="148"/>
      <c r="AD598" s="148"/>
      <c r="AE598" s="148"/>
      <c r="AF598" s="148"/>
      <c r="AG598" s="148" t="s">
        <v>155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5">
      <c r="A599" s="155"/>
      <c r="B599" s="156"/>
      <c r="C599" s="185" t="s">
        <v>217</v>
      </c>
      <c r="D599" s="159"/>
      <c r="E599" s="160">
        <v>13.29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155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5">
      <c r="A600" s="155"/>
      <c r="B600" s="156"/>
      <c r="C600" s="185" t="s">
        <v>218</v>
      </c>
      <c r="D600" s="159"/>
      <c r="E600" s="160">
        <v>11.48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155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5">
      <c r="A601" s="155"/>
      <c r="B601" s="156"/>
      <c r="C601" s="185" t="s">
        <v>219</v>
      </c>
      <c r="D601" s="159"/>
      <c r="E601" s="160">
        <v>12.98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155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1" x14ac:dyDescent="0.25">
      <c r="A602" s="155"/>
      <c r="B602" s="156"/>
      <c r="C602" s="185" t="s">
        <v>222</v>
      </c>
      <c r="D602" s="159"/>
      <c r="E602" s="160">
        <v>5.55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48"/>
      <c r="Z602" s="148"/>
      <c r="AA602" s="148"/>
      <c r="AB602" s="148"/>
      <c r="AC602" s="148"/>
      <c r="AD602" s="148"/>
      <c r="AE602" s="148"/>
      <c r="AF602" s="148"/>
      <c r="AG602" s="148" t="s">
        <v>155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x14ac:dyDescent="0.25">
      <c r="A603" s="164" t="s">
        <v>145</v>
      </c>
      <c r="B603" s="165" t="s">
        <v>115</v>
      </c>
      <c r="C603" s="183" t="s">
        <v>116</v>
      </c>
      <c r="D603" s="166"/>
      <c r="E603" s="167"/>
      <c r="F603" s="168"/>
      <c r="G603" s="169">
        <f>SUMIF(AG604:AG611,"&lt;&gt;NOR",G604:G611)</f>
        <v>0</v>
      </c>
      <c r="H603" s="163"/>
      <c r="I603" s="163">
        <f>SUM(I604:I611)</f>
        <v>0</v>
      </c>
      <c r="J603" s="163"/>
      <c r="K603" s="163">
        <f>SUM(K604:K611)</f>
        <v>61550.18</v>
      </c>
      <c r="L603" s="163"/>
      <c r="M603" s="163">
        <f>SUM(M604:M611)</f>
        <v>0</v>
      </c>
      <c r="N603" s="163"/>
      <c r="O603" s="163">
        <f>SUM(O604:O611)</f>
        <v>0</v>
      </c>
      <c r="P603" s="163"/>
      <c r="Q603" s="163">
        <f>SUM(Q604:Q611)</f>
        <v>0</v>
      </c>
      <c r="R603" s="163"/>
      <c r="S603" s="163"/>
      <c r="T603" s="163"/>
      <c r="U603" s="163"/>
      <c r="V603" s="163">
        <f>SUM(V604:V611)</f>
        <v>76.930000000000007</v>
      </c>
      <c r="W603" s="163"/>
      <c r="X603" s="163"/>
      <c r="AG603" t="s">
        <v>146</v>
      </c>
    </row>
    <row r="604" spans="1:60" outlineLevel="1" x14ac:dyDescent="0.25">
      <c r="A604" s="176">
        <v>131</v>
      </c>
      <c r="B604" s="177" t="s">
        <v>620</v>
      </c>
      <c r="C604" s="186" t="s">
        <v>621</v>
      </c>
      <c r="D604" s="178" t="s">
        <v>622</v>
      </c>
      <c r="E604" s="179">
        <v>5</v>
      </c>
      <c r="F604" s="180"/>
      <c r="G604" s="181">
        <f t="shared" ref="G604:G611" si="0">ROUND(E604*F604,2)</f>
        <v>0</v>
      </c>
      <c r="H604" s="158">
        <v>0</v>
      </c>
      <c r="I604" s="157">
        <f t="shared" ref="I604:I611" si="1">ROUND(E604*H604,2)</f>
        <v>0</v>
      </c>
      <c r="J604" s="158">
        <v>600</v>
      </c>
      <c r="K604" s="157">
        <f t="shared" ref="K604:K611" si="2">ROUND(E604*J604,2)</f>
        <v>3000</v>
      </c>
      <c r="L604" s="157">
        <v>15</v>
      </c>
      <c r="M604" s="157">
        <f t="shared" ref="M604:M611" si="3">G604*(1+L604/100)</f>
        <v>0</v>
      </c>
      <c r="N604" s="157">
        <v>0</v>
      </c>
      <c r="O604" s="157">
        <f t="shared" ref="O604:O611" si="4">ROUND(E604*N604,2)</f>
        <v>0</v>
      </c>
      <c r="P604" s="157">
        <v>0</v>
      </c>
      <c r="Q604" s="157">
        <f t="shared" ref="Q604:Q611" si="5">ROUND(E604*P604,2)</f>
        <v>0</v>
      </c>
      <c r="R604" s="157"/>
      <c r="S604" s="157" t="s">
        <v>150</v>
      </c>
      <c r="T604" s="157" t="s">
        <v>151</v>
      </c>
      <c r="U604" s="157">
        <v>0</v>
      </c>
      <c r="V604" s="157">
        <f t="shared" ref="V604:V611" si="6">ROUND(E604*U604,2)</f>
        <v>0</v>
      </c>
      <c r="W604" s="157"/>
      <c r="X604" s="157" t="s">
        <v>152</v>
      </c>
      <c r="Y604" s="148"/>
      <c r="Z604" s="148"/>
      <c r="AA604" s="148"/>
      <c r="AB604" s="148"/>
      <c r="AC604" s="148"/>
      <c r="AD604" s="148"/>
      <c r="AE604" s="148"/>
      <c r="AF604" s="148"/>
      <c r="AG604" s="148" t="s">
        <v>153</v>
      </c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1" x14ac:dyDescent="0.25">
      <c r="A605" s="176">
        <v>132</v>
      </c>
      <c r="B605" s="177" t="s">
        <v>623</v>
      </c>
      <c r="C605" s="186" t="s">
        <v>624</v>
      </c>
      <c r="D605" s="178" t="s">
        <v>158</v>
      </c>
      <c r="E605" s="179">
        <v>19.072340000000001</v>
      </c>
      <c r="F605" s="180"/>
      <c r="G605" s="181">
        <f t="shared" si="0"/>
        <v>0</v>
      </c>
      <c r="H605" s="158">
        <v>0</v>
      </c>
      <c r="I605" s="157">
        <f t="shared" si="1"/>
        <v>0</v>
      </c>
      <c r="J605" s="158">
        <v>186.7</v>
      </c>
      <c r="K605" s="157">
        <f t="shared" si="2"/>
        <v>3560.81</v>
      </c>
      <c r="L605" s="157">
        <v>15</v>
      </c>
      <c r="M605" s="157">
        <f t="shared" si="3"/>
        <v>0</v>
      </c>
      <c r="N605" s="157">
        <v>0</v>
      </c>
      <c r="O605" s="157">
        <f t="shared" si="4"/>
        <v>0</v>
      </c>
      <c r="P605" s="157">
        <v>0</v>
      </c>
      <c r="Q605" s="157">
        <f t="shared" si="5"/>
        <v>0</v>
      </c>
      <c r="R605" s="157"/>
      <c r="S605" s="157" t="s">
        <v>150</v>
      </c>
      <c r="T605" s="157" t="s">
        <v>151</v>
      </c>
      <c r="U605" s="157">
        <v>0.27700000000000002</v>
      </c>
      <c r="V605" s="157">
        <f t="shared" si="6"/>
        <v>5.28</v>
      </c>
      <c r="W605" s="157"/>
      <c r="X605" s="157" t="s">
        <v>625</v>
      </c>
      <c r="Y605" s="148"/>
      <c r="Z605" s="148"/>
      <c r="AA605" s="148"/>
      <c r="AB605" s="148"/>
      <c r="AC605" s="148"/>
      <c r="AD605" s="148"/>
      <c r="AE605" s="148"/>
      <c r="AF605" s="148"/>
      <c r="AG605" s="148" t="s">
        <v>626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1" x14ac:dyDescent="0.25">
      <c r="A606" s="176">
        <v>133</v>
      </c>
      <c r="B606" s="177" t="s">
        <v>627</v>
      </c>
      <c r="C606" s="186" t="s">
        <v>628</v>
      </c>
      <c r="D606" s="178" t="s">
        <v>158</v>
      </c>
      <c r="E606" s="179">
        <v>19.072340000000001</v>
      </c>
      <c r="F606" s="180"/>
      <c r="G606" s="181">
        <f t="shared" si="0"/>
        <v>0</v>
      </c>
      <c r="H606" s="158">
        <v>0</v>
      </c>
      <c r="I606" s="157">
        <f t="shared" si="1"/>
        <v>0</v>
      </c>
      <c r="J606" s="158">
        <v>782.4</v>
      </c>
      <c r="K606" s="157">
        <f t="shared" si="2"/>
        <v>14922.2</v>
      </c>
      <c r="L606" s="157">
        <v>15</v>
      </c>
      <c r="M606" s="157">
        <f t="shared" si="3"/>
        <v>0</v>
      </c>
      <c r="N606" s="157">
        <v>0</v>
      </c>
      <c r="O606" s="157">
        <f t="shared" si="4"/>
        <v>0</v>
      </c>
      <c r="P606" s="157">
        <v>0</v>
      </c>
      <c r="Q606" s="157">
        <f t="shared" si="5"/>
        <v>0</v>
      </c>
      <c r="R606" s="157"/>
      <c r="S606" s="157" t="s">
        <v>150</v>
      </c>
      <c r="T606" s="157" t="s">
        <v>151</v>
      </c>
      <c r="U606" s="157">
        <v>2.0089999999999999</v>
      </c>
      <c r="V606" s="157">
        <f t="shared" si="6"/>
        <v>38.32</v>
      </c>
      <c r="W606" s="157"/>
      <c r="X606" s="157" t="s">
        <v>625</v>
      </c>
      <c r="Y606" s="148"/>
      <c r="Z606" s="148"/>
      <c r="AA606" s="148"/>
      <c r="AB606" s="148"/>
      <c r="AC606" s="148"/>
      <c r="AD606" s="148"/>
      <c r="AE606" s="148"/>
      <c r="AF606" s="148"/>
      <c r="AG606" s="148" t="s">
        <v>626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5">
      <c r="A607" s="176">
        <v>134</v>
      </c>
      <c r="B607" s="177" t="s">
        <v>629</v>
      </c>
      <c r="C607" s="186" t="s">
        <v>630</v>
      </c>
      <c r="D607" s="178" t="s">
        <v>158</v>
      </c>
      <c r="E607" s="179">
        <v>19.072340000000001</v>
      </c>
      <c r="F607" s="180"/>
      <c r="G607" s="181">
        <f t="shared" si="0"/>
        <v>0</v>
      </c>
      <c r="H607" s="158">
        <v>0</v>
      </c>
      <c r="I607" s="157">
        <f t="shared" si="1"/>
        <v>0</v>
      </c>
      <c r="J607" s="158">
        <v>259.89999999999998</v>
      </c>
      <c r="K607" s="157">
        <f t="shared" si="2"/>
        <v>4956.8999999999996</v>
      </c>
      <c r="L607" s="157">
        <v>15</v>
      </c>
      <c r="M607" s="157">
        <f t="shared" si="3"/>
        <v>0</v>
      </c>
      <c r="N607" s="157">
        <v>0</v>
      </c>
      <c r="O607" s="157">
        <f t="shared" si="4"/>
        <v>0</v>
      </c>
      <c r="P607" s="157">
        <v>0</v>
      </c>
      <c r="Q607" s="157">
        <f t="shared" si="5"/>
        <v>0</v>
      </c>
      <c r="R607" s="157"/>
      <c r="S607" s="157" t="s">
        <v>150</v>
      </c>
      <c r="T607" s="157" t="s">
        <v>151</v>
      </c>
      <c r="U607" s="157">
        <v>0.49</v>
      </c>
      <c r="V607" s="157">
        <f t="shared" si="6"/>
        <v>9.35</v>
      </c>
      <c r="W607" s="157"/>
      <c r="X607" s="157" t="s">
        <v>625</v>
      </c>
      <c r="Y607" s="148"/>
      <c r="Z607" s="148"/>
      <c r="AA607" s="148"/>
      <c r="AB607" s="148"/>
      <c r="AC607" s="148"/>
      <c r="AD607" s="148"/>
      <c r="AE607" s="148"/>
      <c r="AF607" s="148"/>
      <c r="AG607" s="148" t="s">
        <v>626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5">
      <c r="A608" s="176">
        <v>135</v>
      </c>
      <c r="B608" s="177" t="s">
        <v>631</v>
      </c>
      <c r="C608" s="186" t="s">
        <v>632</v>
      </c>
      <c r="D608" s="178" t="s">
        <v>158</v>
      </c>
      <c r="E608" s="179">
        <v>381.44675999999998</v>
      </c>
      <c r="F608" s="180"/>
      <c r="G608" s="181">
        <f t="shared" si="0"/>
        <v>0</v>
      </c>
      <c r="H608" s="158">
        <v>0</v>
      </c>
      <c r="I608" s="157">
        <f t="shared" si="1"/>
        <v>0</v>
      </c>
      <c r="J608" s="158">
        <v>17.7</v>
      </c>
      <c r="K608" s="157">
        <f t="shared" si="2"/>
        <v>6751.61</v>
      </c>
      <c r="L608" s="157">
        <v>15</v>
      </c>
      <c r="M608" s="157">
        <f t="shared" si="3"/>
        <v>0</v>
      </c>
      <c r="N608" s="157">
        <v>0</v>
      </c>
      <c r="O608" s="157">
        <f t="shared" si="4"/>
        <v>0</v>
      </c>
      <c r="P608" s="157">
        <v>0</v>
      </c>
      <c r="Q608" s="157">
        <f t="shared" si="5"/>
        <v>0</v>
      </c>
      <c r="R608" s="157"/>
      <c r="S608" s="157" t="s">
        <v>150</v>
      </c>
      <c r="T608" s="157" t="s">
        <v>151</v>
      </c>
      <c r="U608" s="157">
        <v>0</v>
      </c>
      <c r="V608" s="157">
        <f t="shared" si="6"/>
        <v>0</v>
      </c>
      <c r="W608" s="157"/>
      <c r="X608" s="157" t="s">
        <v>625</v>
      </c>
      <c r="Y608" s="148"/>
      <c r="Z608" s="148"/>
      <c r="AA608" s="148"/>
      <c r="AB608" s="148"/>
      <c r="AC608" s="148"/>
      <c r="AD608" s="148"/>
      <c r="AE608" s="148"/>
      <c r="AF608" s="148"/>
      <c r="AG608" s="148" t="s">
        <v>626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5">
      <c r="A609" s="176">
        <v>136</v>
      </c>
      <c r="B609" s="177" t="s">
        <v>633</v>
      </c>
      <c r="C609" s="186" t="s">
        <v>634</v>
      </c>
      <c r="D609" s="178" t="s">
        <v>158</v>
      </c>
      <c r="E609" s="179">
        <v>19.072340000000001</v>
      </c>
      <c r="F609" s="180"/>
      <c r="G609" s="181">
        <f t="shared" si="0"/>
        <v>0</v>
      </c>
      <c r="H609" s="158">
        <v>0</v>
      </c>
      <c r="I609" s="157">
        <f t="shared" si="1"/>
        <v>0</v>
      </c>
      <c r="J609" s="158">
        <v>366.8</v>
      </c>
      <c r="K609" s="157">
        <f t="shared" si="2"/>
        <v>6995.73</v>
      </c>
      <c r="L609" s="157">
        <v>15</v>
      </c>
      <c r="M609" s="157">
        <f t="shared" si="3"/>
        <v>0</v>
      </c>
      <c r="N609" s="157">
        <v>0</v>
      </c>
      <c r="O609" s="157">
        <f t="shared" si="4"/>
        <v>0</v>
      </c>
      <c r="P609" s="157">
        <v>0</v>
      </c>
      <c r="Q609" s="157">
        <f t="shared" si="5"/>
        <v>0</v>
      </c>
      <c r="R609" s="157"/>
      <c r="S609" s="157" t="s">
        <v>150</v>
      </c>
      <c r="T609" s="157" t="s">
        <v>151</v>
      </c>
      <c r="U609" s="157">
        <v>0.94199999999999995</v>
      </c>
      <c r="V609" s="157">
        <f t="shared" si="6"/>
        <v>17.97</v>
      </c>
      <c r="W609" s="157"/>
      <c r="X609" s="157" t="s">
        <v>625</v>
      </c>
      <c r="Y609" s="148"/>
      <c r="Z609" s="148"/>
      <c r="AA609" s="148"/>
      <c r="AB609" s="148"/>
      <c r="AC609" s="148"/>
      <c r="AD609" s="148"/>
      <c r="AE609" s="148"/>
      <c r="AF609" s="148"/>
      <c r="AG609" s="148" t="s">
        <v>626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5">
      <c r="A610" s="176">
        <v>137</v>
      </c>
      <c r="B610" s="177" t="s">
        <v>635</v>
      </c>
      <c r="C610" s="186" t="s">
        <v>636</v>
      </c>
      <c r="D610" s="178" t="s">
        <v>158</v>
      </c>
      <c r="E610" s="179">
        <v>57.217010000000002</v>
      </c>
      <c r="F610" s="180"/>
      <c r="G610" s="181">
        <f t="shared" si="0"/>
        <v>0</v>
      </c>
      <c r="H610" s="158">
        <v>0</v>
      </c>
      <c r="I610" s="157">
        <f t="shared" si="1"/>
        <v>0</v>
      </c>
      <c r="J610" s="158">
        <v>40.9</v>
      </c>
      <c r="K610" s="157">
        <f t="shared" si="2"/>
        <v>2340.1799999999998</v>
      </c>
      <c r="L610" s="157">
        <v>15</v>
      </c>
      <c r="M610" s="157">
        <f t="shared" si="3"/>
        <v>0</v>
      </c>
      <c r="N610" s="157">
        <v>0</v>
      </c>
      <c r="O610" s="157">
        <f t="shared" si="4"/>
        <v>0</v>
      </c>
      <c r="P610" s="157">
        <v>0</v>
      </c>
      <c r="Q610" s="157">
        <f t="shared" si="5"/>
        <v>0</v>
      </c>
      <c r="R610" s="157"/>
      <c r="S610" s="157" t="s">
        <v>150</v>
      </c>
      <c r="T610" s="157" t="s">
        <v>151</v>
      </c>
      <c r="U610" s="157">
        <v>0.105</v>
      </c>
      <c r="V610" s="157">
        <f t="shared" si="6"/>
        <v>6.01</v>
      </c>
      <c r="W610" s="157"/>
      <c r="X610" s="157" t="s">
        <v>625</v>
      </c>
      <c r="Y610" s="148"/>
      <c r="Z610" s="148"/>
      <c r="AA610" s="148"/>
      <c r="AB610" s="148"/>
      <c r="AC610" s="148"/>
      <c r="AD610" s="148"/>
      <c r="AE610" s="148"/>
      <c r="AF610" s="148"/>
      <c r="AG610" s="148" t="s">
        <v>626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1" x14ac:dyDescent="0.25">
      <c r="A611" s="170">
        <v>138</v>
      </c>
      <c r="B611" s="171" t="s">
        <v>637</v>
      </c>
      <c r="C611" s="184" t="s">
        <v>638</v>
      </c>
      <c r="D611" s="172" t="s">
        <v>158</v>
      </c>
      <c r="E611" s="173">
        <v>19.072340000000001</v>
      </c>
      <c r="F611" s="174"/>
      <c r="G611" s="175">
        <f t="shared" si="0"/>
        <v>0</v>
      </c>
      <c r="H611" s="158">
        <v>0</v>
      </c>
      <c r="I611" s="157">
        <f t="shared" si="1"/>
        <v>0</v>
      </c>
      <c r="J611" s="158">
        <v>997.4</v>
      </c>
      <c r="K611" s="157">
        <f t="shared" si="2"/>
        <v>19022.75</v>
      </c>
      <c r="L611" s="157">
        <v>15</v>
      </c>
      <c r="M611" s="157">
        <f t="shared" si="3"/>
        <v>0</v>
      </c>
      <c r="N611" s="157">
        <v>0</v>
      </c>
      <c r="O611" s="157">
        <f t="shared" si="4"/>
        <v>0</v>
      </c>
      <c r="P611" s="157">
        <v>0</v>
      </c>
      <c r="Q611" s="157">
        <f t="shared" si="5"/>
        <v>0</v>
      </c>
      <c r="R611" s="157"/>
      <c r="S611" s="157" t="s">
        <v>639</v>
      </c>
      <c r="T611" s="157" t="s">
        <v>151</v>
      </c>
      <c r="U611" s="157">
        <v>0</v>
      </c>
      <c r="V611" s="157">
        <f t="shared" si="6"/>
        <v>0</v>
      </c>
      <c r="W611" s="157"/>
      <c r="X611" s="157" t="s">
        <v>625</v>
      </c>
      <c r="Y611" s="148"/>
      <c r="Z611" s="148"/>
      <c r="AA611" s="148"/>
      <c r="AB611" s="148"/>
      <c r="AC611" s="148"/>
      <c r="AD611" s="148"/>
      <c r="AE611" s="148"/>
      <c r="AF611" s="148"/>
      <c r="AG611" s="148" t="s">
        <v>626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x14ac:dyDescent="0.25">
      <c r="A612" s="3"/>
      <c r="B612" s="4"/>
      <c r="C612" s="189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AE612">
        <v>15</v>
      </c>
      <c r="AF612">
        <v>21</v>
      </c>
      <c r="AG612" t="s">
        <v>132</v>
      </c>
    </row>
    <row r="613" spans="1:60" x14ac:dyDescent="0.25">
      <c r="A613" s="151"/>
      <c r="B613" s="152" t="s">
        <v>31</v>
      </c>
      <c r="C613" s="190"/>
      <c r="D613" s="153"/>
      <c r="E613" s="154"/>
      <c r="F613" s="154"/>
      <c r="G613" s="182">
        <f>G8+G53+G69+G183+G222+G226+G238+G260+G331+G333+G342+G350+G353+G355+G395+G401+G427+G459+G507+G546+G555+G603</f>
        <v>0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AE613">
        <f>SUMIF(L7:L611,AE612,G7:G611)</f>
        <v>0</v>
      </c>
      <c r="AF613">
        <f>SUMIF(L7:L611,AF612,G7:G611)</f>
        <v>0</v>
      </c>
      <c r="AG613" t="s">
        <v>640</v>
      </c>
    </row>
    <row r="614" spans="1:60" x14ac:dyDescent="0.25">
      <c r="A614" s="3"/>
      <c r="B614" s="4"/>
      <c r="C614" s="189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60" x14ac:dyDescent="0.25">
      <c r="A615" s="3"/>
      <c r="B615" s="4"/>
      <c r="C615" s="189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60" x14ac:dyDescent="0.25">
      <c r="A616" s="251" t="s">
        <v>641</v>
      </c>
      <c r="B616" s="251"/>
      <c r="C616" s="252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60" x14ac:dyDescent="0.25">
      <c r="A617" s="253"/>
      <c r="B617" s="254"/>
      <c r="C617" s="255"/>
      <c r="D617" s="254"/>
      <c r="E617" s="254"/>
      <c r="F617" s="254"/>
      <c r="G617" s="25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AG617" t="s">
        <v>642</v>
      </c>
    </row>
    <row r="618" spans="1:60" x14ac:dyDescent="0.25">
      <c r="A618" s="257"/>
      <c r="B618" s="258"/>
      <c r="C618" s="259"/>
      <c r="D618" s="258"/>
      <c r="E618" s="258"/>
      <c r="F618" s="258"/>
      <c r="G618" s="26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60" x14ac:dyDescent="0.25">
      <c r="A619" s="257"/>
      <c r="B619" s="258"/>
      <c r="C619" s="259"/>
      <c r="D619" s="258"/>
      <c r="E619" s="258"/>
      <c r="F619" s="258"/>
      <c r="G619" s="26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60" x14ac:dyDescent="0.25">
      <c r="A620" s="257"/>
      <c r="B620" s="258"/>
      <c r="C620" s="259"/>
      <c r="D620" s="258"/>
      <c r="E620" s="258"/>
      <c r="F620" s="258"/>
      <c r="G620" s="26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60" x14ac:dyDescent="0.25">
      <c r="A621" s="261"/>
      <c r="B621" s="262"/>
      <c r="C621" s="263"/>
      <c r="D621" s="262"/>
      <c r="E621" s="262"/>
      <c r="F621" s="262"/>
      <c r="G621" s="26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60" x14ac:dyDescent="0.25">
      <c r="A622" s="3"/>
      <c r="B622" s="4"/>
      <c r="C622" s="189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60" x14ac:dyDescent="0.25">
      <c r="C623" s="191"/>
      <c r="D623" s="10"/>
      <c r="AG623" t="s">
        <v>643</v>
      </c>
    </row>
    <row r="624" spans="1:60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617:G621"/>
    <mergeCell ref="A1:G1"/>
    <mergeCell ref="C2:G2"/>
    <mergeCell ref="C3:G3"/>
    <mergeCell ref="C4:G4"/>
    <mergeCell ref="A616:C61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1F54-8F21-4EF2-BD35-F8020B126FAF}">
  <sheetPr>
    <outlinePr summaryBelow="0"/>
  </sheetPr>
  <dimension ref="A1:BH5000"/>
  <sheetViews>
    <sheetView workbookViewId="0">
      <pane ySplit="7" topLeftCell="A8" activePane="bottomLeft" state="frozen"/>
      <selection pane="bottomLeft" activeCell="Z9" sqref="Z9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7</v>
      </c>
      <c r="B1" s="244"/>
      <c r="C1" s="244"/>
      <c r="D1" s="244"/>
      <c r="E1" s="244"/>
      <c r="F1" s="244"/>
      <c r="G1" s="244"/>
      <c r="AG1" t="s">
        <v>120</v>
      </c>
    </row>
    <row r="2" spans="1:60" ht="25.05" customHeight="1" x14ac:dyDescent="0.25">
      <c r="A2" s="140" t="s">
        <v>8</v>
      </c>
      <c r="B2" s="49"/>
      <c r="C2" s="245" t="s">
        <v>940</v>
      </c>
      <c r="D2" s="246"/>
      <c r="E2" s="246"/>
      <c r="F2" s="246"/>
      <c r="G2" s="247"/>
      <c r="AG2" t="s">
        <v>121</v>
      </c>
    </row>
    <row r="3" spans="1:60" ht="25.05" customHeight="1" x14ac:dyDescent="0.25">
      <c r="A3" s="140" t="s">
        <v>9</v>
      </c>
      <c r="B3" s="49"/>
      <c r="C3" s="245" t="s">
        <v>45</v>
      </c>
      <c r="D3" s="246"/>
      <c r="E3" s="246"/>
      <c r="F3" s="246"/>
      <c r="G3" s="247"/>
      <c r="AC3" s="122" t="s">
        <v>121</v>
      </c>
      <c r="AG3" t="s">
        <v>122</v>
      </c>
    </row>
    <row r="4" spans="1:60" ht="25.05" customHeight="1" x14ac:dyDescent="0.25">
      <c r="A4" s="141" t="s">
        <v>10</v>
      </c>
      <c r="B4" s="142"/>
      <c r="C4" s="248" t="s">
        <v>938</v>
      </c>
      <c r="D4" s="249"/>
      <c r="E4" s="249"/>
      <c r="F4" s="249"/>
      <c r="G4" s="250"/>
      <c r="AG4" t="s">
        <v>123</v>
      </c>
    </row>
    <row r="5" spans="1:60" x14ac:dyDescent="0.25">
      <c r="D5" s="10"/>
    </row>
    <row r="6" spans="1:60" ht="39.6" x14ac:dyDescent="0.25">
      <c r="A6" s="144" t="s">
        <v>124</v>
      </c>
      <c r="B6" s="146" t="s">
        <v>125</v>
      </c>
      <c r="C6" s="146" t="s">
        <v>126</v>
      </c>
      <c r="D6" s="145" t="s">
        <v>127</v>
      </c>
      <c r="E6" s="144" t="s">
        <v>128</v>
      </c>
      <c r="F6" s="143" t="s">
        <v>129</v>
      </c>
      <c r="G6" s="144" t="s">
        <v>31</v>
      </c>
      <c r="H6" s="147" t="s">
        <v>32</v>
      </c>
      <c r="I6" s="147" t="s">
        <v>130</v>
      </c>
      <c r="J6" s="147" t="s">
        <v>33</v>
      </c>
      <c r="K6" s="147" t="s">
        <v>131</v>
      </c>
      <c r="L6" s="147" t="s">
        <v>132</v>
      </c>
      <c r="M6" s="147" t="s">
        <v>133</v>
      </c>
      <c r="N6" s="147" t="s">
        <v>134</v>
      </c>
      <c r="O6" s="147" t="s">
        <v>135</v>
      </c>
      <c r="P6" s="147" t="s">
        <v>136</v>
      </c>
      <c r="Q6" s="147" t="s">
        <v>137</v>
      </c>
      <c r="R6" s="147" t="s">
        <v>138</v>
      </c>
      <c r="S6" s="147" t="s">
        <v>139</v>
      </c>
      <c r="T6" s="147" t="s">
        <v>140</v>
      </c>
      <c r="U6" s="147" t="s">
        <v>141</v>
      </c>
      <c r="V6" s="147" t="s">
        <v>142</v>
      </c>
      <c r="W6" s="147" t="s">
        <v>143</v>
      </c>
      <c r="X6" s="147" t="s">
        <v>144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4" t="s">
        <v>145</v>
      </c>
      <c r="B8" s="165" t="s">
        <v>83</v>
      </c>
      <c r="C8" s="183" t="s">
        <v>84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0</v>
      </c>
      <c r="J8" s="163"/>
      <c r="K8" s="163">
        <f>SUM(K9:K12)</f>
        <v>58544.87</v>
      </c>
      <c r="L8" s="163"/>
      <c r="M8" s="163">
        <f>SUM(M9:M12)</f>
        <v>0</v>
      </c>
      <c r="N8" s="163"/>
      <c r="O8" s="163">
        <f>SUM(O9:O12)</f>
        <v>0.08</v>
      </c>
      <c r="P8" s="163"/>
      <c r="Q8" s="163">
        <f>SUM(Q9:Q12)</f>
        <v>0.23</v>
      </c>
      <c r="R8" s="163"/>
      <c r="S8" s="163"/>
      <c r="T8" s="163"/>
      <c r="U8" s="163"/>
      <c r="V8" s="163">
        <f>SUM(V9:V12)</f>
        <v>0</v>
      </c>
      <c r="W8" s="163"/>
      <c r="X8" s="163"/>
      <c r="AG8" t="s">
        <v>146</v>
      </c>
    </row>
    <row r="9" spans="1:60" ht="20.399999999999999" outlineLevel="1" x14ac:dyDescent="0.25">
      <c r="A9" s="176">
        <v>1</v>
      </c>
      <c r="B9" s="177" t="s">
        <v>644</v>
      </c>
      <c r="C9" s="186" t="s">
        <v>645</v>
      </c>
      <c r="D9" s="178" t="s">
        <v>181</v>
      </c>
      <c r="E9" s="179">
        <v>1</v>
      </c>
      <c r="F9" s="180"/>
      <c r="G9" s="181">
        <f>ROUND(E9*F9,2)</f>
        <v>0</v>
      </c>
      <c r="H9" s="158">
        <v>0</v>
      </c>
      <c r="I9" s="157">
        <f>ROUND(E9*H9,2)</f>
        <v>0</v>
      </c>
      <c r="J9" s="158">
        <v>915</v>
      </c>
      <c r="K9" s="157">
        <f>ROUND(E9*J9,2)</f>
        <v>915</v>
      </c>
      <c r="L9" s="157">
        <v>15</v>
      </c>
      <c r="M9" s="157">
        <f>G9*(1+L9/100)</f>
        <v>0</v>
      </c>
      <c r="N9" s="157">
        <v>1.7000000000000001E-4</v>
      </c>
      <c r="O9" s="157">
        <f>ROUND(E9*N9,2)</f>
        <v>0</v>
      </c>
      <c r="P9" s="157">
        <v>0.22625000000000001</v>
      </c>
      <c r="Q9" s="157">
        <f>ROUND(E9*P9,2)</f>
        <v>0.23</v>
      </c>
      <c r="R9" s="157"/>
      <c r="S9" s="157" t="s">
        <v>198</v>
      </c>
      <c r="T9" s="157" t="s">
        <v>151</v>
      </c>
      <c r="U9" s="157">
        <v>0</v>
      </c>
      <c r="V9" s="157">
        <f>ROUND(E9*U9,2)</f>
        <v>0</v>
      </c>
      <c r="W9" s="157"/>
      <c r="X9" s="157" t="s">
        <v>152</v>
      </c>
      <c r="Y9" s="148"/>
      <c r="Z9" s="148"/>
      <c r="AA9" s="148"/>
      <c r="AB9" s="148"/>
      <c r="AC9" s="148"/>
      <c r="AD9" s="148"/>
      <c r="AE9" s="148"/>
      <c r="AF9" s="148"/>
      <c r="AG9" s="148" t="s">
        <v>646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0.399999999999999" outlineLevel="1" x14ac:dyDescent="0.25">
      <c r="A10" s="176">
        <v>2</v>
      </c>
      <c r="B10" s="177" t="s">
        <v>647</v>
      </c>
      <c r="C10" s="186" t="s">
        <v>648</v>
      </c>
      <c r="D10" s="178" t="s">
        <v>181</v>
      </c>
      <c r="E10" s="179">
        <v>1</v>
      </c>
      <c r="F10" s="180"/>
      <c r="G10" s="181">
        <f>ROUND(E10*F10,2)</f>
        <v>0</v>
      </c>
      <c r="H10" s="158">
        <v>0</v>
      </c>
      <c r="I10" s="157">
        <f>ROUND(E10*H10,2)</f>
        <v>0</v>
      </c>
      <c r="J10" s="158">
        <v>55606</v>
      </c>
      <c r="K10" s="157">
        <f>ROUND(E10*J10,2)</f>
        <v>55606</v>
      </c>
      <c r="L10" s="157">
        <v>15</v>
      </c>
      <c r="M10" s="157">
        <f>G10*(1+L10/100)</f>
        <v>0</v>
      </c>
      <c r="N10" s="157">
        <v>8.2110000000000002E-2</v>
      </c>
      <c r="O10" s="157">
        <f>ROUND(E10*N10,2)</f>
        <v>0.08</v>
      </c>
      <c r="P10" s="157">
        <v>0</v>
      </c>
      <c r="Q10" s="157">
        <f>ROUND(E10*P10,2)</f>
        <v>0</v>
      </c>
      <c r="R10" s="157"/>
      <c r="S10" s="157" t="s">
        <v>198</v>
      </c>
      <c r="T10" s="157" t="s">
        <v>151</v>
      </c>
      <c r="U10" s="157">
        <v>0</v>
      </c>
      <c r="V10" s="157">
        <f>ROUND(E10*U10,2)</f>
        <v>0</v>
      </c>
      <c r="W10" s="157"/>
      <c r="X10" s="157" t="s">
        <v>152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646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0.399999999999999" outlineLevel="1" x14ac:dyDescent="0.25">
      <c r="A11" s="176">
        <v>3</v>
      </c>
      <c r="B11" s="177" t="s">
        <v>649</v>
      </c>
      <c r="C11" s="186" t="s">
        <v>650</v>
      </c>
      <c r="D11" s="178" t="s">
        <v>181</v>
      </c>
      <c r="E11" s="179">
        <v>1</v>
      </c>
      <c r="F11" s="180"/>
      <c r="G11" s="181">
        <f>ROUND(E11*F11,2)</f>
        <v>0</v>
      </c>
      <c r="H11" s="158">
        <v>0</v>
      </c>
      <c r="I11" s="157">
        <f>ROUND(E11*H11,2)</f>
        <v>0</v>
      </c>
      <c r="J11" s="158">
        <v>1000</v>
      </c>
      <c r="K11" s="157">
        <f>ROUND(E11*J11,2)</f>
        <v>1000</v>
      </c>
      <c r="L11" s="157">
        <v>15</v>
      </c>
      <c r="M11" s="157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7"/>
      <c r="S11" s="157" t="s">
        <v>198</v>
      </c>
      <c r="T11" s="157" t="s">
        <v>151</v>
      </c>
      <c r="U11" s="157">
        <v>0</v>
      </c>
      <c r="V11" s="157">
        <f>ROUND(E11*U11,2)</f>
        <v>0</v>
      </c>
      <c r="W11" s="157"/>
      <c r="X11" s="157" t="s">
        <v>152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646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0.399999999999999" outlineLevel="1" x14ac:dyDescent="0.25">
      <c r="A12" s="176">
        <v>4</v>
      </c>
      <c r="B12" s="177" t="s">
        <v>651</v>
      </c>
      <c r="C12" s="186" t="s">
        <v>652</v>
      </c>
      <c r="D12" s="178" t="s">
        <v>0</v>
      </c>
      <c r="E12" s="179">
        <v>575.21</v>
      </c>
      <c r="F12" s="180"/>
      <c r="G12" s="181">
        <f>ROUND(E12*F12,2)</f>
        <v>0</v>
      </c>
      <c r="H12" s="158">
        <v>0</v>
      </c>
      <c r="I12" s="157">
        <f>ROUND(E12*H12,2)</f>
        <v>0</v>
      </c>
      <c r="J12" s="158">
        <v>1.78</v>
      </c>
      <c r="K12" s="157">
        <f>ROUND(E12*J12,2)</f>
        <v>1023.87</v>
      </c>
      <c r="L12" s="157">
        <v>15</v>
      </c>
      <c r="M12" s="157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7"/>
      <c r="S12" s="157" t="s">
        <v>198</v>
      </c>
      <c r="T12" s="157" t="s">
        <v>151</v>
      </c>
      <c r="U12" s="157">
        <v>0</v>
      </c>
      <c r="V12" s="157">
        <f>ROUND(E12*U12,2)</f>
        <v>0</v>
      </c>
      <c r="W12" s="157"/>
      <c r="X12" s="157" t="s">
        <v>152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646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x14ac:dyDescent="0.25">
      <c r="A13" s="164" t="s">
        <v>145</v>
      </c>
      <c r="B13" s="165" t="s">
        <v>85</v>
      </c>
      <c r="C13" s="183" t="s">
        <v>86</v>
      </c>
      <c r="D13" s="166"/>
      <c r="E13" s="167"/>
      <c r="F13" s="168"/>
      <c r="G13" s="169">
        <f>SUMIF(AG14:AG16,"&lt;&gt;NOR",G14:G16)</f>
        <v>0</v>
      </c>
      <c r="H13" s="163"/>
      <c r="I13" s="163">
        <f>SUM(I14:I16)</f>
        <v>0</v>
      </c>
      <c r="J13" s="163"/>
      <c r="K13" s="163">
        <f>SUM(K14:K16)</f>
        <v>7392</v>
      </c>
      <c r="L13" s="163"/>
      <c r="M13" s="163">
        <f>SUM(M14:M16)</f>
        <v>0</v>
      </c>
      <c r="N13" s="163"/>
      <c r="O13" s="163">
        <f>SUM(O14:O16)</f>
        <v>0.03</v>
      </c>
      <c r="P13" s="163"/>
      <c r="Q13" s="163">
        <f>SUM(Q14:Q16)</f>
        <v>0</v>
      </c>
      <c r="R13" s="163"/>
      <c r="S13" s="163"/>
      <c r="T13" s="163"/>
      <c r="U13" s="163"/>
      <c r="V13" s="163">
        <f>SUM(V14:V16)</f>
        <v>0</v>
      </c>
      <c r="W13" s="163"/>
      <c r="X13" s="163"/>
      <c r="AG13" t="s">
        <v>146</v>
      </c>
    </row>
    <row r="14" spans="1:60" ht="30.6" outlineLevel="1" x14ac:dyDescent="0.25">
      <c r="A14" s="176">
        <v>5</v>
      </c>
      <c r="B14" s="177" t="s">
        <v>653</v>
      </c>
      <c r="C14" s="186" t="s">
        <v>654</v>
      </c>
      <c r="D14" s="178" t="s">
        <v>655</v>
      </c>
      <c r="E14" s="179">
        <v>1</v>
      </c>
      <c r="F14" s="180"/>
      <c r="G14" s="181">
        <f>ROUND(E14*F14,2)</f>
        <v>0</v>
      </c>
      <c r="H14" s="158">
        <v>0</v>
      </c>
      <c r="I14" s="157">
        <f>ROUND(E14*H14,2)</f>
        <v>0</v>
      </c>
      <c r="J14" s="158">
        <v>2226</v>
      </c>
      <c r="K14" s="157">
        <f>ROUND(E14*J14,2)</f>
        <v>2226</v>
      </c>
      <c r="L14" s="157">
        <v>15</v>
      </c>
      <c r="M14" s="157">
        <f>G14*(1+L14/100)</f>
        <v>0</v>
      </c>
      <c r="N14" s="157">
        <v>5.3200000000000001E-3</v>
      </c>
      <c r="O14" s="157">
        <f>ROUND(E14*N14,2)</f>
        <v>0.01</v>
      </c>
      <c r="P14" s="157">
        <v>0</v>
      </c>
      <c r="Q14" s="157">
        <f>ROUND(E14*P14,2)</f>
        <v>0</v>
      </c>
      <c r="R14" s="157"/>
      <c r="S14" s="157" t="s">
        <v>198</v>
      </c>
      <c r="T14" s="157" t="s">
        <v>151</v>
      </c>
      <c r="U14" s="157">
        <v>0</v>
      </c>
      <c r="V14" s="157">
        <f>ROUND(E14*U14,2)</f>
        <v>0</v>
      </c>
      <c r="W14" s="157"/>
      <c r="X14" s="157" t="s">
        <v>152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646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6">
        <v>6</v>
      </c>
      <c r="B15" s="177" t="s">
        <v>656</v>
      </c>
      <c r="C15" s="186" t="s">
        <v>657</v>
      </c>
      <c r="D15" s="178" t="s">
        <v>181</v>
      </c>
      <c r="E15" s="179">
        <v>1</v>
      </c>
      <c r="F15" s="180"/>
      <c r="G15" s="181">
        <f>ROUND(E15*F15,2)</f>
        <v>0</v>
      </c>
      <c r="H15" s="158">
        <v>0</v>
      </c>
      <c r="I15" s="157">
        <f>ROUND(E15*H15,2)</f>
        <v>0</v>
      </c>
      <c r="J15" s="158">
        <v>2586</v>
      </c>
      <c r="K15" s="157">
        <f>ROUND(E15*J15,2)</f>
        <v>2586</v>
      </c>
      <c r="L15" s="157">
        <v>15</v>
      </c>
      <c r="M15" s="157">
        <f>G15*(1+L15/100)</f>
        <v>0</v>
      </c>
      <c r="N15" s="157">
        <v>6.5700000000000003E-3</v>
      </c>
      <c r="O15" s="157">
        <f>ROUND(E15*N15,2)</f>
        <v>0.01</v>
      </c>
      <c r="P15" s="157">
        <v>0</v>
      </c>
      <c r="Q15" s="157">
        <f>ROUND(E15*P15,2)</f>
        <v>0</v>
      </c>
      <c r="R15" s="157"/>
      <c r="S15" s="157" t="s">
        <v>198</v>
      </c>
      <c r="T15" s="157" t="s">
        <v>151</v>
      </c>
      <c r="U15" s="157">
        <v>0</v>
      </c>
      <c r="V15" s="157">
        <f>ROUND(E15*U15,2)</f>
        <v>0</v>
      </c>
      <c r="W15" s="157"/>
      <c r="X15" s="157" t="s">
        <v>152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646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6">
        <v>7</v>
      </c>
      <c r="B16" s="177" t="s">
        <v>658</v>
      </c>
      <c r="C16" s="186" t="s">
        <v>659</v>
      </c>
      <c r="D16" s="178" t="s">
        <v>181</v>
      </c>
      <c r="E16" s="179">
        <v>1</v>
      </c>
      <c r="F16" s="180"/>
      <c r="G16" s="181">
        <f>ROUND(E16*F16,2)</f>
        <v>0</v>
      </c>
      <c r="H16" s="158">
        <v>0</v>
      </c>
      <c r="I16" s="157">
        <f>ROUND(E16*H16,2)</f>
        <v>0</v>
      </c>
      <c r="J16" s="158">
        <v>2580</v>
      </c>
      <c r="K16" s="157">
        <f>ROUND(E16*J16,2)</f>
        <v>2580</v>
      </c>
      <c r="L16" s="157">
        <v>15</v>
      </c>
      <c r="M16" s="157">
        <f>G16*(1+L16/100)</f>
        <v>0</v>
      </c>
      <c r="N16" s="157">
        <v>6.5700000000000003E-3</v>
      </c>
      <c r="O16" s="157">
        <f>ROUND(E16*N16,2)</f>
        <v>0.01</v>
      </c>
      <c r="P16" s="157">
        <v>0</v>
      </c>
      <c r="Q16" s="157">
        <f>ROUND(E16*P16,2)</f>
        <v>0</v>
      </c>
      <c r="R16" s="157"/>
      <c r="S16" s="157" t="s">
        <v>198</v>
      </c>
      <c r="T16" s="157" t="s">
        <v>151</v>
      </c>
      <c r="U16" s="157">
        <v>0</v>
      </c>
      <c r="V16" s="157">
        <f>ROUND(E16*U16,2)</f>
        <v>0</v>
      </c>
      <c r="W16" s="157"/>
      <c r="X16" s="157" t="s">
        <v>152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646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5">
      <c r="A17" s="164" t="s">
        <v>145</v>
      </c>
      <c r="B17" s="165" t="s">
        <v>87</v>
      </c>
      <c r="C17" s="183" t="s">
        <v>88</v>
      </c>
      <c r="D17" s="166"/>
      <c r="E17" s="167"/>
      <c r="F17" s="168"/>
      <c r="G17" s="169">
        <f>SUMIF(AG18:AG29,"&lt;&gt;NOR",G18:G29)</f>
        <v>0</v>
      </c>
      <c r="H17" s="163"/>
      <c r="I17" s="163">
        <f>SUM(I18:I29)</f>
        <v>0</v>
      </c>
      <c r="J17" s="163"/>
      <c r="K17" s="163">
        <f>SUM(K18:K29)</f>
        <v>63868.480000000003</v>
      </c>
      <c r="L17" s="163"/>
      <c r="M17" s="163">
        <f>SUM(M18:M29)</f>
        <v>0</v>
      </c>
      <c r="N17" s="163"/>
      <c r="O17" s="163">
        <f>SUM(O18:O29)</f>
        <v>7.0000000000000007E-2</v>
      </c>
      <c r="P17" s="163"/>
      <c r="Q17" s="163">
        <f>SUM(Q18:Q29)</f>
        <v>0.19</v>
      </c>
      <c r="R17" s="163"/>
      <c r="S17" s="163"/>
      <c r="T17" s="163"/>
      <c r="U17" s="163"/>
      <c r="V17" s="163">
        <f>SUM(V18:V29)</f>
        <v>0</v>
      </c>
      <c r="W17" s="163"/>
      <c r="X17" s="163"/>
      <c r="AG17" t="s">
        <v>146</v>
      </c>
    </row>
    <row r="18" spans="1:60" outlineLevel="1" x14ac:dyDescent="0.25">
      <c r="A18" s="176">
        <v>8</v>
      </c>
      <c r="B18" s="177" t="s">
        <v>660</v>
      </c>
      <c r="C18" s="186" t="s">
        <v>661</v>
      </c>
      <c r="D18" s="178" t="s">
        <v>338</v>
      </c>
      <c r="E18" s="179">
        <v>20</v>
      </c>
      <c r="F18" s="180"/>
      <c r="G18" s="181">
        <f t="shared" ref="G18:G29" si="0">ROUND(E18*F18,2)</f>
        <v>0</v>
      </c>
      <c r="H18" s="158">
        <v>0</v>
      </c>
      <c r="I18" s="157">
        <f t="shared" ref="I18:I29" si="1">ROUND(E18*H18,2)</f>
        <v>0</v>
      </c>
      <c r="J18" s="158">
        <v>52.3</v>
      </c>
      <c r="K18" s="157">
        <f t="shared" ref="K18:K29" si="2">ROUND(E18*J18,2)</f>
        <v>1046</v>
      </c>
      <c r="L18" s="157">
        <v>15</v>
      </c>
      <c r="M18" s="157">
        <f t="shared" ref="M18:M29" si="3">G18*(1+L18/100)</f>
        <v>0</v>
      </c>
      <c r="N18" s="157">
        <v>4.0000000000000003E-5</v>
      </c>
      <c r="O18" s="157">
        <f t="shared" ref="O18:O29" si="4">ROUND(E18*N18,2)</f>
        <v>0</v>
      </c>
      <c r="P18" s="157">
        <v>2.5400000000000002E-3</v>
      </c>
      <c r="Q18" s="157">
        <f t="shared" ref="Q18:Q29" si="5">ROUND(E18*P18,2)</f>
        <v>0.05</v>
      </c>
      <c r="R18" s="157"/>
      <c r="S18" s="157" t="s">
        <v>198</v>
      </c>
      <c r="T18" s="157" t="s">
        <v>151</v>
      </c>
      <c r="U18" s="157">
        <v>0</v>
      </c>
      <c r="V18" s="157">
        <f t="shared" ref="V18:V29" si="6">ROUND(E18*U18,2)</f>
        <v>0</v>
      </c>
      <c r="W18" s="157"/>
      <c r="X18" s="157" t="s">
        <v>152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646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6">
        <v>9</v>
      </c>
      <c r="B19" s="177" t="s">
        <v>662</v>
      </c>
      <c r="C19" s="186" t="s">
        <v>663</v>
      </c>
      <c r="D19" s="178" t="s">
        <v>338</v>
      </c>
      <c r="E19" s="179">
        <v>30</v>
      </c>
      <c r="F19" s="180"/>
      <c r="G19" s="181">
        <f t="shared" si="0"/>
        <v>0</v>
      </c>
      <c r="H19" s="158">
        <v>0</v>
      </c>
      <c r="I19" s="157">
        <f t="shared" si="1"/>
        <v>0</v>
      </c>
      <c r="J19" s="158">
        <v>75.400000000000006</v>
      </c>
      <c r="K19" s="157">
        <f t="shared" si="2"/>
        <v>2262</v>
      </c>
      <c r="L19" s="157">
        <v>15</v>
      </c>
      <c r="M19" s="157">
        <f t="shared" si="3"/>
        <v>0</v>
      </c>
      <c r="N19" s="157">
        <v>5.0000000000000002E-5</v>
      </c>
      <c r="O19" s="157">
        <f t="shared" si="4"/>
        <v>0</v>
      </c>
      <c r="P19" s="157">
        <v>4.7299999999999998E-3</v>
      </c>
      <c r="Q19" s="157">
        <f t="shared" si="5"/>
        <v>0.14000000000000001</v>
      </c>
      <c r="R19" s="157"/>
      <c r="S19" s="157" t="s">
        <v>198</v>
      </c>
      <c r="T19" s="157" t="s">
        <v>151</v>
      </c>
      <c r="U19" s="157">
        <v>0</v>
      </c>
      <c r="V19" s="157">
        <f t="shared" si="6"/>
        <v>0</v>
      </c>
      <c r="W19" s="157"/>
      <c r="X19" s="157" t="s">
        <v>152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646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0.399999999999999" outlineLevel="1" x14ac:dyDescent="0.25">
      <c r="A20" s="176">
        <v>10</v>
      </c>
      <c r="B20" s="177" t="s">
        <v>664</v>
      </c>
      <c r="C20" s="186" t="s">
        <v>665</v>
      </c>
      <c r="D20" s="178" t="s">
        <v>338</v>
      </c>
      <c r="E20" s="179">
        <v>50</v>
      </c>
      <c r="F20" s="180"/>
      <c r="G20" s="181">
        <f t="shared" si="0"/>
        <v>0</v>
      </c>
      <c r="H20" s="158">
        <v>0</v>
      </c>
      <c r="I20" s="157">
        <f t="shared" si="1"/>
        <v>0</v>
      </c>
      <c r="J20" s="158">
        <v>369</v>
      </c>
      <c r="K20" s="157">
        <f t="shared" si="2"/>
        <v>18450</v>
      </c>
      <c r="L20" s="157">
        <v>15</v>
      </c>
      <c r="M20" s="157">
        <f t="shared" si="3"/>
        <v>0</v>
      </c>
      <c r="N20" s="157">
        <v>4.6999999999999999E-4</v>
      </c>
      <c r="O20" s="157">
        <f t="shared" si="4"/>
        <v>0.02</v>
      </c>
      <c r="P20" s="157">
        <v>0</v>
      </c>
      <c r="Q20" s="157">
        <f t="shared" si="5"/>
        <v>0</v>
      </c>
      <c r="R20" s="157"/>
      <c r="S20" s="157" t="s">
        <v>198</v>
      </c>
      <c r="T20" s="157" t="s">
        <v>151</v>
      </c>
      <c r="U20" s="157">
        <v>0</v>
      </c>
      <c r="V20" s="157">
        <f t="shared" si="6"/>
        <v>0</v>
      </c>
      <c r="W20" s="157"/>
      <c r="X20" s="157" t="s">
        <v>152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646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0.399999999999999" outlineLevel="1" x14ac:dyDescent="0.25">
      <c r="A21" s="176">
        <v>11</v>
      </c>
      <c r="B21" s="177" t="s">
        <v>666</v>
      </c>
      <c r="C21" s="186" t="s">
        <v>667</v>
      </c>
      <c r="D21" s="178" t="s">
        <v>338</v>
      </c>
      <c r="E21" s="179">
        <v>20</v>
      </c>
      <c r="F21" s="180"/>
      <c r="G21" s="181">
        <f t="shared" si="0"/>
        <v>0</v>
      </c>
      <c r="H21" s="158">
        <v>0</v>
      </c>
      <c r="I21" s="157">
        <f t="shared" si="1"/>
        <v>0</v>
      </c>
      <c r="J21" s="158">
        <v>423</v>
      </c>
      <c r="K21" s="157">
        <f t="shared" si="2"/>
        <v>8460</v>
      </c>
      <c r="L21" s="157">
        <v>15</v>
      </c>
      <c r="M21" s="157">
        <f t="shared" si="3"/>
        <v>0</v>
      </c>
      <c r="N21" s="157">
        <v>5.8E-4</v>
      </c>
      <c r="O21" s="157">
        <f t="shared" si="4"/>
        <v>0.01</v>
      </c>
      <c r="P21" s="157">
        <v>0</v>
      </c>
      <c r="Q21" s="157">
        <f t="shared" si="5"/>
        <v>0</v>
      </c>
      <c r="R21" s="157"/>
      <c r="S21" s="157" t="s">
        <v>198</v>
      </c>
      <c r="T21" s="157" t="s">
        <v>151</v>
      </c>
      <c r="U21" s="157">
        <v>0</v>
      </c>
      <c r="V21" s="157">
        <f t="shared" si="6"/>
        <v>0</v>
      </c>
      <c r="W21" s="157"/>
      <c r="X21" s="157" t="s">
        <v>152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646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0.399999999999999" outlineLevel="1" x14ac:dyDescent="0.25">
      <c r="A22" s="176">
        <v>12</v>
      </c>
      <c r="B22" s="177" t="s">
        <v>668</v>
      </c>
      <c r="C22" s="186" t="s">
        <v>669</v>
      </c>
      <c r="D22" s="178" t="s">
        <v>338</v>
      </c>
      <c r="E22" s="179">
        <v>20</v>
      </c>
      <c r="F22" s="180"/>
      <c r="G22" s="181">
        <f t="shared" si="0"/>
        <v>0</v>
      </c>
      <c r="H22" s="158">
        <v>0</v>
      </c>
      <c r="I22" s="157">
        <f t="shared" si="1"/>
        <v>0</v>
      </c>
      <c r="J22" s="158">
        <v>492</v>
      </c>
      <c r="K22" s="157">
        <f t="shared" si="2"/>
        <v>9840</v>
      </c>
      <c r="L22" s="157">
        <v>15</v>
      </c>
      <c r="M22" s="157">
        <f t="shared" si="3"/>
        <v>0</v>
      </c>
      <c r="N22" s="157">
        <v>7.2999999999999996E-4</v>
      </c>
      <c r="O22" s="157">
        <f t="shared" si="4"/>
        <v>0.01</v>
      </c>
      <c r="P22" s="157">
        <v>0</v>
      </c>
      <c r="Q22" s="157">
        <f t="shared" si="5"/>
        <v>0</v>
      </c>
      <c r="R22" s="157"/>
      <c r="S22" s="157" t="s">
        <v>198</v>
      </c>
      <c r="T22" s="157" t="s">
        <v>151</v>
      </c>
      <c r="U22" s="157">
        <v>0</v>
      </c>
      <c r="V22" s="157">
        <f t="shared" si="6"/>
        <v>0</v>
      </c>
      <c r="W22" s="157"/>
      <c r="X22" s="157" t="s">
        <v>152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646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0.399999999999999" outlineLevel="1" x14ac:dyDescent="0.25">
      <c r="A23" s="176">
        <v>13</v>
      </c>
      <c r="B23" s="177" t="s">
        <v>670</v>
      </c>
      <c r="C23" s="186" t="s">
        <v>671</v>
      </c>
      <c r="D23" s="178" t="s">
        <v>338</v>
      </c>
      <c r="E23" s="179">
        <v>20</v>
      </c>
      <c r="F23" s="180"/>
      <c r="G23" s="181">
        <f t="shared" si="0"/>
        <v>0</v>
      </c>
      <c r="H23" s="158">
        <v>0</v>
      </c>
      <c r="I23" s="157">
        <f t="shared" si="1"/>
        <v>0</v>
      </c>
      <c r="J23" s="158">
        <v>651</v>
      </c>
      <c r="K23" s="157">
        <f t="shared" si="2"/>
        <v>13020</v>
      </c>
      <c r="L23" s="157">
        <v>15</v>
      </c>
      <c r="M23" s="157">
        <f t="shared" si="3"/>
        <v>0</v>
      </c>
      <c r="N23" s="157">
        <v>1.2700000000000001E-3</v>
      </c>
      <c r="O23" s="157">
        <f t="shared" si="4"/>
        <v>0.03</v>
      </c>
      <c r="P23" s="157">
        <v>0</v>
      </c>
      <c r="Q23" s="157">
        <f t="shared" si="5"/>
        <v>0</v>
      </c>
      <c r="R23" s="157"/>
      <c r="S23" s="157" t="s">
        <v>198</v>
      </c>
      <c r="T23" s="157" t="s">
        <v>151</v>
      </c>
      <c r="U23" s="157">
        <v>0</v>
      </c>
      <c r="V23" s="157">
        <f t="shared" si="6"/>
        <v>0</v>
      </c>
      <c r="W23" s="157"/>
      <c r="X23" s="157" t="s">
        <v>152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646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0.399999999999999" outlineLevel="1" x14ac:dyDescent="0.25">
      <c r="A24" s="176">
        <v>14</v>
      </c>
      <c r="B24" s="177" t="s">
        <v>672</v>
      </c>
      <c r="C24" s="186" t="s">
        <v>673</v>
      </c>
      <c r="D24" s="178" t="s">
        <v>338</v>
      </c>
      <c r="E24" s="179">
        <v>8</v>
      </c>
      <c r="F24" s="180"/>
      <c r="G24" s="181">
        <f t="shared" si="0"/>
        <v>0</v>
      </c>
      <c r="H24" s="158">
        <v>0</v>
      </c>
      <c r="I24" s="157">
        <f t="shared" si="1"/>
        <v>0</v>
      </c>
      <c r="J24" s="158">
        <v>192</v>
      </c>
      <c r="K24" s="157">
        <f t="shared" si="2"/>
        <v>1536</v>
      </c>
      <c r="L24" s="157">
        <v>15</v>
      </c>
      <c r="M24" s="157">
        <f t="shared" si="3"/>
        <v>0</v>
      </c>
      <c r="N24" s="157">
        <v>5.0000000000000002E-5</v>
      </c>
      <c r="O24" s="157">
        <f t="shared" si="4"/>
        <v>0</v>
      </c>
      <c r="P24" s="157">
        <v>0</v>
      </c>
      <c r="Q24" s="157">
        <f t="shared" si="5"/>
        <v>0</v>
      </c>
      <c r="R24" s="157"/>
      <c r="S24" s="157" t="s">
        <v>198</v>
      </c>
      <c r="T24" s="157" t="s">
        <v>151</v>
      </c>
      <c r="U24" s="157">
        <v>0</v>
      </c>
      <c r="V24" s="157">
        <f t="shared" si="6"/>
        <v>0</v>
      </c>
      <c r="W24" s="157"/>
      <c r="X24" s="157" t="s">
        <v>152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646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0.399999999999999" outlineLevel="1" x14ac:dyDescent="0.25">
      <c r="A25" s="176">
        <v>15</v>
      </c>
      <c r="B25" s="177" t="s">
        <v>674</v>
      </c>
      <c r="C25" s="186" t="s">
        <v>675</v>
      </c>
      <c r="D25" s="178" t="s">
        <v>181</v>
      </c>
      <c r="E25" s="179">
        <v>20</v>
      </c>
      <c r="F25" s="180"/>
      <c r="G25" s="181">
        <f t="shared" si="0"/>
        <v>0</v>
      </c>
      <c r="H25" s="158">
        <v>0</v>
      </c>
      <c r="I25" s="157">
        <f t="shared" si="1"/>
        <v>0</v>
      </c>
      <c r="J25" s="158">
        <v>149</v>
      </c>
      <c r="K25" s="157">
        <f t="shared" si="2"/>
        <v>2980</v>
      </c>
      <c r="L25" s="157">
        <v>15</v>
      </c>
      <c r="M25" s="157">
        <f t="shared" si="3"/>
        <v>0</v>
      </c>
      <c r="N25" s="157">
        <v>1.0000000000000001E-5</v>
      </c>
      <c r="O25" s="157">
        <f t="shared" si="4"/>
        <v>0</v>
      </c>
      <c r="P25" s="157">
        <v>0</v>
      </c>
      <c r="Q25" s="157">
        <f t="shared" si="5"/>
        <v>0</v>
      </c>
      <c r="R25" s="157"/>
      <c r="S25" s="157" t="s">
        <v>198</v>
      </c>
      <c r="T25" s="157" t="s">
        <v>151</v>
      </c>
      <c r="U25" s="157">
        <v>0</v>
      </c>
      <c r="V25" s="157">
        <f t="shared" si="6"/>
        <v>0</v>
      </c>
      <c r="W25" s="157"/>
      <c r="X25" s="157" t="s">
        <v>152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646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0.399999999999999" outlineLevel="1" x14ac:dyDescent="0.25">
      <c r="A26" s="176">
        <v>16</v>
      </c>
      <c r="B26" s="177" t="s">
        <v>676</v>
      </c>
      <c r="C26" s="186" t="s">
        <v>677</v>
      </c>
      <c r="D26" s="178" t="s">
        <v>181</v>
      </c>
      <c r="E26" s="179">
        <v>2</v>
      </c>
      <c r="F26" s="180"/>
      <c r="G26" s="181">
        <f t="shared" si="0"/>
        <v>0</v>
      </c>
      <c r="H26" s="158">
        <v>0</v>
      </c>
      <c r="I26" s="157">
        <f t="shared" si="1"/>
        <v>0</v>
      </c>
      <c r="J26" s="158">
        <v>206</v>
      </c>
      <c r="K26" s="157">
        <f t="shared" si="2"/>
        <v>412</v>
      </c>
      <c r="L26" s="157">
        <v>15</v>
      </c>
      <c r="M26" s="157">
        <f t="shared" si="3"/>
        <v>0</v>
      </c>
      <c r="N26" s="157">
        <v>5.0000000000000002E-5</v>
      </c>
      <c r="O26" s="157">
        <f t="shared" si="4"/>
        <v>0</v>
      </c>
      <c r="P26" s="157">
        <v>0</v>
      </c>
      <c r="Q26" s="157">
        <f t="shared" si="5"/>
        <v>0</v>
      </c>
      <c r="R26" s="157"/>
      <c r="S26" s="157" t="s">
        <v>198</v>
      </c>
      <c r="T26" s="157" t="s">
        <v>151</v>
      </c>
      <c r="U26" s="157">
        <v>0</v>
      </c>
      <c r="V26" s="157">
        <f t="shared" si="6"/>
        <v>0</v>
      </c>
      <c r="W26" s="157"/>
      <c r="X26" s="157" t="s">
        <v>152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646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76">
        <v>17</v>
      </c>
      <c r="B27" s="177" t="s">
        <v>678</v>
      </c>
      <c r="C27" s="186" t="s">
        <v>679</v>
      </c>
      <c r="D27" s="178" t="s">
        <v>338</v>
      </c>
      <c r="E27" s="179">
        <v>110</v>
      </c>
      <c r="F27" s="180"/>
      <c r="G27" s="181">
        <f t="shared" si="0"/>
        <v>0</v>
      </c>
      <c r="H27" s="158">
        <v>0</v>
      </c>
      <c r="I27" s="157">
        <f t="shared" si="1"/>
        <v>0</v>
      </c>
      <c r="J27" s="158">
        <v>20.399999999999999</v>
      </c>
      <c r="K27" s="157">
        <f t="shared" si="2"/>
        <v>2244</v>
      </c>
      <c r="L27" s="157">
        <v>15</v>
      </c>
      <c r="M27" s="157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7"/>
      <c r="S27" s="157" t="s">
        <v>198</v>
      </c>
      <c r="T27" s="157" t="s">
        <v>151</v>
      </c>
      <c r="U27" s="157">
        <v>0</v>
      </c>
      <c r="V27" s="157">
        <f t="shared" si="6"/>
        <v>0</v>
      </c>
      <c r="W27" s="157"/>
      <c r="X27" s="157" t="s">
        <v>152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646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0.399999999999999" outlineLevel="1" x14ac:dyDescent="0.25">
      <c r="A28" s="176">
        <v>18</v>
      </c>
      <c r="B28" s="177" t="s">
        <v>680</v>
      </c>
      <c r="C28" s="186" t="s">
        <v>681</v>
      </c>
      <c r="D28" s="178" t="s">
        <v>338</v>
      </c>
      <c r="E28" s="179">
        <v>40</v>
      </c>
      <c r="F28" s="180"/>
      <c r="G28" s="181">
        <f t="shared" si="0"/>
        <v>0</v>
      </c>
      <c r="H28" s="158">
        <v>0</v>
      </c>
      <c r="I28" s="157">
        <f t="shared" si="1"/>
        <v>0</v>
      </c>
      <c r="J28" s="158">
        <v>63</v>
      </c>
      <c r="K28" s="157">
        <f t="shared" si="2"/>
        <v>2520</v>
      </c>
      <c r="L28" s="157">
        <v>15</v>
      </c>
      <c r="M28" s="157">
        <f t="shared" si="3"/>
        <v>0</v>
      </c>
      <c r="N28" s="157">
        <v>9.0000000000000006E-5</v>
      </c>
      <c r="O28" s="157">
        <f t="shared" si="4"/>
        <v>0</v>
      </c>
      <c r="P28" s="157">
        <v>0</v>
      </c>
      <c r="Q28" s="157">
        <f t="shared" si="5"/>
        <v>0</v>
      </c>
      <c r="R28" s="157"/>
      <c r="S28" s="157" t="s">
        <v>198</v>
      </c>
      <c r="T28" s="157" t="s">
        <v>151</v>
      </c>
      <c r="U28" s="157">
        <v>0</v>
      </c>
      <c r="V28" s="157">
        <f t="shared" si="6"/>
        <v>0</v>
      </c>
      <c r="W28" s="157"/>
      <c r="X28" s="157" t="s">
        <v>152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646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0.399999999999999" outlineLevel="1" x14ac:dyDescent="0.25">
      <c r="A29" s="176">
        <v>19</v>
      </c>
      <c r="B29" s="177" t="s">
        <v>682</v>
      </c>
      <c r="C29" s="186" t="s">
        <v>683</v>
      </c>
      <c r="D29" s="178" t="s">
        <v>0</v>
      </c>
      <c r="E29" s="179">
        <v>627.70000000000005</v>
      </c>
      <c r="F29" s="180"/>
      <c r="G29" s="181">
        <f t="shared" si="0"/>
        <v>0</v>
      </c>
      <c r="H29" s="158">
        <v>0</v>
      </c>
      <c r="I29" s="157">
        <f t="shared" si="1"/>
        <v>0</v>
      </c>
      <c r="J29" s="158">
        <v>1.75</v>
      </c>
      <c r="K29" s="157">
        <f t="shared" si="2"/>
        <v>1098.48</v>
      </c>
      <c r="L29" s="157">
        <v>15</v>
      </c>
      <c r="M29" s="157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7"/>
      <c r="S29" s="157" t="s">
        <v>198</v>
      </c>
      <c r="T29" s="157" t="s">
        <v>151</v>
      </c>
      <c r="U29" s="157">
        <v>0</v>
      </c>
      <c r="V29" s="157">
        <f t="shared" si="6"/>
        <v>0</v>
      </c>
      <c r="W29" s="157"/>
      <c r="X29" s="157" t="s">
        <v>152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646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5">
      <c r="A30" s="164" t="s">
        <v>145</v>
      </c>
      <c r="B30" s="165" t="s">
        <v>89</v>
      </c>
      <c r="C30" s="183" t="s">
        <v>90</v>
      </c>
      <c r="D30" s="166"/>
      <c r="E30" s="167"/>
      <c r="F30" s="168"/>
      <c r="G30" s="169">
        <f>SUMIF(AG31:AG37,"&lt;&gt;NOR",G31:G37)</f>
        <v>0</v>
      </c>
      <c r="H30" s="163"/>
      <c r="I30" s="163">
        <f>SUM(I31:I37)</f>
        <v>0</v>
      </c>
      <c r="J30" s="163"/>
      <c r="K30" s="163">
        <f>SUM(K31:K37)</f>
        <v>13279</v>
      </c>
      <c r="L30" s="163"/>
      <c r="M30" s="163">
        <f>SUM(M31:M37)</f>
        <v>0</v>
      </c>
      <c r="N30" s="163"/>
      <c r="O30" s="163">
        <f>SUM(O31:O37)</f>
        <v>0</v>
      </c>
      <c r="P30" s="163"/>
      <c r="Q30" s="163">
        <f>SUM(Q31:Q37)</f>
        <v>0</v>
      </c>
      <c r="R30" s="163"/>
      <c r="S30" s="163"/>
      <c r="T30" s="163"/>
      <c r="U30" s="163"/>
      <c r="V30" s="163">
        <f>SUM(V31:V37)</f>
        <v>0</v>
      </c>
      <c r="W30" s="163"/>
      <c r="X30" s="163"/>
      <c r="AG30" t="s">
        <v>146</v>
      </c>
    </row>
    <row r="31" spans="1:60" ht="20.399999999999999" outlineLevel="1" x14ac:dyDescent="0.25">
      <c r="A31" s="176">
        <v>20</v>
      </c>
      <c r="B31" s="177" t="s">
        <v>684</v>
      </c>
      <c r="C31" s="186" t="s">
        <v>685</v>
      </c>
      <c r="D31" s="178" t="s">
        <v>181</v>
      </c>
      <c r="E31" s="179">
        <v>4</v>
      </c>
      <c r="F31" s="180"/>
      <c r="G31" s="181">
        <f t="shared" ref="G31:G37" si="7">ROUND(E31*F31,2)</f>
        <v>0</v>
      </c>
      <c r="H31" s="158">
        <v>0</v>
      </c>
      <c r="I31" s="157">
        <f t="shared" ref="I31:I37" si="8">ROUND(E31*H31,2)</f>
        <v>0</v>
      </c>
      <c r="J31" s="158">
        <v>305</v>
      </c>
      <c r="K31" s="157">
        <f t="shared" ref="K31:K37" si="9">ROUND(E31*J31,2)</f>
        <v>1220</v>
      </c>
      <c r="L31" s="157">
        <v>15</v>
      </c>
      <c r="M31" s="157">
        <f t="shared" ref="M31:M37" si="10">G31*(1+L31/100)</f>
        <v>0</v>
      </c>
      <c r="N31" s="157">
        <v>2.7E-4</v>
      </c>
      <c r="O31" s="157">
        <f t="shared" ref="O31:O37" si="11">ROUND(E31*N31,2)</f>
        <v>0</v>
      </c>
      <c r="P31" s="157">
        <v>0</v>
      </c>
      <c r="Q31" s="157">
        <f t="shared" ref="Q31:Q37" si="12">ROUND(E31*P31,2)</f>
        <v>0</v>
      </c>
      <c r="R31" s="157"/>
      <c r="S31" s="157" t="s">
        <v>198</v>
      </c>
      <c r="T31" s="157" t="s">
        <v>151</v>
      </c>
      <c r="U31" s="157">
        <v>0</v>
      </c>
      <c r="V31" s="157">
        <f t="shared" ref="V31:V37" si="13">ROUND(E31*U31,2)</f>
        <v>0</v>
      </c>
      <c r="W31" s="157"/>
      <c r="X31" s="157" t="s">
        <v>152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646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0.399999999999999" outlineLevel="1" x14ac:dyDescent="0.25">
      <c r="A32" s="176">
        <v>21</v>
      </c>
      <c r="B32" s="177" t="s">
        <v>686</v>
      </c>
      <c r="C32" s="186" t="s">
        <v>687</v>
      </c>
      <c r="D32" s="178" t="s">
        <v>181</v>
      </c>
      <c r="E32" s="179">
        <v>9</v>
      </c>
      <c r="F32" s="180"/>
      <c r="G32" s="181">
        <f t="shared" si="7"/>
        <v>0</v>
      </c>
      <c r="H32" s="158">
        <v>0</v>
      </c>
      <c r="I32" s="157">
        <f t="shared" si="8"/>
        <v>0</v>
      </c>
      <c r="J32" s="158">
        <v>384</v>
      </c>
      <c r="K32" s="157">
        <f t="shared" si="9"/>
        <v>3456</v>
      </c>
      <c r="L32" s="157">
        <v>15</v>
      </c>
      <c r="M32" s="157">
        <f t="shared" si="10"/>
        <v>0</v>
      </c>
      <c r="N32" s="157">
        <v>2.5999999999999998E-4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198</v>
      </c>
      <c r="T32" s="157" t="s">
        <v>151</v>
      </c>
      <c r="U32" s="157">
        <v>0</v>
      </c>
      <c r="V32" s="157">
        <f t="shared" si="13"/>
        <v>0</v>
      </c>
      <c r="W32" s="157"/>
      <c r="X32" s="157" t="s">
        <v>152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646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0.399999999999999" outlineLevel="1" x14ac:dyDescent="0.25">
      <c r="A33" s="176">
        <v>22</v>
      </c>
      <c r="B33" s="177" t="s">
        <v>688</v>
      </c>
      <c r="C33" s="186" t="s">
        <v>689</v>
      </c>
      <c r="D33" s="178" t="s">
        <v>181</v>
      </c>
      <c r="E33" s="179">
        <v>9</v>
      </c>
      <c r="F33" s="180"/>
      <c r="G33" s="181">
        <f t="shared" si="7"/>
        <v>0</v>
      </c>
      <c r="H33" s="158">
        <v>0</v>
      </c>
      <c r="I33" s="157">
        <f t="shared" si="8"/>
        <v>0</v>
      </c>
      <c r="J33" s="158">
        <v>333</v>
      </c>
      <c r="K33" s="157">
        <f t="shared" si="9"/>
        <v>2997</v>
      </c>
      <c r="L33" s="157">
        <v>15</v>
      </c>
      <c r="M33" s="157">
        <f t="shared" si="10"/>
        <v>0</v>
      </c>
      <c r="N33" s="157">
        <v>1.3999999999999999E-4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198</v>
      </c>
      <c r="T33" s="157" t="s">
        <v>151</v>
      </c>
      <c r="U33" s="157">
        <v>0</v>
      </c>
      <c r="V33" s="157">
        <f t="shared" si="13"/>
        <v>0</v>
      </c>
      <c r="W33" s="157"/>
      <c r="X33" s="157" t="s">
        <v>152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646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76">
        <v>23</v>
      </c>
      <c r="B34" s="177" t="s">
        <v>690</v>
      </c>
      <c r="C34" s="186" t="s">
        <v>691</v>
      </c>
      <c r="D34" s="178" t="s">
        <v>181</v>
      </c>
      <c r="E34" s="179">
        <v>1</v>
      </c>
      <c r="F34" s="180"/>
      <c r="G34" s="181">
        <f t="shared" si="7"/>
        <v>0</v>
      </c>
      <c r="H34" s="158">
        <v>0</v>
      </c>
      <c r="I34" s="157">
        <f t="shared" si="8"/>
        <v>0</v>
      </c>
      <c r="J34" s="158">
        <v>2420</v>
      </c>
      <c r="K34" s="157">
        <f t="shared" si="9"/>
        <v>2420</v>
      </c>
      <c r="L34" s="157">
        <v>15</v>
      </c>
      <c r="M34" s="157">
        <f t="shared" si="10"/>
        <v>0</v>
      </c>
      <c r="N34" s="157">
        <v>8.5999999999999998E-4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198</v>
      </c>
      <c r="T34" s="157" t="s">
        <v>151</v>
      </c>
      <c r="U34" s="157">
        <v>0</v>
      </c>
      <c r="V34" s="157">
        <f t="shared" si="13"/>
        <v>0</v>
      </c>
      <c r="W34" s="157"/>
      <c r="X34" s="157" t="s">
        <v>152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646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0.399999999999999" outlineLevel="1" x14ac:dyDescent="0.25">
      <c r="A35" s="176">
        <v>24</v>
      </c>
      <c r="B35" s="177" t="s">
        <v>692</v>
      </c>
      <c r="C35" s="186" t="s">
        <v>693</v>
      </c>
      <c r="D35" s="178" t="s">
        <v>181</v>
      </c>
      <c r="E35" s="179">
        <v>9</v>
      </c>
      <c r="F35" s="180"/>
      <c r="G35" s="181">
        <f t="shared" si="7"/>
        <v>0</v>
      </c>
      <c r="H35" s="158">
        <v>0</v>
      </c>
      <c r="I35" s="157">
        <f t="shared" si="8"/>
        <v>0</v>
      </c>
      <c r="J35" s="158">
        <v>251</v>
      </c>
      <c r="K35" s="157">
        <f t="shared" si="9"/>
        <v>2259</v>
      </c>
      <c r="L35" s="157">
        <v>15</v>
      </c>
      <c r="M35" s="157">
        <f t="shared" si="10"/>
        <v>0</v>
      </c>
      <c r="N35" s="157">
        <v>2.7999999999999998E-4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198</v>
      </c>
      <c r="T35" s="157" t="s">
        <v>151</v>
      </c>
      <c r="U35" s="157">
        <v>0</v>
      </c>
      <c r="V35" s="157">
        <f t="shared" si="13"/>
        <v>0</v>
      </c>
      <c r="W35" s="157"/>
      <c r="X35" s="157" t="s">
        <v>152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646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6">
        <v>25</v>
      </c>
      <c r="B36" s="177" t="s">
        <v>694</v>
      </c>
      <c r="C36" s="186" t="s">
        <v>695</v>
      </c>
      <c r="D36" s="178" t="s">
        <v>181</v>
      </c>
      <c r="E36" s="179">
        <v>2</v>
      </c>
      <c r="F36" s="180"/>
      <c r="G36" s="181">
        <f t="shared" si="7"/>
        <v>0</v>
      </c>
      <c r="H36" s="158">
        <v>0</v>
      </c>
      <c r="I36" s="157">
        <f t="shared" si="8"/>
        <v>0</v>
      </c>
      <c r="J36" s="158">
        <v>292</v>
      </c>
      <c r="K36" s="157">
        <f t="shared" si="9"/>
        <v>584</v>
      </c>
      <c r="L36" s="157">
        <v>15</v>
      </c>
      <c r="M36" s="157">
        <f t="shared" si="10"/>
        <v>0</v>
      </c>
      <c r="N36" s="157">
        <v>2.2000000000000001E-4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198</v>
      </c>
      <c r="T36" s="157" t="s">
        <v>151</v>
      </c>
      <c r="U36" s="157">
        <v>0</v>
      </c>
      <c r="V36" s="157">
        <f t="shared" si="13"/>
        <v>0</v>
      </c>
      <c r="W36" s="157"/>
      <c r="X36" s="157" t="s">
        <v>152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646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6">
        <v>26</v>
      </c>
      <c r="B37" s="177" t="s">
        <v>696</v>
      </c>
      <c r="C37" s="186" t="s">
        <v>697</v>
      </c>
      <c r="D37" s="178" t="s">
        <v>181</v>
      </c>
      <c r="E37" s="179">
        <v>1</v>
      </c>
      <c r="F37" s="180"/>
      <c r="G37" s="181">
        <f t="shared" si="7"/>
        <v>0</v>
      </c>
      <c r="H37" s="158">
        <v>0</v>
      </c>
      <c r="I37" s="157">
        <f t="shared" si="8"/>
        <v>0</v>
      </c>
      <c r="J37" s="158">
        <v>343</v>
      </c>
      <c r="K37" s="157">
        <f t="shared" si="9"/>
        <v>343</v>
      </c>
      <c r="L37" s="157">
        <v>15</v>
      </c>
      <c r="M37" s="157">
        <f t="shared" si="10"/>
        <v>0</v>
      </c>
      <c r="N37" s="157">
        <v>3.4000000000000002E-4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198</v>
      </c>
      <c r="T37" s="157" t="s">
        <v>151</v>
      </c>
      <c r="U37" s="157">
        <v>0</v>
      </c>
      <c r="V37" s="157">
        <f t="shared" si="13"/>
        <v>0</v>
      </c>
      <c r="W37" s="157"/>
      <c r="X37" s="157" t="s">
        <v>152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646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5">
      <c r="A38" s="164" t="s">
        <v>145</v>
      </c>
      <c r="B38" s="165" t="s">
        <v>91</v>
      </c>
      <c r="C38" s="183" t="s">
        <v>92</v>
      </c>
      <c r="D38" s="166"/>
      <c r="E38" s="167"/>
      <c r="F38" s="168"/>
      <c r="G38" s="169">
        <f>SUMIF(AG39:AG46,"&lt;&gt;NOR",G39:G46)</f>
        <v>0</v>
      </c>
      <c r="H38" s="163"/>
      <c r="I38" s="163">
        <f>SUM(I39:I46)</f>
        <v>0</v>
      </c>
      <c r="J38" s="163"/>
      <c r="K38" s="163">
        <f>SUM(K39:K46)</f>
        <v>58190.73</v>
      </c>
      <c r="L38" s="163"/>
      <c r="M38" s="163">
        <f>SUM(M39:M46)</f>
        <v>0</v>
      </c>
      <c r="N38" s="163"/>
      <c r="O38" s="163">
        <f>SUM(O39:O46)</f>
        <v>0.31</v>
      </c>
      <c r="P38" s="163"/>
      <c r="Q38" s="163">
        <f>SUM(Q39:Q46)</f>
        <v>0.02</v>
      </c>
      <c r="R38" s="163"/>
      <c r="S38" s="163"/>
      <c r="T38" s="163"/>
      <c r="U38" s="163"/>
      <c r="V38" s="163">
        <f>SUM(V39:V46)</f>
        <v>0</v>
      </c>
      <c r="W38" s="163"/>
      <c r="X38" s="163"/>
      <c r="AG38" t="s">
        <v>146</v>
      </c>
    </row>
    <row r="39" spans="1:60" outlineLevel="1" x14ac:dyDescent="0.25">
      <c r="A39" s="176">
        <v>27</v>
      </c>
      <c r="B39" s="177" t="s">
        <v>698</v>
      </c>
      <c r="C39" s="186" t="s">
        <v>699</v>
      </c>
      <c r="D39" s="178" t="s">
        <v>655</v>
      </c>
      <c r="E39" s="179">
        <v>1</v>
      </c>
      <c r="F39" s="180"/>
      <c r="G39" s="181">
        <f t="shared" ref="G39:G46" si="14">ROUND(E39*F39,2)</f>
        <v>0</v>
      </c>
      <c r="H39" s="158">
        <v>0</v>
      </c>
      <c r="I39" s="157">
        <f t="shared" ref="I39:I46" si="15">ROUND(E39*H39,2)</f>
        <v>0</v>
      </c>
      <c r="J39" s="158">
        <v>2000</v>
      </c>
      <c r="K39" s="157">
        <f t="shared" ref="K39:K46" si="16">ROUND(E39*J39,2)</f>
        <v>2000</v>
      </c>
      <c r="L39" s="157">
        <v>15</v>
      </c>
      <c r="M39" s="157">
        <f t="shared" ref="M39:M46" si="17">G39*(1+L39/100)</f>
        <v>0</v>
      </c>
      <c r="N39" s="157">
        <v>0</v>
      </c>
      <c r="O39" s="157">
        <f t="shared" ref="O39:O46" si="18">ROUND(E39*N39,2)</f>
        <v>0</v>
      </c>
      <c r="P39" s="157">
        <v>2.3800000000000002E-2</v>
      </c>
      <c r="Q39" s="157">
        <f t="shared" ref="Q39:Q46" si="19">ROUND(E39*P39,2)</f>
        <v>0.02</v>
      </c>
      <c r="R39" s="157"/>
      <c r="S39" s="157" t="s">
        <v>198</v>
      </c>
      <c r="T39" s="157" t="s">
        <v>151</v>
      </c>
      <c r="U39" s="157">
        <v>0</v>
      </c>
      <c r="V39" s="157">
        <f t="shared" ref="V39:V46" si="20">ROUND(E39*U39,2)</f>
        <v>0</v>
      </c>
      <c r="W39" s="157"/>
      <c r="X39" s="157" t="s">
        <v>152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646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0.399999999999999" outlineLevel="1" x14ac:dyDescent="0.25">
      <c r="A40" s="176">
        <v>28</v>
      </c>
      <c r="B40" s="177" t="s">
        <v>700</v>
      </c>
      <c r="C40" s="186" t="s">
        <v>701</v>
      </c>
      <c r="D40" s="178" t="s">
        <v>181</v>
      </c>
      <c r="E40" s="179">
        <v>1</v>
      </c>
      <c r="F40" s="180"/>
      <c r="G40" s="181">
        <f t="shared" si="14"/>
        <v>0</v>
      </c>
      <c r="H40" s="158">
        <v>0</v>
      </c>
      <c r="I40" s="157">
        <f t="shared" si="15"/>
        <v>0</v>
      </c>
      <c r="J40" s="158">
        <v>3568</v>
      </c>
      <c r="K40" s="157">
        <f t="shared" si="16"/>
        <v>3568</v>
      </c>
      <c r="L40" s="157">
        <v>15</v>
      </c>
      <c r="M40" s="157">
        <f t="shared" si="17"/>
        <v>0</v>
      </c>
      <c r="N40" s="157">
        <v>1.035E-2</v>
      </c>
      <c r="O40" s="157">
        <f t="shared" si="18"/>
        <v>0.01</v>
      </c>
      <c r="P40" s="157">
        <v>0</v>
      </c>
      <c r="Q40" s="157">
        <f t="shared" si="19"/>
        <v>0</v>
      </c>
      <c r="R40" s="157"/>
      <c r="S40" s="157" t="s">
        <v>198</v>
      </c>
      <c r="T40" s="157" t="s">
        <v>151</v>
      </c>
      <c r="U40" s="157">
        <v>0</v>
      </c>
      <c r="V40" s="157">
        <f t="shared" si="20"/>
        <v>0</v>
      </c>
      <c r="W40" s="157"/>
      <c r="X40" s="157" t="s">
        <v>152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646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0.399999999999999" outlineLevel="1" x14ac:dyDescent="0.25">
      <c r="A41" s="176">
        <v>29</v>
      </c>
      <c r="B41" s="177" t="s">
        <v>702</v>
      </c>
      <c r="C41" s="186" t="s">
        <v>703</v>
      </c>
      <c r="D41" s="178" t="s">
        <v>181</v>
      </c>
      <c r="E41" s="179">
        <v>4</v>
      </c>
      <c r="F41" s="180"/>
      <c r="G41" s="181">
        <f t="shared" si="14"/>
        <v>0</v>
      </c>
      <c r="H41" s="158">
        <v>0</v>
      </c>
      <c r="I41" s="157">
        <f t="shared" si="15"/>
        <v>0</v>
      </c>
      <c r="J41" s="158">
        <v>5530</v>
      </c>
      <c r="K41" s="157">
        <f t="shared" si="16"/>
        <v>22120</v>
      </c>
      <c r="L41" s="157">
        <v>15</v>
      </c>
      <c r="M41" s="157">
        <f t="shared" si="17"/>
        <v>0</v>
      </c>
      <c r="N41" s="157">
        <v>3.6639999999999999E-2</v>
      </c>
      <c r="O41" s="157">
        <f t="shared" si="18"/>
        <v>0.15</v>
      </c>
      <c r="P41" s="157">
        <v>0</v>
      </c>
      <c r="Q41" s="157">
        <f t="shared" si="19"/>
        <v>0</v>
      </c>
      <c r="R41" s="157"/>
      <c r="S41" s="157" t="s">
        <v>198</v>
      </c>
      <c r="T41" s="157" t="s">
        <v>151</v>
      </c>
      <c r="U41" s="157">
        <v>0</v>
      </c>
      <c r="V41" s="157">
        <f t="shared" si="20"/>
        <v>0</v>
      </c>
      <c r="W41" s="157"/>
      <c r="X41" s="157" t="s">
        <v>152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646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0.399999999999999" outlineLevel="1" x14ac:dyDescent="0.25">
      <c r="A42" s="176">
        <v>30</v>
      </c>
      <c r="B42" s="177" t="s">
        <v>704</v>
      </c>
      <c r="C42" s="186" t="s">
        <v>705</v>
      </c>
      <c r="D42" s="178" t="s">
        <v>181</v>
      </c>
      <c r="E42" s="179">
        <v>3</v>
      </c>
      <c r="F42" s="180"/>
      <c r="G42" s="181">
        <f t="shared" si="14"/>
        <v>0</v>
      </c>
      <c r="H42" s="158">
        <v>0</v>
      </c>
      <c r="I42" s="157">
        <f t="shared" si="15"/>
        <v>0</v>
      </c>
      <c r="J42" s="158">
        <v>5286</v>
      </c>
      <c r="K42" s="157">
        <f t="shared" si="16"/>
        <v>15858</v>
      </c>
      <c r="L42" s="157">
        <v>15</v>
      </c>
      <c r="M42" s="157">
        <f t="shared" si="17"/>
        <v>0</v>
      </c>
      <c r="N42" s="157">
        <v>3.1539999999999999E-2</v>
      </c>
      <c r="O42" s="157">
        <f t="shared" si="18"/>
        <v>0.09</v>
      </c>
      <c r="P42" s="157">
        <v>0</v>
      </c>
      <c r="Q42" s="157">
        <f t="shared" si="19"/>
        <v>0</v>
      </c>
      <c r="R42" s="157"/>
      <c r="S42" s="157" t="s">
        <v>198</v>
      </c>
      <c r="T42" s="157" t="s">
        <v>151</v>
      </c>
      <c r="U42" s="157">
        <v>0</v>
      </c>
      <c r="V42" s="157">
        <f t="shared" si="20"/>
        <v>0</v>
      </c>
      <c r="W42" s="157"/>
      <c r="X42" s="157" t="s">
        <v>152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646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0.399999999999999" outlineLevel="1" x14ac:dyDescent="0.25">
      <c r="A43" s="176">
        <v>31</v>
      </c>
      <c r="B43" s="177" t="s">
        <v>706</v>
      </c>
      <c r="C43" s="186" t="s">
        <v>707</v>
      </c>
      <c r="D43" s="178" t="s">
        <v>181</v>
      </c>
      <c r="E43" s="179">
        <v>1</v>
      </c>
      <c r="F43" s="180"/>
      <c r="G43" s="181">
        <f t="shared" si="14"/>
        <v>0</v>
      </c>
      <c r="H43" s="158">
        <v>0</v>
      </c>
      <c r="I43" s="157">
        <f t="shared" si="15"/>
        <v>0</v>
      </c>
      <c r="J43" s="158">
        <v>6170</v>
      </c>
      <c r="K43" s="157">
        <f t="shared" si="16"/>
        <v>6170</v>
      </c>
      <c r="L43" s="157">
        <v>15</v>
      </c>
      <c r="M43" s="157">
        <f t="shared" si="17"/>
        <v>0</v>
      </c>
      <c r="N43" s="157">
        <v>4.7840000000000001E-2</v>
      </c>
      <c r="O43" s="157">
        <f t="shared" si="18"/>
        <v>0.05</v>
      </c>
      <c r="P43" s="157">
        <v>0</v>
      </c>
      <c r="Q43" s="157">
        <f t="shared" si="19"/>
        <v>0</v>
      </c>
      <c r="R43" s="157"/>
      <c r="S43" s="157" t="s">
        <v>198</v>
      </c>
      <c r="T43" s="157" t="s">
        <v>151</v>
      </c>
      <c r="U43" s="157">
        <v>0</v>
      </c>
      <c r="V43" s="157">
        <f t="shared" si="20"/>
        <v>0</v>
      </c>
      <c r="W43" s="157"/>
      <c r="X43" s="157" t="s">
        <v>152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646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0.399999999999999" outlineLevel="1" x14ac:dyDescent="0.25">
      <c r="A44" s="176">
        <v>32</v>
      </c>
      <c r="B44" s="177" t="s">
        <v>708</v>
      </c>
      <c r="C44" s="186" t="s">
        <v>709</v>
      </c>
      <c r="D44" s="178" t="s">
        <v>181</v>
      </c>
      <c r="E44" s="179">
        <v>1</v>
      </c>
      <c r="F44" s="180"/>
      <c r="G44" s="181">
        <f t="shared" si="14"/>
        <v>0</v>
      </c>
      <c r="H44" s="158">
        <v>0</v>
      </c>
      <c r="I44" s="157">
        <f t="shared" si="15"/>
        <v>0</v>
      </c>
      <c r="J44" s="158">
        <v>5350</v>
      </c>
      <c r="K44" s="157">
        <f t="shared" si="16"/>
        <v>5350</v>
      </c>
      <c r="L44" s="157">
        <v>15</v>
      </c>
      <c r="M44" s="157">
        <f t="shared" si="17"/>
        <v>0</v>
      </c>
      <c r="N44" s="157">
        <v>1.49E-2</v>
      </c>
      <c r="O44" s="157">
        <f t="shared" si="18"/>
        <v>0.01</v>
      </c>
      <c r="P44" s="157">
        <v>0</v>
      </c>
      <c r="Q44" s="157">
        <f t="shared" si="19"/>
        <v>0</v>
      </c>
      <c r="R44" s="157"/>
      <c r="S44" s="157" t="s">
        <v>198</v>
      </c>
      <c r="T44" s="157" t="s">
        <v>151</v>
      </c>
      <c r="U44" s="157">
        <v>0</v>
      </c>
      <c r="V44" s="157">
        <f t="shared" si="20"/>
        <v>0</v>
      </c>
      <c r="W44" s="157"/>
      <c r="X44" s="157" t="s">
        <v>152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646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0.399999999999999" outlineLevel="1" x14ac:dyDescent="0.25">
      <c r="A45" s="176">
        <v>33</v>
      </c>
      <c r="B45" s="177" t="s">
        <v>710</v>
      </c>
      <c r="C45" s="186" t="s">
        <v>711</v>
      </c>
      <c r="D45" s="178" t="s">
        <v>181</v>
      </c>
      <c r="E45" s="179">
        <v>1</v>
      </c>
      <c r="F45" s="180"/>
      <c r="G45" s="181">
        <f t="shared" si="14"/>
        <v>0</v>
      </c>
      <c r="H45" s="158">
        <v>0</v>
      </c>
      <c r="I45" s="157">
        <f t="shared" si="15"/>
        <v>0</v>
      </c>
      <c r="J45" s="158">
        <v>2412</v>
      </c>
      <c r="K45" s="157">
        <f t="shared" si="16"/>
        <v>2412</v>
      </c>
      <c r="L45" s="157">
        <v>15</v>
      </c>
      <c r="M45" s="157">
        <f t="shared" si="17"/>
        <v>0</v>
      </c>
      <c r="N45" s="157">
        <v>7.2000000000000005E-4</v>
      </c>
      <c r="O45" s="157">
        <f t="shared" si="18"/>
        <v>0</v>
      </c>
      <c r="P45" s="157">
        <v>0</v>
      </c>
      <c r="Q45" s="157">
        <f t="shared" si="19"/>
        <v>0</v>
      </c>
      <c r="R45" s="157"/>
      <c r="S45" s="157" t="s">
        <v>198</v>
      </c>
      <c r="T45" s="157" t="s">
        <v>151</v>
      </c>
      <c r="U45" s="157">
        <v>0</v>
      </c>
      <c r="V45" s="157">
        <f t="shared" si="20"/>
        <v>0</v>
      </c>
      <c r="W45" s="157"/>
      <c r="X45" s="157" t="s">
        <v>152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646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0.399999999999999" outlineLevel="1" x14ac:dyDescent="0.25">
      <c r="A46" s="170">
        <v>34</v>
      </c>
      <c r="B46" s="171" t="s">
        <v>712</v>
      </c>
      <c r="C46" s="184" t="s">
        <v>713</v>
      </c>
      <c r="D46" s="172" t="s">
        <v>0</v>
      </c>
      <c r="E46" s="173">
        <v>574.78</v>
      </c>
      <c r="F46" s="174"/>
      <c r="G46" s="175">
        <f t="shared" si="14"/>
        <v>0</v>
      </c>
      <c r="H46" s="158">
        <v>0</v>
      </c>
      <c r="I46" s="157">
        <f t="shared" si="15"/>
        <v>0</v>
      </c>
      <c r="J46" s="158">
        <v>1.24</v>
      </c>
      <c r="K46" s="157">
        <f t="shared" si="16"/>
        <v>712.73</v>
      </c>
      <c r="L46" s="157">
        <v>15</v>
      </c>
      <c r="M46" s="157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7"/>
      <c r="S46" s="157" t="s">
        <v>198</v>
      </c>
      <c r="T46" s="157" t="s">
        <v>151</v>
      </c>
      <c r="U46" s="157">
        <v>0</v>
      </c>
      <c r="V46" s="157">
        <f t="shared" si="20"/>
        <v>0</v>
      </c>
      <c r="W46" s="157"/>
      <c r="X46" s="157" t="s">
        <v>152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646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5">
      <c r="A47" s="3"/>
      <c r="B47" s="4"/>
      <c r="C47" s="189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132</v>
      </c>
    </row>
    <row r="48" spans="1:60" x14ac:dyDescent="0.25">
      <c r="A48" s="151"/>
      <c r="B48" s="152" t="s">
        <v>31</v>
      </c>
      <c r="C48" s="190"/>
      <c r="D48" s="153"/>
      <c r="E48" s="154"/>
      <c r="F48" s="154"/>
      <c r="G48" s="182">
        <f>G8+G13+G17+G30+G38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640</v>
      </c>
    </row>
    <row r="49" spans="1:33" x14ac:dyDescent="0.25">
      <c r="A49" s="3"/>
      <c r="B49" s="4"/>
      <c r="C49" s="189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18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51" t="s">
        <v>641</v>
      </c>
      <c r="B51" s="251"/>
      <c r="C51" s="25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53"/>
      <c r="B52" s="254"/>
      <c r="C52" s="255"/>
      <c r="D52" s="254"/>
      <c r="E52" s="254"/>
      <c r="F52" s="254"/>
      <c r="G52" s="25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642</v>
      </c>
    </row>
    <row r="53" spans="1:33" x14ac:dyDescent="0.25">
      <c r="A53" s="257"/>
      <c r="B53" s="258"/>
      <c r="C53" s="259"/>
      <c r="D53" s="258"/>
      <c r="E53" s="258"/>
      <c r="F53" s="258"/>
      <c r="G53" s="26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57"/>
      <c r="B54" s="258"/>
      <c r="C54" s="259"/>
      <c r="D54" s="258"/>
      <c r="E54" s="258"/>
      <c r="F54" s="258"/>
      <c r="G54" s="26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57"/>
      <c r="B55" s="258"/>
      <c r="C55" s="259"/>
      <c r="D55" s="258"/>
      <c r="E55" s="258"/>
      <c r="F55" s="258"/>
      <c r="G55" s="26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61"/>
      <c r="B56" s="262"/>
      <c r="C56" s="263"/>
      <c r="D56" s="262"/>
      <c r="E56" s="262"/>
      <c r="F56" s="262"/>
      <c r="G56" s="26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18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191"/>
      <c r="D58" s="10"/>
      <c r="AG58" t="s">
        <v>643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BEE9-A7CD-4983-9DB2-BF0ED9A25B25}">
  <sheetPr>
    <outlinePr summaryBelow="0"/>
  </sheetPr>
  <dimension ref="A1:BH5000"/>
  <sheetViews>
    <sheetView workbookViewId="0">
      <pane ySplit="7" topLeftCell="A8" activePane="bottomLeft" state="frozen"/>
      <selection pane="bottomLeft" activeCell="Z12" sqref="Z12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7</v>
      </c>
      <c r="B1" s="244"/>
      <c r="C1" s="244"/>
      <c r="D1" s="244"/>
      <c r="E1" s="244"/>
      <c r="F1" s="244"/>
      <c r="G1" s="244"/>
      <c r="AG1" t="s">
        <v>120</v>
      </c>
    </row>
    <row r="2" spans="1:60" ht="25.05" customHeight="1" x14ac:dyDescent="0.25">
      <c r="A2" s="140" t="s">
        <v>8</v>
      </c>
      <c r="B2" s="49"/>
      <c r="C2" s="245" t="s">
        <v>940</v>
      </c>
      <c r="D2" s="246"/>
      <c r="E2" s="246"/>
      <c r="F2" s="246"/>
      <c r="G2" s="247"/>
      <c r="AG2" t="s">
        <v>121</v>
      </c>
    </row>
    <row r="3" spans="1:60" ht="25.05" customHeight="1" x14ac:dyDescent="0.25">
      <c r="A3" s="140" t="s">
        <v>9</v>
      </c>
      <c r="B3" s="49"/>
      <c r="C3" s="245" t="s">
        <v>45</v>
      </c>
      <c r="D3" s="246"/>
      <c r="E3" s="246"/>
      <c r="F3" s="246"/>
      <c r="G3" s="247"/>
      <c r="AC3" s="122" t="s">
        <v>121</v>
      </c>
      <c r="AG3" t="s">
        <v>122</v>
      </c>
    </row>
    <row r="4" spans="1:60" ht="25.05" customHeight="1" x14ac:dyDescent="0.25">
      <c r="A4" s="141" t="s">
        <v>10</v>
      </c>
      <c r="B4" s="142"/>
      <c r="C4" s="248" t="s">
        <v>939</v>
      </c>
      <c r="D4" s="249"/>
      <c r="E4" s="249"/>
      <c r="F4" s="249"/>
      <c r="G4" s="250"/>
      <c r="AG4" t="s">
        <v>123</v>
      </c>
    </row>
    <row r="5" spans="1:60" x14ac:dyDescent="0.25">
      <c r="D5" s="10"/>
    </row>
    <row r="6" spans="1:60" ht="39.6" x14ac:dyDescent="0.25">
      <c r="A6" s="144" t="s">
        <v>124</v>
      </c>
      <c r="B6" s="146" t="s">
        <v>125</v>
      </c>
      <c r="C6" s="146" t="s">
        <v>126</v>
      </c>
      <c r="D6" s="145" t="s">
        <v>127</v>
      </c>
      <c r="E6" s="144" t="s">
        <v>128</v>
      </c>
      <c r="F6" s="143" t="s">
        <v>129</v>
      </c>
      <c r="G6" s="144" t="s">
        <v>31</v>
      </c>
      <c r="H6" s="147" t="s">
        <v>32</v>
      </c>
      <c r="I6" s="147" t="s">
        <v>130</v>
      </c>
      <c r="J6" s="147" t="s">
        <v>33</v>
      </c>
      <c r="K6" s="147" t="s">
        <v>131</v>
      </c>
      <c r="L6" s="147" t="s">
        <v>132</v>
      </c>
      <c r="M6" s="147" t="s">
        <v>133</v>
      </c>
      <c r="N6" s="147" t="s">
        <v>134</v>
      </c>
      <c r="O6" s="147" t="s">
        <v>135</v>
      </c>
      <c r="P6" s="147" t="s">
        <v>136</v>
      </c>
      <c r="Q6" s="147" t="s">
        <v>137</v>
      </c>
      <c r="R6" s="147" t="s">
        <v>138</v>
      </c>
      <c r="S6" s="147" t="s">
        <v>139</v>
      </c>
      <c r="T6" s="147" t="s">
        <v>140</v>
      </c>
      <c r="U6" s="147" t="s">
        <v>141</v>
      </c>
      <c r="V6" s="147" t="s">
        <v>142</v>
      </c>
      <c r="W6" s="147" t="s">
        <v>143</v>
      </c>
      <c r="X6" s="147" t="s">
        <v>144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4" t="s">
        <v>145</v>
      </c>
      <c r="B8" s="165" t="s">
        <v>73</v>
      </c>
      <c r="C8" s="183" t="s">
        <v>74</v>
      </c>
      <c r="D8" s="166"/>
      <c r="E8" s="167"/>
      <c r="F8" s="168"/>
      <c r="G8" s="169">
        <f>SUMIF(AG9:AG23,"&lt;&gt;NOR",G9:G23)</f>
        <v>0</v>
      </c>
      <c r="H8" s="163"/>
      <c r="I8" s="163">
        <f>SUM(I9:I23)</f>
        <v>0</v>
      </c>
      <c r="J8" s="163"/>
      <c r="K8" s="163">
        <f>SUM(K9:K23)</f>
        <v>37065.300000000003</v>
      </c>
      <c r="L8" s="163"/>
      <c r="M8" s="163">
        <f>SUM(M9:M23)</f>
        <v>0</v>
      </c>
      <c r="N8" s="163"/>
      <c r="O8" s="163">
        <f>SUM(O9:O23)</f>
        <v>6.0000000000000005E-2</v>
      </c>
      <c r="P8" s="163"/>
      <c r="Q8" s="163">
        <f>SUM(Q9:Q23)</f>
        <v>0.32</v>
      </c>
      <c r="R8" s="163"/>
      <c r="S8" s="163"/>
      <c r="T8" s="163"/>
      <c r="U8" s="163"/>
      <c r="V8" s="163">
        <f>SUM(V9:V23)</f>
        <v>1.35</v>
      </c>
      <c r="W8" s="163"/>
      <c r="X8" s="163"/>
      <c r="AG8" t="s">
        <v>146</v>
      </c>
    </row>
    <row r="9" spans="1:60" outlineLevel="1" x14ac:dyDescent="0.25">
      <c r="A9" s="176">
        <v>1</v>
      </c>
      <c r="B9" s="177" t="s">
        <v>714</v>
      </c>
      <c r="C9" s="186" t="s">
        <v>715</v>
      </c>
      <c r="D9" s="178" t="s">
        <v>181</v>
      </c>
      <c r="E9" s="179">
        <v>3</v>
      </c>
      <c r="F9" s="180"/>
      <c r="G9" s="181">
        <f t="shared" ref="G9:G23" si="0">ROUND(E9*F9,2)</f>
        <v>0</v>
      </c>
      <c r="H9" s="158">
        <v>0</v>
      </c>
      <c r="I9" s="157">
        <f t="shared" ref="I9:I23" si="1">ROUND(E9*H9,2)</f>
        <v>0</v>
      </c>
      <c r="J9" s="158">
        <v>272.60000000000002</v>
      </c>
      <c r="K9" s="157">
        <f t="shared" ref="K9:K23" si="2">ROUND(E9*J9,2)</f>
        <v>817.8</v>
      </c>
      <c r="L9" s="157">
        <v>15</v>
      </c>
      <c r="M9" s="157">
        <f t="shared" ref="M9:M23" si="3">G9*(1+L9/100)</f>
        <v>0</v>
      </c>
      <c r="N9" s="157">
        <v>0</v>
      </c>
      <c r="O9" s="157">
        <f t="shared" ref="O9:O23" si="4">ROUND(E9*N9,2)</f>
        <v>0</v>
      </c>
      <c r="P9" s="157">
        <v>0</v>
      </c>
      <c r="Q9" s="157">
        <f t="shared" ref="Q9:Q23" si="5">ROUND(E9*P9,2)</f>
        <v>0</v>
      </c>
      <c r="R9" s="157"/>
      <c r="S9" s="157" t="s">
        <v>150</v>
      </c>
      <c r="T9" s="157" t="s">
        <v>151</v>
      </c>
      <c r="U9" s="157">
        <v>0.45</v>
      </c>
      <c r="V9" s="157">
        <f t="shared" ref="V9:V23" si="6">ROUND(E9*U9,2)</f>
        <v>1.35</v>
      </c>
      <c r="W9" s="157"/>
      <c r="X9" s="157" t="s">
        <v>152</v>
      </c>
      <c r="Y9" s="148"/>
      <c r="Z9" s="148"/>
      <c r="AA9" s="148"/>
      <c r="AB9" s="148"/>
      <c r="AC9" s="148"/>
      <c r="AD9" s="148"/>
      <c r="AE9" s="148"/>
      <c r="AF9" s="148"/>
      <c r="AG9" s="148" t="s">
        <v>153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6">
        <v>2</v>
      </c>
      <c r="B10" s="177" t="s">
        <v>716</v>
      </c>
      <c r="C10" s="186" t="s">
        <v>717</v>
      </c>
      <c r="D10" s="178" t="s">
        <v>338</v>
      </c>
      <c r="E10" s="179">
        <v>5</v>
      </c>
      <c r="F10" s="180"/>
      <c r="G10" s="181">
        <f t="shared" si="0"/>
        <v>0</v>
      </c>
      <c r="H10" s="158">
        <v>0</v>
      </c>
      <c r="I10" s="157">
        <f t="shared" si="1"/>
        <v>0</v>
      </c>
      <c r="J10" s="158">
        <v>189</v>
      </c>
      <c r="K10" s="157">
        <f t="shared" si="2"/>
        <v>945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1.4919999999999999E-2</v>
      </c>
      <c r="Q10" s="157">
        <f t="shared" si="5"/>
        <v>7.0000000000000007E-2</v>
      </c>
      <c r="R10" s="157"/>
      <c r="S10" s="157" t="s">
        <v>198</v>
      </c>
      <c r="T10" s="157" t="s">
        <v>151</v>
      </c>
      <c r="U10" s="157">
        <v>0</v>
      </c>
      <c r="V10" s="157">
        <f t="shared" si="6"/>
        <v>0</v>
      </c>
      <c r="W10" s="157"/>
      <c r="X10" s="157" t="s">
        <v>152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646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6">
        <v>3</v>
      </c>
      <c r="B11" s="177" t="s">
        <v>718</v>
      </c>
      <c r="C11" s="186" t="s">
        <v>719</v>
      </c>
      <c r="D11" s="178" t="s">
        <v>338</v>
      </c>
      <c r="E11" s="179">
        <v>8</v>
      </c>
      <c r="F11" s="180"/>
      <c r="G11" s="181">
        <f t="shared" si="0"/>
        <v>0</v>
      </c>
      <c r="H11" s="158">
        <v>0</v>
      </c>
      <c r="I11" s="157">
        <f t="shared" si="1"/>
        <v>0</v>
      </c>
      <c r="J11" s="158">
        <v>263</v>
      </c>
      <c r="K11" s="157">
        <f t="shared" si="2"/>
        <v>2104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3.065E-2</v>
      </c>
      <c r="Q11" s="157">
        <f t="shared" si="5"/>
        <v>0.25</v>
      </c>
      <c r="R11" s="157"/>
      <c r="S11" s="157" t="s">
        <v>198</v>
      </c>
      <c r="T11" s="157" t="s">
        <v>151</v>
      </c>
      <c r="U11" s="157">
        <v>0</v>
      </c>
      <c r="V11" s="157">
        <f t="shared" si="6"/>
        <v>0</v>
      </c>
      <c r="W11" s="157"/>
      <c r="X11" s="157" t="s">
        <v>152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646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6">
        <v>4</v>
      </c>
      <c r="B12" s="177" t="s">
        <v>720</v>
      </c>
      <c r="C12" s="186" t="s">
        <v>721</v>
      </c>
      <c r="D12" s="178" t="s">
        <v>338</v>
      </c>
      <c r="E12" s="179">
        <v>12</v>
      </c>
      <c r="F12" s="180"/>
      <c r="G12" s="181">
        <f t="shared" si="0"/>
        <v>0</v>
      </c>
      <c r="H12" s="158">
        <v>0</v>
      </c>
      <c r="I12" s="157">
        <f t="shared" si="1"/>
        <v>0</v>
      </c>
      <c r="J12" s="158">
        <v>584</v>
      </c>
      <c r="K12" s="157">
        <f t="shared" si="2"/>
        <v>7008</v>
      </c>
      <c r="L12" s="157">
        <v>15</v>
      </c>
      <c r="M12" s="157">
        <f t="shared" si="3"/>
        <v>0</v>
      </c>
      <c r="N12" s="157">
        <v>2.0600000000000002E-3</v>
      </c>
      <c r="O12" s="157">
        <f t="shared" si="4"/>
        <v>0.02</v>
      </c>
      <c r="P12" s="157">
        <v>0</v>
      </c>
      <c r="Q12" s="157">
        <f t="shared" si="5"/>
        <v>0</v>
      </c>
      <c r="R12" s="157"/>
      <c r="S12" s="157" t="s">
        <v>198</v>
      </c>
      <c r="T12" s="157" t="s">
        <v>151</v>
      </c>
      <c r="U12" s="157">
        <v>0</v>
      </c>
      <c r="V12" s="157">
        <f t="shared" si="6"/>
        <v>0</v>
      </c>
      <c r="W12" s="157"/>
      <c r="X12" s="157" t="s">
        <v>152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646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6">
        <v>5</v>
      </c>
      <c r="B13" s="177" t="s">
        <v>722</v>
      </c>
      <c r="C13" s="186" t="s">
        <v>723</v>
      </c>
      <c r="D13" s="178" t="s">
        <v>338</v>
      </c>
      <c r="E13" s="179">
        <v>17</v>
      </c>
      <c r="F13" s="180"/>
      <c r="G13" s="181">
        <f t="shared" si="0"/>
        <v>0</v>
      </c>
      <c r="H13" s="158">
        <v>0</v>
      </c>
      <c r="I13" s="157">
        <f t="shared" si="1"/>
        <v>0</v>
      </c>
      <c r="J13" s="158">
        <v>612</v>
      </c>
      <c r="K13" s="157">
        <f t="shared" si="2"/>
        <v>10404</v>
      </c>
      <c r="L13" s="157">
        <v>15</v>
      </c>
      <c r="M13" s="157">
        <f t="shared" si="3"/>
        <v>0</v>
      </c>
      <c r="N13" s="157">
        <v>2.0100000000000001E-3</v>
      </c>
      <c r="O13" s="157">
        <f t="shared" si="4"/>
        <v>0.03</v>
      </c>
      <c r="P13" s="157">
        <v>0</v>
      </c>
      <c r="Q13" s="157">
        <f t="shared" si="5"/>
        <v>0</v>
      </c>
      <c r="R13" s="157"/>
      <c r="S13" s="157" t="s">
        <v>198</v>
      </c>
      <c r="T13" s="157" t="s">
        <v>151</v>
      </c>
      <c r="U13" s="157">
        <v>0</v>
      </c>
      <c r="V13" s="157">
        <f t="shared" si="6"/>
        <v>0</v>
      </c>
      <c r="W13" s="157"/>
      <c r="X13" s="157" t="s">
        <v>152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646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6">
        <v>6</v>
      </c>
      <c r="B14" s="177" t="s">
        <v>724</v>
      </c>
      <c r="C14" s="186" t="s">
        <v>725</v>
      </c>
      <c r="D14" s="178" t="s">
        <v>338</v>
      </c>
      <c r="E14" s="179">
        <v>8</v>
      </c>
      <c r="F14" s="180"/>
      <c r="G14" s="181">
        <f t="shared" si="0"/>
        <v>0</v>
      </c>
      <c r="H14" s="158">
        <v>0</v>
      </c>
      <c r="I14" s="157">
        <f t="shared" si="1"/>
        <v>0</v>
      </c>
      <c r="J14" s="158">
        <v>346</v>
      </c>
      <c r="K14" s="157">
        <f t="shared" si="2"/>
        <v>2768</v>
      </c>
      <c r="L14" s="157">
        <v>15</v>
      </c>
      <c r="M14" s="157">
        <f t="shared" si="3"/>
        <v>0</v>
      </c>
      <c r="N14" s="157">
        <v>4.0999999999999999E-4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198</v>
      </c>
      <c r="T14" s="157" t="s">
        <v>151</v>
      </c>
      <c r="U14" s="157">
        <v>0</v>
      </c>
      <c r="V14" s="157">
        <f t="shared" si="6"/>
        <v>0</v>
      </c>
      <c r="W14" s="157"/>
      <c r="X14" s="157" t="s">
        <v>152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646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6">
        <v>7</v>
      </c>
      <c r="B15" s="177" t="s">
        <v>726</v>
      </c>
      <c r="C15" s="186" t="s">
        <v>727</v>
      </c>
      <c r="D15" s="178" t="s">
        <v>338</v>
      </c>
      <c r="E15" s="179">
        <v>6</v>
      </c>
      <c r="F15" s="180"/>
      <c r="G15" s="181">
        <f t="shared" si="0"/>
        <v>0</v>
      </c>
      <c r="H15" s="158">
        <v>0</v>
      </c>
      <c r="I15" s="157">
        <f t="shared" si="1"/>
        <v>0</v>
      </c>
      <c r="J15" s="158">
        <v>452</v>
      </c>
      <c r="K15" s="157">
        <f t="shared" si="2"/>
        <v>2712</v>
      </c>
      <c r="L15" s="157">
        <v>15</v>
      </c>
      <c r="M15" s="157">
        <f t="shared" si="3"/>
        <v>0</v>
      </c>
      <c r="N15" s="157">
        <v>4.8000000000000001E-4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198</v>
      </c>
      <c r="T15" s="157" t="s">
        <v>151</v>
      </c>
      <c r="U15" s="157">
        <v>0</v>
      </c>
      <c r="V15" s="157">
        <f t="shared" si="6"/>
        <v>0</v>
      </c>
      <c r="W15" s="157"/>
      <c r="X15" s="157" t="s">
        <v>152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646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6">
        <v>8</v>
      </c>
      <c r="B16" s="177" t="s">
        <v>728</v>
      </c>
      <c r="C16" s="186" t="s">
        <v>729</v>
      </c>
      <c r="D16" s="178" t="s">
        <v>338</v>
      </c>
      <c r="E16" s="179">
        <v>3</v>
      </c>
      <c r="F16" s="180"/>
      <c r="G16" s="181">
        <f t="shared" si="0"/>
        <v>0</v>
      </c>
      <c r="H16" s="158">
        <v>0</v>
      </c>
      <c r="I16" s="157">
        <f t="shared" si="1"/>
        <v>0</v>
      </c>
      <c r="J16" s="158">
        <v>624</v>
      </c>
      <c r="K16" s="157">
        <f t="shared" si="2"/>
        <v>1872</v>
      </c>
      <c r="L16" s="157">
        <v>15</v>
      </c>
      <c r="M16" s="157">
        <f t="shared" si="3"/>
        <v>0</v>
      </c>
      <c r="N16" s="157">
        <v>2.2399999999999998E-3</v>
      </c>
      <c r="O16" s="157">
        <f t="shared" si="4"/>
        <v>0.01</v>
      </c>
      <c r="P16" s="157">
        <v>0</v>
      </c>
      <c r="Q16" s="157">
        <f t="shared" si="5"/>
        <v>0</v>
      </c>
      <c r="R16" s="157"/>
      <c r="S16" s="157" t="s">
        <v>198</v>
      </c>
      <c r="T16" s="157" t="s">
        <v>151</v>
      </c>
      <c r="U16" s="157">
        <v>0</v>
      </c>
      <c r="V16" s="157">
        <f t="shared" si="6"/>
        <v>0</v>
      </c>
      <c r="W16" s="157"/>
      <c r="X16" s="157" t="s">
        <v>152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646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76">
        <v>9</v>
      </c>
      <c r="B17" s="177" t="s">
        <v>730</v>
      </c>
      <c r="C17" s="186" t="s">
        <v>731</v>
      </c>
      <c r="D17" s="178" t="s">
        <v>181</v>
      </c>
      <c r="E17" s="179">
        <v>5</v>
      </c>
      <c r="F17" s="180"/>
      <c r="G17" s="181">
        <f t="shared" si="0"/>
        <v>0</v>
      </c>
      <c r="H17" s="158">
        <v>0</v>
      </c>
      <c r="I17" s="157">
        <f t="shared" si="1"/>
        <v>0</v>
      </c>
      <c r="J17" s="158">
        <v>91.2</v>
      </c>
      <c r="K17" s="157">
        <f t="shared" si="2"/>
        <v>456</v>
      </c>
      <c r="L17" s="157">
        <v>15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198</v>
      </c>
      <c r="T17" s="157" t="s">
        <v>151</v>
      </c>
      <c r="U17" s="157">
        <v>0</v>
      </c>
      <c r="V17" s="157">
        <f t="shared" si="6"/>
        <v>0</v>
      </c>
      <c r="W17" s="157"/>
      <c r="X17" s="157" t="s">
        <v>152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646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6">
        <v>10</v>
      </c>
      <c r="B18" s="177" t="s">
        <v>732</v>
      </c>
      <c r="C18" s="186" t="s">
        <v>733</v>
      </c>
      <c r="D18" s="178" t="s">
        <v>181</v>
      </c>
      <c r="E18" s="179">
        <v>3</v>
      </c>
      <c r="F18" s="180"/>
      <c r="G18" s="181">
        <f t="shared" si="0"/>
        <v>0</v>
      </c>
      <c r="H18" s="158">
        <v>0</v>
      </c>
      <c r="I18" s="157">
        <f t="shared" si="1"/>
        <v>0</v>
      </c>
      <c r="J18" s="158">
        <v>101</v>
      </c>
      <c r="K18" s="157">
        <f t="shared" si="2"/>
        <v>303</v>
      </c>
      <c r="L18" s="157">
        <v>15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198</v>
      </c>
      <c r="T18" s="157" t="s">
        <v>151</v>
      </c>
      <c r="U18" s="157">
        <v>0</v>
      </c>
      <c r="V18" s="157">
        <f t="shared" si="6"/>
        <v>0</v>
      </c>
      <c r="W18" s="157"/>
      <c r="X18" s="157" t="s">
        <v>152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646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6">
        <v>11</v>
      </c>
      <c r="B19" s="177" t="s">
        <v>734</v>
      </c>
      <c r="C19" s="186" t="s">
        <v>735</v>
      </c>
      <c r="D19" s="178" t="s">
        <v>181</v>
      </c>
      <c r="E19" s="179">
        <v>4</v>
      </c>
      <c r="F19" s="180"/>
      <c r="G19" s="181">
        <f t="shared" si="0"/>
        <v>0</v>
      </c>
      <c r="H19" s="158">
        <v>0</v>
      </c>
      <c r="I19" s="157">
        <f t="shared" si="1"/>
        <v>0</v>
      </c>
      <c r="J19" s="158">
        <v>150</v>
      </c>
      <c r="K19" s="157">
        <f t="shared" si="2"/>
        <v>600</v>
      </c>
      <c r="L19" s="157">
        <v>15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198</v>
      </c>
      <c r="T19" s="157" t="s">
        <v>151</v>
      </c>
      <c r="U19" s="157">
        <v>0</v>
      </c>
      <c r="V19" s="157">
        <f t="shared" si="6"/>
        <v>0</v>
      </c>
      <c r="W19" s="157"/>
      <c r="X19" s="157" t="s">
        <v>152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646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0.399999999999999" outlineLevel="1" x14ac:dyDescent="0.25">
      <c r="A20" s="176">
        <v>12</v>
      </c>
      <c r="B20" s="177" t="s">
        <v>736</v>
      </c>
      <c r="C20" s="186" t="s">
        <v>737</v>
      </c>
      <c r="D20" s="178" t="s">
        <v>181</v>
      </c>
      <c r="E20" s="179">
        <v>1</v>
      </c>
      <c r="F20" s="180"/>
      <c r="G20" s="181">
        <f t="shared" si="0"/>
        <v>0</v>
      </c>
      <c r="H20" s="158">
        <v>0</v>
      </c>
      <c r="I20" s="157">
        <f t="shared" si="1"/>
        <v>0</v>
      </c>
      <c r="J20" s="158">
        <v>506</v>
      </c>
      <c r="K20" s="157">
        <f t="shared" si="2"/>
        <v>506</v>
      </c>
      <c r="L20" s="157">
        <v>15</v>
      </c>
      <c r="M20" s="157">
        <f t="shared" si="3"/>
        <v>0</v>
      </c>
      <c r="N20" s="157">
        <v>3.4000000000000002E-4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198</v>
      </c>
      <c r="T20" s="157" t="s">
        <v>151</v>
      </c>
      <c r="U20" s="157">
        <v>0</v>
      </c>
      <c r="V20" s="157">
        <f t="shared" si="6"/>
        <v>0</v>
      </c>
      <c r="W20" s="157"/>
      <c r="X20" s="157" t="s">
        <v>152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646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76">
        <v>13</v>
      </c>
      <c r="B21" s="177" t="s">
        <v>738</v>
      </c>
      <c r="C21" s="186" t="s">
        <v>739</v>
      </c>
      <c r="D21" s="178" t="s">
        <v>181</v>
      </c>
      <c r="E21" s="179">
        <v>1</v>
      </c>
      <c r="F21" s="180"/>
      <c r="G21" s="181">
        <f t="shared" si="0"/>
        <v>0</v>
      </c>
      <c r="H21" s="158">
        <v>0</v>
      </c>
      <c r="I21" s="157">
        <f t="shared" si="1"/>
        <v>0</v>
      </c>
      <c r="J21" s="158">
        <v>2270</v>
      </c>
      <c r="K21" s="157">
        <f t="shared" si="2"/>
        <v>2270</v>
      </c>
      <c r="L21" s="157">
        <v>15</v>
      </c>
      <c r="M21" s="157">
        <f t="shared" si="3"/>
        <v>0</v>
      </c>
      <c r="N21" s="157">
        <v>2.1199999999999999E-3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198</v>
      </c>
      <c r="T21" s="157" t="s">
        <v>151</v>
      </c>
      <c r="U21" s="157">
        <v>0</v>
      </c>
      <c r="V21" s="157">
        <f t="shared" si="6"/>
        <v>0</v>
      </c>
      <c r="W21" s="157"/>
      <c r="X21" s="157" t="s">
        <v>152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646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76">
        <v>14</v>
      </c>
      <c r="B22" s="177" t="s">
        <v>740</v>
      </c>
      <c r="C22" s="186" t="s">
        <v>741</v>
      </c>
      <c r="D22" s="178" t="s">
        <v>742</v>
      </c>
      <c r="E22" s="179">
        <v>8</v>
      </c>
      <c r="F22" s="180"/>
      <c r="G22" s="181">
        <f t="shared" si="0"/>
        <v>0</v>
      </c>
      <c r="H22" s="158">
        <v>0</v>
      </c>
      <c r="I22" s="157">
        <f t="shared" si="1"/>
        <v>0</v>
      </c>
      <c r="J22" s="158">
        <v>498.7</v>
      </c>
      <c r="K22" s="157">
        <f t="shared" si="2"/>
        <v>3989.6</v>
      </c>
      <c r="L22" s="157">
        <v>15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198</v>
      </c>
      <c r="T22" s="157" t="s">
        <v>151</v>
      </c>
      <c r="U22" s="157">
        <v>0</v>
      </c>
      <c r="V22" s="157">
        <f t="shared" si="6"/>
        <v>0</v>
      </c>
      <c r="W22" s="157"/>
      <c r="X22" s="157" t="s">
        <v>152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0.399999999999999" outlineLevel="1" x14ac:dyDescent="0.25">
      <c r="A23" s="176">
        <v>15</v>
      </c>
      <c r="B23" s="177" t="s">
        <v>743</v>
      </c>
      <c r="C23" s="186" t="s">
        <v>744</v>
      </c>
      <c r="D23" s="178" t="s">
        <v>0</v>
      </c>
      <c r="E23" s="179">
        <v>319.48</v>
      </c>
      <c r="F23" s="180"/>
      <c r="G23" s="181">
        <f t="shared" si="0"/>
        <v>0</v>
      </c>
      <c r="H23" s="158">
        <v>0</v>
      </c>
      <c r="I23" s="157">
        <f t="shared" si="1"/>
        <v>0</v>
      </c>
      <c r="J23" s="158">
        <v>0.97</v>
      </c>
      <c r="K23" s="157">
        <f t="shared" si="2"/>
        <v>309.89999999999998</v>
      </c>
      <c r="L23" s="157">
        <v>15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198</v>
      </c>
      <c r="T23" s="157" t="s">
        <v>151</v>
      </c>
      <c r="U23" s="157">
        <v>0</v>
      </c>
      <c r="V23" s="157">
        <f t="shared" si="6"/>
        <v>0</v>
      </c>
      <c r="W23" s="157"/>
      <c r="X23" s="157" t="s">
        <v>152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646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5">
      <c r="A24" s="164" t="s">
        <v>145</v>
      </c>
      <c r="B24" s="165" t="s">
        <v>75</v>
      </c>
      <c r="C24" s="183" t="s">
        <v>76</v>
      </c>
      <c r="D24" s="166"/>
      <c r="E24" s="167"/>
      <c r="F24" s="168"/>
      <c r="G24" s="169">
        <f>SUMIF(AG25:AG37,"&lt;&gt;NOR",G25:G37)</f>
        <v>0</v>
      </c>
      <c r="H24" s="163"/>
      <c r="I24" s="163">
        <f>SUM(I25:I37)</f>
        <v>0</v>
      </c>
      <c r="J24" s="163"/>
      <c r="K24" s="163">
        <f>SUM(K25:K37)</f>
        <v>40290.32</v>
      </c>
      <c r="L24" s="163"/>
      <c r="M24" s="163">
        <f>SUM(M25:M37)</f>
        <v>0</v>
      </c>
      <c r="N24" s="163"/>
      <c r="O24" s="163">
        <f>SUM(O25:O37)</f>
        <v>7.0000000000000007E-2</v>
      </c>
      <c r="P24" s="163"/>
      <c r="Q24" s="163">
        <f>SUM(Q25:Q37)</f>
        <v>0</v>
      </c>
      <c r="R24" s="163"/>
      <c r="S24" s="163"/>
      <c r="T24" s="163"/>
      <c r="U24" s="163"/>
      <c r="V24" s="163">
        <f>SUM(V25:V37)</f>
        <v>0</v>
      </c>
      <c r="W24" s="163"/>
      <c r="X24" s="163"/>
      <c r="AG24" t="s">
        <v>146</v>
      </c>
    </row>
    <row r="25" spans="1:60" ht="20.399999999999999" outlineLevel="1" x14ac:dyDescent="0.25">
      <c r="A25" s="176">
        <v>16</v>
      </c>
      <c r="B25" s="177" t="s">
        <v>745</v>
      </c>
      <c r="C25" s="186" t="s">
        <v>746</v>
      </c>
      <c r="D25" s="178" t="s">
        <v>338</v>
      </c>
      <c r="E25" s="179">
        <v>48</v>
      </c>
      <c r="F25" s="180"/>
      <c r="G25" s="181">
        <f t="shared" ref="G25:G37" si="7">ROUND(E25*F25,2)</f>
        <v>0</v>
      </c>
      <c r="H25" s="158">
        <v>0</v>
      </c>
      <c r="I25" s="157">
        <f t="shared" ref="I25:I37" si="8">ROUND(E25*H25,2)</f>
        <v>0</v>
      </c>
      <c r="J25" s="158">
        <v>326</v>
      </c>
      <c r="K25" s="157">
        <f t="shared" ref="K25:K37" si="9">ROUND(E25*J25,2)</f>
        <v>15648</v>
      </c>
      <c r="L25" s="157">
        <v>15</v>
      </c>
      <c r="M25" s="157">
        <f t="shared" ref="M25:M37" si="10">G25*(1+L25/100)</f>
        <v>0</v>
      </c>
      <c r="N25" s="157">
        <v>7.2999999999999996E-4</v>
      </c>
      <c r="O25" s="157">
        <f t="shared" ref="O25:O37" si="11">ROUND(E25*N25,2)</f>
        <v>0.04</v>
      </c>
      <c r="P25" s="157">
        <v>0</v>
      </c>
      <c r="Q25" s="157">
        <f t="shared" ref="Q25:Q37" si="12">ROUND(E25*P25,2)</f>
        <v>0</v>
      </c>
      <c r="R25" s="157"/>
      <c r="S25" s="157" t="s">
        <v>198</v>
      </c>
      <c r="T25" s="157" t="s">
        <v>151</v>
      </c>
      <c r="U25" s="157">
        <v>0</v>
      </c>
      <c r="V25" s="157">
        <f t="shared" ref="V25:V37" si="13">ROUND(E25*U25,2)</f>
        <v>0</v>
      </c>
      <c r="W25" s="157"/>
      <c r="X25" s="157" t="s">
        <v>152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646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0.399999999999999" outlineLevel="1" x14ac:dyDescent="0.25">
      <c r="A26" s="176">
        <v>17</v>
      </c>
      <c r="B26" s="177" t="s">
        <v>747</v>
      </c>
      <c r="C26" s="186" t="s">
        <v>748</v>
      </c>
      <c r="D26" s="178" t="s">
        <v>338</v>
      </c>
      <c r="E26" s="179">
        <v>34</v>
      </c>
      <c r="F26" s="180"/>
      <c r="G26" s="181">
        <f t="shared" si="7"/>
        <v>0</v>
      </c>
      <c r="H26" s="158">
        <v>0</v>
      </c>
      <c r="I26" s="157">
        <f t="shared" si="8"/>
        <v>0</v>
      </c>
      <c r="J26" s="158">
        <v>356</v>
      </c>
      <c r="K26" s="157">
        <f t="shared" si="9"/>
        <v>12104</v>
      </c>
      <c r="L26" s="157">
        <v>15</v>
      </c>
      <c r="M26" s="157">
        <f t="shared" si="10"/>
        <v>0</v>
      </c>
      <c r="N26" s="157">
        <v>9.7999999999999997E-4</v>
      </c>
      <c r="O26" s="157">
        <f t="shared" si="11"/>
        <v>0.03</v>
      </c>
      <c r="P26" s="157">
        <v>0</v>
      </c>
      <c r="Q26" s="157">
        <f t="shared" si="12"/>
        <v>0</v>
      </c>
      <c r="R26" s="157"/>
      <c r="S26" s="157" t="s">
        <v>198</v>
      </c>
      <c r="T26" s="157" t="s">
        <v>151</v>
      </c>
      <c r="U26" s="157">
        <v>0</v>
      </c>
      <c r="V26" s="157">
        <f t="shared" si="13"/>
        <v>0</v>
      </c>
      <c r="W26" s="157"/>
      <c r="X26" s="157" t="s">
        <v>152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646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0.399999999999999" outlineLevel="1" x14ac:dyDescent="0.25">
      <c r="A27" s="176">
        <v>18</v>
      </c>
      <c r="B27" s="177" t="s">
        <v>749</v>
      </c>
      <c r="C27" s="186" t="s">
        <v>750</v>
      </c>
      <c r="D27" s="178" t="s">
        <v>338</v>
      </c>
      <c r="E27" s="179">
        <v>48</v>
      </c>
      <c r="F27" s="180"/>
      <c r="G27" s="181">
        <f t="shared" si="7"/>
        <v>0</v>
      </c>
      <c r="H27" s="158">
        <v>0</v>
      </c>
      <c r="I27" s="157">
        <f t="shared" si="8"/>
        <v>0</v>
      </c>
      <c r="J27" s="158">
        <v>36</v>
      </c>
      <c r="K27" s="157">
        <f t="shared" si="9"/>
        <v>1728</v>
      </c>
      <c r="L27" s="157">
        <v>15</v>
      </c>
      <c r="M27" s="157">
        <f t="shared" si="10"/>
        <v>0</v>
      </c>
      <c r="N27" s="157">
        <v>6.9999999999999994E-5</v>
      </c>
      <c r="O27" s="157">
        <f t="shared" si="11"/>
        <v>0</v>
      </c>
      <c r="P27" s="157">
        <v>0</v>
      </c>
      <c r="Q27" s="157">
        <f t="shared" si="12"/>
        <v>0</v>
      </c>
      <c r="R27" s="157"/>
      <c r="S27" s="157" t="s">
        <v>198</v>
      </c>
      <c r="T27" s="157" t="s">
        <v>151</v>
      </c>
      <c r="U27" s="157">
        <v>0</v>
      </c>
      <c r="V27" s="157">
        <f t="shared" si="13"/>
        <v>0</v>
      </c>
      <c r="W27" s="157"/>
      <c r="X27" s="157" t="s">
        <v>152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646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0.399999999999999" outlineLevel="1" x14ac:dyDescent="0.25">
      <c r="A28" s="176">
        <v>19</v>
      </c>
      <c r="B28" s="177" t="s">
        <v>751</v>
      </c>
      <c r="C28" s="186" t="s">
        <v>752</v>
      </c>
      <c r="D28" s="178" t="s">
        <v>338</v>
      </c>
      <c r="E28" s="179">
        <v>32</v>
      </c>
      <c r="F28" s="180"/>
      <c r="G28" s="181">
        <f t="shared" si="7"/>
        <v>0</v>
      </c>
      <c r="H28" s="158">
        <v>0</v>
      </c>
      <c r="I28" s="157">
        <f t="shared" si="8"/>
        <v>0</v>
      </c>
      <c r="J28" s="158">
        <v>46</v>
      </c>
      <c r="K28" s="157">
        <f t="shared" si="9"/>
        <v>1472</v>
      </c>
      <c r="L28" s="157">
        <v>15</v>
      </c>
      <c r="M28" s="157">
        <f t="shared" si="10"/>
        <v>0</v>
      </c>
      <c r="N28" s="157">
        <v>9.0000000000000006E-5</v>
      </c>
      <c r="O28" s="157">
        <f t="shared" si="11"/>
        <v>0</v>
      </c>
      <c r="P28" s="157">
        <v>0</v>
      </c>
      <c r="Q28" s="157">
        <f t="shared" si="12"/>
        <v>0</v>
      </c>
      <c r="R28" s="157"/>
      <c r="S28" s="157" t="s">
        <v>198</v>
      </c>
      <c r="T28" s="157" t="s">
        <v>151</v>
      </c>
      <c r="U28" s="157">
        <v>0</v>
      </c>
      <c r="V28" s="157">
        <f t="shared" si="13"/>
        <v>0</v>
      </c>
      <c r="W28" s="157"/>
      <c r="X28" s="157" t="s">
        <v>152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646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76">
        <v>20</v>
      </c>
      <c r="B29" s="177" t="s">
        <v>753</v>
      </c>
      <c r="C29" s="186" t="s">
        <v>754</v>
      </c>
      <c r="D29" s="178" t="s">
        <v>181</v>
      </c>
      <c r="E29" s="179">
        <v>13</v>
      </c>
      <c r="F29" s="180"/>
      <c r="G29" s="181">
        <f t="shared" si="7"/>
        <v>0</v>
      </c>
      <c r="H29" s="158">
        <v>0</v>
      </c>
      <c r="I29" s="157">
        <f t="shared" si="8"/>
        <v>0</v>
      </c>
      <c r="J29" s="158">
        <v>107</v>
      </c>
      <c r="K29" s="157">
        <f t="shared" si="9"/>
        <v>1391</v>
      </c>
      <c r="L29" s="157">
        <v>15</v>
      </c>
      <c r="M29" s="157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7"/>
      <c r="S29" s="157" t="s">
        <v>198</v>
      </c>
      <c r="T29" s="157" t="s">
        <v>151</v>
      </c>
      <c r="U29" s="157">
        <v>0</v>
      </c>
      <c r="V29" s="157">
        <f t="shared" si="13"/>
        <v>0</v>
      </c>
      <c r="W29" s="157"/>
      <c r="X29" s="157" t="s">
        <v>152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646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76">
        <v>21</v>
      </c>
      <c r="B30" s="177" t="s">
        <v>755</v>
      </c>
      <c r="C30" s="186" t="s">
        <v>756</v>
      </c>
      <c r="D30" s="178" t="s">
        <v>181</v>
      </c>
      <c r="E30" s="179">
        <v>4</v>
      </c>
      <c r="F30" s="180"/>
      <c r="G30" s="181">
        <f t="shared" si="7"/>
        <v>0</v>
      </c>
      <c r="H30" s="158">
        <v>0</v>
      </c>
      <c r="I30" s="157">
        <f t="shared" si="8"/>
        <v>0</v>
      </c>
      <c r="J30" s="158">
        <v>202</v>
      </c>
      <c r="K30" s="157">
        <f t="shared" si="9"/>
        <v>808</v>
      </c>
      <c r="L30" s="157">
        <v>15</v>
      </c>
      <c r="M30" s="157">
        <f t="shared" si="10"/>
        <v>0</v>
      </c>
      <c r="N30" s="157">
        <v>1.2999999999999999E-4</v>
      </c>
      <c r="O30" s="157">
        <f t="shared" si="11"/>
        <v>0</v>
      </c>
      <c r="P30" s="157">
        <v>0</v>
      </c>
      <c r="Q30" s="157">
        <f t="shared" si="12"/>
        <v>0</v>
      </c>
      <c r="R30" s="157"/>
      <c r="S30" s="157" t="s">
        <v>198</v>
      </c>
      <c r="T30" s="157" t="s">
        <v>151</v>
      </c>
      <c r="U30" s="157">
        <v>0</v>
      </c>
      <c r="V30" s="157">
        <f t="shared" si="13"/>
        <v>0</v>
      </c>
      <c r="W30" s="157"/>
      <c r="X30" s="157" t="s">
        <v>152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646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76">
        <v>22</v>
      </c>
      <c r="B31" s="177" t="s">
        <v>757</v>
      </c>
      <c r="C31" s="186" t="s">
        <v>758</v>
      </c>
      <c r="D31" s="178" t="s">
        <v>759</v>
      </c>
      <c r="E31" s="179">
        <v>4</v>
      </c>
      <c r="F31" s="180"/>
      <c r="G31" s="181">
        <f t="shared" si="7"/>
        <v>0</v>
      </c>
      <c r="H31" s="158">
        <v>0</v>
      </c>
      <c r="I31" s="157">
        <f t="shared" si="8"/>
        <v>0</v>
      </c>
      <c r="J31" s="158">
        <v>403</v>
      </c>
      <c r="K31" s="157">
        <f t="shared" si="9"/>
        <v>1612</v>
      </c>
      <c r="L31" s="157">
        <v>15</v>
      </c>
      <c r="M31" s="157">
        <f t="shared" si="10"/>
        <v>0</v>
      </c>
      <c r="N31" s="157">
        <v>2.5000000000000001E-4</v>
      </c>
      <c r="O31" s="157">
        <f t="shared" si="11"/>
        <v>0</v>
      </c>
      <c r="P31" s="157">
        <v>0</v>
      </c>
      <c r="Q31" s="157">
        <f t="shared" si="12"/>
        <v>0</v>
      </c>
      <c r="R31" s="157"/>
      <c r="S31" s="157" t="s">
        <v>198</v>
      </c>
      <c r="T31" s="157" t="s">
        <v>151</v>
      </c>
      <c r="U31" s="157">
        <v>0</v>
      </c>
      <c r="V31" s="157">
        <f t="shared" si="13"/>
        <v>0</v>
      </c>
      <c r="W31" s="157"/>
      <c r="X31" s="157" t="s">
        <v>152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646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0.399999999999999" outlineLevel="1" x14ac:dyDescent="0.25">
      <c r="A32" s="176">
        <v>23</v>
      </c>
      <c r="B32" s="177" t="s">
        <v>760</v>
      </c>
      <c r="C32" s="186" t="s">
        <v>761</v>
      </c>
      <c r="D32" s="178" t="s">
        <v>181</v>
      </c>
      <c r="E32" s="179">
        <v>2</v>
      </c>
      <c r="F32" s="180"/>
      <c r="G32" s="181">
        <f t="shared" si="7"/>
        <v>0</v>
      </c>
      <c r="H32" s="158">
        <v>0</v>
      </c>
      <c r="I32" s="157">
        <f t="shared" si="8"/>
        <v>0</v>
      </c>
      <c r="J32" s="158">
        <v>198</v>
      </c>
      <c r="K32" s="157">
        <f t="shared" si="9"/>
        <v>396</v>
      </c>
      <c r="L32" s="157">
        <v>15</v>
      </c>
      <c r="M32" s="157">
        <f t="shared" si="10"/>
        <v>0</v>
      </c>
      <c r="N32" s="157">
        <v>2.2000000000000001E-4</v>
      </c>
      <c r="O32" s="157">
        <f t="shared" si="11"/>
        <v>0</v>
      </c>
      <c r="P32" s="157">
        <v>0</v>
      </c>
      <c r="Q32" s="157">
        <f t="shared" si="12"/>
        <v>0</v>
      </c>
      <c r="R32" s="157"/>
      <c r="S32" s="157" t="s">
        <v>198</v>
      </c>
      <c r="T32" s="157" t="s">
        <v>151</v>
      </c>
      <c r="U32" s="157">
        <v>0</v>
      </c>
      <c r="V32" s="157">
        <f t="shared" si="13"/>
        <v>0</v>
      </c>
      <c r="W32" s="157"/>
      <c r="X32" s="157" t="s">
        <v>152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646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76">
        <v>24</v>
      </c>
      <c r="B33" s="177" t="s">
        <v>762</v>
      </c>
      <c r="C33" s="186" t="s">
        <v>763</v>
      </c>
      <c r="D33" s="178" t="s">
        <v>181</v>
      </c>
      <c r="E33" s="179">
        <v>2</v>
      </c>
      <c r="F33" s="180"/>
      <c r="G33" s="181">
        <f t="shared" si="7"/>
        <v>0</v>
      </c>
      <c r="H33" s="158">
        <v>0</v>
      </c>
      <c r="I33" s="157">
        <f t="shared" si="8"/>
        <v>0</v>
      </c>
      <c r="J33" s="158">
        <v>371</v>
      </c>
      <c r="K33" s="157">
        <f t="shared" si="9"/>
        <v>742</v>
      </c>
      <c r="L33" s="157">
        <v>15</v>
      </c>
      <c r="M33" s="157">
        <f t="shared" si="10"/>
        <v>0</v>
      </c>
      <c r="N33" s="157">
        <v>5.6999999999999998E-4</v>
      </c>
      <c r="O33" s="157">
        <f t="shared" si="11"/>
        <v>0</v>
      </c>
      <c r="P33" s="157">
        <v>0</v>
      </c>
      <c r="Q33" s="157">
        <f t="shared" si="12"/>
        <v>0</v>
      </c>
      <c r="R33" s="157"/>
      <c r="S33" s="157" t="s">
        <v>198</v>
      </c>
      <c r="T33" s="157" t="s">
        <v>151</v>
      </c>
      <c r="U33" s="157">
        <v>0</v>
      </c>
      <c r="V33" s="157">
        <f t="shared" si="13"/>
        <v>0</v>
      </c>
      <c r="W33" s="157"/>
      <c r="X33" s="157" t="s">
        <v>152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646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.399999999999999" outlineLevel="1" x14ac:dyDescent="0.25">
      <c r="A34" s="176">
        <v>25</v>
      </c>
      <c r="B34" s="177" t="s">
        <v>764</v>
      </c>
      <c r="C34" s="186" t="s">
        <v>765</v>
      </c>
      <c r="D34" s="178" t="s">
        <v>181</v>
      </c>
      <c r="E34" s="179">
        <v>1</v>
      </c>
      <c r="F34" s="180"/>
      <c r="G34" s="181">
        <f t="shared" si="7"/>
        <v>0</v>
      </c>
      <c r="H34" s="158">
        <v>0</v>
      </c>
      <c r="I34" s="157">
        <f t="shared" si="8"/>
        <v>0</v>
      </c>
      <c r="J34" s="158">
        <v>311</v>
      </c>
      <c r="K34" s="157">
        <f t="shared" si="9"/>
        <v>311</v>
      </c>
      <c r="L34" s="157">
        <v>15</v>
      </c>
      <c r="M34" s="157">
        <f t="shared" si="10"/>
        <v>0</v>
      </c>
      <c r="N34" s="157">
        <v>1.7000000000000001E-4</v>
      </c>
      <c r="O34" s="157">
        <f t="shared" si="11"/>
        <v>0</v>
      </c>
      <c r="P34" s="157">
        <v>0</v>
      </c>
      <c r="Q34" s="157">
        <f t="shared" si="12"/>
        <v>0</v>
      </c>
      <c r="R34" s="157"/>
      <c r="S34" s="157" t="s">
        <v>198</v>
      </c>
      <c r="T34" s="157" t="s">
        <v>151</v>
      </c>
      <c r="U34" s="157">
        <v>0</v>
      </c>
      <c r="V34" s="157">
        <f t="shared" si="13"/>
        <v>0</v>
      </c>
      <c r="W34" s="157"/>
      <c r="X34" s="157" t="s">
        <v>152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646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76">
        <v>26</v>
      </c>
      <c r="B35" s="177" t="s">
        <v>766</v>
      </c>
      <c r="C35" s="186" t="s">
        <v>767</v>
      </c>
      <c r="D35" s="178" t="s">
        <v>181</v>
      </c>
      <c r="E35" s="179">
        <v>1</v>
      </c>
      <c r="F35" s="180"/>
      <c r="G35" s="181">
        <f t="shared" si="7"/>
        <v>0</v>
      </c>
      <c r="H35" s="158">
        <v>0</v>
      </c>
      <c r="I35" s="157">
        <f t="shared" si="8"/>
        <v>0</v>
      </c>
      <c r="J35" s="158">
        <v>480</v>
      </c>
      <c r="K35" s="157">
        <f t="shared" si="9"/>
        <v>480</v>
      </c>
      <c r="L35" s="157">
        <v>15</v>
      </c>
      <c r="M35" s="157">
        <f t="shared" si="10"/>
        <v>0</v>
      </c>
      <c r="N35" s="157">
        <v>4.0999999999999999E-4</v>
      </c>
      <c r="O35" s="157">
        <f t="shared" si="11"/>
        <v>0</v>
      </c>
      <c r="P35" s="157">
        <v>0</v>
      </c>
      <c r="Q35" s="157">
        <f t="shared" si="12"/>
        <v>0</v>
      </c>
      <c r="R35" s="157"/>
      <c r="S35" s="157" t="s">
        <v>198</v>
      </c>
      <c r="T35" s="157" t="s">
        <v>151</v>
      </c>
      <c r="U35" s="157">
        <v>0</v>
      </c>
      <c r="V35" s="157">
        <f t="shared" si="13"/>
        <v>0</v>
      </c>
      <c r="W35" s="157"/>
      <c r="X35" s="157" t="s">
        <v>152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646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0.399999999999999" outlineLevel="1" x14ac:dyDescent="0.25">
      <c r="A36" s="176">
        <v>27</v>
      </c>
      <c r="B36" s="177" t="s">
        <v>768</v>
      </c>
      <c r="C36" s="186" t="s">
        <v>769</v>
      </c>
      <c r="D36" s="178" t="s">
        <v>338</v>
      </c>
      <c r="E36" s="179">
        <v>82</v>
      </c>
      <c r="F36" s="180"/>
      <c r="G36" s="181">
        <f t="shared" si="7"/>
        <v>0</v>
      </c>
      <c r="H36" s="158">
        <v>0</v>
      </c>
      <c r="I36" s="157">
        <f t="shared" si="8"/>
        <v>0</v>
      </c>
      <c r="J36" s="158">
        <v>41</v>
      </c>
      <c r="K36" s="157">
        <f t="shared" si="9"/>
        <v>3362</v>
      </c>
      <c r="L36" s="157">
        <v>15</v>
      </c>
      <c r="M36" s="157">
        <f t="shared" si="10"/>
        <v>0</v>
      </c>
      <c r="N36" s="157">
        <v>2.0000000000000002E-5</v>
      </c>
      <c r="O36" s="157">
        <f t="shared" si="11"/>
        <v>0</v>
      </c>
      <c r="P36" s="157">
        <v>0</v>
      </c>
      <c r="Q36" s="157">
        <f t="shared" si="12"/>
        <v>0</v>
      </c>
      <c r="R36" s="157"/>
      <c r="S36" s="157" t="s">
        <v>198</v>
      </c>
      <c r="T36" s="157" t="s">
        <v>151</v>
      </c>
      <c r="U36" s="157">
        <v>0</v>
      </c>
      <c r="V36" s="157">
        <f t="shared" si="13"/>
        <v>0</v>
      </c>
      <c r="W36" s="157"/>
      <c r="X36" s="157" t="s">
        <v>152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646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0.399999999999999" outlineLevel="1" x14ac:dyDescent="0.25">
      <c r="A37" s="176">
        <v>28</v>
      </c>
      <c r="B37" s="177" t="s">
        <v>770</v>
      </c>
      <c r="C37" s="186" t="s">
        <v>771</v>
      </c>
      <c r="D37" s="178" t="s">
        <v>0</v>
      </c>
      <c r="E37" s="179">
        <v>400.54</v>
      </c>
      <c r="F37" s="180"/>
      <c r="G37" s="181">
        <f t="shared" si="7"/>
        <v>0</v>
      </c>
      <c r="H37" s="158">
        <v>0</v>
      </c>
      <c r="I37" s="157">
        <f t="shared" si="8"/>
        <v>0</v>
      </c>
      <c r="J37" s="158">
        <v>0.59</v>
      </c>
      <c r="K37" s="157">
        <f t="shared" si="9"/>
        <v>236.32</v>
      </c>
      <c r="L37" s="157">
        <v>15</v>
      </c>
      <c r="M37" s="157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7"/>
      <c r="S37" s="157" t="s">
        <v>198</v>
      </c>
      <c r="T37" s="157" t="s">
        <v>151</v>
      </c>
      <c r="U37" s="157">
        <v>0</v>
      </c>
      <c r="V37" s="157">
        <f t="shared" si="13"/>
        <v>0</v>
      </c>
      <c r="W37" s="157"/>
      <c r="X37" s="157" t="s">
        <v>152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646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5">
      <c r="A38" s="164" t="s">
        <v>145</v>
      </c>
      <c r="B38" s="165" t="s">
        <v>77</v>
      </c>
      <c r="C38" s="183" t="s">
        <v>78</v>
      </c>
      <c r="D38" s="166"/>
      <c r="E38" s="167"/>
      <c r="F38" s="168"/>
      <c r="G38" s="169">
        <f>SUMIF(AG39:AG48,"&lt;&gt;NOR",G39:G48)</f>
        <v>0</v>
      </c>
      <c r="H38" s="163"/>
      <c r="I38" s="163">
        <f>SUM(I39:I48)</f>
        <v>5303.9299999999994</v>
      </c>
      <c r="J38" s="163"/>
      <c r="K38" s="163">
        <f>SUM(K39:K48)</f>
        <v>6031.99</v>
      </c>
      <c r="L38" s="163"/>
      <c r="M38" s="163">
        <f>SUM(M39:M48)</f>
        <v>0</v>
      </c>
      <c r="N38" s="163"/>
      <c r="O38" s="163">
        <f>SUM(O39:O48)</f>
        <v>0</v>
      </c>
      <c r="P38" s="163"/>
      <c r="Q38" s="163">
        <f>SUM(Q39:Q48)</f>
        <v>0.01</v>
      </c>
      <c r="R38" s="163"/>
      <c r="S38" s="163"/>
      <c r="T38" s="163"/>
      <c r="U38" s="163"/>
      <c r="V38" s="163">
        <f>SUM(V39:V48)</f>
        <v>5.2200000000000006</v>
      </c>
      <c r="W38" s="163"/>
      <c r="X38" s="163"/>
      <c r="AG38" t="s">
        <v>146</v>
      </c>
    </row>
    <row r="39" spans="1:60" ht="20.399999999999999" outlineLevel="1" x14ac:dyDescent="0.25">
      <c r="A39" s="176">
        <v>29</v>
      </c>
      <c r="B39" s="177" t="s">
        <v>772</v>
      </c>
      <c r="C39" s="186" t="s">
        <v>773</v>
      </c>
      <c r="D39" s="178" t="s">
        <v>655</v>
      </c>
      <c r="E39" s="179">
        <v>1</v>
      </c>
      <c r="F39" s="180"/>
      <c r="G39" s="181">
        <f t="shared" ref="G39:G48" si="14">ROUND(E39*F39,2)</f>
        <v>0</v>
      </c>
      <c r="H39" s="158">
        <v>983.29</v>
      </c>
      <c r="I39" s="157">
        <f t="shared" ref="I39:I48" si="15">ROUND(E39*H39,2)</f>
        <v>983.29</v>
      </c>
      <c r="J39" s="158">
        <v>1066.71</v>
      </c>
      <c r="K39" s="157">
        <f t="shared" ref="K39:K48" si="16">ROUND(E39*J39,2)</f>
        <v>1066.71</v>
      </c>
      <c r="L39" s="157">
        <v>15</v>
      </c>
      <c r="M39" s="157">
        <f t="shared" ref="M39:M48" si="17">G39*(1+L39/100)</f>
        <v>0</v>
      </c>
      <c r="N39" s="157">
        <v>3.2499999999999999E-3</v>
      </c>
      <c r="O39" s="157">
        <f t="shared" ref="O39:O48" si="18">ROUND(E39*N39,2)</f>
        <v>0</v>
      </c>
      <c r="P39" s="157">
        <v>0</v>
      </c>
      <c r="Q39" s="157">
        <f t="shared" ref="Q39:Q48" si="19">ROUND(E39*P39,2)</f>
        <v>0</v>
      </c>
      <c r="R39" s="157"/>
      <c r="S39" s="157" t="s">
        <v>150</v>
      </c>
      <c r="T39" s="157" t="s">
        <v>151</v>
      </c>
      <c r="U39" s="157">
        <v>1.78</v>
      </c>
      <c r="V39" s="157">
        <f t="shared" ref="V39:V48" si="20">ROUND(E39*U39,2)</f>
        <v>1.78</v>
      </c>
      <c r="W39" s="157"/>
      <c r="X39" s="157" t="s">
        <v>152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6">
        <v>30</v>
      </c>
      <c r="B40" s="177" t="s">
        <v>774</v>
      </c>
      <c r="C40" s="186" t="s">
        <v>775</v>
      </c>
      <c r="D40" s="178" t="s">
        <v>655</v>
      </c>
      <c r="E40" s="179">
        <v>1</v>
      </c>
      <c r="F40" s="180"/>
      <c r="G40" s="181">
        <f t="shared" si="14"/>
        <v>0</v>
      </c>
      <c r="H40" s="158">
        <v>32.549999999999997</v>
      </c>
      <c r="I40" s="157">
        <f t="shared" si="15"/>
        <v>32.549999999999997</v>
      </c>
      <c r="J40" s="158">
        <v>431.45</v>
      </c>
      <c r="K40" s="157">
        <f t="shared" si="16"/>
        <v>431.45</v>
      </c>
      <c r="L40" s="157">
        <v>15</v>
      </c>
      <c r="M40" s="157">
        <f t="shared" si="17"/>
        <v>0</v>
      </c>
      <c r="N40" s="157">
        <v>1.8000000000000001E-4</v>
      </c>
      <c r="O40" s="157">
        <f t="shared" si="18"/>
        <v>0</v>
      </c>
      <c r="P40" s="157">
        <v>0</v>
      </c>
      <c r="Q40" s="157">
        <f t="shared" si="19"/>
        <v>0</v>
      </c>
      <c r="R40" s="157"/>
      <c r="S40" s="157" t="s">
        <v>150</v>
      </c>
      <c r="T40" s="157" t="s">
        <v>150</v>
      </c>
      <c r="U40" s="157">
        <v>0.83799999999999997</v>
      </c>
      <c r="V40" s="157">
        <f t="shared" si="20"/>
        <v>0.84</v>
      </c>
      <c r="W40" s="157"/>
      <c r="X40" s="157" t="s">
        <v>152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6">
        <v>31</v>
      </c>
      <c r="B41" s="177" t="s">
        <v>776</v>
      </c>
      <c r="C41" s="186" t="s">
        <v>777</v>
      </c>
      <c r="D41" s="178" t="s">
        <v>338</v>
      </c>
      <c r="E41" s="179">
        <v>5</v>
      </c>
      <c r="F41" s="180"/>
      <c r="G41" s="181">
        <f t="shared" si="14"/>
        <v>0</v>
      </c>
      <c r="H41" s="158">
        <v>265.29000000000002</v>
      </c>
      <c r="I41" s="157">
        <f t="shared" si="15"/>
        <v>1326.45</v>
      </c>
      <c r="J41" s="158">
        <v>166.71</v>
      </c>
      <c r="K41" s="157">
        <f t="shared" si="16"/>
        <v>833.55</v>
      </c>
      <c r="L41" s="157">
        <v>15</v>
      </c>
      <c r="M41" s="157">
        <f t="shared" si="17"/>
        <v>0</v>
      </c>
      <c r="N41" s="157">
        <v>7.9000000000000001E-4</v>
      </c>
      <c r="O41" s="157">
        <f t="shared" si="18"/>
        <v>0</v>
      </c>
      <c r="P41" s="157">
        <v>0</v>
      </c>
      <c r="Q41" s="157">
        <f t="shared" si="19"/>
        <v>0</v>
      </c>
      <c r="R41" s="157"/>
      <c r="S41" s="157" t="s">
        <v>150</v>
      </c>
      <c r="T41" s="157" t="s">
        <v>150</v>
      </c>
      <c r="U41" s="157">
        <v>0.30869000000000002</v>
      </c>
      <c r="V41" s="157">
        <f t="shared" si="20"/>
        <v>1.54</v>
      </c>
      <c r="W41" s="157"/>
      <c r="X41" s="157" t="s">
        <v>152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76">
        <v>32</v>
      </c>
      <c r="B42" s="177" t="s">
        <v>778</v>
      </c>
      <c r="C42" s="186" t="s">
        <v>779</v>
      </c>
      <c r="D42" s="178" t="s">
        <v>181</v>
      </c>
      <c r="E42" s="179">
        <v>1</v>
      </c>
      <c r="F42" s="180"/>
      <c r="G42" s="181">
        <f t="shared" si="14"/>
        <v>0</v>
      </c>
      <c r="H42" s="158">
        <v>126.47</v>
      </c>
      <c r="I42" s="157">
        <f t="shared" si="15"/>
        <v>126.47</v>
      </c>
      <c r="J42" s="158">
        <v>234.03</v>
      </c>
      <c r="K42" s="157">
        <f t="shared" si="16"/>
        <v>234.03</v>
      </c>
      <c r="L42" s="157">
        <v>15</v>
      </c>
      <c r="M42" s="157">
        <f t="shared" si="17"/>
        <v>0</v>
      </c>
      <c r="N42" s="157">
        <v>9.3000000000000005E-4</v>
      </c>
      <c r="O42" s="157">
        <f t="shared" si="18"/>
        <v>0</v>
      </c>
      <c r="P42" s="157">
        <v>0</v>
      </c>
      <c r="Q42" s="157">
        <f t="shared" si="19"/>
        <v>0</v>
      </c>
      <c r="R42" s="157"/>
      <c r="S42" s="157" t="s">
        <v>150</v>
      </c>
      <c r="T42" s="157" t="s">
        <v>150</v>
      </c>
      <c r="U42" s="157">
        <v>0.42399999999999999</v>
      </c>
      <c r="V42" s="157">
        <f t="shared" si="20"/>
        <v>0.42</v>
      </c>
      <c r="W42" s="157"/>
      <c r="X42" s="157" t="s">
        <v>152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153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76">
        <v>33</v>
      </c>
      <c r="B43" s="177" t="s">
        <v>780</v>
      </c>
      <c r="C43" s="186" t="s">
        <v>781</v>
      </c>
      <c r="D43" s="178" t="s">
        <v>655</v>
      </c>
      <c r="E43" s="179">
        <v>1</v>
      </c>
      <c r="F43" s="180"/>
      <c r="G43" s="181">
        <f t="shared" si="14"/>
        <v>0</v>
      </c>
      <c r="H43" s="158">
        <v>1802.76</v>
      </c>
      <c r="I43" s="157">
        <f t="shared" si="15"/>
        <v>1802.76</v>
      </c>
      <c r="J43" s="158">
        <v>79.239999999999995</v>
      </c>
      <c r="K43" s="157">
        <f t="shared" si="16"/>
        <v>79.239999999999995</v>
      </c>
      <c r="L43" s="157">
        <v>15</v>
      </c>
      <c r="M43" s="157">
        <f t="shared" si="17"/>
        <v>0</v>
      </c>
      <c r="N43" s="157">
        <v>1E-3</v>
      </c>
      <c r="O43" s="157">
        <f t="shared" si="18"/>
        <v>0</v>
      </c>
      <c r="P43" s="157">
        <v>0</v>
      </c>
      <c r="Q43" s="157">
        <f t="shared" si="19"/>
        <v>0</v>
      </c>
      <c r="R43" s="157"/>
      <c r="S43" s="157" t="s">
        <v>150</v>
      </c>
      <c r="T43" s="157" t="s">
        <v>150</v>
      </c>
      <c r="U43" s="157">
        <v>0.14499999999999999</v>
      </c>
      <c r="V43" s="157">
        <f t="shared" si="20"/>
        <v>0.15</v>
      </c>
      <c r="W43" s="157"/>
      <c r="X43" s="157" t="s">
        <v>152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76">
        <v>34</v>
      </c>
      <c r="B44" s="177" t="s">
        <v>782</v>
      </c>
      <c r="C44" s="186" t="s">
        <v>783</v>
      </c>
      <c r="D44" s="178" t="s">
        <v>655</v>
      </c>
      <c r="E44" s="179">
        <v>1</v>
      </c>
      <c r="F44" s="180"/>
      <c r="G44" s="181">
        <f t="shared" si="14"/>
        <v>0</v>
      </c>
      <c r="H44" s="158">
        <v>740.83</v>
      </c>
      <c r="I44" s="157">
        <f t="shared" si="15"/>
        <v>740.83</v>
      </c>
      <c r="J44" s="158">
        <v>90.17</v>
      </c>
      <c r="K44" s="157">
        <f t="shared" si="16"/>
        <v>90.17</v>
      </c>
      <c r="L44" s="157">
        <v>15</v>
      </c>
      <c r="M44" s="157">
        <f t="shared" si="17"/>
        <v>0</v>
      </c>
      <c r="N44" s="157">
        <v>5.0000000000000001E-4</v>
      </c>
      <c r="O44" s="157">
        <f t="shared" si="18"/>
        <v>0</v>
      </c>
      <c r="P44" s="157">
        <v>0</v>
      </c>
      <c r="Q44" s="157">
        <f t="shared" si="19"/>
        <v>0</v>
      </c>
      <c r="R44" s="157"/>
      <c r="S44" s="157" t="s">
        <v>150</v>
      </c>
      <c r="T44" s="157" t="s">
        <v>150</v>
      </c>
      <c r="U44" s="157">
        <v>0.16500000000000001</v>
      </c>
      <c r="V44" s="157">
        <f t="shared" si="20"/>
        <v>0.17</v>
      </c>
      <c r="W44" s="157"/>
      <c r="X44" s="157" t="s">
        <v>152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76">
        <v>35</v>
      </c>
      <c r="B45" s="177" t="s">
        <v>784</v>
      </c>
      <c r="C45" s="186" t="s">
        <v>785</v>
      </c>
      <c r="D45" s="178" t="s">
        <v>181</v>
      </c>
      <c r="E45" s="179">
        <v>1</v>
      </c>
      <c r="F45" s="180"/>
      <c r="G45" s="181">
        <f t="shared" si="14"/>
        <v>0</v>
      </c>
      <c r="H45" s="158">
        <v>282.27999999999997</v>
      </c>
      <c r="I45" s="157">
        <f t="shared" si="15"/>
        <v>282.27999999999997</v>
      </c>
      <c r="J45" s="158">
        <v>113.72</v>
      </c>
      <c r="K45" s="157">
        <f t="shared" si="16"/>
        <v>113.72</v>
      </c>
      <c r="L45" s="157">
        <v>15</v>
      </c>
      <c r="M45" s="157">
        <f t="shared" si="17"/>
        <v>0</v>
      </c>
      <c r="N45" s="157">
        <v>2.5000000000000001E-4</v>
      </c>
      <c r="O45" s="157">
        <f t="shared" si="18"/>
        <v>0</v>
      </c>
      <c r="P45" s="157">
        <v>0</v>
      </c>
      <c r="Q45" s="157">
        <f t="shared" si="19"/>
        <v>0</v>
      </c>
      <c r="R45" s="157"/>
      <c r="S45" s="157" t="s">
        <v>150</v>
      </c>
      <c r="T45" s="157" t="s">
        <v>150</v>
      </c>
      <c r="U45" s="157">
        <v>0.20599999999999999</v>
      </c>
      <c r="V45" s="157">
        <f t="shared" si="20"/>
        <v>0.21</v>
      </c>
      <c r="W45" s="157"/>
      <c r="X45" s="157" t="s">
        <v>152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153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0.399999999999999" outlineLevel="1" x14ac:dyDescent="0.25">
      <c r="A46" s="176">
        <v>36</v>
      </c>
      <c r="B46" s="177" t="s">
        <v>786</v>
      </c>
      <c r="C46" s="186" t="s">
        <v>787</v>
      </c>
      <c r="D46" s="178" t="s">
        <v>338</v>
      </c>
      <c r="E46" s="179">
        <v>2</v>
      </c>
      <c r="F46" s="180"/>
      <c r="G46" s="181">
        <f t="shared" si="14"/>
        <v>0</v>
      </c>
      <c r="H46" s="158">
        <v>4.6500000000000004</v>
      </c>
      <c r="I46" s="157">
        <f t="shared" si="15"/>
        <v>9.3000000000000007</v>
      </c>
      <c r="J46" s="158">
        <v>24.35</v>
      </c>
      <c r="K46" s="157">
        <f t="shared" si="16"/>
        <v>48.7</v>
      </c>
      <c r="L46" s="157">
        <v>15</v>
      </c>
      <c r="M46" s="157">
        <f t="shared" si="17"/>
        <v>0</v>
      </c>
      <c r="N46" s="157">
        <v>2.0000000000000002E-5</v>
      </c>
      <c r="O46" s="157">
        <f t="shared" si="18"/>
        <v>0</v>
      </c>
      <c r="P46" s="157">
        <v>3.2000000000000002E-3</v>
      </c>
      <c r="Q46" s="157">
        <f t="shared" si="19"/>
        <v>0.01</v>
      </c>
      <c r="R46" s="157"/>
      <c r="S46" s="157" t="s">
        <v>150</v>
      </c>
      <c r="T46" s="157" t="s">
        <v>150</v>
      </c>
      <c r="U46" s="157">
        <v>5.2999999999999999E-2</v>
      </c>
      <c r="V46" s="157">
        <f t="shared" si="20"/>
        <v>0.11</v>
      </c>
      <c r="W46" s="157"/>
      <c r="X46" s="157" t="s">
        <v>152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76">
        <v>37</v>
      </c>
      <c r="B47" s="177" t="s">
        <v>788</v>
      </c>
      <c r="C47" s="186" t="s">
        <v>789</v>
      </c>
      <c r="D47" s="178" t="s">
        <v>446</v>
      </c>
      <c r="E47" s="179">
        <v>1</v>
      </c>
      <c r="F47" s="180"/>
      <c r="G47" s="181">
        <f t="shared" si="14"/>
        <v>0</v>
      </c>
      <c r="H47" s="158">
        <v>0</v>
      </c>
      <c r="I47" s="157">
        <f t="shared" si="15"/>
        <v>0</v>
      </c>
      <c r="J47" s="158">
        <v>3000</v>
      </c>
      <c r="K47" s="157">
        <f t="shared" si="16"/>
        <v>3000</v>
      </c>
      <c r="L47" s="157">
        <v>15</v>
      </c>
      <c r="M47" s="157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7"/>
      <c r="S47" s="157" t="s">
        <v>198</v>
      </c>
      <c r="T47" s="157" t="s">
        <v>151</v>
      </c>
      <c r="U47" s="157">
        <v>0</v>
      </c>
      <c r="V47" s="157">
        <f t="shared" si="20"/>
        <v>0</v>
      </c>
      <c r="W47" s="157"/>
      <c r="X47" s="157" t="s">
        <v>152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76">
        <v>38</v>
      </c>
      <c r="B48" s="177" t="s">
        <v>790</v>
      </c>
      <c r="C48" s="186" t="s">
        <v>791</v>
      </c>
      <c r="D48" s="178" t="s">
        <v>0</v>
      </c>
      <c r="E48" s="179">
        <v>112.015</v>
      </c>
      <c r="F48" s="180"/>
      <c r="G48" s="181">
        <f t="shared" si="14"/>
        <v>0</v>
      </c>
      <c r="H48" s="158">
        <v>0</v>
      </c>
      <c r="I48" s="157">
        <f t="shared" si="15"/>
        <v>0</v>
      </c>
      <c r="J48" s="158">
        <v>1.2</v>
      </c>
      <c r="K48" s="157">
        <f t="shared" si="16"/>
        <v>134.41999999999999</v>
      </c>
      <c r="L48" s="157">
        <v>15</v>
      </c>
      <c r="M48" s="157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7"/>
      <c r="S48" s="157" t="s">
        <v>150</v>
      </c>
      <c r="T48" s="157" t="s">
        <v>150</v>
      </c>
      <c r="U48" s="157">
        <v>0</v>
      </c>
      <c r="V48" s="157">
        <f t="shared" si="20"/>
        <v>0</v>
      </c>
      <c r="W48" s="157"/>
      <c r="X48" s="157" t="s">
        <v>391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392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5">
      <c r="A49" s="164" t="s">
        <v>145</v>
      </c>
      <c r="B49" s="165" t="s">
        <v>79</v>
      </c>
      <c r="C49" s="183" t="s">
        <v>80</v>
      </c>
      <c r="D49" s="166"/>
      <c r="E49" s="167"/>
      <c r="F49" s="168"/>
      <c r="G49" s="169">
        <f>SUMIF(AG50:AG83,"&lt;&gt;NOR",G50:G83)</f>
        <v>0</v>
      </c>
      <c r="H49" s="163"/>
      <c r="I49" s="163">
        <f>SUM(I50:I83)</f>
        <v>50037.799999999996</v>
      </c>
      <c r="J49" s="163"/>
      <c r="K49" s="163">
        <f>SUM(K50:K83)</f>
        <v>14835.070000000002</v>
      </c>
      <c r="L49" s="163"/>
      <c r="M49" s="163">
        <f>SUM(M50:M83)</f>
        <v>0</v>
      </c>
      <c r="N49" s="163"/>
      <c r="O49" s="163">
        <f>SUM(O50:O83)</f>
        <v>0.21999999999999997</v>
      </c>
      <c r="P49" s="163"/>
      <c r="Q49" s="163">
        <f>SUM(Q50:Q83)</f>
        <v>0.31</v>
      </c>
      <c r="R49" s="163"/>
      <c r="S49" s="163"/>
      <c r="T49" s="163"/>
      <c r="U49" s="163"/>
      <c r="V49" s="163">
        <f>SUM(V50:V83)</f>
        <v>24.75</v>
      </c>
      <c r="W49" s="163"/>
      <c r="X49" s="163"/>
      <c r="AG49" t="s">
        <v>146</v>
      </c>
    </row>
    <row r="50" spans="1:60" outlineLevel="1" x14ac:dyDescent="0.25">
      <c r="A50" s="176">
        <v>39</v>
      </c>
      <c r="B50" s="177" t="s">
        <v>792</v>
      </c>
      <c r="C50" s="186" t="s">
        <v>793</v>
      </c>
      <c r="D50" s="178" t="s">
        <v>181</v>
      </c>
      <c r="E50" s="179">
        <v>1</v>
      </c>
      <c r="F50" s="180"/>
      <c r="G50" s="181">
        <f t="shared" ref="G50:G72" si="21">ROUND(E50*F50,2)</f>
        <v>0</v>
      </c>
      <c r="H50" s="158">
        <v>0</v>
      </c>
      <c r="I50" s="157">
        <f t="shared" ref="I50:I72" si="22">ROUND(E50*H50,2)</f>
        <v>0</v>
      </c>
      <c r="J50" s="158">
        <v>1063.7</v>
      </c>
      <c r="K50" s="157">
        <f t="shared" ref="K50:K72" si="23">ROUND(E50*J50,2)</f>
        <v>1063.7</v>
      </c>
      <c r="L50" s="157">
        <v>15</v>
      </c>
      <c r="M50" s="157">
        <f t="shared" ref="M50:M72" si="24">G50*(1+L50/100)</f>
        <v>0</v>
      </c>
      <c r="N50" s="157">
        <v>0</v>
      </c>
      <c r="O50" s="157">
        <f t="shared" ref="O50:O72" si="25">ROUND(E50*N50,2)</f>
        <v>0</v>
      </c>
      <c r="P50" s="157">
        <v>0</v>
      </c>
      <c r="Q50" s="157">
        <f t="shared" ref="Q50:Q72" si="26">ROUND(E50*P50,2)</f>
        <v>0</v>
      </c>
      <c r="R50" s="157"/>
      <c r="S50" s="157" t="s">
        <v>150</v>
      </c>
      <c r="T50" s="157" t="s">
        <v>151</v>
      </c>
      <c r="U50" s="157">
        <v>1.77</v>
      </c>
      <c r="V50" s="157">
        <f t="shared" ref="V50:V72" si="27">ROUND(E50*U50,2)</f>
        <v>1.77</v>
      </c>
      <c r="W50" s="157"/>
      <c r="X50" s="157" t="s">
        <v>152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153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0.399999999999999" outlineLevel="1" x14ac:dyDescent="0.25">
      <c r="A51" s="176">
        <v>40</v>
      </c>
      <c r="B51" s="177" t="s">
        <v>794</v>
      </c>
      <c r="C51" s="186" t="s">
        <v>795</v>
      </c>
      <c r="D51" s="178" t="s">
        <v>655</v>
      </c>
      <c r="E51" s="179">
        <v>1</v>
      </c>
      <c r="F51" s="180"/>
      <c r="G51" s="181">
        <f t="shared" si="21"/>
        <v>0</v>
      </c>
      <c r="H51" s="158">
        <v>6287.23</v>
      </c>
      <c r="I51" s="157">
        <f t="shared" si="22"/>
        <v>6287.23</v>
      </c>
      <c r="J51" s="158">
        <v>916.27</v>
      </c>
      <c r="K51" s="157">
        <f t="shared" si="23"/>
        <v>916.27</v>
      </c>
      <c r="L51" s="157">
        <v>15</v>
      </c>
      <c r="M51" s="157">
        <f t="shared" si="24"/>
        <v>0</v>
      </c>
      <c r="N51" s="157">
        <v>2.8719999999999999E-2</v>
      </c>
      <c r="O51" s="157">
        <f t="shared" si="25"/>
        <v>0.03</v>
      </c>
      <c r="P51" s="157">
        <v>0</v>
      </c>
      <c r="Q51" s="157">
        <f t="shared" si="26"/>
        <v>0</v>
      </c>
      <c r="R51" s="157"/>
      <c r="S51" s="157" t="s">
        <v>150</v>
      </c>
      <c r="T51" s="157" t="s">
        <v>151</v>
      </c>
      <c r="U51" s="157">
        <v>1.5</v>
      </c>
      <c r="V51" s="157">
        <f t="shared" si="27"/>
        <v>1.5</v>
      </c>
      <c r="W51" s="157"/>
      <c r="X51" s="157" t="s">
        <v>152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153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0.399999999999999" outlineLevel="1" x14ac:dyDescent="0.25">
      <c r="A52" s="176">
        <v>41</v>
      </c>
      <c r="B52" s="177" t="s">
        <v>796</v>
      </c>
      <c r="C52" s="186" t="s">
        <v>797</v>
      </c>
      <c r="D52" s="178" t="s">
        <v>655</v>
      </c>
      <c r="E52" s="179">
        <v>1</v>
      </c>
      <c r="F52" s="180"/>
      <c r="G52" s="181">
        <f t="shared" si="21"/>
        <v>0</v>
      </c>
      <c r="H52" s="158">
        <v>4366.8100000000004</v>
      </c>
      <c r="I52" s="157">
        <f t="shared" si="22"/>
        <v>4366.8100000000004</v>
      </c>
      <c r="J52" s="158">
        <v>599.69000000000005</v>
      </c>
      <c r="K52" s="157">
        <f t="shared" si="23"/>
        <v>599.69000000000005</v>
      </c>
      <c r="L52" s="157">
        <v>15</v>
      </c>
      <c r="M52" s="157">
        <f t="shared" si="24"/>
        <v>0</v>
      </c>
      <c r="N52" s="157">
        <v>1.772E-2</v>
      </c>
      <c r="O52" s="157">
        <f t="shared" si="25"/>
        <v>0.02</v>
      </c>
      <c r="P52" s="157">
        <v>0</v>
      </c>
      <c r="Q52" s="157">
        <f t="shared" si="26"/>
        <v>0</v>
      </c>
      <c r="R52" s="157"/>
      <c r="S52" s="157" t="s">
        <v>150</v>
      </c>
      <c r="T52" s="157" t="s">
        <v>151</v>
      </c>
      <c r="U52" s="157">
        <v>0.97299999999999998</v>
      </c>
      <c r="V52" s="157">
        <f t="shared" si="27"/>
        <v>0.97</v>
      </c>
      <c r="W52" s="157"/>
      <c r="X52" s="157" t="s">
        <v>152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153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76">
        <v>42</v>
      </c>
      <c r="B53" s="177" t="s">
        <v>798</v>
      </c>
      <c r="C53" s="186" t="s">
        <v>799</v>
      </c>
      <c r="D53" s="178" t="s">
        <v>655</v>
      </c>
      <c r="E53" s="179">
        <v>1</v>
      </c>
      <c r="F53" s="180"/>
      <c r="G53" s="181">
        <f t="shared" si="21"/>
        <v>0</v>
      </c>
      <c r="H53" s="158">
        <v>526.70000000000005</v>
      </c>
      <c r="I53" s="157">
        <f t="shared" si="22"/>
        <v>526.70000000000005</v>
      </c>
      <c r="J53" s="158">
        <v>843.1</v>
      </c>
      <c r="K53" s="157">
        <f t="shared" si="23"/>
        <v>843.1</v>
      </c>
      <c r="L53" s="157">
        <v>15</v>
      </c>
      <c r="M53" s="157">
        <f t="shared" si="24"/>
        <v>0</v>
      </c>
      <c r="N53" s="157">
        <v>1.8600000000000001E-3</v>
      </c>
      <c r="O53" s="157">
        <f t="shared" si="25"/>
        <v>0</v>
      </c>
      <c r="P53" s="157">
        <v>0</v>
      </c>
      <c r="Q53" s="157">
        <f t="shared" si="26"/>
        <v>0</v>
      </c>
      <c r="R53" s="157"/>
      <c r="S53" s="157" t="s">
        <v>150</v>
      </c>
      <c r="T53" s="157" t="s">
        <v>151</v>
      </c>
      <c r="U53" s="157">
        <v>1.3340000000000001</v>
      </c>
      <c r="V53" s="157">
        <f t="shared" si="27"/>
        <v>1.33</v>
      </c>
      <c r="W53" s="157"/>
      <c r="X53" s="157" t="s">
        <v>152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76">
        <v>43</v>
      </c>
      <c r="B54" s="177" t="s">
        <v>800</v>
      </c>
      <c r="C54" s="186" t="s">
        <v>801</v>
      </c>
      <c r="D54" s="178" t="s">
        <v>655</v>
      </c>
      <c r="E54" s="179">
        <v>1</v>
      </c>
      <c r="F54" s="180"/>
      <c r="G54" s="181">
        <f t="shared" si="21"/>
        <v>0</v>
      </c>
      <c r="H54" s="158">
        <v>186.75</v>
      </c>
      <c r="I54" s="157">
        <f t="shared" si="22"/>
        <v>186.75</v>
      </c>
      <c r="J54" s="158">
        <v>689.95</v>
      </c>
      <c r="K54" s="157">
        <f t="shared" si="23"/>
        <v>689.95</v>
      </c>
      <c r="L54" s="157">
        <v>15</v>
      </c>
      <c r="M54" s="157">
        <f t="shared" si="24"/>
        <v>0</v>
      </c>
      <c r="N54" s="157">
        <v>8.8999999999999995E-4</v>
      </c>
      <c r="O54" s="157">
        <f t="shared" si="25"/>
        <v>0</v>
      </c>
      <c r="P54" s="157">
        <v>0</v>
      </c>
      <c r="Q54" s="157">
        <f t="shared" si="26"/>
        <v>0</v>
      </c>
      <c r="R54" s="157"/>
      <c r="S54" s="157" t="s">
        <v>150</v>
      </c>
      <c r="T54" s="157" t="s">
        <v>151</v>
      </c>
      <c r="U54" s="157">
        <v>1.1200000000000001</v>
      </c>
      <c r="V54" s="157">
        <f t="shared" si="27"/>
        <v>1.1200000000000001</v>
      </c>
      <c r="W54" s="157"/>
      <c r="X54" s="157" t="s">
        <v>152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153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76">
        <v>44</v>
      </c>
      <c r="B55" s="177" t="s">
        <v>802</v>
      </c>
      <c r="C55" s="186" t="s">
        <v>803</v>
      </c>
      <c r="D55" s="178" t="s">
        <v>655</v>
      </c>
      <c r="E55" s="179">
        <v>2</v>
      </c>
      <c r="F55" s="180"/>
      <c r="G55" s="181">
        <f t="shared" si="21"/>
        <v>0</v>
      </c>
      <c r="H55" s="158">
        <v>103.93</v>
      </c>
      <c r="I55" s="157">
        <f t="shared" si="22"/>
        <v>207.86</v>
      </c>
      <c r="J55" s="158">
        <v>848.07</v>
      </c>
      <c r="K55" s="157">
        <f t="shared" si="23"/>
        <v>1696.14</v>
      </c>
      <c r="L55" s="157">
        <v>15</v>
      </c>
      <c r="M55" s="157">
        <f t="shared" si="24"/>
        <v>0</v>
      </c>
      <c r="N55" s="157">
        <v>1.41E-3</v>
      </c>
      <c r="O55" s="157">
        <f t="shared" si="25"/>
        <v>0</v>
      </c>
      <c r="P55" s="157">
        <v>0</v>
      </c>
      <c r="Q55" s="157">
        <f t="shared" si="26"/>
        <v>0</v>
      </c>
      <c r="R55" s="157"/>
      <c r="S55" s="157" t="s">
        <v>150</v>
      </c>
      <c r="T55" s="157" t="s">
        <v>151</v>
      </c>
      <c r="U55" s="157">
        <v>1.575</v>
      </c>
      <c r="V55" s="157">
        <f t="shared" si="27"/>
        <v>3.15</v>
      </c>
      <c r="W55" s="157"/>
      <c r="X55" s="157" t="s">
        <v>152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76">
        <v>45</v>
      </c>
      <c r="B56" s="177" t="s">
        <v>804</v>
      </c>
      <c r="C56" s="186" t="s">
        <v>805</v>
      </c>
      <c r="D56" s="178" t="s">
        <v>655</v>
      </c>
      <c r="E56" s="179">
        <v>1</v>
      </c>
      <c r="F56" s="180"/>
      <c r="G56" s="181">
        <f t="shared" si="21"/>
        <v>0</v>
      </c>
      <c r="H56" s="158">
        <v>0</v>
      </c>
      <c r="I56" s="157">
        <f t="shared" si="22"/>
        <v>0</v>
      </c>
      <c r="J56" s="158">
        <v>504.8</v>
      </c>
      <c r="K56" s="157">
        <f t="shared" si="23"/>
        <v>504.8</v>
      </c>
      <c r="L56" s="157">
        <v>15</v>
      </c>
      <c r="M56" s="157">
        <f t="shared" si="24"/>
        <v>0</v>
      </c>
      <c r="N56" s="157">
        <v>0</v>
      </c>
      <c r="O56" s="157">
        <f t="shared" si="25"/>
        <v>0</v>
      </c>
      <c r="P56" s="157">
        <v>0.125</v>
      </c>
      <c r="Q56" s="157">
        <f t="shared" si="26"/>
        <v>0.13</v>
      </c>
      <c r="R56" s="157"/>
      <c r="S56" s="157" t="s">
        <v>150</v>
      </c>
      <c r="T56" s="157" t="s">
        <v>151</v>
      </c>
      <c r="U56" s="157">
        <v>1.1499999999999999</v>
      </c>
      <c r="V56" s="157">
        <f t="shared" si="27"/>
        <v>1.1499999999999999</v>
      </c>
      <c r="W56" s="157"/>
      <c r="X56" s="157" t="s">
        <v>152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153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76">
        <v>46</v>
      </c>
      <c r="B57" s="177" t="s">
        <v>806</v>
      </c>
      <c r="C57" s="186" t="s">
        <v>807</v>
      </c>
      <c r="D57" s="178" t="s">
        <v>655</v>
      </c>
      <c r="E57" s="179">
        <v>1</v>
      </c>
      <c r="F57" s="180"/>
      <c r="G57" s="181">
        <f t="shared" si="21"/>
        <v>0</v>
      </c>
      <c r="H57" s="158">
        <v>54.87</v>
      </c>
      <c r="I57" s="157">
        <f t="shared" si="22"/>
        <v>54.87</v>
      </c>
      <c r="J57" s="158">
        <v>1114.43</v>
      </c>
      <c r="K57" s="157">
        <f t="shared" si="23"/>
        <v>1114.43</v>
      </c>
      <c r="L57" s="157">
        <v>15</v>
      </c>
      <c r="M57" s="157">
        <f t="shared" si="24"/>
        <v>0</v>
      </c>
      <c r="N57" s="157">
        <v>1.2E-4</v>
      </c>
      <c r="O57" s="157">
        <f t="shared" si="25"/>
        <v>0</v>
      </c>
      <c r="P57" s="157">
        <v>0</v>
      </c>
      <c r="Q57" s="157">
        <f t="shared" si="26"/>
        <v>0</v>
      </c>
      <c r="R57" s="157"/>
      <c r="S57" s="157" t="s">
        <v>150</v>
      </c>
      <c r="T57" s="157" t="s">
        <v>151</v>
      </c>
      <c r="U57" s="157">
        <v>2</v>
      </c>
      <c r="V57" s="157">
        <f t="shared" si="27"/>
        <v>2</v>
      </c>
      <c r="W57" s="157"/>
      <c r="X57" s="157" t="s">
        <v>152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153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76">
        <v>47</v>
      </c>
      <c r="B58" s="177" t="s">
        <v>808</v>
      </c>
      <c r="C58" s="186" t="s">
        <v>809</v>
      </c>
      <c r="D58" s="178" t="s">
        <v>655</v>
      </c>
      <c r="E58" s="179">
        <v>3</v>
      </c>
      <c r="F58" s="180"/>
      <c r="G58" s="181">
        <f t="shared" si="21"/>
        <v>0</v>
      </c>
      <c r="H58" s="158">
        <v>20.239999999999998</v>
      </c>
      <c r="I58" s="157">
        <f t="shared" si="22"/>
        <v>60.72</v>
      </c>
      <c r="J58" s="158">
        <v>190.36</v>
      </c>
      <c r="K58" s="157">
        <f t="shared" si="23"/>
        <v>571.08000000000004</v>
      </c>
      <c r="L58" s="157">
        <v>15</v>
      </c>
      <c r="M58" s="157">
        <f t="shared" si="24"/>
        <v>0</v>
      </c>
      <c r="N58" s="157">
        <v>3.0000000000000001E-5</v>
      </c>
      <c r="O58" s="157">
        <f t="shared" si="25"/>
        <v>0</v>
      </c>
      <c r="P58" s="157">
        <v>0</v>
      </c>
      <c r="Q58" s="157">
        <f t="shared" si="26"/>
        <v>0</v>
      </c>
      <c r="R58" s="157"/>
      <c r="S58" s="157" t="s">
        <v>150</v>
      </c>
      <c r="T58" s="157" t="s">
        <v>151</v>
      </c>
      <c r="U58" s="157">
        <v>0.33</v>
      </c>
      <c r="V58" s="157">
        <f t="shared" si="27"/>
        <v>0.99</v>
      </c>
      <c r="W58" s="157"/>
      <c r="X58" s="157" t="s">
        <v>152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76">
        <v>48</v>
      </c>
      <c r="B59" s="177" t="s">
        <v>810</v>
      </c>
      <c r="C59" s="186" t="s">
        <v>811</v>
      </c>
      <c r="D59" s="178" t="s">
        <v>655</v>
      </c>
      <c r="E59" s="179">
        <v>1</v>
      </c>
      <c r="F59" s="180"/>
      <c r="G59" s="181">
        <f t="shared" si="21"/>
        <v>0</v>
      </c>
      <c r="H59" s="158">
        <v>0</v>
      </c>
      <c r="I59" s="157">
        <f t="shared" si="22"/>
        <v>0</v>
      </c>
      <c r="J59" s="158">
        <v>123</v>
      </c>
      <c r="K59" s="157">
        <f t="shared" si="23"/>
        <v>123</v>
      </c>
      <c r="L59" s="157">
        <v>15</v>
      </c>
      <c r="M59" s="157">
        <f t="shared" si="24"/>
        <v>0</v>
      </c>
      <c r="N59" s="157">
        <v>0</v>
      </c>
      <c r="O59" s="157">
        <f t="shared" si="25"/>
        <v>0</v>
      </c>
      <c r="P59" s="157">
        <v>6.7000000000000004E-2</v>
      </c>
      <c r="Q59" s="157">
        <f t="shared" si="26"/>
        <v>7.0000000000000007E-2</v>
      </c>
      <c r="R59" s="157"/>
      <c r="S59" s="157" t="s">
        <v>150</v>
      </c>
      <c r="T59" s="157" t="s">
        <v>151</v>
      </c>
      <c r="U59" s="157">
        <v>0.31</v>
      </c>
      <c r="V59" s="157">
        <f t="shared" si="27"/>
        <v>0.31</v>
      </c>
      <c r="W59" s="157"/>
      <c r="X59" s="157" t="s">
        <v>152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153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76">
        <v>49</v>
      </c>
      <c r="B60" s="177" t="s">
        <v>812</v>
      </c>
      <c r="C60" s="186" t="s">
        <v>813</v>
      </c>
      <c r="D60" s="178" t="s">
        <v>655</v>
      </c>
      <c r="E60" s="179">
        <v>9</v>
      </c>
      <c r="F60" s="180"/>
      <c r="G60" s="181">
        <f t="shared" si="21"/>
        <v>0</v>
      </c>
      <c r="H60" s="158">
        <v>141.22</v>
      </c>
      <c r="I60" s="157">
        <f t="shared" si="22"/>
        <v>1270.98</v>
      </c>
      <c r="J60" s="158">
        <v>128.68</v>
      </c>
      <c r="K60" s="157">
        <f t="shared" si="23"/>
        <v>1158.1199999999999</v>
      </c>
      <c r="L60" s="157">
        <v>15</v>
      </c>
      <c r="M60" s="157">
        <f t="shared" si="24"/>
        <v>0</v>
      </c>
      <c r="N60" s="157">
        <v>1.7000000000000001E-4</v>
      </c>
      <c r="O60" s="157">
        <f t="shared" si="25"/>
        <v>0</v>
      </c>
      <c r="P60" s="157">
        <v>0</v>
      </c>
      <c r="Q60" s="157">
        <f t="shared" si="26"/>
        <v>0</v>
      </c>
      <c r="R60" s="157"/>
      <c r="S60" s="157" t="s">
        <v>150</v>
      </c>
      <c r="T60" s="157" t="s">
        <v>151</v>
      </c>
      <c r="U60" s="157">
        <v>0.22700000000000001</v>
      </c>
      <c r="V60" s="157">
        <f t="shared" si="27"/>
        <v>2.04</v>
      </c>
      <c r="W60" s="157"/>
      <c r="X60" s="157" t="s">
        <v>152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153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76">
        <v>50</v>
      </c>
      <c r="B61" s="177" t="s">
        <v>814</v>
      </c>
      <c r="C61" s="186" t="s">
        <v>815</v>
      </c>
      <c r="D61" s="178" t="s">
        <v>655</v>
      </c>
      <c r="E61" s="179">
        <v>1</v>
      </c>
      <c r="F61" s="180"/>
      <c r="G61" s="181">
        <f t="shared" si="21"/>
        <v>0</v>
      </c>
      <c r="H61" s="158">
        <v>216.46</v>
      </c>
      <c r="I61" s="157">
        <f t="shared" si="22"/>
        <v>216.46</v>
      </c>
      <c r="J61" s="158">
        <v>70.540000000000006</v>
      </c>
      <c r="K61" s="157">
        <f t="shared" si="23"/>
        <v>70.540000000000006</v>
      </c>
      <c r="L61" s="157">
        <v>15</v>
      </c>
      <c r="M61" s="157">
        <f t="shared" si="24"/>
        <v>0</v>
      </c>
      <c r="N61" s="157">
        <v>2.4000000000000001E-4</v>
      </c>
      <c r="O61" s="157">
        <f t="shared" si="25"/>
        <v>0</v>
      </c>
      <c r="P61" s="157">
        <v>0</v>
      </c>
      <c r="Q61" s="157">
        <f t="shared" si="26"/>
        <v>0</v>
      </c>
      <c r="R61" s="157"/>
      <c r="S61" s="157" t="s">
        <v>150</v>
      </c>
      <c r="T61" s="157" t="s">
        <v>151</v>
      </c>
      <c r="U61" s="157">
        <v>0.124</v>
      </c>
      <c r="V61" s="157">
        <f t="shared" si="27"/>
        <v>0.12</v>
      </c>
      <c r="W61" s="157"/>
      <c r="X61" s="157" t="s">
        <v>152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153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.399999999999999" outlineLevel="1" x14ac:dyDescent="0.25">
      <c r="A62" s="176">
        <v>51</v>
      </c>
      <c r="B62" s="177" t="s">
        <v>816</v>
      </c>
      <c r="C62" s="186" t="s">
        <v>817</v>
      </c>
      <c r="D62" s="178" t="s">
        <v>181</v>
      </c>
      <c r="E62" s="179">
        <v>1</v>
      </c>
      <c r="F62" s="180"/>
      <c r="G62" s="181">
        <f t="shared" si="21"/>
        <v>0</v>
      </c>
      <c r="H62" s="158">
        <v>1982.17</v>
      </c>
      <c r="I62" s="157">
        <f t="shared" si="22"/>
        <v>1982.17</v>
      </c>
      <c r="J62" s="158">
        <v>262.02999999999997</v>
      </c>
      <c r="K62" s="157">
        <f t="shared" si="23"/>
        <v>262.02999999999997</v>
      </c>
      <c r="L62" s="157">
        <v>15</v>
      </c>
      <c r="M62" s="157">
        <f t="shared" si="24"/>
        <v>0</v>
      </c>
      <c r="N62" s="157">
        <v>1.64E-3</v>
      </c>
      <c r="O62" s="157">
        <f t="shared" si="25"/>
        <v>0</v>
      </c>
      <c r="P62" s="157">
        <v>0</v>
      </c>
      <c r="Q62" s="157">
        <f t="shared" si="26"/>
        <v>0</v>
      </c>
      <c r="R62" s="157"/>
      <c r="S62" s="157" t="s">
        <v>150</v>
      </c>
      <c r="T62" s="157" t="s">
        <v>151</v>
      </c>
      <c r="U62" s="157">
        <v>0.44500000000000001</v>
      </c>
      <c r="V62" s="157">
        <f t="shared" si="27"/>
        <v>0.45</v>
      </c>
      <c r="W62" s="157"/>
      <c r="X62" s="157" t="s">
        <v>152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153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76">
        <v>52</v>
      </c>
      <c r="B63" s="177" t="s">
        <v>818</v>
      </c>
      <c r="C63" s="186" t="s">
        <v>819</v>
      </c>
      <c r="D63" s="178" t="s">
        <v>181</v>
      </c>
      <c r="E63" s="179">
        <v>2</v>
      </c>
      <c r="F63" s="180"/>
      <c r="G63" s="181">
        <f t="shared" si="21"/>
        <v>0</v>
      </c>
      <c r="H63" s="158">
        <v>2334.9699999999998</v>
      </c>
      <c r="I63" s="157">
        <f t="shared" si="22"/>
        <v>4669.9399999999996</v>
      </c>
      <c r="J63" s="158">
        <v>286.02999999999997</v>
      </c>
      <c r="K63" s="157">
        <f t="shared" si="23"/>
        <v>572.05999999999995</v>
      </c>
      <c r="L63" s="157">
        <v>15</v>
      </c>
      <c r="M63" s="157">
        <f t="shared" si="24"/>
        <v>0</v>
      </c>
      <c r="N63" s="157">
        <v>8.4999999999999995E-4</v>
      </c>
      <c r="O63" s="157">
        <f t="shared" si="25"/>
        <v>0</v>
      </c>
      <c r="P63" s="157">
        <v>0</v>
      </c>
      <c r="Q63" s="157">
        <f t="shared" si="26"/>
        <v>0</v>
      </c>
      <c r="R63" s="157"/>
      <c r="S63" s="157" t="s">
        <v>150</v>
      </c>
      <c r="T63" s="157" t="s">
        <v>151</v>
      </c>
      <c r="U63" s="157">
        <v>0.48499999999999999</v>
      </c>
      <c r="V63" s="157">
        <f t="shared" si="27"/>
        <v>0.97</v>
      </c>
      <c r="W63" s="157"/>
      <c r="X63" s="157" t="s">
        <v>152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153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76">
        <v>53</v>
      </c>
      <c r="B64" s="177" t="s">
        <v>820</v>
      </c>
      <c r="C64" s="186" t="s">
        <v>821</v>
      </c>
      <c r="D64" s="178" t="s">
        <v>181</v>
      </c>
      <c r="E64" s="179">
        <v>3</v>
      </c>
      <c r="F64" s="180"/>
      <c r="G64" s="181">
        <f t="shared" si="21"/>
        <v>0</v>
      </c>
      <c r="H64" s="158">
        <v>7.16</v>
      </c>
      <c r="I64" s="157">
        <f t="shared" si="22"/>
        <v>21.48</v>
      </c>
      <c r="J64" s="158">
        <v>249.44</v>
      </c>
      <c r="K64" s="157">
        <f t="shared" si="23"/>
        <v>748.32</v>
      </c>
      <c r="L64" s="157">
        <v>15</v>
      </c>
      <c r="M64" s="157">
        <f t="shared" si="24"/>
        <v>0</v>
      </c>
      <c r="N64" s="157">
        <v>4.0000000000000003E-5</v>
      </c>
      <c r="O64" s="157">
        <f t="shared" si="25"/>
        <v>0</v>
      </c>
      <c r="P64" s="157">
        <v>0</v>
      </c>
      <c r="Q64" s="157">
        <f t="shared" si="26"/>
        <v>0</v>
      </c>
      <c r="R64" s="157"/>
      <c r="S64" s="157" t="s">
        <v>150</v>
      </c>
      <c r="T64" s="157" t="s">
        <v>151</v>
      </c>
      <c r="U64" s="157">
        <v>0.44500000000000001</v>
      </c>
      <c r="V64" s="157">
        <f t="shared" si="27"/>
        <v>1.34</v>
      </c>
      <c r="W64" s="157"/>
      <c r="X64" s="157" t="s">
        <v>152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153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76">
        <v>54</v>
      </c>
      <c r="B65" s="177" t="s">
        <v>822</v>
      </c>
      <c r="C65" s="186" t="s">
        <v>823</v>
      </c>
      <c r="D65" s="178" t="s">
        <v>655</v>
      </c>
      <c r="E65" s="179">
        <v>4</v>
      </c>
      <c r="F65" s="180"/>
      <c r="G65" s="181">
        <f t="shared" si="21"/>
        <v>0</v>
      </c>
      <c r="H65" s="158">
        <v>0</v>
      </c>
      <c r="I65" s="157">
        <f t="shared" si="22"/>
        <v>0</v>
      </c>
      <c r="J65" s="158">
        <v>95.3</v>
      </c>
      <c r="K65" s="157">
        <f t="shared" si="23"/>
        <v>381.2</v>
      </c>
      <c r="L65" s="157">
        <v>15</v>
      </c>
      <c r="M65" s="157">
        <f t="shared" si="24"/>
        <v>0</v>
      </c>
      <c r="N65" s="157">
        <v>0</v>
      </c>
      <c r="O65" s="157">
        <f t="shared" si="25"/>
        <v>0</v>
      </c>
      <c r="P65" s="157">
        <v>1.56E-3</v>
      </c>
      <c r="Q65" s="157">
        <f t="shared" si="26"/>
        <v>0.01</v>
      </c>
      <c r="R65" s="157"/>
      <c r="S65" s="157" t="s">
        <v>150</v>
      </c>
      <c r="T65" s="157" t="s">
        <v>151</v>
      </c>
      <c r="U65" s="157">
        <v>0.217</v>
      </c>
      <c r="V65" s="157">
        <f t="shared" si="27"/>
        <v>0.87</v>
      </c>
      <c r="W65" s="157"/>
      <c r="X65" s="157" t="s">
        <v>152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153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0.399999999999999" outlineLevel="1" x14ac:dyDescent="0.25">
      <c r="A66" s="176">
        <v>55</v>
      </c>
      <c r="B66" s="177" t="s">
        <v>824</v>
      </c>
      <c r="C66" s="186" t="s">
        <v>825</v>
      </c>
      <c r="D66" s="178" t="s">
        <v>181</v>
      </c>
      <c r="E66" s="179">
        <v>1</v>
      </c>
      <c r="F66" s="180"/>
      <c r="G66" s="181">
        <f t="shared" si="21"/>
        <v>0</v>
      </c>
      <c r="H66" s="158">
        <v>480.9</v>
      </c>
      <c r="I66" s="157">
        <f t="shared" si="22"/>
        <v>480.9</v>
      </c>
      <c r="J66" s="158">
        <v>139.69999999999999</v>
      </c>
      <c r="K66" s="157">
        <f t="shared" si="23"/>
        <v>139.69999999999999</v>
      </c>
      <c r="L66" s="157">
        <v>15</v>
      </c>
      <c r="M66" s="157">
        <f t="shared" si="24"/>
        <v>0</v>
      </c>
      <c r="N66" s="157">
        <v>2.0000000000000001E-4</v>
      </c>
      <c r="O66" s="157">
        <f t="shared" si="25"/>
        <v>0</v>
      </c>
      <c r="P66" s="157">
        <v>0</v>
      </c>
      <c r="Q66" s="157">
        <f t="shared" si="26"/>
        <v>0</v>
      </c>
      <c r="R66" s="157"/>
      <c r="S66" s="157" t="s">
        <v>150</v>
      </c>
      <c r="T66" s="157" t="s">
        <v>151</v>
      </c>
      <c r="U66" s="157">
        <v>0.246</v>
      </c>
      <c r="V66" s="157">
        <f t="shared" si="27"/>
        <v>0.25</v>
      </c>
      <c r="W66" s="157"/>
      <c r="X66" s="157" t="s">
        <v>152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153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0.399999999999999" outlineLevel="1" x14ac:dyDescent="0.25">
      <c r="A67" s="176">
        <v>56</v>
      </c>
      <c r="B67" s="177" t="s">
        <v>826</v>
      </c>
      <c r="C67" s="186" t="s">
        <v>827</v>
      </c>
      <c r="D67" s="178" t="s">
        <v>181</v>
      </c>
      <c r="E67" s="179">
        <v>1</v>
      </c>
      <c r="F67" s="180"/>
      <c r="G67" s="181">
        <f t="shared" si="21"/>
        <v>0</v>
      </c>
      <c r="H67" s="158">
        <v>340.42</v>
      </c>
      <c r="I67" s="157">
        <f t="shared" si="22"/>
        <v>340.42</v>
      </c>
      <c r="J67" s="158">
        <v>139.47999999999999</v>
      </c>
      <c r="K67" s="157">
        <f t="shared" si="23"/>
        <v>139.47999999999999</v>
      </c>
      <c r="L67" s="157">
        <v>15</v>
      </c>
      <c r="M67" s="157">
        <f t="shared" si="24"/>
        <v>0</v>
      </c>
      <c r="N67" s="157">
        <v>9.0000000000000006E-5</v>
      </c>
      <c r="O67" s="157">
        <f t="shared" si="25"/>
        <v>0</v>
      </c>
      <c r="P67" s="157">
        <v>0</v>
      </c>
      <c r="Q67" s="157">
        <f t="shared" si="26"/>
        <v>0</v>
      </c>
      <c r="R67" s="157"/>
      <c r="S67" s="157" t="s">
        <v>150</v>
      </c>
      <c r="T67" s="157" t="s">
        <v>151</v>
      </c>
      <c r="U67" s="157">
        <v>0.246</v>
      </c>
      <c r="V67" s="157">
        <f t="shared" si="27"/>
        <v>0.25</v>
      </c>
      <c r="W67" s="157"/>
      <c r="X67" s="157" t="s">
        <v>152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76">
        <v>57</v>
      </c>
      <c r="B68" s="177" t="s">
        <v>828</v>
      </c>
      <c r="C68" s="186" t="s">
        <v>829</v>
      </c>
      <c r="D68" s="178" t="s">
        <v>181</v>
      </c>
      <c r="E68" s="179">
        <v>1</v>
      </c>
      <c r="F68" s="180"/>
      <c r="G68" s="181">
        <f t="shared" si="21"/>
        <v>0</v>
      </c>
      <c r="H68" s="158">
        <v>391.97</v>
      </c>
      <c r="I68" s="157">
        <f t="shared" si="22"/>
        <v>391.97</v>
      </c>
      <c r="J68" s="158">
        <v>142.72999999999999</v>
      </c>
      <c r="K68" s="157">
        <f t="shared" si="23"/>
        <v>142.72999999999999</v>
      </c>
      <c r="L68" s="157">
        <v>15</v>
      </c>
      <c r="M68" s="157">
        <f t="shared" si="24"/>
        <v>0</v>
      </c>
      <c r="N68" s="157">
        <v>2.5999999999999998E-4</v>
      </c>
      <c r="O68" s="157">
        <f t="shared" si="25"/>
        <v>0</v>
      </c>
      <c r="P68" s="157">
        <v>0</v>
      </c>
      <c r="Q68" s="157">
        <f t="shared" si="26"/>
        <v>0</v>
      </c>
      <c r="R68" s="157"/>
      <c r="S68" s="157" t="s">
        <v>150</v>
      </c>
      <c r="T68" s="157" t="s">
        <v>151</v>
      </c>
      <c r="U68" s="157">
        <v>0.246</v>
      </c>
      <c r="V68" s="157">
        <f t="shared" si="27"/>
        <v>0.25</v>
      </c>
      <c r="W68" s="157"/>
      <c r="X68" s="157" t="s">
        <v>152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153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76">
        <v>58</v>
      </c>
      <c r="B69" s="177" t="s">
        <v>830</v>
      </c>
      <c r="C69" s="186" t="s">
        <v>831</v>
      </c>
      <c r="D69" s="178" t="s">
        <v>181</v>
      </c>
      <c r="E69" s="179">
        <v>2</v>
      </c>
      <c r="F69" s="180"/>
      <c r="G69" s="181">
        <f t="shared" si="21"/>
        <v>0</v>
      </c>
      <c r="H69" s="158">
        <v>267.89</v>
      </c>
      <c r="I69" s="157">
        <f t="shared" si="22"/>
        <v>535.78</v>
      </c>
      <c r="J69" s="158">
        <v>139.41</v>
      </c>
      <c r="K69" s="157">
        <f t="shared" si="23"/>
        <v>278.82</v>
      </c>
      <c r="L69" s="157">
        <v>15</v>
      </c>
      <c r="M69" s="157">
        <f t="shared" si="24"/>
        <v>0</v>
      </c>
      <c r="N69" s="157">
        <v>2.0000000000000001E-4</v>
      </c>
      <c r="O69" s="157">
        <f t="shared" si="25"/>
        <v>0</v>
      </c>
      <c r="P69" s="157">
        <v>0</v>
      </c>
      <c r="Q69" s="157">
        <f t="shared" si="26"/>
        <v>0</v>
      </c>
      <c r="R69" s="157"/>
      <c r="S69" s="157" t="s">
        <v>150</v>
      </c>
      <c r="T69" s="157" t="s">
        <v>151</v>
      </c>
      <c r="U69" s="157">
        <v>0.246</v>
      </c>
      <c r="V69" s="157">
        <f t="shared" si="27"/>
        <v>0.49</v>
      </c>
      <c r="W69" s="157"/>
      <c r="X69" s="157" t="s">
        <v>152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153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76">
        <v>59</v>
      </c>
      <c r="B70" s="177" t="s">
        <v>832</v>
      </c>
      <c r="C70" s="186" t="s">
        <v>833</v>
      </c>
      <c r="D70" s="178" t="s">
        <v>181</v>
      </c>
      <c r="E70" s="179">
        <v>1</v>
      </c>
      <c r="F70" s="180"/>
      <c r="G70" s="181">
        <f t="shared" si="21"/>
        <v>0</v>
      </c>
      <c r="H70" s="158">
        <v>2538.75</v>
      </c>
      <c r="I70" s="157">
        <f t="shared" si="22"/>
        <v>2538.75</v>
      </c>
      <c r="J70" s="158">
        <v>370.35</v>
      </c>
      <c r="K70" s="157">
        <f t="shared" si="23"/>
        <v>370.35</v>
      </c>
      <c r="L70" s="157">
        <v>15</v>
      </c>
      <c r="M70" s="157">
        <f t="shared" si="24"/>
        <v>0</v>
      </c>
      <c r="N70" s="157">
        <v>4.453E-2</v>
      </c>
      <c r="O70" s="157">
        <f t="shared" si="25"/>
        <v>0.04</v>
      </c>
      <c r="P70" s="157">
        <v>4.2529999999999998E-2</v>
      </c>
      <c r="Q70" s="157">
        <f t="shared" si="26"/>
        <v>0.04</v>
      </c>
      <c r="R70" s="157"/>
      <c r="S70" s="157" t="s">
        <v>150</v>
      </c>
      <c r="T70" s="157" t="s">
        <v>151</v>
      </c>
      <c r="U70" s="157">
        <v>0.65400000000000003</v>
      </c>
      <c r="V70" s="157">
        <f t="shared" si="27"/>
        <v>0.65</v>
      </c>
      <c r="W70" s="157"/>
      <c r="X70" s="157" t="s">
        <v>152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153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76">
        <v>60</v>
      </c>
      <c r="B71" s="177" t="s">
        <v>834</v>
      </c>
      <c r="C71" s="186" t="s">
        <v>835</v>
      </c>
      <c r="D71" s="178" t="s">
        <v>655</v>
      </c>
      <c r="E71" s="179">
        <v>1</v>
      </c>
      <c r="F71" s="180"/>
      <c r="G71" s="181">
        <f t="shared" si="21"/>
        <v>0</v>
      </c>
      <c r="H71" s="158">
        <v>7673.35</v>
      </c>
      <c r="I71" s="157">
        <f t="shared" si="22"/>
        <v>7673.35</v>
      </c>
      <c r="J71" s="158">
        <v>1088.1500000000001</v>
      </c>
      <c r="K71" s="157">
        <f t="shared" si="23"/>
        <v>1088.1500000000001</v>
      </c>
      <c r="L71" s="157">
        <v>15</v>
      </c>
      <c r="M71" s="157">
        <f t="shared" si="24"/>
        <v>0</v>
      </c>
      <c r="N71" s="157">
        <v>8.9999999999999993E-3</v>
      </c>
      <c r="O71" s="157">
        <f t="shared" si="25"/>
        <v>0.01</v>
      </c>
      <c r="P71" s="157">
        <v>0</v>
      </c>
      <c r="Q71" s="157">
        <f t="shared" si="26"/>
        <v>0</v>
      </c>
      <c r="R71" s="157"/>
      <c r="S71" s="157" t="s">
        <v>150</v>
      </c>
      <c r="T71" s="157" t="s">
        <v>151</v>
      </c>
      <c r="U71" s="157">
        <v>1.77</v>
      </c>
      <c r="V71" s="157">
        <f t="shared" si="27"/>
        <v>1.77</v>
      </c>
      <c r="W71" s="157"/>
      <c r="X71" s="157" t="s">
        <v>152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153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70">
        <v>61</v>
      </c>
      <c r="B72" s="171" t="s">
        <v>836</v>
      </c>
      <c r="C72" s="184" t="s">
        <v>837</v>
      </c>
      <c r="D72" s="172" t="s">
        <v>167</v>
      </c>
      <c r="E72" s="173">
        <v>0.48</v>
      </c>
      <c r="F72" s="174"/>
      <c r="G72" s="175">
        <f t="shared" si="21"/>
        <v>0</v>
      </c>
      <c r="H72" s="158">
        <v>32.42</v>
      </c>
      <c r="I72" s="157">
        <f t="shared" si="22"/>
        <v>15.56</v>
      </c>
      <c r="J72" s="158">
        <v>1193.28</v>
      </c>
      <c r="K72" s="157">
        <f t="shared" si="23"/>
        <v>572.77</v>
      </c>
      <c r="L72" s="157">
        <v>15</v>
      </c>
      <c r="M72" s="157">
        <f t="shared" si="24"/>
        <v>0</v>
      </c>
      <c r="N72" s="157">
        <v>8.0000000000000007E-5</v>
      </c>
      <c r="O72" s="157">
        <f t="shared" si="25"/>
        <v>0</v>
      </c>
      <c r="P72" s="157">
        <v>0</v>
      </c>
      <c r="Q72" s="157">
        <f t="shared" si="26"/>
        <v>0</v>
      </c>
      <c r="R72" s="157"/>
      <c r="S72" s="157" t="s">
        <v>150</v>
      </c>
      <c r="T72" s="157" t="s">
        <v>151</v>
      </c>
      <c r="U72" s="157">
        <v>2.1</v>
      </c>
      <c r="V72" s="157">
        <f t="shared" si="27"/>
        <v>1.01</v>
      </c>
      <c r="W72" s="157"/>
      <c r="X72" s="157" t="s">
        <v>152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153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5" t="s">
        <v>838</v>
      </c>
      <c r="D73" s="159"/>
      <c r="E73" s="160">
        <v>0.48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155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.399999999999999" outlineLevel="1" x14ac:dyDescent="0.25">
      <c r="A74" s="176">
        <v>62</v>
      </c>
      <c r="B74" s="177" t="s">
        <v>839</v>
      </c>
      <c r="C74" s="186" t="s">
        <v>840</v>
      </c>
      <c r="D74" s="178" t="s">
        <v>181</v>
      </c>
      <c r="E74" s="179">
        <v>2</v>
      </c>
      <c r="F74" s="180"/>
      <c r="G74" s="181">
        <f t="shared" ref="G74:G83" si="28">ROUND(E74*F74,2)</f>
        <v>0</v>
      </c>
      <c r="H74" s="158">
        <v>1189.0999999999999</v>
      </c>
      <c r="I74" s="157">
        <f t="shared" ref="I74:I83" si="29">ROUND(E74*H74,2)</f>
        <v>2378.1999999999998</v>
      </c>
      <c r="J74" s="158">
        <v>0</v>
      </c>
      <c r="K74" s="157">
        <f t="shared" ref="K74:K83" si="30">ROUND(E74*J74,2)</f>
        <v>0</v>
      </c>
      <c r="L74" s="157">
        <v>15</v>
      </c>
      <c r="M74" s="157">
        <f t="shared" ref="M74:M83" si="31">G74*(1+L74/100)</f>
        <v>0</v>
      </c>
      <c r="N74" s="157">
        <v>1.2999999999999999E-2</v>
      </c>
      <c r="O74" s="157">
        <f t="shared" ref="O74:O83" si="32">ROUND(E74*N74,2)</f>
        <v>0.03</v>
      </c>
      <c r="P74" s="157">
        <v>0</v>
      </c>
      <c r="Q74" s="157">
        <f t="shared" ref="Q74:Q83" si="33">ROUND(E74*P74,2)</f>
        <v>0</v>
      </c>
      <c r="R74" s="157"/>
      <c r="S74" s="157" t="s">
        <v>150</v>
      </c>
      <c r="T74" s="157" t="s">
        <v>151</v>
      </c>
      <c r="U74" s="157">
        <v>0</v>
      </c>
      <c r="V74" s="157">
        <f t="shared" ref="V74:V83" si="34">ROUND(E74*U74,2)</f>
        <v>0</v>
      </c>
      <c r="W74" s="157"/>
      <c r="X74" s="157" t="s">
        <v>386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437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76">
        <v>63</v>
      </c>
      <c r="B75" s="177" t="s">
        <v>841</v>
      </c>
      <c r="C75" s="186" t="s">
        <v>842</v>
      </c>
      <c r="D75" s="178" t="s">
        <v>181</v>
      </c>
      <c r="E75" s="179">
        <v>3</v>
      </c>
      <c r="F75" s="180"/>
      <c r="G75" s="181">
        <f t="shared" si="28"/>
        <v>0</v>
      </c>
      <c r="H75" s="158">
        <v>382.4</v>
      </c>
      <c r="I75" s="157">
        <f t="shared" si="29"/>
        <v>1147.2</v>
      </c>
      <c r="J75" s="158">
        <v>0</v>
      </c>
      <c r="K75" s="157">
        <f t="shared" si="30"/>
        <v>0</v>
      </c>
      <c r="L75" s="157">
        <v>15</v>
      </c>
      <c r="M75" s="157">
        <f t="shared" si="31"/>
        <v>0</v>
      </c>
      <c r="N75" s="157">
        <v>8.9999999999999998E-4</v>
      </c>
      <c r="O75" s="157">
        <f t="shared" si="32"/>
        <v>0</v>
      </c>
      <c r="P75" s="157">
        <v>0</v>
      </c>
      <c r="Q75" s="157">
        <f t="shared" si="33"/>
        <v>0</v>
      </c>
      <c r="R75" s="157"/>
      <c r="S75" s="157" t="s">
        <v>198</v>
      </c>
      <c r="T75" s="157" t="s">
        <v>151</v>
      </c>
      <c r="U75" s="157">
        <v>0</v>
      </c>
      <c r="V75" s="157">
        <f t="shared" si="34"/>
        <v>0</v>
      </c>
      <c r="W75" s="157"/>
      <c r="X75" s="157" t="s">
        <v>206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207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0.399999999999999" outlineLevel="1" x14ac:dyDescent="0.25">
      <c r="A76" s="176">
        <v>64</v>
      </c>
      <c r="B76" s="177" t="s">
        <v>843</v>
      </c>
      <c r="C76" s="186" t="s">
        <v>844</v>
      </c>
      <c r="D76" s="178" t="s">
        <v>181</v>
      </c>
      <c r="E76" s="179">
        <v>1</v>
      </c>
      <c r="F76" s="180"/>
      <c r="G76" s="181">
        <f t="shared" si="28"/>
        <v>0</v>
      </c>
      <c r="H76" s="158">
        <v>1850.7</v>
      </c>
      <c r="I76" s="157">
        <f t="shared" si="29"/>
        <v>1850.7</v>
      </c>
      <c r="J76" s="158">
        <v>0</v>
      </c>
      <c r="K76" s="157">
        <f t="shared" si="30"/>
        <v>0</v>
      </c>
      <c r="L76" s="157">
        <v>15</v>
      </c>
      <c r="M76" s="157">
        <f t="shared" si="31"/>
        <v>0</v>
      </c>
      <c r="N76" s="157">
        <v>8.0000000000000004E-4</v>
      </c>
      <c r="O76" s="157">
        <f t="shared" si="32"/>
        <v>0</v>
      </c>
      <c r="P76" s="157">
        <v>0</v>
      </c>
      <c r="Q76" s="157">
        <f t="shared" si="33"/>
        <v>0</v>
      </c>
      <c r="R76" s="157" t="s">
        <v>205</v>
      </c>
      <c r="S76" s="157" t="s">
        <v>150</v>
      </c>
      <c r="T76" s="157" t="s">
        <v>151</v>
      </c>
      <c r="U76" s="157">
        <v>0</v>
      </c>
      <c r="V76" s="157">
        <f t="shared" si="34"/>
        <v>0</v>
      </c>
      <c r="W76" s="157"/>
      <c r="X76" s="157" t="s">
        <v>206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207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76">
        <v>65</v>
      </c>
      <c r="B77" s="177" t="s">
        <v>845</v>
      </c>
      <c r="C77" s="186" t="s">
        <v>846</v>
      </c>
      <c r="D77" s="178" t="s">
        <v>181</v>
      </c>
      <c r="E77" s="179">
        <v>2</v>
      </c>
      <c r="F77" s="180"/>
      <c r="G77" s="181">
        <f t="shared" si="28"/>
        <v>0</v>
      </c>
      <c r="H77" s="158">
        <v>532</v>
      </c>
      <c r="I77" s="157">
        <f t="shared" si="29"/>
        <v>1064</v>
      </c>
      <c r="J77" s="158">
        <v>0</v>
      </c>
      <c r="K77" s="157">
        <f t="shared" si="30"/>
        <v>0</v>
      </c>
      <c r="L77" s="157">
        <v>15</v>
      </c>
      <c r="M77" s="157">
        <f t="shared" si="31"/>
        <v>0</v>
      </c>
      <c r="N77" s="157">
        <v>2E-3</v>
      </c>
      <c r="O77" s="157">
        <f t="shared" si="32"/>
        <v>0</v>
      </c>
      <c r="P77" s="157">
        <v>0</v>
      </c>
      <c r="Q77" s="157">
        <f t="shared" si="33"/>
        <v>0</v>
      </c>
      <c r="R77" s="157"/>
      <c r="S77" s="157" t="s">
        <v>198</v>
      </c>
      <c r="T77" s="157" t="s">
        <v>151</v>
      </c>
      <c r="U77" s="157">
        <v>0</v>
      </c>
      <c r="V77" s="157">
        <f t="shared" si="34"/>
        <v>0</v>
      </c>
      <c r="W77" s="157"/>
      <c r="X77" s="157" t="s">
        <v>206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207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76">
        <v>66</v>
      </c>
      <c r="B78" s="177" t="s">
        <v>847</v>
      </c>
      <c r="C78" s="186" t="s">
        <v>848</v>
      </c>
      <c r="D78" s="178" t="s">
        <v>181</v>
      </c>
      <c r="E78" s="179">
        <v>1</v>
      </c>
      <c r="F78" s="180"/>
      <c r="G78" s="181">
        <f t="shared" si="28"/>
        <v>0</v>
      </c>
      <c r="H78" s="158">
        <v>6483.1</v>
      </c>
      <c r="I78" s="157">
        <f t="shared" si="29"/>
        <v>6483.1</v>
      </c>
      <c r="J78" s="158">
        <v>0</v>
      </c>
      <c r="K78" s="157">
        <f t="shared" si="30"/>
        <v>0</v>
      </c>
      <c r="L78" s="157">
        <v>15</v>
      </c>
      <c r="M78" s="157">
        <f t="shared" si="31"/>
        <v>0</v>
      </c>
      <c r="N78" s="157">
        <v>4.5999999999999999E-2</v>
      </c>
      <c r="O78" s="157">
        <f t="shared" si="32"/>
        <v>0.05</v>
      </c>
      <c r="P78" s="157">
        <v>0</v>
      </c>
      <c r="Q78" s="157">
        <f t="shared" si="33"/>
        <v>0</v>
      </c>
      <c r="R78" s="157" t="s">
        <v>205</v>
      </c>
      <c r="S78" s="157" t="s">
        <v>150</v>
      </c>
      <c r="T78" s="157" t="s">
        <v>151</v>
      </c>
      <c r="U78" s="157">
        <v>0</v>
      </c>
      <c r="V78" s="157">
        <f t="shared" si="34"/>
        <v>0</v>
      </c>
      <c r="W78" s="157"/>
      <c r="X78" s="157" t="s">
        <v>206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207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76">
        <v>67</v>
      </c>
      <c r="B79" s="177" t="s">
        <v>849</v>
      </c>
      <c r="C79" s="186" t="s">
        <v>850</v>
      </c>
      <c r="D79" s="178" t="s">
        <v>181</v>
      </c>
      <c r="E79" s="179">
        <v>1</v>
      </c>
      <c r="F79" s="180"/>
      <c r="G79" s="181">
        <f t="shared" si="28"/>
        <v>0</v>
      </c>
      <c r="H79" s="158">
        <v>4504.5</v>
      </c>
      <c r="I79" s="157">
        <f t="shared" si="29"/>
        <v>4504.5</v>
      </c>
      <c r="J79" s="158">
        <v>0</v>
      </c>
      <c r="K79" s="157">
        <f t="shared" si="30"/>
        <v>0</v>
      </c>
      <c r="L79" s="157">
        <v>15</v>
      </c>
      <c r="M79" s="157">
        <f t="shared" si="31"/>
        <v>0</v>
      </c>
      <c r="N79" s="157">
        <v>1.6E-2</v>
      </c>
      <c r="O79" s="157">
        <f t="shared" si="32"/>
        <v>0.02</v>
      </c>
      <c r="P79" s="157">
        <v>0</v>
      </c>
      <c r="Q79" s="157">
        <f t="shared" si="33"/>
        <v>0</v>
      </c>
      <c r="R79" s="157" t="s">
        <v>205</v>
      </c>
      <c r="S79" s="157" t="s">
        <v>150</v>
      </c>
      <c r="T79" s="157" t="s">
        <v>151</v>
      </c>
      <c r="U79" s="157">
        <v>0</v>
      </c>
      <c r="V79" s="157">
        <f t="shared" si="34"/>
        <v>0</v>
      </c>
      <c r="W79" s="157"/>
      <c r="X79" s="157" t="s">
        <v>206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207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76">
        <v>68</v>
      </c>
      <c r="B80" s="177" t="s">
        <v>851</v>
      </c>
      <c r="C80" s="186" t="s">
        <v>852</v>
      </c>
      <c r="D80" s="178" t="s">
        <v>433</v>
      </c>
      <c r="E80" s="179">
        <v>2</v>
      </c>
      <c r="F80" s="180"/>
      <c r="G80" s="181">
        <f t="shared" si="28"/>
        <v>0</v>
      </c>
      <c r="H80" s="158">
        <v>390.7</v>
      </c>
      <c r="I80" s="157">
        <f t="shared" si="29"/>
        <v>781.4</v>
      </c>
      <c r="J80" s="158">
        <v>0</v>
      </c>
      <c r="K80" s="157">
        <f t="shared" si="30"/>
        <v>0</v>
      </c>
      <c r="L80" s="157">
        <v>15</v>
      </c>
      <c r="M80" s="157">
        <f t="shared" si="31"/>
        <v>0</v>
      </c>
      <c r="N80" s="157">
        <v>0.01</v>
      </c>
      <c r="O80" s="157">
        <f t="shared" si="32"/>
        <v>0.02</v>
      </c>
      <c r="P80" s="157">
        <v>0</v>
      </c>
      <c r="Q80" s="157">
        <f t="shared" si="33"/>
        <v>0</v>
      </c>
      <c r="R80" s="157" t="s">
        <v>205</v>
      </c>
      <c r="S80" s="157" t="s">
        <v>150</v>
      </c>
      <c r="T80" s="157" t="s">
        <v>151</v>
      </c>
      <c r="U80" s="157">
        <v>0</v>
      </c>
      <c r="V80" s="157">
        <f t="shared" si="34"/>
        <v>0</v>
      </c>
      <c r="W80" s="157"/>
      <c r="X80" s="157" t="s">
        <v>206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207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76">
        <v>69</v>
      </c>
      <c r="B81" s="177" t="s">
        <v>853</v>
      </c>
      <c r="C81" s="186" t="s">
        <v>854</v>
      </c>
      <c r="D81" s="178" t="s">
        <v>655</v>
      </c>
      <c r="E81" s="179">
        <v>1</v>
      </c>
      <c r="F81" s="180"/>
      <c r="G81" s="181">
        <f t="shared" si="28"/>
        <v>0</v>
      </c>
      <c r="H81" s="158">
        <v>0</v>
      </c>
      <c r="I81" s="157">
        <f t="shared" si="29"/>
        <v>0</v>
      </c>
      <c r="J81" s="158">
        <v>258.8</v>
      </c>
      <c r="K81" s="157">
        <f t="shared" si="30"/>
        <v>258.8</v>
      </c>
      <c r="L81" s="157">
        <v>15</v>
      </c>
      <c r="M81" s="157">
        <f t="shared" si="31"/>
        <v>0</v>
      </c>
      <c r="N81" s="157">
        <v>0</v>
      </c>
      <c r="O81" s="157">
        <f t="shared" si="32"/>
        <v>0</v>
      </c>
      <c r="P81" s="157">
        <v>1.933E-2</v>
      </c>
      <c r="Q81" s="157">
        <f t="shared" si="33"/>
        <v>0.02</v>
      </c>
      <c r="R81" s="157"/>
      <c r="S81" s="157" t="s">
        <v>150</v>
      </c>
      <c r="T81" s="157" t="s">
        <v>151</v>
      </c>
      <c r="U81" s="157">
        <v>0</v>
      </c>
      <c r="V81" s="157">
        <f t="shared" si="34"/>
        <v>0</v>
      </c>
      <c r="W81" s="157"/>
      <c r="X81" s="157" t="s">
        <v>386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387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5">
      <c r="A82" s="176">
        <v>70</v>
      </c>
      <c r="B82" s="177" t="s">
        <v>855</v>
      </c>
      <c r="C82" s="186" t="s">
        <v>856</v>
      </c>
      <c r="D82" s="178" t="s">
        <v>655</v>
      </c>
      <c r="E82" s="179">
        <v>2</v>
      </c>
      <c r="F82" s="180"/>
      <c r="G82" s="181">
        <f t="shared" si="28"/>
        <v>0</v>
      </c>
      <c r="H82" s="158">
        <v>0</v>
      </c>
      <c r="I82" s="157">
        <f t="shared" si="29"/>
        <v>0</v>
      </c>
      <c r="J82" s="158">
        <v>167.9</v>
      </c>
      <c r="K82" s="157">
        <f t="shared" si="30"/>
        <v>335.8</v>
      </c>
      <c r="L82" s="157">
        <v>15</v>
      </c>
      <c r="M82" s="157">
        <f t="shared" si="31"/>
        <v>0</v>
      </c>
      <c r="N82" s="157">
        <v>0</v>
      </c>
      <c r="O82" s="157">
        <f t="shared" si="32"/>
        <v>0</v>
      </c>
      <c r="P82" s="157">
        <v>1.9460000000000002E-2</v>
      </c>
      <c r="Q82" s="157">
        <f t="shared" si="33"/>
        <v>0.04</v>
      </c>
      <c r="R82" s="157"/>
      <c r="S82" s="157" t="s">
        <v>150</v>
      </c>
      <c r="T82" s="157" t="s">
        <v>151</v>
      </c>
      <c r="U82" s="157">
        <v>0</v>
      </c>
      <c r="V82" s="157">
        <f t="shared" si="34"/>
        <v>0</v>
      </c>
      <c r="W82" s="157"/>
      <c r="X82" s="157" t="s">
        <v>386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387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76">
        <v>71</v>
      </c>
      <c r="B83" s="177" t="s">
        <v>857</v>
      </c>
      <c r="C83" s="186" t="s">
        <v>858</v>
      </c>
      <c r="D83" s="178" t="s">
        <v>0</v>
      </c>
      <c r="E83" s="179">
        <v>646.78840000000002</v>
      </c>
      <c r="F83" s="180"/>
      <c r="G83" s="181">
        <f t="shared" si="28"/>
        <v>0</v>
      </c>
      <c r="H83" s="158">
        <v>0</v>
      </c>
      <c r="I83" s="157">
        <f t="shared" si="29"/>
        <v>0</v>
      </c>
      <c r="J83" s="158">
        <v>0.3</v>
      </c>
      <c r="K83" s="157">
        <f t="shared" si="30"/>
        <v>194.04</v>
      </c>
      <c r="L83" s="157">
        <v>15</v>
      </c>
      <c r="M83" s="157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7"/>
      <c r="S83" s="157" t="s">
        <v>150</v>
      </c>
      <c r="T83" s="157" t="s">
        <v>151</v>
      </c>
      <c r="U83" s="157">
        <v>0</v>
      </c>
      <c r="V83" s="157">
        <f t="shared" si="34"/>
        <v>0</v>
      </c>
      <c r="W83" s="157"/>
      <c r="X83" s="157" t="s">
        <v>391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392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5">
      <c r="A84" s="164" t="s">
        <v>145</v>
      </c>
      <c r="B84" s="165" t="s">
        <v>81</v>
      </c>
      <c r="C84" s="183" t="s">
        <v>82</v>
      </c>
      <c r="D84" s="166"/>
      <c r="E84" s="167"/>
      <c r="F84" s="168"/>
      <c r="G84" s="169">
        <f>SUMIF(AG85:AG93,"&lt;&gt;NOR",G85:G93)</f>
        <v>0</v>
      </c>
      <c r="H84" s="163"/>
      <c r="I84" s="163">
        <f>SUM(I85:I93)</f>
        <v>2963.9</v>
      </c>
      <c r="J84" s="163"/>
      <c r="K84" s="163">
        <f>SUM(K85:K93)</f>
        <v>11140.02</v>
      </c>
      <c r="L84" s="163"/>
      <c r="M84" s="163">
        <f>SUM(M85:M93)</f>
        <v>0</v>
      </c>
      <c r="N84" s="163"/>
      <c r="O84" s="163">
        <f>SUM(O85:O93)</f>
        <v>0.02</v>
      </c>
      <c r="P84" s="163"/>
      <c r="Q84" s="163">
        <f>SUM(Q85:Q93)</f>
        <v>0</v>
      </c>
      <c r="R84" s="163"/>
      <c r="S84" s="163"/>
      <c r="T84" s="163"/>
      <c r="U84" s="163"/>
      <c r="V84" s="163">
        <f>SUM(V85:V93)</f>
        <v>15.27</v>
      </c>
      <c r="W84" s="163"/>
      <c r="X84" s="163"/>
      <c r="AG84" t="s">
        <v>146</v>
      </c>
    </row>
    <row r="85" spans="1:60" outlineLevel="1" x14ac:dyDescent="0.25">
      <c r="A85" s="176">
        <v>72</v>
      </c>
      <c r="B85" s="177" t="s">
        <v>859</v>
      </c>
      <c r="C85" s="186" t="s">
        <v>860</v>
      </c>
      <c r="D85" s="178" t="s">
        <v>338</v>
      </c>
      <c r="E85" s="179">
        <v>15</v>
      </c>
      <c r="F85" s="180"/>
      <c r="G85" s="181">
        <f>ROUND(E85*F85,2)</f>
        <v>0</v>
      </c>
      <c r="H85" s="158">
        <v>0</v>
      </c>
      <c r="I85" s="157">
        <f>ROUND(E85*H85,2)</f>
        <v>0</v>
      </c>
      <c r="J85" s="158">
        <v>178.4</v>
      </c>
      <c r="K85" s="157">
        <f>ROUND(E85*J85,2)</f>
        <v>2676</v>
      </c>
      <c r="L85" s="157">
        <v>15</v>
      </c>
      <c r="M85" s="157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7"/>
      <c r="S85" s="157" t="s">
        <v>150</v>
      </c>
      <c r="T85" s="157" t="s">
        <v>151</v>
      </c>
      <c r="U85" s="157">
        <v>0.35</v>
      </c>
      <c r="V85" s="157">
        <f>ROUND(E85*U85,2)</f>
        <v>5.25</v>
      </c>
      <c r="W85" s="157"/>
      <c r="X85" s="157" t="s">
        <v>152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153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0.399999999999999" outlineLevel="1" x14ac:dyDescent="0.25">
      <c r="A86" s="176">
        <v>73</v>
      </c>
      <c r="B86" s="177" t="s">
        <v>861</v>
      </c>
      <c r="C86" s="186" t="s">
        <v>862</v>
      </c>
      <c r="D86" s="178" t="s">
        <v>181</v>
      </c>
      <c r="E86" s="179">
        <v>1</v>
      </c>
      <c r="F86" s="180"/>
      <c r="G86" s="181">
        <f>ROUND(E86*F86,2)</f>
        <v>0</v>
      </c>
      <c r="H86" s="158">
        <v>0</v>
      </c>
      <c r="I86" s="157">
        <f>ROUND(E86*H86,2)</f>
        <v>0</v>
      </c>
      <c r="J86" s="158">
        <v>254.9</v>
      </c>
      <c r="K86" s="157">
        <f>ROUND(E86*J86,2)</f>
        <v>254.9</v>
      </c>
      <c r="L86" s="157">
        <v>15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150</v>
      </c>
      <c r="T86" s="157" t="s">
        <v>151</v>
      </c>
      <c r="U86" s="157">
        <v>0.5</v>
      </c>
      <c r="V86" s="157">
        <f>ROUND(E86*U86,2)</f>
        <v>0.5</v>
      </c>
      <c r="W86" s="157"/>
      <c r="X86" s="157" t="s">
        <v>152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153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70">
        <v>74</v>
      </c>
      <c r="B87" s="171" t="s">
        <v>863</v>
      </c>
      <c r="C87" s="184" t="s">
        <v>864</v>
      </c>
      <c r="D87" s="172" t="s">
        <v>338</v>
      </c>
      <c r="E87" s="173">
        <v>11</v>
      </c>
      <c r="F87" s="174"/>
      <c r="G87" s="175">
        <f>ROUND(E87*F87,2)</f>
        <v>0</v>
      </c>
      <c r="H87" s="158">
        <v>0</v>
      </c>
      <c r="I87" s="157">
        <f>ROUND(E87*H87,2)</f>
        <v>0</v>
      </c>
      <c r="J87" s="158">
        <v>695</v>
      </c>
      <c r="K87" s="157">
        <f>ROUND(E87*J87,2)</f>
        <v>7645</v>
      </c>
      <c r="L87" s="157">
        <v>15</v>
      </c>
      <c r="M87" s="157">
        <f>G87*(1+L87/100)</f>
        <v>0</v>
      </c>
      <c r="N87" s="157">
        <v>1.31E-3</v>
      </c>
      <c r="O87" s="157">
        <f>ROUND(E87*N87,2)</f>
        <v>0.01</v>
      </c>
      <c r="P87" s="157">
        <v>0</v>
      </c>
      <c r="Q87" s="157">
        <f>ROUND(E87*P87,2)</f>
        <v>0</v>
      </c>
      <c r="R87" s="157"/>
      <c r="S87" s="157" t="s">
        <v>198</v>
      </c>
      <c r="T87" s="157" t="s">
        <v>150</v>
      </c>
      <c r="U87" s="157">
        <v>0.79700000000000004</v>
      </c>
      <c r="V87" s="157">
        <f>ROUND(E87*U87,2)</f>
        <v>8.77</v>
      </c>
      <c r="W87" s="157"/>
      <c r="X87" s="157" t="s">
        <v>152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153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0.399999999999999" outlineLevel="1" x14ac:dyDescent="0.25">
      <c r="A88" s="155"/>
      <c r="B88" s="156"/>
      <c r="C88" s="185" t="s">
        <v>865</v>
      </c>
      <c r="D88" s="159"/>
      <c r="E88" s="160">
        <v>8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5" t="s">
        <v>866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155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0.399999999999999" outlineLevel="1" x14ac:dyDescent="0.25">
      <c r="A90" s="176">
        <v>75</v>
      </c>
      <c r="B90" s="177" t="s">
        <v>867</v>
      </c>
      <c r="C90" s="186" t="s">
        <v>868</v>
      </c>
      <c r="D90" s="178" t="s">
        <v>181</v>
      </c>
      <c r="E90" s="179">
        <v>1</v>
      </c>
      <c r="F90" s="180"/>
      <c r="G90" s="181">
        <f>ROUND(E90*F90,2)</f>
        <v>0</v>
      </c>
      <c r="H90" s="158">
        <v>0</v>
      </c>
      <c r="I90" s="157">
        <f>ROUND(E90*H90,2)</f>
        <v>0</v>
      </c>
      <c r="J90" s="158">
        <v>480</v>
      </c>
      <c r="K90" s="157">
        <f>ROUND(E90*J90,2)</f>
        <v>480</v>
      </c>
      <c r="L90" s="157">
        <v>15</v>
      </c>
      <c r="M90" s="157">
        <f>G90*(1+L90/100)</f>
        <v>0</v>
      </c>
      <c r="N90" s="157">
        <v>0</v>
      </c>
      <c r="O90" s="157">
        <f>ROUND(E90*N90,2)</f>
        <v>0</v>
      </c>
      <c r="P90" s="157">
        <v>0</v>
      </c>
      <c r="Q90" s="157">
        <f>ROUND(E90*P90,2)</f>
        <v>0</v>
      </c>
      <c r="R90" s="157"/>
      <c r="S90" s="157" t="s">
        <v>198</v>
      </c>
      <c r="T90" s="157" t="s">
        <v>151</v>
      </c>
      <c r="U90" s="157">
        <v>0.75</v>
      </c>
      <c r="V90" s="157">
        <f>ROUND(E90*U90,2)</f>
        <v>0.75</v>
      </c>
      <c r="W90" s="157"/>
      <c r="X90" s="157" t="s">
        <v>152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153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76">
        <v>76</v>
      </c>
      <c r="B91" s="177" t="s">
        <v>869</v>
      </c>
      <c r="C91" s="186" t="s">
        <v>870</v>
      </c>
      <c r="D91" s="178" t="s">
        <v>338</v>
      </c>
      <c r="E91" s="179">
        <v>15</v>
      </c>
      <c r="F91" s="180"/>
      <c r="G91" s="181">
        <f>ROUND(E91*F91,2)</f>
        <v>0</v>
      </c>
      <c r="H91" s="158">
        <v>157.4</v>
      </c>
      <c r="I91" s="157">
        <f>ROUND(E91*H91,2)</f>
        <v>2361</v>
      </c>
      <c r="J91" s="158">
        <v>0</v>
      </c>
      <c r="K91" s="157">
        <f>ROUND(E91*J91,2)</f>
        <v>0</v>
      </c>
      <c r="L91" s="157">
        <v>15</v>
      </c>
      <c r="M91" s="157">
        <f>G91*(1+L91/100)</f>
        <v>0</v>
      </c>
      <c r="N91" s="157">
        <v>4.8000000000000001E-4</v>
      </c>
      <c r="O91" s="157">
        <f>ROUND(E91*N91,2)</f>
        <v>0.01</v>
      </c>
      <c r="P91" s="157">
        <v>0</v>
      </c>
      <c r="Q91" s="157">
        <f>ROUND(E91*P91,2)</f>
        <v>0</v>
      </c>
      <c r="R91" s="157"/>
      <c r="S91" s="157" t="s">
        <v>198</v>
      </c>
      <c r="T91" s="157" t="s">
        <v>151</v>
      </c>
      <c r="U91" s="157">
        <v>0</v>
      </c>
      <c r="V91" s="157">
        <f>ROUND(E91*U91,2)</f>
        <v>0</v>
      </c>
      <c r="W91" s="157"/>
      <c r="X91" s="157" t="s">
        <v>206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207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0.399999999999999" outlineLevel="1" x14ac:dyDescent="0.25">
      <c r="A92" s="176">
        <v>77</v>
      </c>
      <c r="B92" s="177" t="s">
        <v>871</v>
      </c>
      <c r="C92" s="186" t="s">
        <v>872</v>
      </c>
      <c r="D92" s="178" t="s">
        <v>181</v>
      </c>
      <c r="E92" s="179">
        <v>1</v>
      </c>
      <c r="F92" s="180"/>
      <c r="G92" s="181">
        <f>ROUND(E92*F92,2)</f>
        <v>0</v>
      </c>
      <c r="H92" s="158">
        <v>602.9</v>
      </c>
      <c r="I92" s="157">
        <f>ROUND(E92*H92,2)</f>
        <v>602.9</v>
      </c>
      <c r="J92" s="158">
        <v>0</v>
      </c>
      <c r="K92" s="157">
        <f>ROUND(E92*J92,2)</f>
        <v>0</v>
      </c>
      <c r="L92" s="157">
        <v>15</v>
      </c>
      <c r="M92" s="157">
        <f>G92*(1+L92/100)</f>
        <v>0</v>
      </c>
      <c r="N92" s="157">
        <v>5.9000000000000003E-4</v>
      </c>
      <c r="O92" s="157">
        <f>ROUND(E92*N92,2)</f>
        <v>0</v>
      </c>
      <c r="P92" s="157">
        <v>0</v>
      </c>
      <c r="Q92" s="157">
        <f>ROUND(E92*P92,2)</f>
        <v>0</v>
      </c>
      <c r="R92" s="157" t="s">
        <v>205</v>
      </c>
      <c r="S92" s="157" t="s">
        <v>150</v>
      </c>
      <c r="T92" s="157" t="s">
        <v>151</v>
      </c>
      <c r="U92" s="157">
        <v>0</v>
      </c>
      <c r="V92" s="157">
        <f>ROUND(E92*U92,2)</f>
        <v>0</v>
      </c>
      <c r="W92" s="157"/>
      <c r="X92" s="157" t="s">
        <v>206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207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70">
        <v>78</v>
      </c>
      <c r="B93" s="171" t="s">
        <v>873</v>
      </c>
      <c r="C93" s="184" t="s">
        <v>874</v>
      </c>
      <c r="D93" s="172" t="s">
        <v>0</v>
      </c>
      <c r="E93" s="173">
        <v>140.19800000000001</v>
      </c>
      <c r="F93" s="174"/>
      <c r="G93" s="175">
        <f>ROUND(E93*F93,2)</f>
        <v>0</v>
      </c>
      <c r="H93" s="158">
        <v>0</v>
      </c>
      <c r="I93" s="157">
        <f>ROUND(E93*H93,2)</f>
        <v>0</v>
      </c>
      <c r="J93" s="158">
        <v>0.6</v>
      </c>
      <c r="K93" s="157">
        <f>ROUND(E93*J93,2)</f>
        <v>84.12</v>
      </c>
      <c r="L93" s="157">
        <v>15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150</v>
      </c>
      <c r="T93" s="157" t="s">
        <v>151</v>
      </c>
      <c r="U93" s="157">
        <v>0</v>
      </c>
      <c r="V93" s="157">
        <f>ROUND(E93*U93,2)</f>
        <v>0</v>
      </c>
      <c r="W93" s="157"/>
      <c r="X93" s="157" t="s">
        <v>391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392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5">
      <c r="A94" s="3"/>
      <c r="B94" s="4"/>
      <c r="C94" s="18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132</v>
      </c>
    </row>
    <row r="95" spans="1:60" x14ac:dyDescent="0.25">
      <c r="A95" s="151"/>
      <c r="B95" s="152" t="s">
        <v>31</v>
      </c>
      <c r="C95" s="190"/>
      <c r="D95" s="153"/>
      <c r="E95" s="154"/>
      <c r="F95" s="154"/>
      <c r="G95" s="182">
        <f>G8+G24+G38+G49+G84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640</v>
      </c>
    </row>
    <row r="96" spans="1:60" x14ac:dyDescent="0.25">
      <c r="A96" s="3"/>
      <c r="B96" s="4"/>
      <c r="C96" s="18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3"/>
      <c r="B97" s="4"/>
      <c r="C97" s="189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5">
      <c r="A98" s="251" t="s">
        <v>641</v>
      </c>
      <c r="B98" s="251"/>
      <c r="C98" s="25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53"/>
      <c r="B99" s="254"/>
      <c r="C99" s="255"/>
      <c r="D99" s="254"/>
      <c r="E99" s="254"/>
      <c r="F99" s="254"/>
      <c r="G99" s="25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642</v>
      </c>
    </row>
    <row r="100" spans="1:33" x14ac:dyDescent="0.25">
      <c r="A100" s="257"/>
      <c r="B100" s="258"/>
      <c r="C100" s="259"/>
      <c r="D100" s="258"/>
      <c r="E100" s="258"/>
      <c r="F100" s="258"/>
      <c r="G100" s="26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A101" s="257"/>
      <c r="B101" s="258"/>
      <c r="C101" s="259"/>
      <c r="D101" s="258"/>
      <c r="E101" s="258"/>
      <c r="F101" s="258"/>
      <c r="G101" s="26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5">
      <c r="A102" s="257"/>
      <c r="B102" s="258"/>
      <c r="C102" s="259"/>
      <c r="D102" s="258"/>
      <c r="E102" s="258"/>
      <c r="F102" s="258"/>
      <c r="G102" s="26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5">
      <c r="A103" s="261"/>
      <c r="B103" s="262"/>
      <c r="C103" s="263"/>
      <c r="D103" s="262"/>
      <c r="E103" s="262"/>
      <c r="F103" s="262"/>
      <c r="G103" s="26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5">
      <c r="A104" s="3"/>
      <c r="B104" s="4"/>
      <c r="C104" s="189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5">
      <c r="C105" s="191"/>
      <c r="D105" s="10"/>
      <c r="AG105" t="s">
        <v>643</v>
      </c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99:G103"/>
    <mergeCell ref="A1:G1"/>
    <mergeCell ref="C2:G2"/>
    <mergeCell ref="C3:G3"/>
    <mergeCell ref="C4:G4"/>
    <mergeCell ref="A98:C9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C70A-8BF9-4555-881E-E87FEFAF5B03}">
  <sheetPr>
    <outlinePr summaryBelow="0"/>
  </sheetPr>
  <dimension ref="A1:BH5000"/>
  <sheetViews>
    <sheetView workbookViewId="0">
      <pane ySplit="7" topLeftCell="A8" activePane="bottomLeft" state="frozen"/>
      <selection pane="bottomLeft" activeCell="F14" sqref="F14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7</v>
      </c>
      <c r="B1" s="244"/>
      <c r="C1" s="244"/>
      <c r="D1" s="244"/>
      <c r="E1" s="244"/>
      <c r="F1" s="244"/>
      <c r="G1" s="244"/>
      <c r="AG1" t="s">
        <v>120</v>
      </c>
    </row>
    <row r="2" spans="1:60" ht="25.05" customHeight="1" x14ac:dyDescent="0.25">
      <c r="A2" s="140" t="s">
        <v>8</v>
      </c>
      <c r="B2" s="49"/>
      <c r="C2" s="245" t="s">
        <v>940</v>
      </c>
      <c r="D2" s="246"/>
      <c r="E2" s="246"/>
      <c r="F2" s="246"/>
      <c r="G2" s="247"/>
      <c r="AG2" t="s">
        <v>121</v>
      </c>
    </row>
    <row r="3" spans="1:60" ht="25.05" customHeight="1" x14ac:dyDescent="0.25">
      <c r="A3" s="140" t="s">
        <v>9</v>
      </c>
      <c r="B3" s="49"/>
      <c r="C3" s="245" t="s">
        <v>45</v>
      </c>
      <c r="D3" s="246"/>
      <c r="E3" s="246"/>
      <c r="F3" s="246"/>
      <c r="G3" s="247"/>
      <c r="AC3" s="122" t="s">
        <v>121</v>
      </c>
      <c r="AG3" t="s">
        <v>122</v>
      </c>
    </row>
    <row r="4" spans="1:60" ht="25.05" customHeight="1" x14ac:dyDescent="0.25">
      <c r="A4" s="141" t="s">
        <v>10</v>
      </c>
      <c r="B4" s="142"/>
      <c r="C4" s="248" t="s">
        <v>877</v>
      </c>
      <c r="D4" s="249"/>
      <c r="E4" s="249"/>
      <c r="F4" s="249"/>
      <c r="G4" s="250"/>
      <c r="AG4" t="s">
        <v>123</v>
      </c>
    </row>
    <row r="5" spans="1:60" x14ac:dyDescent="0.25">
      <c r="D5" s="10"/>
    </row>
    <row r="6" spans="1:60" ht="39.6" x14ac:dyDescent="0.25">
      <c r="A6" s="144" t="s">
        <v>124</v>
      </c>
      <c r="B6" s="146" t="s">
        <v>125</v>
      </c>
      <c r="C6" s="146" t="s">
        <v>126</v>
      </c>
      <c r="D6" s="145" t="s">
        <v>127</v>
      </c>
      <c r="E6" s="144" t="s">
        <v>128</v>
      </c>
      <c r="F6" s="143" t="s">
        <v>129</v>
      </c>
      <c r="G6" s="144" t="s">
        <v>31</v>
      </c>
      <c r="H6" s="147" t="s">
        <v>32</v>
      </c>
      <c r="I6" s="147" t="s">
        <v>130</v>
      </c>
      <c r="J6" s="147" t="s">
        <v>33</v>
      </c>
      <c r="K6" s="147" t="s">
        <v>131</v>
      </c>
      <c r="L6" s="147" t="s">
        <v>132</v>
      </c>
      <c r="M6" s="147" t="s">
        <v>133</v>
      </c>
      <c r="N6" s="147" t="s">
        <v>134</v>
      </c>
      <c r="O6" s="147" t="s">
        <v>135</v>
      </c>
      <c r="P6" s="147" t="s">
        <v>136</v>
      </c>
      <c r="Q6" s="147" t="s">
        <v>137</v>
      </c>
      <c r="R6" s="147" t="s">
        <v>138</v>
      </c>
      <c r="S6" s="147" t="s">
        <v>139</v>
      </c>
      <c r="T6" s="147" t="s">
        <v>140</v>
      </c>
      <c r="U6" s="147" t="s">
        <v>141</v>
      </c>
      <c r="V6" s="147" t="s">
        <v>142</v>
      </c>
      <c r="W6" s="147" t="s">
        <v>143</v>
      </c>
      <c r="X6" s="147" t="s">
        <v>144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4" t="s">
        <v>145</v>
      </c>
      <c r="B8" s="165" t="s">
        <v>118</v>
      </c>
      <c r="C8" s="183" t="s">
        <v>30</v>
      </c>
      <c r="D8" s="166"/>
      <c r="E8" s="167"/>
      <c r="F8" s="168"/>
      <c r="G8" s="169">
        <f>SUMIF(AG9:AG16,"&lt;&gt;NOR",G9:G16)</f>
        <v>0</v>
      </c>
      <c r="H8" s="163"/>
      <c r="I8" s="163">
        <f>SUM(I9:I16)</f>
        <v>0</v>
      </c>
      <c r="J8" s="163"/>
      <c r="K8" s="163">
        <f>SUM(K9:K16)</f>
        <v>33000</v>
      </c>
      <c r="L8" s="163"/>
      <c r="M8" s="163">
        <f>SUM(M9:M16)</f>
        <v>0</v>
      </c>
      <c r="N8" s="163"/>
      <c r="O8" s="163">
        <f>SUM(O9:O16)</f>
        <v>0</v>
      </c>
      <c r="P8" s="163"/>
      <c r="Q8" s="163">
        <f>SUM(Q9:Q16)</f>
        <v>0</v>
      </c>
      <c r="R8" s="163"/>
      <c r="S8" s="163"/>
      <c r="T8" s="163"/>
      <c r="U8" s="163"/>
      <c r="V8" s="163">
        <f>SUM(V9:V16)</f>
        <v>0</v>
      </c>
      <c r="W8" s="163"/>
      <c r="X8" s="163"/>
      <c r="AG8" t="s">
        <v>146</v>
      </c>
    </row>
    <row r="9" spans="1:60" outlineLevel="1" x14ac:dyDescent="0.25">
      <c r="A9" s="176">
        <v>1</v>
      </c>
      <c r="B9" s="177" t="s">
        <v>875</v>
      </c>
      <c r="C9" s="186" t="s">
        <v>876</v>
      </c>
      <c r="D9" s="178" t="s">
        <v>335</v>
      </c>
      <c r="E9" s="179">
        <v>1</v>
      </c>
      <c r="F9" s="180"/>
      <c r="G9" s="181">
        <f t="shared" ref="G9:G16" si="0">ROUND(E9*F9,2)</f>
        <v>0</v>
      </c>
      <c r="H9" s="158">
        <v>0</v>
      </c>
      <c r="I9" s="157">
        <f t="shared" ref="I9:I16" si="1">ROUND(E9*H9,2)</f>
        <v>0</v>
      </c>
      <c r="J9" s="158">
        <v>500</v>
      </c>
      <c r="K9" s="157">
        <f t="shared" ref="K9:K16" si="2">ROUND(E9*J9,2)</f>
        <v>500</v>
      </c>
      <c r="L9" s="157">
        <v>15</v>
      </c>
      <c r="M9" s="157">
        <f t="shared" ref="M9:M16" si="3">G9*(1+L9/100)</f>
        <v>0</v>
      </c>
      <c r="N9" s="157">
        <v>0</v>
      </c>
      <c r="O9" s="157">
        <f t="shared" ref="O9:O16" si="4">ROUND(E9*N9,2)</f>
        <v>0</v>
      </c>
      <c r="P9" s="157">
        <v>0</v>
      </c>
      <c r="Q9" s="157">
        <f t="shared" ref="Q9:Q16" si="5">ROUND(E9*P9,2)</f>
        <v>0</v>
      </c>
      <c r="R9" s="157"/>
      <c r="S9" s="157" t="s">
        <v>198</v>
      </c>
      <c r="T9" s="157" t="s">
        <v>151</v>
      </c>
      <c r="U9" s="157">
        <v>0</v>
      </c>
      <c r="V9" s="157">
        <f t="shared" ref="V9:V16" si="6">ROUND(E9*U9,2)</f>
        <v>0</v>
      </c>
      <c r="W9" s="157"/>
      <c r="X9" s="157" t="s">
        <v>877</v>
      </c>
      <c r="Y9" s="148"/>
      <c r="Z9" s="148"/>
      <c r="AA9" s="148"/>
      <c r="AB9" s="148"/>
      <c r="AC9" s="148"/>
      <c r="AD9" s="148"/>
      <c r="AE9" s="148"/>
      <c r="AF9" s="148"/>
      <c r="AG9" s="148" t="s">
        <v>878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76">
        <v>2</v>
      </c>
      <c r="B10" s="177" t="s">
        <v>879</v>
      </c>
      <c r="C10" s="186" t="s">
        <v>880</v>
      </c>
      <c r="D10" s="178" t="s">
        <v>335</v>
      </c>
      <c r="E10" s="179">
        <v>1</v>
      </c>
      <c r="F10" s="180"/>
      <c r="G10" s="181">
        <f t="shared" si="0"/>
        <v>0</v>
      </c>
      <c r="H10" s="158">
        <v>0</v>
      </c>
      <c r="I10" s="157">
        <f t="shared" si="1"/>
        <v>0</v>
      </c>
      <c r="J10" s="158">
        <v>3000</v>
      </c>
      <c r="K10" s="157">
        <f t="shared" si="2"/>
        <v>3000</v>
      </c>
      <c r="L10" s="157">
        <v>15</v>
      </c>
      <c r="M10" s="157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7"/>
      <c r="S10" s="157" t="s">
        <v>198</v>
      </c>
      <c r="T10" s="157" t="s">
        <v>151</v>
      </c>
      <c r="U10" s="157">
        <v>0</v>
      </c>
      <c r="V10" s="157">
        <f t="shared" si="6"/>
        <v>0</v>
      </c>
      <c r="W10" s="157"/>
      <c r="X10" s="157" t="s">
        <v>877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878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6">
        <v>3</v>
      </c>
      <c r="B11" s="177" t="s">
        <v>881</v>
      </c>
      <c r="C11" s="186" t="s">
        <v>882</v>
      </c>
      <c r="D11" s="178" t="s">
        <v>335</v>
      </c>
      <c r="E11" s="179">
        <v>1</v>
      </c>
      <c r="F11" s="180"/>
      <c r="G11" s="181">
        <f t="shared" si="0"/>
        <v>0</v>
      </c>
      <c r="H11" s="158">
        <v>0</v>
      </c>
      <c r="I11" s="157">
        <f t="shared" si="1"/>
        <v>0</v>
      </c>
      <c r="J11" s="158">
        <v>8000</v>
      </c>
      <c r="K11" s="157">
        <f t="shared" si="2"/>
        <v>8000</v>
      </c>
      <c r="L11" s="157">
        <v>15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198</v>
      </c>
      <c r="T11" s="157" t="s">
        <v>151</v>
      </c>
      <c r="U11" s="157">
        <v>0</v>
      </c>
      <c r="V11" s="157">
        <f t="shared" si="6"/>
        <v>0</v>
      </c>
      <c r="W11" s="157"/>
      <c r="X11" s="157" t="s">
        <v>877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878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76">
        <v>4</v>
      </c>
      <c r="B12" s="177" t="s">
        <v>883</v>
      </c>
      <c r="C12" s="186" t="s">
        <v>884</v>
      </c>
      <c r="D12" s="178" t="s">
        <v>335</v>
      </c>
      <c r="E12" s="179">
        <v>1</v>
      </c>
      <c r="F12" s="180"/>
      <c r="G12" s="181">
        <f t="shared" si="0"/>
        <v>0</v>
      </c>
      <c r="H12" s="158">
        <v>0</v>
      </c>
      <c r="I12" s="157">
        <f t="shared" si="1"/>
        <v>0</v>
      </c>
      <c r="J12" s="158">
        <v>8000</v>
      </c>
      <c r="K12" s="157">
        <f t="shared" si="2"/>
        <v>8000</v>
      </c>
      <c r="L12" s="157">
        <v>15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198</v>
      </c>
      <c r="T12" s="157" t="s">
        <v>151</v>
      </c>
      <c r="U12" s="157">
        <v>0</v>
      </c>
      <c r="V12" s="157">
        <f t="shared" si="6"/>
        <v>0</v>
      </c>
      <c r="W12" s="157"/>
      <c r="X12" s="157" t="s">
        <v>877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878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76">
        <v>5</v>
      </c>
      <c r="B13" s="177" t="s">
        <v>885</v>
      </c>
      <c r="C13" s="186" t="s">
        <v>947</v>
      </c>
      <c r="D13" s="178" t="s">
        <v>335</v>
      </c>
      <c r="E13" s="179">
        <v>1</v>
      </c>
      <c r="F13" s="180"/>
      <c r="G13" s="181">
        <f t="shared" si="0"/>
        <v>0</v>
      </c>
      <c r="H13" s="158">
        <v>0</v>
      </c>
      <c r="I13" s="157">
        <f t="shared" si="1"/>
        <v>0</v>
      </c>
      <c r="J13" s="158">
        <v>5000</v>
      </c>
      <c r="K13" s="157">
        <f t="shared" si="2"/>
        <v>5000</v>
      </c>
      <c r="L13" s="157">
        <v>15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198</v>
      </c>
      <c r="T13" s="157" t="s">
        <v>151</v>
      </c>
      <c r="U13" s="157">
        <v>0</v>
      </c>
      <c r="V13" s="157">
        <f t="shared" si="6"/>
        <v>0</v>
      </c>
      <c r="W13" s="157"/>
      <c r="X13" s="157" t="s">
        <v>877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878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76">
        <v>6</v>
      </c>
      <c r="B14" s="177" t="s">
        <v>886</v>
      </c>
      <c r="C14" s="186" t="s">
        <v>887</v>
      </c>
      <c r="D14" s="178" t="s">
        <v>335</v>
      </c>
      <c r="E14" s="179">
        <v>1</v>
      </c>
      <c r="F14" s="180"/>
      <c r="G14" s="181">
        <f t="shared" si="0"/>
        <v>0</v>
      </c>
      <c r="H14" s="158">
        <v>0</v>
      </c>
      <c r="I14" s="157">
        <f t="shared" si="1"/>
        <v>0</v>
      </c>
      <c r="J14" s="158">
        <v>500</v>
      </c>
      <c r="K14" s="157">
        <f t="shared" si="2"/>
        <v>500</v>
      </c>
      <c r="L14" s="157">
        <v>15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198</v>
      </c>
      <c r="T14" s="157" t="s">
        <v>151</v>
      </c>
      <c r="U14" s="157">
        <v>0</v>
      </c>
      <c r="V14" s="157">
        <f t="shared" si="6"/>
        <v>0</v>
      </c>
      <c r="W14" s="157"/>
      <c r="X14" s="157" t="s">
        <v>877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878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76">
        <v>7</v>
      </c>
      <c r="B15" s="177" t="s">
        <v>888</v>
      </c>
      <c r="C15" s="186" t="s">
        <v>889</v>
      </c>
      <c r="D15" s="178" t="s">
        <v>335</v>
      </c>
      <c r="E15" s="179">
        <v>1</v>
      </c>
      <c r="F15" s="180"/>
      <c r="G15" s="181">
        <f t="shared" si="0"/>
        <v>0</v>
      </c>
      <c r="H15" s="158">
        <v>0</v>
      </c>
      <c r="I15" s="157">
        <f t="shared" si="1"/>
        <v>0</v>
      </c>
      <c r="J15" s="158">
        <v>3000</v>
      </c>
      <c r="K15" s="157">
        <f t="shared" si="2"/>
        <v>3000</v>
      </c>
      <c r="L15" s="157">
        <v>15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198</v>
      </c>
      <c r="T15" s="157" t="s">
        <v>151</v>
      </c>
      <c r="U15" s="157">
        <v>0</v>
      </c>
      <c r="V15" s="157">
        <f t="shared" si="6"/>
        <v>0</v>
      </c>
      <c r="W15" s="157"/>
      <c r="X15" s="157" t="s">
        <v>877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878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70">
        <v>8</v>
      </c>
      <c r="B16" s="171" t="s">
        <v>890</v>
      </c>
      <c r="C16" s="184" t="s">
        <v>891</v>
      </c>
      <c r="D16" s="172" t="s">
        <v>335</v>
      </c>
      <c r="E16" s="173">
        <v>1</v>
      </c>
      <c r="F16" s="174"/>
      <c r="G16" s="175">
        <f t="shared" si="0"/>
        <v>0</v>
      </c>
      <c r="H16" s="158">
        <v>0</v>
      </c>
      <c r="I16" s="157">
        <f t="shared" si="1"/>
        <v>0</v>
      </c>
      <c r="J16" s="158">
        <v>5000</v>
      </c>
      <c r="K16" s="157">
        <f t="shared" si="2"/>
        <v>5000</v>
      </c>
      <c r="L16" s="157">
        <v>15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198</v>
      </c>
      <c r="T16" s="157" t="s">
        <v>151</v>
      </c>
      <c r="U16" s="157">
        <v>0</v>
      </c>
      <c r="V16" s="157">
        <f t="shared" si="6"/>
        <v>0</v>
      </c>
      <c r="W16" s="157"/>
      <c r="X16" s="157" t="s">
        <v>877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878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33" x14ac:dyDescent="0.25">
      <c r="A17" s="3"/>
      <c r="B17" s="4"/>
      <c r="C17" s="18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132</v>
      </c>
    </row>
    <row r="18" spans="1:33" x14ac:dyDescent="0.25">
      <c r="A18" s="151"/>
      <c r="B18" s="152" t="s">
        <v>31</v>
      </c>
      <c r="C18" s="190"/>
      <c r="D18" s="153"/>
      <c r="E18" s="154"/>
      <c r="F18" s="154"/>
      <c r="G18" s="182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f>SUMIF(L7:L16,AE17,G7:G16)</f>
        <v>0</v>
      </c>
      <c r="AF18">
        <f>SUMIF(L7:L16,AF17,G7:G16)</f>
        <v>0</v>
      </c>
      <c r="AG18" t="s">
        <v>640</v>
      </c>
    </row>
    <row r="19" spans="1:33" x14ac:dyDescent="0.25">
      <c r="A19" s="3"/>
      <c r="B19" s="4"/>
      <c r="C19" s="18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18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51" t="s">
        <v>641</v>
      </c>
      <c r="B21" s="251"/>
      <c r="C21" s="252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5">
      <c r="A22" s="253"/>
      <c r="B22" s="254"/>
      <c r="C22" s="255"/>
      <c r="D22" s="254"/>
      <c r="E22" s="254"/>
      <c r="F22" s="254"/>
      <c r="G22" s="25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G22" t="s">
        <v>642</v>
      </c>
    </row>
    <row r="23" spans="1:33" x14ac:dyDescent="0.25">
      <c r="A23" s="257"/>
      <c r="B23" s="258"/>
      <c r="C23" s="259"/>
      <c r="D23" s="258"/>
      <c r="E23" s="258"/>
      <c r="F23" s="258"/>
      <c r="G23" s="26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57"/>
      <c r="B24" s="258"/>
      <c r="C24" s="259"/>
      <c r="D24" s="258"/>
      <c r="E24" s="258"/>
      <c r="F24" s="258"/>
      <c r="G24" s="26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57"/>
      <c r="B25" s="258"/>
      <c r="C25" s="259"/>
      <c r="D25" s="258"/>
      <c r="E25" s="258"/>
      <c r="F25" s="258"/>
      <c r="G25" s="26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261"/>
      <c r="B26" s="262"/>
      <c r="C26" s="263"/>
      <c r="D26" s="262"/>
      <c r="E26" s="262"/>
      <c r="F26" s="262"/>
      <c r="G26" s="26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A27" s="3"/>
      <c r="B27" s="4"/>
      <c r="C27" s="18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5">
      <c r="C28" s="191"/>
      <c r="D28" s="10"/>
      <c r="AG28" t="s">
        <v>643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ABB2-A600-47E5-A6A9-0D336D7824C4}">
  <sheetPr>
    <outlinePr summaryBelow="0"/>
  </sheetPr>
  <dimension ref="A1:BH5000"/>
  <sheetViews>
    <sheetView workbookViewId="0">
      <pane ySplit="7" topLeftCell="A8" activePane="bottomLeft" state="frozen"/>
      <selection pane="bottomLeft" activeCell="F30" sqref="F30"/>
    </sheetView>
  </sheetViews>
  <sheetFormatPr defaultRowHeight="13.2" outlineLevelRow="1" x14ac:dyDescent="0.25"/>
  <cols>
    <col min="1" max="1" width="3.44140625" customWidth="1"/>
    <col min="2" max="2" width="12.6640625" style="122" customWidth="1"/>
    <col min="3" max="3" width="38.33203125" style="122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4" t="s">
        <v>7</v>
      </c>
      <c r="B1" s="244"/>
      <c r="C1" s="244"/>
      <c r="D1" s="244"/>
      <c r="E1" s="244"/>
      <c r="F1" s="244"/>
      <c r="G1" s="244"/>
      <c r="AG1" t="s">
        <v>120</v>
      </c>
    </row>
    <row r="2" spans="1:60" ht="25.05" customHeight="1" x14ac:dyDescent="0.25">
      <c r="A2" s="140" t="s">
        <v>8</v>
      </c>
      <c r="B2" s="49"/>
      <c r="C2" s="245" t="s">
        <v>940</v>
      </c>
      <c r="D2" s="246"/>
      <c r="E2" s="246"/>
      <c r="F2" s="246"/>
      <c r="G2" s="247"/>
      <c r="AG2" t="s">
        <v>121</v>
      </c>
    </row>
    <row r="3" spans="1:60" ht="25.05" customHeight="1" x14ac:dyDescent="0.25">
      <c r="A3" s="140" t="s">
        <v>9</v>
      </c>
      <c r="B3" s="49"/>
      <c r="C3" s="245" t="s">
        <v>45</v>
      </c>
      <c r="D3" s="246"/>
      <c r="E3" s="246"/>
      <c r="F3" s="246"/>
      <c r="G3" s="247"/>
      <c r="AC3" s="122" t="s">
        <v>121</v>
      </c>
      <c r="AG3" t="s">
        <v>122</v>
      </c>
    </row>
    <row r="4" spans="1:60" ht="25.05" customHeight="1" x14ac:dyDescent="0.25">
      <c r="A4" s="141" t="s">
        <v>10</v>
      </c>
      <c r="B4" s="142"/>
      <c r="C4" s="268" t="s">
        <v>945</v>
      </c>
      <c r="D4" s="269"/>
      <c r="E4" s="269"/>
      <c r="F4" s="269"/>
      <c r="G4" s="270"/>
      <c r="AG4" t="s">
        <v>123</v>
      </c>
    </row>
    <row r="5" spans="1:60" x14ac:dyDescent="0.25">
      <c r="D5" s="10"/>
    </row>
    <row r="6" spans="1:60" ht="39.6" x14ac:dyDescent="0.25">
      <c r="A6" s="144" t="s">
        <v>124</v>
      </c>
      <c r="B6" s="146" t="s">
        <v>125</v>
      </c>
      <c r="C6" s="146" t="s">
        <v>126</v>
      </c>
      <c r="D6" s="145" t="s">
        <v>127</v>
      </c>
      <c r="E6" s="144" t="s">
        <v>128</v>
      </c>
      <c r="F6" s="143" t="s">
        <v>129</v>
      </c>
      <c r="G6" s="144" t="s">
        <v>31</v>
      </c>
      <c r="H6" s="147" t="s">
        <v>32</v>
      </c>
      <c r="I6" s="147" t="s">
        <v>130</v>
      </c>
      <c r="J6" s="147" t="s">
        <v>33</v>
      </c>
      <c r="K6" s="147" t="s">
        <v>131</v>
      </c>
      <c r="L6" s="147" t="s">
        <v>132</v>
      </c>
      <c r="M6" s="147" t="s">
        <v>133</v>
      </c>
      <c r="N6" s="147" t="s">
        <v>134</v>
      </c>
      <c r="O6" s="147" t="s">
        <v>135</v>
      </c>
      <c r="P6" s="147" t="s">
        <v>136</v>
      </c>
      <c r="Q6" s="147" t="s">
        <v>137</v>
      </c>
      <c r="R6" s="147" t="s">
        <v>138</v>
      </c>
      <c r="S6" s="147" t="s">
        <v>139</v>
      </c>
      <c r="T6" s="147" t="s">
        <v>140</v>
      </c>
      <c r="U6" s="147" t="s">
        <v>141</v>
      </c>
      <c r="V6" s="147" t="s">
        <v>142</v>
      </c>
      <c r="W6" s="147" t="s">
        <v>143</v>
      </c>
      <c r="X6" s="147" t="s">
        <v>144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4" t="s">
        <v>145</v>
      </c>
      <c r="B8" s="165" t="s">
        <v>113</v>
      </c>
      <c r="C8" s="183" t="s">
        <v>114</v>
      </c>
      <c r="D8" s="166"/>
      <c r="E8" s="167"/>
      <c r="F8" s="286"/>
      <c r="G8" s="287">
        <f>SUMIF(AG9:AG33,"&lt;&gt;NOR",G9:G33)</f>
        <v>75487.400000000023</v>
      </c>
      <c r="H8" s="163"/>
      <c r="I8" s="163">
        <f>SUM(I9:I33)</f>
        <v>43255.83</v>
      </c>
      <c r="J8" s="163"/>
      <c r="K8" s="163">
        <f>SUM(K9:K33)</f>
        <v>32231.569999999996</v>
      </c>
      <c r="L8" s="163"/>
      <c r="M8" s="163">
        <f>SUM(M9:M33)</f>
        <v>86810.510000000009</v>
      </c>
      <c r="N8" s="163"/>
      <c r="O8" s="163">
        <f>SUM(O9:O33)</f>
        <v>0</v>
      </c>
      <c r="P8" s="163"/>
      <c r="Q8" s="163">
        <f>SUM(Q9:Q33)</f>
        <v>0</v>
      </c>
      <c r="R8" s="163"/>
      <c r="S8" s="163"/>
      <c r="T8" s="163"/>
      <c r="U8" s="163"/>
      <c r="V8" s="163">
        <f>SUM(V9:V33)</f>
        <v>0</v>
      </c>
      <c r="W8" s="163"/>
      <c r="X8" s="163"/>
      <c r="AG8" t="s">
        <v>146</v>
      </c>
    </row>
    <row r="9" spans="1:60" s="279" customFormat="1" outlineLevel="1" x14ac:dyDescent="0.25">
      <c r="A9" s="271">
        <v>1</v>
      </c>
      <c r="B9" s="272" t="s">
        <v>46</v>
      </c>
      <c r="C9" s="273" t="s">
        <v>892</v>
      </c>
      <c r="D9" s="274" t="s">
        <v>338</v>
      </c>
      <c r="E9" s="275">
        <v>70</v>
      </c>
      <c r="F9" s="267">
        <v>55</v>
      </c>
      <c r="G9" s="276">
        <f t="shared" ref="G9:G33" si="0">ROUND(E9*F9,2)</f>
        <v>3850</v>
      </c>
      <c r="H9" s="158">
        <v>54</v>
      </c>
      <c r="I9" s="277">
        <f t="shared" ref="I9:I33" si="1">ROUND(E9*H9,2)</f>
        <v>3780</v>
      </c>
      <c r="J9" s="158">
        <v>1</v>
      </c>
      <c r="K9" s="277">
        <f t="shared" ref="K9:K33" si="2">ROUND(E9*J9,2)</f>
        <v>70</v>
      </c>
      <c r="L9" s="277">
        <v>15</v>
      </c>
      <c r="M9" s="277">
        <f t="shared" ref="M9:M33" si="3">G9*(1+L9/100)</f>
        <v>4427.5</v>
      </c>
      <c r="N9" s="277">
        <v>0</v>
      </c>
      <c r="O9" s="277">
        <f t="shared" ref="O9:O33" si="4">ROUND(E9*N9,2)</f>
        <v>0</v>
      </c>
      <c r="P9" s="277">
        <v>0</v>
      </c>
      <c r="Q9" s="277">
        <f t="shared" ref="Q9:Q33" si="5">ROUND(E9*P9,2)</f>
        <v>0</v>
      </c>
      <c r="R9" s="277"/>
      <c r="S9" s="277" t="s">
        <v>198</v>
      </c>
      <c r="T9" s="277" t="s">
        <v>151</v>
      </c>
      <c r="U9" s="277">
        <v>0</v>
      </c>
      <c r="V9" s="277">
        <f t="shared" ref="V9:V33" si="6">ROUND(E9*U9,2)</f>
        <v>0</v>
      </c>
      <c r="W9" s="277"/>
      <c r="X9" s="277" t="s">
        <v>152</v>
      </c>
      <c r="Y9" s="278"/>
      <c r="Z9" s="278"/>
      <c r="AA9" s="278"/>
      <c r="AB9" s="278"/>
      <c r="AC9" s="278"/>
      <c r="AD9" s="278"/>
      <c r="AE9" s="278"/>
      <c r="AF9" s="278"/>
      <c r="AG9" s="278" t="s">
        <v>893</v>
      </c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</row>
    <row r="10" spans="1:60" s="279" customFormat="1" outlineLevel="1" x14ac:dyDescent="0.25">
      <c r="A10" s="271">
        <v>2</v>
      </c>
      <c r="B10" s="272" t="s">
        <v>496</v>
      </c>
      <c r="C10" s="273" t="s">
        <v>894</v>
      </c>
      <c r="D10" s="274" t="s">
        <v>338</v>
      </c>
      <c r="E10" s="275">
        <v>70</v>
      </c>
      <c r="F10" s="265">
        <v>43.5</v>
      </c>
      <c r="G10" s="276">
        <f t="shared" si="0"/>
        <v>3045</v>
      </c>
      <c r="H10" s="158">
        <v>42.51</v>
      </c>
      <c r="I10" s="277">
        <f t="shared" si="1"/>
        <v>2975.7</v>
      </c>
      <c r="J10" s="158">
        <v>0.99</v>
      </c>
      <c r="K10" s="277">
        <f t="shared" si="2"/>
        <v>69.3</v>
      </c>
      <c r="L10" s="277">
        <v>15</v>
      </c>
      <c r="M10" s="277">
        <f t="shared" si="3"/>
        <v>3501.7499999999995</v>
      </c>
      <c r="N10" s="277">
        <v>0</v>
      </c>
      <c r="O10" s="277">
        <f t="shared" si="4"/>
        <v>0</v>
      </c>
      <c r="P10" s="277">
        <v>0</v>
      </c>
      <c r="Q10" s="277">
        <f t="shared" si="5"/>
        <v>0</v>
      </c>
      <c r="R10" s="277"/>
      <c r="S10" s="277" t="s">
        <v>198</v>
      </c>
      <c r="T10" s="277" t="s">
        <v>151</v>
      </c>
      <c r="U10" s="277">
        <v>0</v>
      </c>
      <c r="V10" s="277">
        <f t="shared" si="6"/>
        <v>0</v>
      </c>
      <c r="W10" s="277"/>
      <c r="X10" s="277" t="s">
        <v>152</v>
      </c>
      <c r="Y10" s="278"/>
      <c r="Z10" s="278"/>
      <c r="AA10" s="278"/>
      <c r="AB10" s="278"/>
      <c r="AC10" s="278"/>
      <c r="AD10" s="278"/>
      <c r="AE10" s="278"/>
      <c r="AF10" s="278"/>
      <c r="AG10" s="278" t="s">
        <v>893</v>
      </c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</row>
    <row r="11" spans="1:60" s="279" customFormat="1" outlineLevel="1" x14ac:dyDescent="0.25">
      <c r="A11" s="271">
        <v>3</v>
      </c>
      <c r="B11" s="272" t="s">
        <v>585</v>
      </c>
      <c r="C11" s="273" t="s">
        <v>895</v>
      </c>
      <c r="D11" s="274" t="s">
        <v>433</v>
      </c>
      <c r="E11" s="275">
        <v>6</v>
      </c>
      <c r="F11" s="265">
        <v>45.8</v>
      </c>
      <c r="G11" s="276">
        <f t="shared" si="0"/>
        <v>274.8</v>
      </c>
      <c r="H11" s="158">
        <v>38.83</v>
      </c>
      <c r="I11" s="277">
        <f t="shared" si="1"/>
        <v>232.98</v>
      </c>
      <c r="J11" s="158">
        <v>6.97</v>
      </c>
      <c r="K11" s="277">
        <f t="shared" si="2"/>
        <v>41.82</v>
      </c>
      <c r="L11" s="277">
        <v>15</v>
      </c>
      <c r="M11" s="277">
        <f t="shared" si="3"/>
        <v>316.02</v>
      </c>
      <c r="N11" s="277">
        <v>0</v>
      </c>
      <c r="O11" s="277">
        <f t="shared" si="4"/>
        <v>0</v>
      </c>
      <c r="P11" s="277">
        <v>0</v>
      </c>
      <c r="Q11" s="277">
        <f t="shared" si="5"/>
        <v>0</v>
      </c>
      <c r="R11" s="277"/>
      <c r="S11" s="277" t="s">
        <v>198</v>
      </c>
      <c r="T11" s="277" t="s">
        <v>151</v>
      </c>
      <c r="U11" s="277">
        <v>0</v>
      </c>
      <c r="V11" s="277">
        <f t="shared" si="6"/>
        <v>0</v>
      </c>
      <c r="W11" s="277"/>
      <c r="X11" s="277" t="s">
        <v>152</v>
      </c>
      <c r="Y11" s="278"/>
      <c r="Z11" s="278"/>
      <c r="AA11" s="278"/>
      <c r="AB11" s="278"/>
      <c r="AC11" s="278"/>
      <c r="AD11" s="278"/>
      <c r="AE11" s="278"/>
      <c r="AF11" s="278"/>
      <c r="AG11" s="278" t="s">
        <v>893</v>
      </c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</row>
    <row r="12" spans="1:60" s="279" customFormat="1" outlineLevel="1" x14ac:dyDescent="0.25">
      <c r="A12" s="271">
        <v>4</v>
      </c>
      <c r="B12" s="272" t="s">
        <v>896</v>
      </c>
      <c r="C12" s="273" t="s">
        <v>897</v>
      </c>
      <c r="D12" s="274" t="s">
        <v>433</v>
      </c>
      <c r="E12" s="275">
        <v>30</v>
      </c>
      <c r="F12" s="265">
        <v>271</v>
      </c>
      <c r="G12" s="276">
        <f t="shared" si="0"/>
        <v>8130</v>
      </c>
      <c r="H12" s="158">
        <v>262</v>
      </c>
      <c r="I12" s="277">
        <f t="shared" si="1"/>
        <v>7860</v>
      </c>
      <c r="J12" s="158">
        <v>9</v>
      </c>
      <c r="K12" s="277">
        <f t="shared" si="2"/>
        <v>270</v>
      </c>
      <c r="L12" s="277">
        <v>15</v>
      </c>
      <c r="M12" s="277">
        <f t="shared" si="3"/>
        <v>9349.5</v>
      </c>
      <c r="N12" s="277">
        <v>0</v>
      </c>
      <c r="O12" s="277">
        <f t="shared" si="4"/>
        <v>0</v>
      </c>
      <c r="P12" s="277">
        <v>0</v>
      </c>
      <c r="Q12" s="277">
        <f t="shared" si="5"/>
        <v>0</v>
      </c>
      <c r="R12" s="277"/>
      <c r="S12" s="277" t="s">
        <v>198</v>
      </c>
      <c r="T12" s="277" t="s">
        <v>151</v>
      </c>
      <c r="U12" s="277">
        <v>0</v>
      </c>
      <c r="V12" s="277">
        <f t="shared" si="6"/>
        <v>0</v>
      </c>
      <c r="W12" s="277"/>
      <c r="X12" s="277" t="s">
        <v>152</v>
      </c>
      <c r="Y12" s="278"/>
      <c r="Z12" s="278"/>
      <c r="AA12" s="278"/>
      <c r="AB12" s="278"/>
      <c r="AC12" s="278"/>
      <c r="AD12" s="278"/>
      <c r="AE12" s="278"/>
      <c r="AF12" s="278"/>
      <c r="AG12" s="278" t="s">
        <v>893</v>
      </c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</row>
    <row r="13" spans="1:60" s="279" customFormat="1" outlineLevel="1" x14ac:dyDescent="0.25">
      <c r="A13" s="271">
        <v>5</v>
      </c>
      <c r="B13" s="272" t="s">
        <v>898</v>
      </c>
      <c r="C13" s="273" t="s">
        <v>899</v>
      </c>
      <c r="D13" s="274" t="s">
        <v>433</v>
      </c>
      <c r="E13" s="275">
        <v>18</v>
      </c>
      <c r="F13" s="265">
        <v>271</v>
      </c>
      <c r="G13" s="276">
        <f t="shared" si="0"/>
        <v>4878</v>
      </c>
      <c r="H13" s="158">
        <v>257</v>
      </c>
      <c r="I13" s="277">
        <f t="shared" si="1"/>
        <v>4626</v>
      </c>
      <c r="J13" s="158">
        <v>14</v>
      </c>
      <c r="K13" s="277">
        <f t="shared" si="2"/>
        <v>252</v>
      </c>
      <c r="L13" s="277">
        <v>15</v>
      </c>
      <c r="M13" s="277">
        <f t="shared" si="3"/>
        <v>5609.7</v>
      </c>
      <c r="N13" s="277">
        <v>0</v>
      </c>
      <c r="O13" s="277">
        <f t="shared" si="4"/>
        <v>0</v>
      </c>
      <c r="P13" s="277">
        <v>0</v>
      </c>
      <c r="Q13" s="277">
        <f t="shared" si="5"/>
        <v>0</v>
      </c>
      <c r="R13" s="277"/>
      <c r="S13" s="277" t="s">
        <v>198</v>
      </c>
      <c r="T13" s="277" t="s">
        <v>151</v>
      </c>
      <c r="U13" s="277">
        <v>0</v>
      </c>
      <c r="V13" s="277">
        <f t="shared" si="6"/>
        <v>0</v>
      </c>
      <c r="W13" s="277"/>
      <c r="X13" s="277" t="s">
        <v>152</v>
      </c>
      <c r="Y13" s="278"/>
      <c r="Z13" s="278"/>
      <c r="AA13" s="278"/>
      <c r="AB13" s="278"/>
      <c r="AC13" s="278"/>
      <c r="AD13" s="278"/>
      <c r="AE13" s="278"/>
      <c r="AF13" s="278"/>
      <c r="AG13" s="278" t="s">
        <v>893</v>
      </c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</row>
    <row r="14" spans="1:60" s="279" customFormat="1" ht="20.399999999999999" outlineLevel="1" x14ac:dyDescent="0.25">
      <c r="A14" s="271">
        <v>6</v>
      </c>
      <c r="B14" s="272" t="s">
        <v>454</v>
      </c>
      <c r="C14" s="273" t="s">
        <v>900</v>
      </c>
      <c r="D14" s="274" t="s">
        <v>446</v>
      </c>
      <c r="E14" s="275">
        <v>1</v>
      </c>
      <c r="F14" s="265">
        <v>15000</v>
      </c>
      <c r="G14" s="276">
        <f t="shared" si="0"/>
        <v>15000</v>
      </c>
      <c r="H14" s="158">
        <v>7500</v>
      </c>
      <c r="I14" s="277">
        <f t="shared" si="1"/>
        <v>7500</v>
      </c>
      <c r="J14" s="158">
        <v>7500</v>
      </c>
      <c r="K14" s="277">
        <f t="shared" si="2"/>
        <v>7500</v>
      </c>
      <c r="L14" s="277">
        <v>15</v>
      </c>
      <c r="M14" s="277">
        <f t="shared" si="3"/>
        <v>17250</v>
      </c>
      <c r="N14" s="277">
        <v>0</v>
      </c>
      <c r="O14" s="277">
        <f t="shared" si="4"/>
        <v>0</v>
      </c>
      <c r="P14" s="277">
        <v>0</v>
      </c>
      <c r="Q14" s="277">
        <f t="shared" si="5"/>
        <v>0</v>
      </c>
      <c r="R14" s="277"/>
      <c r="S14" s="277" t="s">
        <v>198</v>
      </c>
      <c r="T14" s="277" t="s">
        <v>151</v>
      </c>
      <c r="U14" s="277">
        <v>0</v>
      </c>
      <c r="V14" s="277">
        <f t="shared" si="6"/>
        <v>0</v>
      </c>
      <c r="W14" s="277"/>
      <c r="X14" s="277" t="s">
        <v>152</v>
      </c>
      <c r="Y14" s="278"/>
      <c r="Z14" s="278"/>
      <c r="AA14" s="278"/>
      <c r="AB14" s="278"/>
      <c r="AC14" s="278"/>
      <c r="AD14" s="278"/>
      <c r="AE14" s="278"/>
      <c r="AF14" s="278"/>
      <c r="AG14" s="278" t="s">
        <v>893</v>
      </c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</row>
    <row r="15" spans="1:60" s="279" customFormat="1" outlineLevel="1" x14ac:dyDescent="0.25">
      <c r="A15" s="271">
        <v>7</v>
      </c>
      <c r="B15" s="272" t="s">
        <v>901</v>
      </c>
      <c r="C15" s="273" t="s">
        <v>902</v>
      </c>
      <c r="D15" s="274" t="s">
        <v>338</v>
      </c>
      <c r="E15" s="275">
        <v>40</v>
      </c>
      <c r="F15" s="265">
        <v>43.3</v>
      </c>
      <c r="G15" s="276">
        <f t="shared" si="0"/>
        <v>1732</v>
      </c>
      <c r="H15" s="158">
        <v>42.29</v>
      </c>
      <c r="I15" s="277">
        <f t="shared" si="1"/>
        <v>1691.6</v>
      </c>
      <c r="J15" s="158">
        <v>1.01</v>
      </c>
      <c r="K15" s="277">
        <f t="shared" si="2"/>
        <v>40.4</v>
      </c>
      <c r="L15" s="277">
        <v>15</v>
      </c>
      <c r="M15" s="277">
        <f t="shared" si="3"/>
        <v>1991.8</v>
      </c>
      <c r="N15" s="277">
        <v>0</v>
      </c>
      <c r="O15" s="277">
        <f t="shared" si="4"/>
        <v>0</v>
      </c>
      <c r="P15" s="277">
        <v>0</v>
      </c>
      <c r="Q15" s="277">
        <f t="shared" si="5"/>
        <v>0</v>
      </c>
      <c r="R15" s="277"/>
      <c r="S15" s="277" t="s">
        <v>198</v>
      </c>
      <c r="T15" s="277" t="s">
        <v>151</v>
      </c>
      <c r="U15" s="277">
        <v>0</v>
      </c>
      <c r="V15" s="277">
        <f t="shared" si="6"/>
        <v>0</v>
      </c>
      <c r="W15" s="277"/>
      <c r="X15" s="277" t="s">
        <v>152</v>
      </c>
      <c r="Y15" s="278"/>
      <c r="Z15" s="278"/>
      <c r="AA15" s="278"/>
      <c r="AB15" s="278"/>
      <c r="AC15" s="278"/>
      <c r="AD15" s="278"/>
      <c r="AE15" s="278"/>
      <c r="AF15" s="278"/>
      <c r="AG15" s="278" t="s">
        <v>893</v>
      </c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</row>
    <row r="16" spans="1:60" s="279" customFormat="1" outlineLevel="1" x14ac:dyDescent="0.25">
      <c r="A16" s="271">
        <v>8</v>
      </c>
      <c r="B16" s="272" t="s">
        <v>903</v>
      </c>
      <c r="C16" s="273" t="s">
        <v>904</v>
      </c>
      <c r="D16" s="274" t="s">
        <v>433</v>
      </c>
      <c r="E16" s="275">
        <v>1</v>
      </c>
      <c r="F16" s="265">
        <v>751.5</v>
      </c>
      <c r="G16" s="276">
        <f t="shared" si="0"/>
        <v>751.5</v>
      </c>
      <c r="H16" s="158">
        <v>375.75</v>
      </c>
      <c r="I16" s="277">
        <f t="shared" si="1"/>
        <v>375.75</v>
      </c>
      <c r="J16" s="158">
        <v>375.75</v>
      </c>
      <c r="K16" s="277">
        <f t="shared" si="2"/>
        <v>375.75</v>
      </c>
      <c r="L16" s="277">
        <v>15</v>
      </c>
      <c r="M16" s="277">
        <f t="shared" si="3"/>
        <v>864.22499999999991</v>
      </c>
      <c r="N16" s="277">
        <v>0</v>
      </c>
      <c r="O16" s="277">
        <f t="shared" si="4"/>
        <v>0</v>
      </c>
      <c r="P16" s="277">
        <v>0</v>
      </c>
      <c r="Q16" s="277">
        <f t="shared" si="5"/>
        <v>0</v>
      </c>
      <c r="R16" s="277"/>
      <c r="S16" s="277" t="s">
        <v>198</v>
      </c>
      <c r="T16" s="277" t="s">
        <v>151</v>
      </c>
      <c r="U16" s="277">
        <v>0</v>
      </c>
      <c r="V16" s="277">
        <f t="shared" si="6"/>
        <v>0</v>
      </c>
      <c r="W16" s="277"/>
      <c r="X16" s="277" t="s">
        <v>152</v>
      </c>
      <c r="Y16" s="278"/>
      <c r="Z16" s="278"/>
      <c r="AA16" s="278"/>
      <c r="AB16" s="278"/>
      <c r="AC16" s="278"/>
      <c r="AD16" s="278"/>
      <c r="AE16" s="278"/>
      <c r="AF16" s="278"/>
      <c r="AG16" s="278" t="s">
        <v>893</v>
      </c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</row>
    <row r="17" spans="1:60" s="279" customFormat="1" outlineLevel="1" x14ac:dyDescent="0.25">
      <c r="A17" s="271">
        <v>9</v>
      </c>
      <c r="B17" s="272" t="s">
        <v>905</v>
      </c>
      <c r="C17" s="273" t="s">
        <v>946</v>
      </c>
      <c r="D17" s="274" t="s">
        <v>433</v>
      </c>
      <c r="E17" s="275">
        <v>4</v>
      </c>
      <c r="F17" s="265">
        <v>464</v>
      </c>
      <c r="G17" s="276">
        <f t="shared" si="0"/>
        <v>1856</v>
      </c>
      <c r="H17" s="158">
        <v>371</v>
      </c>
      <c r="I17" s="277">
        <f t="shared" si="1"/>
        <v>1484</v>
      </c>
      <c r="J17" s="158">
        <v>93</v>
      </c>
      <c r="K17" s="277">
        <f t="shared" si="2"/>
        <v>372</v>
      </c>
      <c r="L17" s="277">
        <v>15</v>
      </c>
      <c r="M17" s="277">
        <f t="shared" si="3"/>
        <v>2134.3999999999996</v>
      </c>
      <c r="N17" s="277">
        <v>0</v>
      </c>
      <c r="O17" s="277">
        <f t="shared" si="4"/>
        <v>0</v>
      </c>
      <c r="P17" s="277">
        <v>0</v>
      </c>
      <c r="Q17" s="277">
        <f t="shared" si="5"/>
        <v>0</v>
      </c>
      <c r="R17" s="277"/>
      <c r="S17" s="277" t="s">
        <v>198</v>
      </c>
      <c r="T17" s="277" t="s">
        <v>151</v>
      </c>
      <c r="U17" s="277">
        <v>0</v>
      </c>
      <c r="V17" s="277">
        <f t="shared" si="6"/>
        <v>0</v>
      </c>
      <c r="W17" s="277"/>
      <c r="X17" s="277" t="s">
        <v>152</v>
      </c>
      <c r="Y17" s="278"/>
      <c r="Z17" s="278"/>
      <c r="AA17" s="278"/>
      <c r="AB17" s="278"/>
      <c r="AC17" s="278"/>
      <c r="AD17" s="278"/>
      <c r="AE17" s="278"/>
      <c r="AF17" s="278"/>
      <c r="AG17" s="278" t="s">
        <v>893</v>
      </c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</row>
    <row r="18" spans="1:60" s="279" customFormat="1" outlineLevel="1" x14ac:dyDescent="0.25">
      <c r="A18" s="271">
        <v>10</v>
      </c>
      <c r="B18" s="272" t="s">
        <v>906</v>
      </c>
      <c r="C18" s="273" t="s">
        <v>907</v>
      </c>
      <c r="D18" s="274" t="s">
        <v>433</v>
      </c>
      <c r="E18" s="275">
        <v>3</v>
      </c>
      <c r="F18" s="265">
        <v>61.8</v>
      </c>
      <c r="G18" s="276">
        <f t="shared" si="0"/>
        <v>185.4</v>
      </c>
      <c r="H18" s="158">
        <v>46.6</v>
      </c>
      <c r="I18" s="277">
        <f t="shared" si="1"/>
        <v>139.80000000000001</v>
      </c>
      <c r="J18" s="158">
        <v>15.2</v>
      </c>
      <c r="K18" s="277">
        <f t="shared" si="2"/>
        <v>45.6</v>
      </c>
      <c r="L18" s="277">
        <v>15</v>
      </c>
      <c r="M18" s="277">
        <f t="shared" si="3"/>
        <v>213.20999999999998</v>
      </c>
      <c r="N18" s="277">
        <v>0</v>
      </c>
      <c r="O18" s="277">
        <f t="shared" si="4"/>
        <v>0</v>
      </c>
      <c r="P18" s="277">
        <v>0</v>
      </c>
      <c r="Q18" s="277">
        <f t="shared" si="5"/>
        <v>0</v>
      </c>
      <c r="R18" s="277"/>
      <c r="S18" s="277" t="s">
        <v>198</v>
      </c>
      <c r="T18" s="277" t="s">
        <v>151</v>
      </c>
      <c r="U18" s="277">
        <v>0</v>
      </c>
      <c r="V18" s="277">
        <f t="shared" si="6"/>
        <v>0</v>
      </c>
      <c r="W18" s="277"/>
      <c r="X18" s="277" t="s">
        <v>152</v>
      </c>
      <c r="Y18" s="278"/>
      <c r="Z18" s="278"/>
      <c r="AA18" s="278"/>
      <c r="AB18" s="278"/>
      <c r="AC18" s="278"/>
      <c r="AD18" s="278"/>
      <c r="AE18" s="278"/>
      <c r="AF18" s="278"/>
      <c r="AG18" s="278" t="s">
        <v>893</v>
      </c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</row>
    <row r="19" spans="1:60" s="279" customFormat="1" outlineLevel="1" x14ac:dyDescent="0.25">
      <c r="A19" s="271">
        <v>11</v>
      </c>
      <c r="B19" s="272" t="s">
        <v>908</v>
      </c>
      <c r="C19" s="273" t="s">
        <v>909</v>
      </c>
      <c r="D19" s="274" t="s">
        <v>433</v>
      </c>
      <c r="E19" s="275">
        <v>1</v>
      </c>
      <c r="F19" s="265">
        <v>1600</v>
      </c>
      <c r="G19" s="276">
        <f t="shared" si="0"/>
        <v>1600</v>
      </c>
      <c r="H19" s="158">
        <v>800</v>
      </c>
      <c r="I19" s="277">
        <f t="shared" si="1"/>
        <v>800</v>
      </c>
      <c r="J19" s="158">
        <v>800</v>
      </c>
      <c r="K19" s="277">
        <f t="shared" si="2"/>
        <v>800</v>
      </c>
      <c r="L19" s="277">
        <v>15</v>
      </c>
      <c r="M19" s="277">
        <f t="shared" si="3"/>
        <v>1839.9999999999998</v>
      </c>
      <c r="N19" s="277">
        <v>0</v>
      </c>
      <c r="O19" s="277">
        <f t="shared" si="4"/>
        <v>0</v>
      </c>
      <c r="P19" s="277">
        <v>0</v>
      </c>
      <c r="Q19" s="277">
        <f t="shared" si="5"/>
        <v>0</v>
      </c>
      <c r="R19" s="277"/>
      <c r="S19" s="277" t="s">
        <v>198</v>
      </c>
      <c r="T19" s="277" t="s">
        <v>151</v>
      </c>
      <c r="U19" s="277">
        <v>0</v>
      </c>
      <c r="V19" s="277">
        <f t="shared" si="6"/>
        <v>0</v>
      </c>
      <c r="W19" s="277"/>
      <c r="X19" s="277" t="s">
        <v>152</v>
      </c>
      <c r="Y19" s="278"/>
      <c r="Z19" s="278"/>
      <c r="AA19" s="278"/>
      <c r="AB19" s="278"/>
      <c r="AC19" s="278"/>
      <c r="AD19" s="278"/>
      <c r="AE19" s="278"/>
      <c r="AF19" s="278"/>
      <c r="AG19" s="278" t="s">
        <v>893</v>
      </c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</row>
    <row r="20" spans="1:60" s="279" customFormat="1" outlineLevel="1" x14ac:dyDescent="0.25">
      <c r="A20" s="271">
        <v>12</v>
      </c>
      <c r="B20" s="272" t="s">
        <v>910</v>
      </c>
      <c r="C20" s="273" t="s">
        <v>911</v>
      </c>
      <c r="D20" s="274" t="s">
        <v>0</v>
      </c>
      <c r="E20" s="275">
        <v>5</v>
      </c>
      <c r="F20" s="265">
        <v>149.54</v>
      </c>
      <c r="G20" s="276">
        <f t="shared" si="0"/>
        <v>747.7</v>
      </c>
      <c r="H20" s="158">
        <v>0</v>
      </c>
      <c r="I20" s="277">
        <f t="shared" si="1"/>
        <v>0</v>
      </c>
      <c r="J20" s="158">
        <v>149.54</v>
      </c>
      <c r="K20" s="277">
        <f t="shared" si="2"/>
        <v>747.7</v>
      </c>
      <c r="L20" s="277">
        <v>15</v>
      </c>
      <c r="M20" s="277">
        <f t="shared" si="3"/>
        <v>859.85500000000002</v>
      </c>
      <c r="N20" s="277">
        <v>0</v>
      </c>
      <c r="O20" s="277">
        <f t="shared" si="4"/>
        <v>0</v>
      </c>
      <c r="P20" s="277">
        <v>0</v>
      </c>
      <c r="Q20" s="277">
        <f t="shared" si="5"/>
        <v>0</v>
      </c>
      <c r="R20" s="277"/>
      <c r="S20" s="277" t="s">
        <v>198</v>
      </c>
      <c r="T20" s="277" t="s">
        <v>151</v>
      </c>
      <c r="U20" s="277">
        <v>0</v>
      </c>
      <c r="V20" s="277">
        <f t="shared" si="6"/>
        <v>0</v>
      </c>
      <c r="W20" s="277"/>
      <c r="X20" s="277" t="s">
        <v>152</v>
      </c>
      <c r="Y20" s="278"/>
      <c r="Z20" s="278"/>
      <c r="AA20" s="278"/>
      <c r="AB20" s="278"/>
      <c r="AC20" s="278"/>
      <c r="AD20" s="278"/>
      <c r="AE20" s="278"/>
      <c r="AF20" s="278"/>
      <c r="AG20" s="278" t="s">
        <v>893</v>
      </c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</row>
    <row r="21" spans="1:60" s="279" customFormat="1" outlineLevel="1" x14ac:dyDescent="0.25">
      <c r="A21" s="271">
        <v>13</v>
      </c>
      <c r="B21" s="272" t="s">
        <v>912</v>
      </c>
      <c r="C21" s="273" t="s">
        <v>913</v>
      </c>
      <c r="D21" s="274" t="s">
        <v>433</v>
      </c>
      <c r="E21" s="275">
        <v>12</v>
      </c>
      <c r="F21" s="265">
        <v>950</v>
      </c>
      <c r="G21" s="276">
        <f t="shared" si="0"/>
        <v>11400</v>
      </c>
      <c r="H21" s="158">
        <v>877</v>
      </c>
      <c r="I21" s="277">
        <f t="shared" si="1"/>
        <v>10524</v>
      </c>
      <c r="J21" s="158">
        <v>73</v>
      </c>
      <c r="K21" s="277">
        <f t="shared" si="2"/>
        <v>876</v>
      </c>
      <c r="L21" s="277">
        <v>15</v>
      </c>
      <c r="M21" s="277">
        <f t="shared" si="3"/>
        <v>13109.999999999998</v>
      </c>
      <c r="N21" s="277">
        <v>0</v>
      </c>
      <c r="O21" s="277">
        <f t="shared" si="4"/>
        <v>0</v>
      </c>
      <c r="P21" s="277">
        <v>0</v>
      </c>
      <c r="Q21" s="277">
        <f t="shared" si="5"/>
        <v>0</v>
      </c>
      <c r="R21" s="277"/>
      <c r="S21" s="277" t="s">
        <v>198</v>
      </c>
      <c r="T21" s="277" t="s">
        <v>151</v>
      </c>
      <c r="U21" s="277">
        <v>0</v>
      </c>
      <c r="V21" s="277">
        <f t="shared" si="6"/>
        <v>0</v>
      </c>
      <c r="W21" s="277"/>
      <c r="X21" s="277" t="s">
        <v>152</v>
      </c>
      <c r="Y21" s="278"/>
      <c r="Z21" s="278"/>
      <c r="AA21" s="278"/>
      <c r="AB21" s="278"/>
      <c r="AC21" s="278"/>
      <c r="AD21" s="278"/>
      <c r="AE21" s="278"/>
      <c r="AF21" s="278"/>
      <c r="AG21" s="278" t="s">
        <v>893</v>
      </c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</row>
    <row r="22" spans="1:60" s="279" customFormat="1" outlineLevel="1" x14ac:dyDescent="0.25">
      <c r="A22" s="271">
        <v>14</v>
      </c>
      <c r="B22" s="272" t="s">
        <v>914</v>
      </c>
      <c r="C22" s="273" t="s">
        <v>915</v>
      </c>
      <c r="D22" s="274" t="s">
        <v>433</v>
      </c>
      <c r="E22" s="275">
        <v>2</v>
      </c>
      <c r="F22" s="265">
        <v>950</v>
      </c>
      <c r="G22" s="276">
        <f t="shared" si="0"/>
        <v>1900</v>
      </c>
      <c r="H22" s="158">
        <v>633</v>
      </c>
      <c r="I22" s="277">
        <f t="shared" si="1"/>
        <v>1266</v>
      </c>
      <c r="J22" s="158">
        <v>317</v>
      </c>
      <c r="K22" s="277">
        <f t="shared" si="2"/>
        <v>634</v>
      </c>
      <c r="L22" s="277">
        <v>15</v>
      </c>
      <c r="M22" s="277">
        <f t="shared" si="3"/>
        <v>2185</v>
      </c>
      <c r="N22" s="277">
        <v>0</v>
      </c>
      <c r="O22" s="277">
        <f t="shared" si="4"/>
        <v>0</v>
      </c>
      <c r="P22" s="277">
        <v>0</v>
      </c>
      <c r="Q22" s="277">
        <f t="shared" si="5"/>
        <v>0</v>
      </c>
      <c r="R22" s="277"/>
      <c r="S22" s="277" t="s">
        <v>198</v>
      </c>
      <c r="T22" s="277" t="s">
        <v>151</v>
      </c>
      <c r="U22" s="277">
        <v>0</v>
      </c>
      <c r="V22" s="277">
        <f t="shared" si="6"/>
        <v>0</v>
      </c>
      <c r="W22" s="277"/>
      <c r="X22" s="277" t="s">
        <v>152</v>
      </c>
      <c r="Y22" s="278"/>
      <c r="Z22" s="278"/>
      <c r="AA22" s="278"/>
      <c r="AB22" s="278"/>
      <c r="AC22" s="278"/>
      <c r="AD22" s="278"/>
      <c r="AE22" s="278"/>
      <c r="AF22" s="278"/>
      <c r="AG22" s="278" t="s">
        <v>893</v>
      </c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</row>
    <row r="23" spans="1:60" s="279" customFormat="1" outlineLevel="1" x14ac:dyDescent="0.25">
      <c r="A23" s="271">
        <v>15</v>
      </c>
      <c r="B23" s="272" t="s">
        <v>916</v>
      </c>
      <c r="C23" s="273" t="s">
        <v>911</v>
      </c>
      <c r="D23" s="274" t="s">
        <v>0</v>
      </c>
      <c r="E23" s="275">
        <v>5</v>
      </c>
      <c r="F23" s="265">
        <v>91</v>
      </c>
      <c r="G23" s="276">
        <f t="shared" si="0"/>
        <v>455</v>
      </c>
      <c r="H23" s="158">
        <v>0</v>
      </c>
      <c r="I23" s="277">
        <f t="shared" si="1"/>
        <v>0</v>
      </c>
      <c r="J23" s="158">
        <v>91</v>
      </c>
      <c r="K23" s="277">
        <f t="shared" si="2"/>
        <v>455</v>
      </c>
      <c r="L23" s="277">
        <v>15</v>
      </c>
      <c r="M23" s="277">
        <f t="shared" si="3"/>
        <v>523.25</v>
      </c>
      <c r="N23" s="277">
        <v>0</v>
      </c>
      <c r="O23" s="277">
        <f t="shared" si="4"/>
        <v>0</v>
      </c>
      <c r="P23" s="277">
        <v>0</v>
      </c>
      <c r="Q23" s="277">
        <f t="shared" si="5"/>
        <v>0</v>
      </c>
      <c r="R23" s="277"/>
      <c r="S23" s="277" t="s">
        <v>198</v>
      </c>
      <c r="T23" s="277" t="s">
        <v>151</v>
      </c>
      <c r="U23" s="277">
        <v>0</v>
      </c>
      <c r="V23" s="277">
        <f t="shared" si="6"/>
        <v>0</v>
      </c>
      <c r="W23" s="277"/>
      <c r="X23" s="277" t="s">
        <v>152</v>
      </c>
      <c r="Y23" s="278"/>
      <c r="Z23" s="278"/>
      <c r="AA23" s="278"/>
      <c r="AB23" s="278"/>
      <c r="AC23" s="278"/>
      <c r="AD23" s="278"/>
      <c r="AE23" s="278"/>
      <c r="AF23" s="278"/>
      <c r="AG23" s="278" t="s">
        <v>893</v>
      </c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</row>
    <row r="24" spans="1:60" s="279" customFormat="1" outlineLevel="1" x14ac:dyDescent="0.25">
      <c r="A24" s="271">
        <v>16</v>
      </c>
      <c r="B24" s="272" t="s">
        <v>917</v>
      </c>
      <c r="C24" s="273" t="s">
        <v>918</v>
      </c>
      <c r="D24" s="274" t="s">
        <v>433</v>
      </c>
      <c r="E24" s="275">
        <v>1</v>
      </c>
      <c r="F24" s="265">
        <v>2500</v>
      </c>
      <c r="G24" s="276">
        <f t="shared" si="0"/>
        <v>2500</v>
      </c>
      <c r="H24" s="158">
        <v>0</v>
      </c>
      <c r="I24" s="277">
        <f t="shared" si="1"/>
        <v>0</v>
      </c>
      <c r="J24" s="158">
        <v>2500</v>
      </c>
      <c r="K24" s="277">
        <f t="shared" si="2"/>
        <v>2500</v>
      </c>
      <c r="L24" s="277">
        <v>15</v>
      </c>
      <c r="M24" s="277">
        <f t="shared" si="3"/>
        <v>2875</v>
      </c>
      <c r="N24" s="277">
        <v>0</v>
      </c>
      <c r="O24" s="277">
        <f t="shared" si="4"/>
        <v>0</v>
      </c>
      <c r="P24" s="277">
        <v>0</v>
      </c>
      <c r="Q24" s="277">
        <f t="shared" si="5"/>
        <v>0</v>
      </c>
      <c r="R24" s="277"/>
      <c r="S24" s="277" t="s">
        <v>198</v>
      </c>
      <c r="T24" s="277" t="s">
        <v>151</v>
      </c>
      <c r="U24" s="277">
        <v>0</v>
      </c>
      <c r="V24" s="277">
        <f t="shared" si="6"/>
        <v>0</v>
      </c>
      <c r="W24" s="277"/>
      <c r="X24" s="277" t="s">
        <v>152</v>
      </c>
      <c r="Y24" s="278"/>
      <c r="Z24" s="278"/>
      <c r="AA24" s="278"/>
      <c r="AB24" s="278"/>
      <c r="AC24" s="278"/>
      <c r="AD24" s="278"/>
      <c r="AE24" s="278"/>
      <c r="AF24" s="278"/>
      <c r="AG24" s="278" t="s">
        <v>153</v>
      </c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</row>
    <row r="25" spans="1:60" s="279" customFormat="1" outlineLevel="1" x14ac:dyDescent="0.25">
      <c r="A25" s="271">
        <v>17</v>
      </c>
      <c r="B25" s="272" t="s">
        <v>919</v>
      </c>
      <c r="C25" s="273" t="s">
        <v>920</v>
      </c>
      <c r="D25" s="274" t="s">
        <v>433</v>
      </c>
      <c r="E25" s="275">
        <v>2</v>
      </c>
      <c r="F25" s="265">
        <v>1054</v>
      </c>
      <c r="G25" s="276">
        <f t="shared" si="0"/>
        <v>2108</v>
      </c>
      <c r="H25" s="158">
        <v>0</v>
      </c>
      <c r="I25" s="277">
        <f t="shared" si="1"/>
        <v>0</v>
      </c>
      <c r="J25" s="158">
        <v>1054</v>
      </c>
      <c r="K25" s="277">
        <f t="shared" si="2"/>
        <v>2108</v>
      </c>
      <c r="L25" s="277">
        <v>15</v>
      </c>
      <c r="M25" s="277">
        <f t="shared" si="3"/>
        <v>2424.1999999999998</v>
      </c>
      <c r="N25" s="277">
        <v>0</v>
      </c>
      <c r="O25" s="277">
        <f t="shared" si="4"/>
        <v>0</v>
      </c>
      <c r="P25" s="277">
        <v>0</v>
      </c>
      <c r="Q25" s="277">
        <f t="shared" si="5"/>
        <v>0</v>
      </c>
      <c r="R25" s="277"/>
      <c r="S25" s="277" t="s">
        <v>198</v>
      </c>
      <c r="T25" s="277" t="s">
        <v>151</v>
      </c>
      <c r="U25" s="277">
        <v>0</v>
      </c>
      <c r="V25" s="277">
        <f t="shared" si="6"/>
        <v>0</v>
      </c>
      <c r="W25" s="277"/>
      <c r="X25" s="277" t="s">
        <v>386</v>
      </c>
      <c r="Y25" s="278"/>
      <c r="Z25" s="278"/>
      <c r="AA25" s="278"/>
      <c r="AB25" s="278"/>
      <c r="AC25" s="278"/>
      <c r="AD25" s="278"/>
      <c r="AE25" s="278"/>
      <c r="AF25" s="278"/>
      <c r="AG25" s="278" t="s">
        <v>387</v>
      </c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</row>
    <row r="26" spans="1:60" s="279" customFormat="1" outlineLevel="1" x14ac:dyDescent="0.25">
      <c r="A26" s="271">
        <v>18</v>
      </c>
      <c r="B26" s="272" t="s">
        <v>921</v>
      </c>
      <c r="C26" s="273" t="s">
        <v>922</v>
      </c>
      <c r="D26" s="274" t="s">
        <v>433</v>
      </c>
      <c r="E26" s="275">
        <v>2</v>
      </c>
      <c r="F26" s="265">
        <v>1667.9</v>
      </c>
      <c r="G26" s="276">
        <f t="shared" si="0"/>
        <v>3335.8</v>
      </c>
      <c r="H26" s="158">
        <v>0</v>
      </c>
      <c r="I26" s="277">
        <f t="shared" si="1"/>
        <v>0</v>
      </c>
      <c r="J26" s="158">
        <v>1667.9</v>
      </c>
      <c r="K26" s="277">
        <f t="shared" si="2"/>
        <v>3335.8</v>
      </c>
      <c r="L26" s="277">
        <v>15</v>
      </c>
      <c r="M26" s="277">
        <f t="shared" si="3"/>
        <v>3836.17</v>
      </c>
      <c r="N26" s="277">
        <v>0</v>
      </c>
      <c r="O26" s="277">
        <f t="shared" si="4"/>
        <v>0</v>
      </c>
      <c r="P26" s="277">
        <v>0</v>
      </c>
      <c r="Q26" s="277">
        <f t="shared" si="5"/>
        <v>0</v>
      </c>
      <c r="R26" s="277"/>
      <c r="S26" s="277" t="s">
        <v>198</v>
      </c>
      <c r="T26" s="277" t="s">
        <v>151</v>
      </c>
      <c r="U26" s="277">
        <v>0</v>
      </c>
      <c r="V26" s="277">
        <f t="shared" si="6"/>
        <v>0</v>
      </c>
      <c r="W26" s="277"/>
      <c r="X26" s="277" t="s">
        <v>386</v>
      </c>
      <c r="Y26" s="278"/>
      <c r="Z26" s="278"/>
      <c r="AA26" s="278"/>
      <c r="AB26" s="278"/>
      <c r="AC26" s="278"/>
      <c r="AD26" s="278"/>
      <c r="AE26" s="278"/>
      <c r="AF26" s="278"/>
      <c r="AG26" s="278" t="s">
        <v>387</v>
      </c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</row>
    <row r="27" spans="1:60" s="279" customFormat="1" outlineLevel="1" x14ac:dyDescent="0.25">
      <c r="A27" s="271">
        <v>19</v>
      </c>
      <c r="B27" s="272" t="s">
        <v>923</v>
      </c>
      <c r="C27" s="273" t="s">
        <v>924</v>
      </c>
      <c r="D27" s="274" t="s">
        <v>433</v>
      </c>
      <c r="E27" s="275">
        <v>10</v>
      </c>
      <c r="F27" s="265">
        <v>335</v>
      </c>
      <c r="G27" s="276">
        <f t="shared" si="0"/>
        <v>3350</v>
      </c>
      <c r="H27" s="158">
        <v>0</v>
      </c>
      <c r="I27" s="277">
        <f t="shared" si="1"/>
        <v>0</v>
      </c>
      <c r="J27" s="158">
        <v>335</v>
      </c>
      <c r="K27" s="277">
        <f t="shared" si="2"/>
        <v>3350</v>
      </c>
      <c r="L27" s="277">
        <v>15</v>
      </c>
      <c r="M27" s="277">
        <f t="shared" si="3"/>
        <v>3852.4999999999995</v>
      </c>
      <c r="N27" s="277">
        <v>0</v>
      </c>
      <c r="O27" s="277">
        <f t="shared" si="4"/>
        <v>0</v>
      </c>
      <c r="P27" s="277">
        <v>0</v>
      </c>
      <c r="Q27" s="277">
        <f t="shared" si="5"/>
        <v>0</v>
      </c>
      <c r="R27" s="277"/>
      <c r="S27" s="277" t="s">
        <v>198</v>
      </c>
      <c r="T27" s="277" t="s">
        <v>151</v>
      </c>
      <c r="U27" s="277">
        <v>0</v>
      </c>
      <c r="V27" s="277">
        <f t="shared" si="6"/>
        <v>0</v>
      </c>
      <c r="W27" s="277"/>
      <c r="X27" s="277" t="s">
        <v>386</v>
      </c>
      <c r="Y27" s="278"/>
      <c r="Z27" s="278"/>
      <c r="AA27" s="278"/>
      <c r="AB27" s="278"/>
      <c r="AC27" s="278"/>
      <c r="AD27" s="278"/>
      <c r="AE27" s="278"/>
      <c r="AF27" s="278"/>
      <c r="AG27" s="278" t="s">
        <v>387</v>
      </c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</row>
    <row r="28" spans="1:60" s="279" customFormat="1" outlineLevel="1" x14ac:dyDescent="0.25">
      <c r="A28" s="271">
        <v>20</v>
      </c>
      <c r="B28" s="272" t="s">
        <v>925</v>
      </c>
      <c r="C28" s="273" t="s">
        <v>926</v>
      </c>
      <c r="D28" s="274" t="s">
        <v>433</v>
      </c>
      <c r="E28" s="275">
        <v>1</v>
      </c>
      <c r="F28" s="265">
        <v>699.5</v>
      </c>
      <c r="G28" s="276">
        <f t="shared" si="0"/>
        <v>699.5</v>
      </c>
      <c r="H28" s="158">
        <v>0</v>
      </c>
      <c r="I28" s="277">
        <f t="shared" si="1"/>
        <v>0</v>
      </c>
      <c r="J28" s="158">
        <v>699.5</v>
      </c>
      <c r="K28" s="277">
        <f t="shared" si="2"/>
        <v>699.5</v>
      </c>
      <c r="L28" s="277">
        <v>15</v>
      </c>
      <c r="M28" s="277">
        <f t="shared" si="3"/>
        <v>804.42499999999995</v>
      </c>
      <c r="N28" s="277">
        <v>0</v>
      </c>
      <c r="O28" s="277">
        <f t="shared" si="4"/>
        <v>0</v>
      </c>
      <c r="P28" s="277">
        <v>0</v>
      </c>
      <c r="Q28" s="277">
        <f t="shared" si="5"/>
        <v>0</v>
      </c>
      <c r="R28" s="277"/>
      <c r="S28" s="277" t="s">
        <v>198</v>
      </c>
      <c r="T28" s="277" t="s">
        <v>151</v>
      </c>
      <c r="U28" s="277">
        <v>0</v>
      </c>
      <c r="V28" s="277">
        <f t="shared" si="6"/>
        <v>0</v>
      </c>
      <c r="W28" s="277"/>
      <c r="X28" s="277" t="s">
        <v>386</v>
      </c>
      <c r="Y28" s="278"/>
      <c r="Z28" s="278"/>
      <c r="AA28" s="278"/>
      <c r="AB28" s="278"/>
      <c r="AC28" s="278"/>
      <c r="AD28" s="278"/>
      <c r="AE28" s="278"/>
      <c r="AF28" s="278"/>
      <c r="AG28" s="278" t="s">
        <v>387</v>
      </c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</row>
    <row r="29" spans="1:60" s="279" customFormat="1" outlineLevel="1" x14ac:dyDescent="0.25">
      <c r="A29" s="271">
        <v>21</v>
      </c>
      <c r="B29" s="272" t="s">
        <v>927</v>
      </c>
      <c r="C29" s="273" t="s">
        <v>928</v>
      </c>
      <c r="D29" s="274" t="s">
        <v>433</v>
      </c>
      <c r="E29" s="275">
        <v>1</v>
      </c>
      <c r="F29" s="265">
        <v>672.6</v>
      </c>
      <c r="G29" s="276">
        <f t="shared" si="0"/>
        <v>672.6</v>
      </c>
      <c r="H29" s="158">
        <v>0</v>
      </c>
      <c r="I29" s="277">
        <f t="shared" si="1"/>
        <v>0</v>
      </c>
      <c r="J29" s="158">
        <v>672.6</v>
      </c>
      <c r="K29" s="277">
        <f t="shared" si="2"/>
        <v>672.6</v>
      </c>
      <c r="L29" s="277">
        <v>15</v>
      </c>
      <c r="M29" s="277">
        <f t="shared" si="3"/>
        <v>773.49</v>
      </c>
      <c r="N29" s="277">
        <v>0</v>
      </c>
      <c r="O29" s="277">
        <f t="shared" si="4"/>
        <v>0</v>
      </c>
      <c r="P29" s="277">
        <v>0</v>
      </c>
      <c r="Q29" s="277">
        <f t="shared" si="5"/>
        <v>0</v>
      </c>
      <c r="R29" s="277"/>
      <c r="S29" s="277" t="s">
        <v>198</v>
      </c>
      <c r="T29" s="277" t="s">
        <v>151</v>
      </c>
      <c r="U29" s="277">
        <v>0</v>
      </c>
      <c r="V29" s="277">
        <f t="shared" si="6"/>
        <v>0</v>
      </c>
      <c r="W29" s="277"/>
      <c r="X29" s="277" t="s">
        <v>386</v>
      </c>
      <c r="Y29" s="278"/>
      <c r="Z29" s="278"/>
      <c r="AA29" s="278"/>
      <c r="AB29" s="278"/>
      <c r="AC29" s="278"/>
      <c r="AD29" s="278"/>
      <c r="AE29" s="278"/>
      <c r="AF29" s="278"/>
      <c r="AG29" s="278" t="s">
        <v>387</v>
      </c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</row>
    <row r="30" spans="1:60" s="279" customFormat="1" outlineLevel="1" x14ac:dyDescent="0.25">
      <c r="A30" s="271">
        <v>22</v>
      </c>
      <c r="B30" s="272" t="s">
        <v>929</v>
      </c>
      <c r="C30" s="273" t="s">
        <v>930</v>
      </c>
      <c r="D30" s="274" t="s">
        <v>433</v>
      </c>
      <c r="E30" s="275">
        <v>1</v>
      </c>
      <c r="F30" s="265">
        <v>3800</v>
      </c>
      <c r="G30" s="276">
        <f t="shared" si="0"/>
        <v>3800</v>
      </c>
      <c r="H30" s="158">
        <v>0</v>
      </c>
      <c r="I30" s="277">
        <f t="shared" si="1"/>
        <v>0</v>
      </c>
      <c r="J30" s="158">
        <v>3800</v>
      </c>
      <c r="K30" s="277">
        <f t="shared" si="2"/>
        <v>3800</v>
      </c>
      <c r="L30" s="277">
        <v>15</v>
      </c>
      <c r="M30" s="277">
        <f t="shared" si="3"/>
        <v>4370</v>
      </c>
      <c r="N30" s="277">
        <v>0</v>
      </c>
      <c r="O30" s="277">
        <f t="shared" si="4"/>
        <v>0</v>
      </c>
      <c r="P30" s="277">
        <v>0</v>
      </c>
      <c r="Q30" s="277">
        <f t="shared" si="5"/>
        <v>0</v>
      </c>
      <c r="R30" s="277"/>
      <c r="S30" s="277" t="s">
        <v>198</v>
      </c>
      <c r="T30" s="277" t="s">
        <v>151</v>
      </c>
      <c r="U30" s="277">
        <v>0</v>
      </c>
      <c r="V30" s="277">
        <f t="shared" si="6"/>
        <v>0</v>
      </c>
      <c r="W30" s="277"/>
      <c r="X30" s="277" t="s">
        <v>386</v>
      </c>
      <c r="Y30" s="278"/>
      <c r="Z30" s="278"/>
      <c r="AA30" s="278"/>
      <c r="AB30" s="278"/>
      <c r="AC30" s="278"/>
      <c r="AD30" s="278"/>
      <c r="AE30" s="278"/>
      <c r="AF30" s="278"/>
      <c r="AG30" s="278" t="s">
        <v>387</v>
      </c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</row>
    <row r="31" spans="1:60" s="279" customFormat="1" outlineLevel="1" x14ac:dyDescent="0.25">
      <c r="A31" s="271">
        <v>23</v>
      </c>
      <c r="B31" s="272" t="s">
        <v>931</v>
      </c>
      <c r="C31" s="273" t="s">
        <v>932</v>
      </c>
      <c r="D31" s="274" t="s">
        <v>433</v>
      </c>
      <c r="E31" s="275">
        <v>1</v>
      </c>
      <c r="F31" s="265">
        <v>1045.3</v>
      </c>
      <c r="G31" s="276">
        <f t="shared" si="0"/>
        <v>1045.3</v>
      </c>
      <c r="H31" s="158">
        <v>0</v>
      </c>
      <c r="I31" s="277">
        <f t="shared" si="1"/>
        <v>0</v>
      </c>
      <c r="J31" s="158">
        <v>1045.3</v>
      </c>
      <c r="K31" s="277">
        <f t="shared" si="2"/>
        <v>1045.3</v>
      </c>
      <c r="L31" s="277">
        <v>15</v>
      </c>
      <c r="M31" s="277">
        <f t="shared" si="3"/>
        <v>1202.0949999999998</v>
      </c>
      <c r="N31" s="277">
        <v>0</v>
      </c>
      <c r="O31" s="277">
        <f t="shared" si="4"/>
        <v>0</v>
      </c>
      <c r="P31" s="277">
        <v>0</v>
      </c>
      <c r="Q31" s="277">
        <f t="shared" si="5"/>
        <v>0</v>
      </c>
      <c r="R31" s="277"/>
      <c r="S31" s="277" t="s">
        <v>198</v>
      </c>
      <c r="T31" s="277" t="s">
        <v>151</v>
      </c>
      <c r="U31" s="277">
        <v>0</v>
      </c>
      <c r="V31" s="277">
        <f t="shared" si="6"/>
        <v>0</v>
      </c>
      <c r="W31" s="277"/>
      <c r="X31" s="277" t="s">
        <v>386</v>
      </c>
      <c r="Y31" s="278"/>
      <c r="Z31" s="278"/>
      <c r="AA31" s="278"/>
      <c r="AB31" s="278"/>
      <c r="AC31" s="278"/>
      <c r="AD31" s="278"/>
      <c r="AE31" s="278"/>
      <c r="AF31" s="278"/>
      <c r="AG31" s="278" t="s">
        <v>387</v>
      </c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</row>
    <row r="32" spans="1:60" s="279" customFormat="1" outlineLevel="1" x14ac:dyDescent="0.25">
      <c r="A32" s="271">
        <v>24</v>
      </c>
      <c r="B32" s="272" t="s">
        <v>933</v>
      </c>
      <c r="C32" s="273" t="s">
        <v>934</v>
      </c>
      <c r="D32" s="274" t="s">
        <v>338</v>
      </c>
      <c r="E32" s="275">
        <v>20</v>
      </c>
      <c r="F32" s="265">
        <v>47</v>
      </c>
      <c r="G32" s="276">
        <f t="shared" si="0"/>
        <v>940</v>
      </c>
      <c r="H32" s="158">
        <v>0</v>
      </c>
      <c r="I32" s="277">
        <f t="shared" si="1"/>
        <v>0</v>
      </c>
      <c r="J32" s="158">
        <v>47</v>
      </c>
      <c r="K32" s="277">
        <f t="shared" si="2"/>
        <v>940</v>
      </c>
      <c r="L32" s="277">
        <v>15</v>
      </c>
      <c r="M32" s="277">
        <f t="shared" si="3"/>
        <v>1081</v>
      </c>
      <c r="N32" s="277">
        <v>0</v>
      </c>
      <c r="O32" s="277">
        <f t="shared" si="4"/>
        <v>0</v>
      </c>
      <c r="P32" s="277">
        <v>0</v>
      </c>
      <c r="Q32" s="277">
        <f t="shared" si="5"/>
        <v>0</v>
      </c>
      <c r="R32" s="277"/>
      <c r="S32" s="277" t="s">
        <v>198</v>
      </c>
      <c r="T32" s="277" t="s">
        <v>151</v>
      </c>
      <c r="U32" s="277">
        <v>0</v>
      </c>
      <c r="V32" s="277">
        <f t="shared" si="6"/>
        <v>0</v>
      </c>
      <c r="W32" s="277"/>
      <c r="X32" s="277" t="s">
        <v>386</v>
      </c>
      <c r="Y32" s="278"/>
      <c r="Z32" s="278"/>
      <c r="AA32" s="278"/>
      <c r="AB32" s="278"/>
      <c r="AC32" s="278"/>
      <c r="AD32" s="278"/>
      <c r="AE32" s="278"/>
      <c r="AF32" s="278"/>
      <c r="AG32" s="278" t="s">
        <v>387</v>
      </c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</row>
    <row r="33" spans="1:60" s="279" customFormat="1" outlineLevel="1" x14ac:dyDescent="0.25">
      <c r="A33" s="280">
        <v>25</v>
      </c>
      <c r="B33" s="281" t="s">
        <v>935</v>
      </c>
      <c r="C33" s="282" t="s">
        <v>936</v>
      </c>
      <c r="D33" s="283" t="s">
        <v>433</v>
      </c>
      <c r="E33" s="284">
        <v>2</v>
      </c>
      <c r="F33" s="266">
        <v>615.4</v>
      </c>
      <c r="G33" s="285">
        <f t="shared" si="0"/>
        <v>1230.8</v>
      </c>
      <c r="H33" s="158">
        <v>0</v>
      </c>
      <c r="I33" s="277">
        <f t="shared" si="1"/>
        <v>0</v>
      </c>
      <c r="J33" s="158">
        <v>615.4</v>
      </c>
      <c r="K33" s="277">
        <f t="shared" si="2"/>
        <v>1230.8</v>
      </c>
      <c r="L33" s="277">
        <v>15</v>
      </c>
      <c r="M33" s="277">
        <f t="shared" si="3"/>
        <v>1415.4199999999998</v>
      </c>
      <c r="N33" s="277">
        <v>0</v>
      </c>
      <c r="O33" s="277">
        <f t="shared" si="4"/>
        <v>0</v>
      </c>
      <c r="P33" s="277">
        <v>0</v>
      </c>
      <c r="Q33" s="277">
        <f t="shared" si="5"/>
        <v>0</v>
      </c>
      <c r="R33" s="277"/>
      <c r="S33" s="277" t="s">
        <v>198</v>
      </c>
      <c r="T33" s="277" t="s">
        <v>151</v>
      </c>
      <c r="U33" s="277">
        <v>0</v>
      </c>
      <c r="V33" s="277">
        <f t="shared" si="6"/>
        <v>0</v>
      </c>
      <c r="W33" s="277"/>
      <c r="X33" s="277" t="s">
        <v>386</v>
      </c>
      <c r="Y33" s="278"/>
      <c r="Z33" s="278"/>
      <c r="AA33" s="278"/>
      <c r="AB33" s="278"/>
      <c r="AC33" s="278"/>
      <c r="AD33" s="278"/>
      <c r="AE33" s="278"/>
      <c r="AF33" s="278"/>
      <c r="AG33" s="278" t="s">
        <v>387</v>
      </c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</row>
    <row r="34" spans="1:60" x14ac:dyDescent="0.25">
      <c r="A34" s="3"/>
      <c r="B34" s="4"/>
      <c r="C34" s="189"/>
      <c r="D34" s="6"/>
      <c r="E34" s="3"/>
      <c r="F34" s="288"/>
      <c r="G34" s="28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132</v>
      </c>
    </row>
    <row r="35" spans="1:60" x14ac:dyDescent="0.25">
      <c r="A35" s="151"/>
      <c r="B35" s="152" t="s">
        <v>31</v>
      </c>
      <c r="C35" s="190"/>
      <c r="D35" s="153"/>
      <c r="E35" s="154"/>
      <c r="F35" s="289"/>
      <c r="G35" s="290">
        <f>G8</f>
        <v>75487.400000000023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75487.400000000023</v>
      </c>
      <c r="AF35">
        <f>SUMIF(L7:L33,AF34,G7:G33)</f>
        <v>0</v>
      </c>
      <c r="AG35" t="s">
        <v>640</v>
      </c>
    </row>
    <row r="36" spans="1:60" x14ac:dyDescent="0.25">
      <c r="A36" s="3"/>
      <c r="B36" s="4"/>
      <c r="C36" s="18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60" x14ac:dyDescent="0.25">
      <c r="A37" s="3"/>
      <c r="B37" s="4"/>
      <c r="C37" s="18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 x14ac:dyDescent="0.25">
      <c r="A38" s="251" t="s">
        <v>641</v>
      </c>
      <c r="B38" s="251"/>
      <c r="C38" s="25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 x14ac:dyDescent="0.25">
      <c r="A39" s="253"/>
      <c r="B39" s="254"/>
      <c r="C39" s="255"/>
      <c r="D39" s="254"/>
      <c r="E39" s="254"/>
      <c r="F39" s="254"/>
      <c r="G39" s="25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G39" t="s">
        <v>642</v>
      </c>
    </row>
    <row r="40" spans="1:60" x14ac:dyDescent="0.25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5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257"/>
      <c r="B42" s="258"/>
      <c r="C42" s="259"/>
      <c r="D42" s="258"/>
      <c r="E42" s="258"/>
      <c r="F42" s="258"/>
      <c r="G42" s="26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261"/>
      <c r="B43" s="262"/>
      <c r="C43" s="263"/>
      <c r="D43" s="262"/>
      <c r="E43" s="262"/>
      <c r="F43" s="262"/>
      <c r="G43" s="26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5">
      <c r="A44" s="3"/>
      <c r="B44" s="4"/>
      <c r="C44" s="189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C45" s="191"/>
      <c r="D45" s="10"/>
      <c r="AG45" t="s">
        <v>643</v>
      </c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7g24YZfziK/ZrizhKWueIVFip4OvAQLkHHQja3/px0DHXbfI0yzMJnJrY3eLNZF+ccYuxlwVzNrjjzySOMXkA==" saltValue="WwQ9YNuIgHcjWfN6ccKdjQ==" spinCount="100000" sheet="1" objects="1" scenarios="1" selectLockedCells="1" selectUnlockedCells="1"/>
  <mergeCells count="6">
    <mergeCell ref="A39:G43"/>
    <mergeCell ref="A1:G1"/>
    <mergeCell ref="C2:G2"/>
    <mergeCell ref="C3:G3"/>
    <mergeCell ref="C4:G4"/>
    <mergeCell ref="A38:C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Stavební část</vt:lpstr>
      <vt:lpstr>Vytápění</vt:lpstr>
      <vt:lpstr>Zdravoinstalace</vt:lpstr>
      <vt:lpstr>VRN</vt:lpstr>
      <vt:lpstr>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Elektroinstalace!Názvy_tisku</vt:lpstr>
      <vt:lpstr>'Stavební část'!Názvy_tisku</vt:lpstr>
      <vt:lpstr>VRN!Názvy_tisku</vt:lpstr>
      <vt:lpstr>Vytápění!Názvy_tisku</vt:lpstr>
      <vt:lpstr>Zdravoinstalace!Názvy_tisku</vt:lpstr>
      <vt:lpstr>oadresa</vt:lpstr>
      <vt:lpstr>Stavba!Objednatel</vt:lpstr>
      <vt:lpstr>Stavba!Objekt</vt:lpstr>
      <vt:lpstr>Elektroinstalace!Oblast_tisku</vt:lpstr>
      <vt:lpstr>Stavba!Oblast_tisku</vt:lpstr>
      <vt:lpstr>'Stavební část'!Oblast_tisku</vt:lpstr>
      <vt:lpstr>VRN!Oblast_tisku</vt:lpstr>
      <vt:lpstr>Vytápění!Oblast_tisku</vt:lpstr>
      <vt:lpstr>Zdravoinstalace!Oblast_tisku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2024-06-11T12:53:17Z</dcterms:modified>
</cp:coreProperties>
</file>