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AVBY 2024\Krnov - povodně\"/>
    </mc:Choice>
  </mc:AlternateContent>
  <xr:revisionPtr revIDLastSave="0" documentId="13_ncr:11_{7D3B11A9-BC09-45DC-91DD-01A83FB166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vba" sheetId="1" r:id="rId1"/>
    <sheet name="VzorPolozky" sheetId="10" state="hidden" r:id="rId2"/>
    <sheet name="01 1 Pol" sheetId="12" r:id="rId3"/>
    <sheet name="02 1 Pol" sheetId="13" r:id="rId4"/>
    <sheet name="03 1 Pol" sheetId="14" r:id="rId5"/>
  </sheets>
  <externalReferences>
    <externalReference r:id="rId6"/>
  </externalReferences>
  <definedNames>
    <definedName name="CelkemDPHVypocet" localSheetId="0">Stavba!$H$46</definedName>
    <definedName name="CenaCelkem">Stavba!$G$29</definedName>
    <definedName name="CenaCelkemBezDPH">Stavba!$G$28</definedName>
    <definedName name="CenaCelkemVypocet" localSheetId="0">Stavba!$I$46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1 Pol'!$1:$7</definedName>
    <definedName name="_xlnm.Print_Titles" localSheetId="3">'02 1 Pol'!$1:$7</definedName>
    <definedName name="_xlnm.Print_Titles" localSheetId="4">'03 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1 Pol'!$A$1:$Y$35</definedName>
    <definedName name="_xlnm.Print_Area" localSheetId="3">'02 1 Pol'!$A$1:$Y$57</definedName>
    <definedName name="_xlnm.Print_Area" localSheetId="4">'03 1 Pol'!$A$1:$Y$48</definedName>
    <definedName name="_xlnm.Print_Area" localSheetId="0">Stavba!$A$1:$J$67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Stavba!$F$46</definedName>
    <definedName name="ZakladDPHZakl">Stavba!$G$25</definedName>
    <definedName name="ZakladDPHZaklVypocet" localSheetId="0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6" i="1" l="1"/>
  <c r="I65" i="1"/>
  <c r="I64" i="1"/>
  <c r="I63" i="1"/>
  <c r="I62" i="1"/>
  <c r="I61" i="1"/>
  <c r="G45" i="1"/>
  <c r="F45" i="1"/>
  <c r="G44" i="1"/>
  <c r="F44" i="1"/>
  <c r="G38" i="14"/>
  <c r="G9" i="14"/>
  <c r="G8" i="14" s="1"/>
  <c r="I9" i="14"/>
  <c r="I8" i="14" s="1"/>
  <c r="K9" i="14"/>
  <c r="K8" i="14" s="1"/>
  <c r="O9" i="14"/>
  <c r="O8" i="14" s="1"/>
  <c r="Q9" i="14"/>
  <c r="Q8" i="14" s="1"/>
  <c r="V9" i="14"/>
  <c r="V8" i="14" s="1"/>
  <c r="G10" i="14"/>
  <c r="M10" i="14" s="1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2" i="14"/>
  <c r="AF38" i="14" s="1"/>
  <c r="I12" i="14"/>
  <c r="K12" i="14"/>
  <c r="O12" i="14"/>
  <c r="Q12" i="14"/>
  <c r="V12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I16" i="14"/>
  <c r="K16" i="14"/>
  <c r="M16" i="14"/>
  <c r="O16" i="14"/>
  <c r="Q16" i="14"/>
  <c r="V16" i="14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Q18" i="14"/>
  <c r="V18" i="14"/>
  <c r="V19" i="14"/>
  <c r="G20" i="14"/>
  <c r="M20" i="14" s="1"/>
  <c r="M19" i="14" s="1"/>
  <c r="I20" i="14"/>
  <c r="I19" i="14" s="1"/>
  <c r="K20" i="14"/>
  <c r="K19" i="14" s="1"/>
  <c r="O20" i="14"/>
  <c r="Q20" i="14"/>
  <c r="V20" i="14"/>
  <c r="G21" i="14"/>
  <c r="I21" i="14"/>
  <c r="K21" i="14"/>
  <c r="M21" i="14"/>
  <c r="O21" i="14"/>
  <c r="Q21" i="14"/>
  <c r="V21" i="14"/>
  <c r="G22" i="14"/>
  <c r="I22" i="14"/>
  <c r="K22" i="14"/>
  <c r="M22" i="14"/>
  <c r="O22" i="14"/>
  <c r="O19" i="14" s="1"/>
  <c r="Q22" i="14"/>
  <c r="V22" i="14"/>
  <c r="G23" i="14"/>
  <c r="I23" i="14"/>
  <c r="K23" i="14"/>
  <c r="M23" i="14"/>
  <c r="O23" i="14"/>
  <c r="Q23" i="14"/>
  <c r="Q19" i="14" s="1"/>
  <c r="V23" i="14"/>
  <c r="G24" i="14"/>
  <c r="I24" i="14"/>
  <c r="O24" i="14"/>
  <c r="G25" i="14"/>
  <c r="M25" i="14" s="1"/>
  <c r="M24" i="14" s="1"/>
  <c r="I25" i="14"/>
  <c r="K25" i="14"/>
  <c r="O25" i="14"/>
  <c r="Q25" i="14"/>
  <c r="V25" i="14"/>
  <c r="G27" i="14"/>
  <c r="I27" i="14"/>
  <c r="K27" i="14"/>
  <c r="K24" i="14" s="1"/>
  <c r="M27" i="14"/>
  <c r="O27" i="14"/>
  <c r="Q27" i="14"/>
  <c r="Q24" i="14" s="1"/>
  <c r="V27" i="14"/>
  <c r="V24" i="14" s="1"/>
  <c r="G28" i="14"/>
  <c r="G29" i="14"/>
  <c r="I29" i="14"/>
  <c r="K29" i="14"/>
  <c r="K28" i="14" s="1"/>
  <c r="M29" i="14"/>
  <c r="M28" i="14" s="1"/>
  <c r="O29" i="14"/>
  <c r="O28" i="14" s="1"/>
  <c r="Q29" i="14"/>
  <c r="Q28" i="14" s="1"/>
  <c r="V29" i="14"/>
  <c r="V28" i="14" s="1"/>
  <c r="G30" i="14"/>
  <c r="M30" i="14" s="1"/>
  <c r="I30" i="14"/>
  <c r="I28" i="14" s="1"/>
  <c r="K30" i="14"/>
  <c r="O30" i="14"/>
  <c r="Q30" i="14"/>
  <c r="V30" i="14"/>
  <c r="G32" i="14"/>
  <c r="G31" i="14" s="1"/>
  <c r="I32" i="14"/>
  <c r="I31" i="14" s="1"/>
  <c r="K32" i="14"/>
  <c r="K31" i="14" s="1"/>
  <c r="M32" i="14"/>
  <c r="M31" i="14" s="1"/>
  <c r="O32" i="14"/>
  <c r="O31" i="14" s="1"/>
  <c r="Q32" i="14"/>
  <c r="Q31" i="14" s="1"/>
  <c r="V32" i="14"/>
  <c r="G34" i="14"/>
  <c r="I34" i="14"/>
  <c r="K34" i="14"/>
  <c r="M34" i="14"/>
  <c r="O34" i="14"/>
  <c r="Q34" i="14"/>
  <c r="V34" i="14"/>
  <c r="V31" i="14" s="1"/>
  <c r="G35" i="14"/>
  <c r="I35" i="14"/>
  <c r="K35" i="14"/>
  <c r="O35" i="14"/>
  <c r="Q35" i="14"/>
  <c r="V35" i="14"/>
  <c r="G36" i="14"/>
  <c r="M36" i="14" s="1"/>
  <c r="M35" i="14" s="1"/>
  <c r="I36" i="14"/>
  <c r="K36" i="14"/>
  <c r="O36" i="14"/>
  <c r="Q36" i="14"/>
  <c r="V36" i="14"/>
  <c r="AE38" i="14"/>
  <c r="G47" i="13"/>
  <c r="G8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0" i="13"/>
  <c r="M10" i="13" s="1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4" i="13"/>
  <c r="I14" i="13"/>
  <c r="K14" i="13"/>
  <c r="M14" i="13"/>
  <c r="O14" i="13"/>
  <c r="Q14" i="13"/>
  <c r="V14" i="13"/>
  <c r="G16" i="13"/>
  <c r="I16" i="13"/>
  <c r="K16" i="13"/>
  <c r="M16" i="13"/>
  <c r="O16" i="13"/>
  <c r="Q16" i="13"/>
  <c r="V16" i="13"/>
  <c r="G17" i="13"/>
  <c r="I17" i="13"/>
  <c r="K17" i="13"/>
  <c r="M17" i="13"/>
  <c r="O17" i="13"/>
  <c r="Q17" i="13"/>
  <c r="V17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I22" i="13"/>
  <c r="K22" i="13"/>
  <c r="M22" i="13"/>
  <c r="O22" i="13"/>
  <c r="Q22" i="13"/>
  <c r="V22" i="13"/>
  <c r="G23" i="13"/>
  <c r="M23" i="13" s="1"/>
  <c r="I23" i="13"/>
  <c r="K23" i="13"/>
  <c r="O23" i="13"/>
  <c r="Q23" i="13"/>
  <c r="V23" i="13"/>
  <c r="G24" i="13"/>
  <c r="Q24" i="13"/>
  <c r="G25" i="13"/>
  <c r="I25" i="13"/>
  <c r="I24" i="13" s="1"/>
  <c r="K25" i="13"/>
  <c r="K24" i="13" s="1"/>
  <c r="M25" i="13"/>
  <c r="O25" i="13"/>
  <c r="O24" i="13" s="1"/>
  <c r="Q25" i="13"/>
  <c r="V25" i="13"/>
  <c r="V24" i="13" s="1"/>
  <c r="G26" i="13"/>
  <c r="I26" i="13"/>
  <c r="K26" i="13"/>
  <c r="M26" i="13"/>
  <c r="O26" i="13"/>
  <c r="Q26" i="13"/>
  <c r="V26" i="13"/>
  <c r="G27" i="13"/>
  <c r="M27" i="13" s="1"/>
  <c r="I27" i="13"/>
  <c r="K27" i="13"/>
  <c r="O27" i="13"/>
  <c r="Q27" i="13"/>
  <c r="V27" i="13"/>
  <c r="G28" i="13"/>
  <c r="I28" i="13"/>
  <c r="K28" i="13"/>
  <c r="M28" i="13"/>
  <c r="O28" i="13"/>
  <c r="Q28" i="13"/>
  <c r="V28" i="13"/>
  <c r="G29" i="13"/>
  <c r="M29" i="13" s="1"/>
  <c r="I29" i="13"/>
  <c r="K29" i="13"/>
  <c r="O29" i="13"/>
  <c r="Q29" i="13"/>
  <c r="V29" i="13"/>
  <c r="G30" i="13"/>
  <c r="M30" i="13" s="1"/>
  <c r="I30" i="13"/>
  <c r="K30" i="13"/>
  <c r="O30" i="13"/>
  <c r="Q30" i="13"/>
  <c r="V30" i="13"/>
  <c r="G31" i="13"/>
  <c r="O31" i="13"/>
  <c r="V31" i="13"/>
  <c r="G32" i="13"/>
  <c r="I32" i="13"/>
  <c r="I31" i="13" s="1"/>
  <c r="K32" i="13"/>
  <c r="K31" i="13" s="1"/>
  <c r="M32" i="13"/>
  <c r="M31" i="13" s="1"/>
  <c r="O32" i="13"/>
  <c r="Q32" i="13"/>
  <c r="Q31" i="13" s="1"/>
  <c r="V32" i="13"/>
  <c r="G33" i="13"/>
  <c r="I33" i="13"/>
  <c r="K33" i="13"/>
  <c r="G34" i="13"/>
  <c r="I34" i="13"/>
  <c r="K34" i="13"/>
  <c r="M34" i="13"/>
  <c r="M33" i="13" s="1"/>
  <c r="O34" i="13"/>
  <c r="O33" i="13" s="1"/>
  <c r="Q34" i="13"/>
  <c r="Q33" i="13" s="1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V33" i="13" s="1"/>
  <c r="G37" i="13"/>
  <c r="I37" i="13"/>
  <c r="O37" i="13"/>
  <c r="Q37" i="13"/>
  <c r="V37" i="13"/>
  <c r="G38" i="13"/>
  <c r="I38" i="13"/>
  <c r="K38" i="13"/>
  <c r="K37" i="13" s="1"/>
  <c r="M38" i="13"/>
  <c r="M37" i="13" s="1"/>
  <c r="O38" i="13"/>
  <c r="Q38" i="13"/>
  <c r="V38" i="13"/>
  <c r="G39" i="13"/>
  <c r="K39" i="13"/>
  <c r="V39" i="13"/>
  <c r="G40" i="13"/>
  <c r="M40" i="13" s="1"/>
  <c r="M39" i="13" s="1"/>
  <c r="I40" i="13"/>
  <c r="I39" i="13" s="1"/>
  <c r="K40" i="13"/>
  <c r="O40" i="13"/>
  <c r="O39" i="13" s="1"/>
  <c r="Q40" i="13"/>
  <c r="Q39" i="13" s="1"/>
  <c r="V40" i="13"/>
  <c r="G42" i="13"/>
  <c r="I42" i="13"/>
  <c r="K42" i="13"/>
  <c r="M42" i="13"/>
  <c r="O42" i="13"/>
  <c r="Q42" i="13"/>
  <c r="V42" i="13"/>
  <c r="G43" i="13"/>
  <c r="I43" i="13"/>
  <c r="K43" i="13"/>
  <c r="G44" i="13"/>
  <c r="M44" i="13" s="1"/>
  <c r="M43" i="13" s="1"/>
  <c r="I44" i="13"/>
  <c r="K44" i="13"/>
  <c r="O44" i="13"/>
  <c r="O43" i="13" s="1"/>
  <c r="Q44" i="13"/>
  <c r="Q43" i="13" s="1"/>
  <c r="V44" i="13"/>
  <c r="V43" i="13" s="1"/>
  <c r="AE47" i="13"/>
  <c r="F43" i="1" s="1"/>
  <c r="G9" i="12"/>
  <c r="G8" i="12" s="1"/>
  <c r="G25" i="12" s="1"/>
  <c r="I9" i="12"/>
  <c r="I8" i="12" s="1"/>
  <c r="K9" i="12"/>
  <c r="K8" i="12" s="1"/>
  <c r="M9" i="12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G12" i="12"/>
  <c r="I12" i="12"/>
  <c r="K12" i="12"/>
  <c r="M12" i="12"/>
  <c r="O12" i="12"/>
  <c r="Q12" i="12"/>
  <c r="V12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6" i="12"/>
  <c r="I16" i="12"/>
  <c r="K16" i="12"/>
  <c r="O16" i="12"/>
  <c r="Q16" i="12"/>
  <c r="G17" i="12"/>
  <c r="M17" i="12" s="1"/>
  <c r="M16" i="12" s="1"/>
  <c r="I17" i="12"/>
  <c r="K17" i="12"/>
  <c r="O17" i="12"/>
  <c r="Q17" i="12"/>
  <c r="V17" i="12"/>
  <c r="V16" i="12" s="1"/>
  <c r="G18" i="12"/>
  <c r="I18" i="12"/>
  <c r="K18" i="12"/>
  <c r="Q18" i="12"/>
  <c r="V18" i="12"/>
  <c r="G19" i="12"/>
  <c r="M19" i="12" s="1"/>
  <c r="M18" i="12" s="1"/>
  <c r="I19" i="12"/>
  <c r="K19" i="12"/>
  <c r="O19" i="12"/>
  <c r="Q19" i="12"/>
  <c r="V19" i="12"/>
  <c r="G20" i="12"/>
  <c r="I20" i="12"/>
  <c r="K20" i="12"/>
  <c r="M20" i="12"/>
  <c r="O20" i="12"/>
  <c r="O18" i="12" s="1"/>
  <c r="Q20" i="12"/>
  <c r="V20" i="12"/>
  <c r="G21" i="12"/>
  <c r="I21" i="12"/>
  <c r="K21" i="12"/>
  <c r="G22" i="12"/>
  <c r="I22" i="12"/>
  <c r="K22" i="12"/>
  <c r="M22" i="12"/>
  <c r="M21" i="12" s="1"/>
  <c r="O22" i="12"/>
  <c r="O21" i="12" s="1"/>
  <c r="Q22" i="12"/>
  <c r="Q21" i="12" s="1"/>
  <c r="V22" i="12"/>
  <c r="V21" i="12" s="1"/>
  <c r="AE25" i="12"/>
  <c r="F41" i="1" s="1"/>
  <c r="AF25" i="12"/>
  <c r="G40" i="1" s="1"/>
  <c r="I20" i="1"/>
  <c r="I19" i="1"/>
  <c r="I18" i="1"/>
  <c r="I17" i="1"/>
  <c r="H46" i="1"/>
  <c r="I44" i="1"/>
  <c r="J28" i="1"/>
  <c r="J26" i="1"/>
  <c r="G38" i="1"/>
  <c r="F38" i="1"/>
  <c r="J23" i="1"/>
  <c r="J24" i="1"/>
  <c r="J25" i="1"/>
  <c r="J27" i="1"/>
  <c r="E24" i="1"/>
  <c r="G24" i="1"/>
  <c r="E26" i="1"/>
  <c r="G26" i="1"/>
  <c r="F42" i="1" l="1"/>
  <c r="G41" i="1"/>
  <c r="I41" i="1" s="1"/>
  <c r="I60" i="1"/>
  <c r="F39" i="1"/>
  <c r="F46" i="1" s="1"/>
  <c r="G23" i="1" s="1"/>
  <c r="F40" i="1"/>
  <c r="I40" i="1" s="1"/>
  <c r="I45" i="1"/>
  <c r="M12" i="14"/>
  <c r="M9" i="14"/>
  <c r="M8" i="14" s="1"/>
  <c r="G19" i="14"/>
  <c r="M8" i="13"/>
  <c r="M24" i="13"/>
  <c r="AF47" i="13"/>
  <c r="M8" i="12"/>
  <c r="G42" i="1" l="1"/>
  <c r="G43" i="1"/>
  <c r="I43" i="1" s="1"/>
  <c r="G39" i="1"/>
  <c r="I42" i="1"/>
  <c r="I39" i="1"/>
  <c r="I46" i="1" s="1"/>
  <c r="G46" i="1"/>
  <c r="G25" i="1" s="1"/>
  <c r="A27" i="1" s="1"/>
  <c r="I16" i="1"/>
  <c r="I21" i="1" s="1"/>
  <c r="I67" i="1"/>
  <c r="G28" i="1" l="1"/>
  <c r="G27" i="1" s="1"/>
  <c r="G29" i="1" s="1"/>
  <c r="A28" i="1"/>
  <c r="J65" i="1"/>
  <c r="J60" i="1"/>
  <c r="J63" i="1"/>
  <c r="J61" i="1"/>
  <c r="J64" i="1"/>
  <c r="J66" i="1"/>
  <c r="J62" i="1"/>
  <c r="J39" i="1"/>
  <c r="J46" i="1" s="1"/>
  <c r="J41" i="1"/>
  <c r="J45" i="1"/>
  <c r="J44" i="1"/>
  <c r="J43" i="1"/>
  <c r="J42" i="1"/>
  <c r="J40" i="1"/>
  <c r="J6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Viktor</author>
  </authors>
  <commentList>
    <comment ref="S6" authorId="0" shapeId="0" xr:uid="{D72F0D8D-7ECD-4E13-A0CD-A8AFF3705A2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5AC7FD5-9828-4351-9896-530E0AF4148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Viktor</author>
  </authors>
  <commentList>
    <comment ref="S6" authorId="0" shapeId="0" xr:uid="{6F836D40-138E-4F54-96C4-5596CF2FE1B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7889277-65FD-4C85-9728-480F574025C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Viktor</author>
  </authors>
  <commentList>
    <comment ref="S6" authorId="0" shapeId="0" xr:uid="{D904A86E-9B76-4477-804B-4E91F829B69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30F9A6C-F77B-4DAD-9764-C20BF7FC2E1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<sst xmlns="http://schemas.openxmlformats.org/spreadsheetml/2006/main" count="793" uniqueCount="218">
  <si>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</si>
  <si>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</si>
  <si>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</si>
  <si>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</si>
  <si>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</si>
  <si>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</si>
  <si>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</si>
  <si>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</si>
  <si>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</si>
  <si>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</si>
  <si>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</si>
  <si>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</si>
  <si>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</si>
  <si>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</si>
  <si>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</si>
  <si>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</si>
  <si>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</si>
  <si>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</si>
  <si>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</si>
  <si>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</si>
  <si>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</si>
  <si>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</si>
  <si>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</si>
  <si>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</si>
  <si>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</si>
  <si>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</si>
  <si>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</si>
  <si>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</si>
  <si>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</si>
  <si>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</si>
  <si>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</si>
  <si>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</si>
  <si>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</si>
  <si>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</si>
  <si>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</si>
  <si>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</si>
  <si>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</si>
  <si>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</si>
  <si>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</si>
  <si>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</si>
  <si>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</si>
  <si>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090</t>
  </si>
  <si>
    <t>Opravy po povodních v Krnově</t>
  </si>
  <si>
    <t>Město Krnov</t>
  </si>
  <si>
    <t>Hlavní náměstí 96/1</t>
  </si>
  <si>
    <t>Krnov - Pod Bezručovým vrchem</t>
  </si>
  <si>
    <t>79401</t>
  </si>
  <si>
    <t>00296139</t>
  </si>
  <si>
    <t>CZ00296139</t>
  </si>
  <si>
    <t>Stavba</t>
  </si>
  <si>
    <t>01</t>
  </si>
  <si>
    <t>Nezpevněné plochy</t>
  </si>
  <si>
    <t>1</t>
  </si>
  <si>
    <t>02</t>
  </si>
  <si>
    <t>Chodníky</t>
  </si>
  <si>
    <t>03</t>
  </si>
  <si>
    <t>Asfaltové plochy</t>
  </si>
  <si>
    <t>Celkem za stavbu</t>
  </si>
  <si>
    <t>CZK</t>
  </si>
  <si>
    <t>#POPS</t>
  </si>
  <si>
    <t>Popis stavby: 090 - Opravy po povodních v Krnově</t>
  </si>
  <si>
    <t>#POPO</t>
  </si>
  <si>
    <t>Popis objektu: 01 - Nezpevněné plochy</t>
  </si>
  <si>
    <t>#POPR</t>
  </si>
  <si>
    <t>Popis rozpočtu: 1 - 1</t>
  </si>
  <si>
    <t>Popis objektu: 02 - Chodníky</t>
  </si>
  <si>
    <t>Popis objektu: 03 - Asfaltové plochy</t>
  </si>
  <si>
    <t>Rekapitulace dílů</t>
  </si>
  <si>
    <t>Typ dílu</t>
  </si>
  <si>
    <t>Zemní práce</t>
  </si>
  <si>
    <t>5</t>
  </si>
  <si>
    <t>Komunikace</t>
  </si>
  <si>
    <t>8</t>
  </si>
  <si>
    <t>Trubní vedení</t>
  </si>
  <si>
    <t>91</t>
  </si>
  <si>
    <t>Doplňující práce na komunikaci</t>
  </si>
  <si>
    <t>97</t>
  </si>
  <si>
    <t>Přesuny suti a vybouraných hmot</t>
  </si>
  <si>
    <t>D96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</si>
  <si>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</si>
  <si>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</si>
  <si>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</si>
  <si>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</si>
  <si>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</si>
  <si>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</si>
  <si>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</si>
  <si>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</si>
  <si>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</si>
  <si>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</si>
  <si>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</si>
  <si>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</si>
  <si>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</si>
  <si>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</si>
  <si>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</si>
  <si>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</si>
  <si>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</si>
  <si>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</si>
  <si>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</si>
  <si>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</si>
  <si>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</si>
  <si>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</si>
  <si>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</si>
  <si>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</si>
  <si>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</si>
  <si>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</si>
  <si>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</si>
  <si>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</si>
  <si>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</si>
  <si>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</si>
  <si>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</si>
  <si>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130001101R00</t>
  </si>
  <si>
    <t>Příplatek za ztížené hloubení v blízkosti vedení</t>
  </si>
  <si>
    <t>m3</t>
  </si>
  <si>
    <t>RTS 24/ II</t>
  </si>
  <si>
    <t>Práce</t>
  </si>
  <si>
    <t>Běžná</t>
  </si>
  <si>
    <t>POL1_</t>
  </si>
  <si>
    <t>131201110R00</t>
  </si>
  <si>
    <t>Hloubení nezapaž. jam hor.3 do 50 m3, STROJNĚ</t>
  </si>
  <si>
    <t>obnažení inženýrských sítí a vyčištění prostoru uložení sítí</t>
  </si>
  <si>
    <t>POP</t>
  </si>
  <si>
    <t>199000002R00</t>
  </si>
  <si>
    <t>Poplatek za skládku horniny 1- 4, č. dle katal. odpadů 17 05 04</t>
  </si>
  <si>
    <t>174100010RAD</t>
  </si>
  <si>
    <t>Zásyp jam, rýh a šachet sypaninou dovoz sypaniny ze vzdálenosti  do 5 km</t>
  </si>
  <si>
    <t>Součtová</t>
  </si>
  <si>
    <t>Agregovaná položka</t>
  </si>
  <si>
    <t>POL2_</t>
  </si>
  <si>
    <t>175100020RAD</t>
  </si>
  <si>
    <t>Obsyp potrubí štěrkopískem</t>
  </si>
  <si>
    <t>899711121R00</t>
  </si>
  <si>
    <t>Fólie výstražná z PVC šedá, šířka 22 cm</t>
  </si>
  <si>
    <t>m</t>
  </si>
  <si>
    <t>979082213R00</t>
  </si>
  <si>
    <t>Vodorovná doprava suti po suchu do 1 km</t>
  </si>
  <si>
    <t>t</t>
  </si>
  <si>
    <t>979082219R00</t>
  </si>
  <si>
    <t>Příplatek za dopravu suti po suchu za další 1 km</t>
  </si>
  <si>
    <t>R</t>
  </si>
  <si>
    <t>Předání sítí jejich správců</t>
  </si>
  <si>
    <t xml:space="preserve">hod   </t>
  </si>
  <si>
    <t>Vlastní</t>
  </si>
  <si>
    <t>Kalkul</t>
  </si>
  <si>
    <t>elektro NN, VN, SLP, vodovodní, plynovodní a teplovodní potrubí HZS</t>
  </si>
  <si>
    <t>SUM</t>
  </si>
  <si>
    <t>Poznámky uchazeče k zadání</t>
  </si>
  <si>
    <t>POPUZIV</t>
  </si>
  <si>
    <t>END</t>
  </si>
  <si>
    <t>113106231R00</t>
  </si>
  <si>
    <t>Rozebrání dlažeb ze zámkové dlažby v kamenivu</t>
  </si>
  <si>
    <t>m2</t>
  </si>
  <si>
    <t>113107515R00</t>
  </si>
  <si>
    <t>Odstranění podkladu pl. 50 m2,kam.drcené tl.15 cm</t>
  </si>
  <si>
    <t>174101101R00</t>
  </si>
  <si>
    <t>Zásyp jam, rýh, šachet se zhutněním</t>
  </si>
  <si>
    <t>včetně strojního přemístění materiálu pro zásyp ze vzdálenosti do 10 m od okraje zásypu</t>
  </si>
  <si>
    <t>181101102R00</t>
  </si>
  <si>
    <t>Úprava pláně v zářezech v hor. 1-4, se zhutněním</t>
  </si>
  <si>
    <t>11352OA0</t>
  </si>
  <si>
    <t>ODSTRANĚNÍ CHODNÍKOVÝCH A SILNIČNÍCH OBRUBNÍKŮ BETONOVÝCH</t>
  </si>
  <si>
    <t>M</t>
  </si>
  <si>
    <t>583423203R</t>
  </si>
  <si>
    <t>Kamenivo drcené 0/32</t>
  </si>
  <si>
    <t>SPCM</t>
  </si>
  <si>
    <t>Specifikace</t>
  </si>
  <si>
    <t>POL3_</t>
  </si>
  <si>
    <t>583423631R</t>
  </si>
  <si>
    <t>Kamenivo drcené 0/63</t>
  </si>
  <si>
    <t>583426832R</t>
  </si>
  <si>
    <t>Kamenivo drcené 16/32</t>
  </si>
  <si>
    <t>591211211R00</t>
  </si>
  <si>
    <t>Kladení dlažby drobné kostky, lože z drti tl. 5 cm</t>
  </si>
  <si>
    <t>596215021R00</t>
  </si>
  <si>
    <t>Kladení zámkové dlažby tl. 6 cm do drtě tl. 4 cm</t>
  </si>
  <si>
    <t>56334OA0</t>
  </si>
  <si>
    <t>VOZOVKOVÉ VRSTVY ZE ŠTĚRKODRTI TL. DO 200MM</t>
  </si>
  <si>
    <t>M2</t>
  </si>
  <si>
    <t>58380120.AR</t>
  </si>
  <si>
    <t>Kostka dlažební žulová štípaná, drobná 80 až 100 mm, třída I</t>
  </si>
  <si>
    <t>5924511900R</t>
  </si>
  <si>
    <t>Dlažba HOLLAND III 200 x 200 x 60 mm přírodní</t>
  </si>
  <si>
    <t>5924511901R</t>
  </si>
  <si>
    <t>Dlažba HOLLAND III 200 x 200 x 60 mm červená</t>
  </si>
  <si>
    <t>916261111RT1</t>
  </si>
  <si>
    <t>Osazení obruby z kostek drobných, s boční opěrou včetně kostek drobných 12 cm, lože C 12/15</t>
  </si>
  <si>
    <t>917862111RT5</t>
  </si>
  <si>
    <t>Osazení stojatého obrubníku betonového, s boční opěrou, do lože z betonu C 12/15 včetně obrubníku ABO 100/10/25</t>
  </si>
  <si>
    <t>917862111RT7</t>
  </si>
  <si>
    <t>Osazení stojatého obrubníku betonového, s boční opěrou, do lože z betonu C 12/15 včetně obrubníku ABO 2 - 15 100/15/25</t>
  </si>
  <si>
    <t>979999981R00</t>
  </si>
  <si>
    <t>Poplatek za recyklaci betonu kusovost do 1600 cm2, čistý (skup.170101)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</si>
  <si>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</si>
  <si>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</si>
  <si>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</si>
  <si>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</si>
  <si>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</si>
  <si>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Indiv</t>
  </si>
  <si>
    <t>113108310R00</t>
  </si>
  <si>
    <t>Odstranění asfaltové vrstvy pl. do 50 m2, tl.10 cm</t>
  </si>
  <si>
    <t>113151119R00</t>
  </si>
  <si>
    <t>Fréz.živič.krytu pl.do 500 m2,pruh do 75cm,tl.10cm</t>
  </si>
  <si>
    <t>573231124R00</t>
  </si>
  <si>
    <t>Postřik spojovací z KAE, množství zbytkového asfaltu 0,4 kg/m2</t>
  </si>
  <si>
    <t>577141122R00</t>
  </si>
  <si>
    <t>Beton asfalt. ACL 16+ ložný, š. do 3 m, tl. 5 cm</t>
  </si>
  <si>
    <t>577141212R00</t>
  </si>
  <si>
    <t>Beton asfalt. ACO 8,ACO 11,ACO 16, do 3 m, tl.5 cm</t>
  </si>
  <si>
    <t>919726213R00</t>
  </si>
  <si>
    <t>Těsnění spár krytu zálivkou za tepla</t>
  </si>
  <si>
    <t>Včetně vyčištění a impregnace spár před těsněním a zalitím.</t>
  </si>
  <si>
    <t>919735113R00</t>
  </si>
  <si>
    <t>Řezání stávajícího živičného krytu tl. 10 - 15 cm</t>
  </si>
  <si>
    <t>979089001R00</t>
  </si>
  <si>
    <t>Poplatek za uložení odpadního štěrku a kameniva, skupina odpadu 010408</t>
  </si>
  <si>
    <t>Vedlejší rozpočtové náklady, zařízení staveniště, dopravní značení ...</t>
  </si>
  <si>
    <t xml:space="preserve">den   </t>
  </si>
  <si>
    <t>VRN</t>
  </si>
  <si>
    <t>POL99_8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</si>
</sst>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 shrinkToFit="1"/>
    </xf>
    <xf numFmtId="4" fontId="5" fillId="0" borderId="34" xfId="0" applyNumberFormat="1" applyFont="1" applyBorder="1" applyAlignment="1">
      <alignment vertical="center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15" fillId="2" borderId="37" xfId="0" applyNumberFormat="1" applyFont="1" applyFill="1" applyBorder="1" applyAlignment="1">
      <alignment vertical="center" wrapText="1" shrinkToFit="1"/>
    </xf>
    <xf numFmtId="4" fontId="15" fillId="2" borderId="37" xfId="0" applyNumberFormat="1" applyFont="1" applyFill="1" applyBorder="1" applyAlignment="1">
      <alignment vertical="center" shrinkToFit="1"/>
    </xf>
    <xf numFmtId="4" fontId="0" fillId="2" borderId="38" xfId="0" applyNumberFormat="1" applyFill="1" applyBorder="1" applyAlignment="1">
      <alignment vertical="center" shrinkToFit="1"/>
    </xf>
    <xf numFmtId="3" fontId="0" fillId="2" borderId="38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4" borderId="30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2" borderId="36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2" borderId="38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2" borderId="38" xfId="0" applyNumberFormat="1" applyFont="1" applyFill="1" applyBorder="1" applyAlignment="1">
      <alignment horizontal="center" vertical="center"/>
    </xf>
    <xf numFmtId="4" fontId="3" fillId="2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39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3" borderId="0" xfId="0" applyNumberFormat="1" applyFont="1" applyFill="1" applyBorder="1" applyAlignment="1" applyProtection="1">
      <alignment vertical="top" shrinkToFit="1"/>
      <protection locked="0"/>
    </xf>
    <xf numFmtId="165" fontId="5" fillId="2" borderId="0" xfId="0" applyNumberFormat="1" applyFont="1" applyFill="1" applyBorder="1" applyAlignment="1">
      <alignment vertical="top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9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5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9" xfId="0" applyNumberFormat="1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5" fontId="17" fillId="0" borderId="41" xfId="0" applyNumberFormat="1" applyFont="1" applyBorder="1" applyAlignment="1">
      <alignment vertical="top" shrinkToFit="1"/>
    </xf>
    <xf numFmtId="4" fontId="17" fillId="3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5" fontId="17" fillId="0" borderId="44" xfId="0" applyNumberFormat="1" applyFont="1" applyBorder="1" applyAlignment="1">
      <alignment vertical="top" shrinkToFit="1"/>
    </xf>
    <xf numFmtId="4" fontId="17" fillId="3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49" fontId="5" fillId="2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6" t="s">
        <v>4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">
      <c r="A2" s="2"/>
      <c r="B2" s="107" t="s">
        <v>24</v>
      </c>
      <c r="C2" s="108"/>
      <c r="D2" s="109" t="s">
        <v>41</v>
      </c>
      <c r="E2" s="110" t="s">
        <v>42</v>
      </c>
      <c r="F2" s="111"/>
      <c r="G2" s="111"/>
      <c r="H2" s="111"/>
      <c r="I2" s="111"/>
      <c r="J2" s="112"/>
      <c r="O2" s="1"/>
    </row>
    <row r="3" spans="1:15" ht="27" hidden="1" customHeight="1" x14ac:dyDescent="0.2">
      <c r="A3" s="2"/>
      <c r="B3" s="113"/>
      <c r="C3" s="108"/>
      <c r="D3" s="114"/>
      <c r="E3" s="115"/>
      <c r="F3" s="116"/>
      <c r="G3" s="116"/>
      <c r="H3" s="116"/>
      <c r="I3" s="116"/>
      <c r="J3" s="117"/>
    </row>
    <row r="4" spans="1:15" ht="23.25" customHeight="1" x14ac:dyDescent="0.2">
      <c r="A4" s="2"/>
      <c r="B4" s="118"/>
      <c r="C4" s="119"/>
      <c r="D4" s="120"/>
      <c r="E4" s="121"/>
      <c r="F4" s="121"/>
      <c r="G4" s="121"/>
      <c r="H4" s="121"/>
      <c r="I4" s="121"/>
      <c r="J4" s="122"/>
    </row>
    <row r="5" spans="1:15" ht="24" customHeight="1" x14ac:dyDescent="0.2">
      <c r="A5" s="2"/>
      <c r="B5" s="31" t="s">
        <v>23</v>
      </c>
      <c r="D5" s="123" t="s">
        <v>43</v>
      </c>
      <c r="E5" s="90"/>
      <c r="F5" s="90"/>
      <c r="G5" s="90"/>
      <c r="H5" s="18" t="s">
        <v>40</v>
      </c>
      <c r="I5" s="127" t="s">
        <v>47</v>
      </c>
      <c r="J5" s="8"/>
    </row>
    <row r="6" spans="1:15" ht="15.75" customHeight="1" x14ac:dyDescent="0.2">
      <c r="A6" s="2"/>
      <c r="B6" s="28"/>
      <c r="C6" s="55"/>
      <c r="D6" s="124" t="s">
        <v>44</v>
      </c>
      <c r="E6" s="91"/>
      <c r="F6" s="91"/>
      <c r="G6" s="91"/>
      <c r="H6" s="18" t="s">
        <v>36</v>
      </c>
      <c r="I6" s="127" t="s">
        <v>48</v>
      </c>
      <c r="J6" s="8"/>
    </row>
    <row r="7" spans="1:15" ht="15.75" customHeight="1" x14ac:dyDescent="0.2">
      <c r="A7" s="2"/>
      <c r="B7" s="29"/>
      <c r="C7" s="56"/>
      <c r="D7" s="126" t="s">
        <v>46</v>
      </c>
      <c r="E7" s="125" t="s">
        <v>45</v>
      </c>
      <c r="F7" s="92"/>
      <c r="G7" s="9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 x14ac:dyDescent="0.2">
      <c r="A12" s="2"/>
      <c r="B12" s="28"/>
      <c r="C12" s="55"/>
      <c r="D12" s="129"/>
      <c r="E12" s="129"/>
      <c r="F12" s="129"/>
      <c r="G12" s="129"/>
      <c r="H12" s="18" t="s">
        <v>36</v>
      </c>
      <c r="I12" s="133"/>
      <c r="J12" s="8"/>
    </row>
    <row r="13" spans="1:15" ht="15.75" customHeight="1" x14ac:dyDescent="0.2">
      <c r="A13" s="2"/>
      <c r="B13" s="29"/>
      <c r="C13" s="56"/>
      <c r="D13" s="132"/>
      <c r="E13" s="130"/>
      <c r="F13" s="131"/>
      <c r="G13" s="13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5"/>
      <c r="F15" s="85"/>
      <c r="G15" s="86"/>
      <c r="H15" s="86"/>
      <c r="I15" s="86" t="s">
        <v>31</v>
      </c>
      <c r="J15" s="87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2"/>
      <c r="F16" s="83"/>
      <c r="G16" s="82"/>
      <c r="H16" s="83"/>
      <c r="I16" s="82">
        <f>SUMIF(F60:F66,A16,I60:I66)+SUMIF(F60:F66,"PSU",I60:I66)</f>
        <v>0</v>
      </c>
      <c r="J16" s="84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2"/>
      <c r="F17" s="83"/>
      <c r="G17" s="82"/>
      <c r="H17" s="83"/>
      <c r="I17" s="82">
        <f>SUMIF(F60:F66,A17,I60:I66)</f>
        <v>0</v>
      </c>
      <c r="J17" s="84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2"/>
      <c r="F18" s="83"/>
      <c r="G18" s="82"/>
      <c r="H18" s="83"/>
      <c r="I18" s="82">
        <f>SUMIF(F60:F66,A18,I60:I66)</f>
        <v>0</v>
      </c>
      <c r="J18" s="84"/>
    </row>
    <row r="19" spans="1:10" ht="23.25" customHeight="1" x14ac:dyDescent="0.2">
      <c r="A19" s="198" t="s">
        <v>81</v>
      </c>
      <c r="B19" s="38" t="s">
        <v>29</v>
      </c>
      <c r="C19" s="62"/>
      <c r="D19" s="63"/>
      <c r="E19" s="82"/>
      <c r="F19" s="83"/>
      <c r="G19" s="82"/>
      <c r="H19" s="83"/>
      <c r="I19" s="82">
        <f>SUMIF(F60:F66,A19,I60:I66)</f>
        <v>0</v>
      </c>
      <c r="J19" s="84"/>
    </row>
    <row r="20" spans="1:10" ht="23.25" customHeight="1" x14ac:dyDescent="0.2">
      <c r="A20" s="198" t="s">
        <v>80</v>
      </c>
      <c r="B20" s="38" t="s">
        <v>30</v>
      </c>
      <c r="C20" s="62"/>
      <c r="D20" s="63"/>
      <c r="E20" s="82"/>
      <c r="F20" s="83"/>
      <c r="G20" s="82"/>
      <c r="H20" s="83"/>
      <c r="I20" s="82">
        <f>SUMIF(F60:F66,A20,I60:I66)</f>
        <v>0</v>
      </c>
      <c r="J20" s="84"/>
    </row>
    <row r="21" spans="1:10" ht="23.25" customHeight="1" x14ac:dyDescent="0.2">
      <c r="A21" s="2"/>
      <c r="B21" s="48" t="s">
        <v>31</v>
      </c>
      <c r="C21" s="64"/>
      <c r="D21" s="65"/>
      <c r="E21" s="88"/>
      <c r="F21" s="89"/>
      <c r="G21" s="88"/>
      <c r="H21" s="89"/>
      <c r="I21" s="88">
        <f>SUM(I16:J20)</f>
        <v>0</v>
      </c>
      <c r="J21" s="98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12</v>
      </c>
      <c r="F23" s="39" t="s">
        <v>0</v>
      </c>
      <c r="G23" s="96">
        <f>ZakladDPHSniVypocet</f>
        <v>0</v>
      </c>
      <c r="H23" s="97"/>
      <c r="I23" s="97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12</v>
      </c>
      <c r="F24" s="39" t="s">
        <v>0</v>
      </c>
      <c r="G24" s="94">
        <f>I23*E23/100</f>
        <v>0</v>
      </c>
      <c r="H24" s="95"/>
      <c r="I24" s="95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96">
        <f>ZakladDPHZaklVypocet</f>
        <v>0</v>
      </c>
      <c r="H25" s="97"/>
      <c r="I25" s="97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79">
        <f>I25*E25/100</f>
        <v>0</v>
      </c>
      <c r="H26" s="80"/>
      <c r="I26" s="80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81">
        <f>CenaCelkemBezDPH-(ZakladDPHSni+ZakladDPHZakl)</f>
        <v>0</v>
      </c>
      <c r="H27" s="81"/>
      <c r="I27" s="81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25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37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99"/>
      <c r="E34" s="100"/>
      <c r="G34" s="101"/>
      <c r="H34" s="102"/>
      <c r="I34" s="102"/>
      <c r="J34" s="25"/>
    </row>
    <row r="35" spans="1:10" ht="12.75" customHeight="1" x14ac:dyDescent="0.2">
      <c r="A35" s="2"/>
      <c r="B35" s="2"/>
      <c r="D35" s="93" t="s">
        <v>2</v>
      </c>
      <c r="E35" s="9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49</v>
      </c>
      <c r="C39" s="147"/>
      <c r="D39" s="147"/>
      <c r="E39" s="147"/>
      <c r="F39" s="148">
        <f>'01 1 Pol'!AE25+'02 1 Pol'!AE47+'03 1 Pol'!AE38</f>
        <v>0</v>
      </c>
      <c r="G39" s="149">
        <f>'01 1 Pol'!AF25+'02 1 Pol'!AF47+'03 1 Pol'!AF38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 t="s">
        <v>50</v>
      </c>
      <c r="C40" s="154" t="s">
        <v>51</v>
      </c>
      <c r="D40" s="154"/>
      <c r="E40" s="154"/>
      <c r="F40" s="155">
        <f>'01 1 Pol'!AE25</f>
        <v>0</v>
      </c>
      <c r="G40" s="156">
        <f>'01 1 Pol'!AF25</f>
        <v>0</v>
      </c>
      <c r="H40" s="156"/>
      <c r="I40" s="157">
        <f>F40+G40+H40</f>
        <v>0</v>
      </c>
      <c r="J40" s="158" t="str">
        <f>IF(CenaCelkemVypocet=0,"",I40/CenaCelkemVypocet*100)</f>
        <v/>
      </c>
    </row>
    <row r="41" spans="1:10" ht="25.5" customHeight="1" x14ac:dyDescent="0.2">
      <c r="A41" s="135">
        <v>3</v>
      </c>
      <c r="B41" s="159" t="s">
        <v>52</v>
      </c>
      <c r="C41" s="147" t="s">
        <v>52</v>
      </c>
      <c r="D41" s="147"/>
      <c r="E41" s="147"/>
      <c r="F41" s="160">
        <f>'01 1 Pol'!AE25</f>
        <v>0</v>
      </c>
      <c r="G41" s="150">
        <f>'01 1 Pol'!AF25</f>
        <v>0</v>
      </c>
      <c r="H41" s="150"/>
      <c r="I41" s="151">
        <f>F41+G41+H41</f>
        <v>0</v>
      </c>
      <c r="J41" s="152" t="str">
        <f>IF(CenaCelkemVypocet=0,"",I41/CenaCelkemVypocet*100)</f>
        <v/>
      </c>
    </row>
    <row r="42" spans="1:10" ht="25.5" customHeight="1" x14ac:dyDescent="0.2">
      <c r="A42" s="135">
        <v>2</v>
      </c>
      <c r="B42" s="153" t="s">
        <v>53</v>
      </c>
      <c r="C42" s="154" t="s">
        <v>54</v>
      </c>
      <c r="D42" s="154"/>
      <c r="E42" s="154"/>
      <c r="F42" s="155">
        <f>'02 1 Pol'!AE47</f>
        <v>0</v>
      </c>
      <c r="G42" s="156">
        <f>'02 1 Pol'!AF47</f>
        <v>0</v>
      </c>
      <c r="H42" s="156"/>
      <c r="I42" s="157">
        <f>F42+G42+H42</f>
        <v>0</v>
      </c>
      <c r="J42" s="158" t="str">
        <f>IF(CenaCelkemVypocet=0,"",I42/CenaCelkemVypocet*100)</f>
        <v/>
      </c>
    </row>
    <row r="43" spans="1:10" ht="25.5" customHeight="1" x14ac:dyDescent="0.2">
      <c r="A43" s="135">
        <v>3</v>
      </c>
      <c r="B43" s="159" t="s">
        <v>52</v>
      </c>
      <c r="C43" s="147" t="s">
        <v>52</v>
      </c>
      <c r="D43" s="147"/>
      <c r="E43" s="147"/>
      <c r="F43" s="160">
        <f>'02 1 Pol'!AE47</f>
        <v>0</v>
      </c>
      <c r="G43" s="150">
        <f>'02 1 Pol'!AF47</f>
        <v>0</v>
      </c>
      <c r="H43" s="150"/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">
      <c r="A44" s="135">
        <v>2</v>
      </c>
      <c r="B44" s="153" t="s">
        <v>55</v>
      </c>
      <c r="C44" s="154" t="s">
        <v>56</v>
      </c>
      <c r="D44" s="154"/>
      <c r="E44" s="154"/>
      <c r="F44" s="155">
        <f>'03 1 Pol'!AE38</f>
        <v>0</v>
      </c>
      <c r="G44" s="156">
        <f>'03 1 Pol'!AF38</f>
        <v>0</v>
      </c>
      <c r="H44" s="156"/>
      <c r="I44" s="157">
        <f>F44+G44+H44</f>
        <v>0</v>
      </c>
      <c r="J44" s="158" t="str">
        <f>IF(CenaCelkemVypocet=0,"",I44/CenaCelkemVypocet*100)</f>
        <v/>
      </c>
    </row>
    <row r="45" spans="1:10" ht="25.5" customHeight="1" x14ac:dyDescent="0.2">
      <c r="A45" s="135">
        <v>3</v>
      </c>
      <c r="B45" s="159" t="s">
        <v>52</v>
      </c>
      <c r="C45" s="147" t="s">
        <v>52</v>
      </c>
      <c r="D45" s="147"/>
      <c r="E45" s="147"/>
      <c r="F45" s="160">
        <f>'03 1 Pol'!AE38</f>
        <v>0</v>
      </c>
      <c r="G45" s="150">
        <f>'03 1 Pol'!AF38</f>
        <v>0</v>
      </c>
      <c r="H45" s="150"/>
      <c r="I45" s="151">
        <f>F45+G45+H45</f>
        <v>0</v>
      </c>
      <c r="J45" s="152" t="str">
        <f>IF(CenaCelkemVypocet=0,"",I45/CenaCelkemVypocet*100)</f>
        <v/>
      </c>
    </row>
    <row r="46" spans="1:10" ht="25.5" customHeight="1" x14ac:dyDescent="0.2">
      <c r="A46" s="135"/>
      <c r="B46" s="161" t="s">
        <v>57</v>
      </c>
      <c r="C46" s="162"/>
      <c r="D46" s="162"/>
      <c r="E46" s="162"/>
      <c r="F46" s="163">
        <f>SUMIF(A39:A45,"=1",F39:F45)</f>
        <v>0</v>
      </c>
      <c r="G46" s="164">
        <f>SUMIF(A39:A45,"=1",G39:G45)</f>
        <v>0</v>
      </c>
      <c r="H46" s="164">
        <f>SUMIF(A39:A45,"=1",H39:H45)</f>
        <v>0</v>
      </c>
      <c r="I46" s="165">
        <f>SUMIF(A39:A45,"=1",I39:I45)</f>
        <v>0</v>
      </c>
      <c r="J46" s="166">
        <f>SUMIF(A39:A45,"=1",J39:J45)</f>
        <v>0</v>
      </c>
    </row>
    <row r="48" spans="1:10" x14ac:dyDescent="0.2">
      <c r="A48" t="s">
        <v>59</v>
      </c>
      <c r="B48" t="s">
        <v>60</v>
      </c>
    </row>
    <row r="49" spans="1:10" x14ac:dyDescent="0.2">
      <c r="A49" t="s">
        <v>61</v>
      </c>
      <c r="B49" t="s">
        <v>62</v>
      </c>
    </row>
    <row r="50" spans="1:10" x14ac:dyDescent="0.2">
      <c r="A50" t="s">
        <v>63</v>
      </c>
      <c r="B50" t="s">
        <v>64</v>
      </c>
    </row>
    <row r="51" spans="1:10" x14ac:dyDescent="0.2">
      <c r="A51" t="s">
        <v>61</v>
      </c>
      <c r="B51" t="s">
        <v>65</v>
      </c>
    </row>
    <row r="52" spans="1:10" x14ac:dyDescent="0.2">
      <c r="A52" t="s">
        <v>63</v>
      </c>
      <c r="B52" t="s">
        <v>64</v>
      </c>
    </row>
    <row r="53" spans="1:10" x14ac:dyDescent="0.2">
      <c r="A53" t="s">
        <v>61</v>
      </c>
      <c r="B53" t="s">
        <v>66</v>
      </c>
    </row>
    <row r="54" spans="1:10" x14ac:dyDescent="0.2">
      <c r="A54" t="s">
        <v>63</v>
      </c>
      <c r="B54" t="s">
        <v>64</v>
      </c>
    </row>
    <row r="57" spans="1:10" ht="15.75" x14ac:dyDescent="0.25">
      <c r="B57" s="177" t="s">
        <v>67</v>
      </c>
    </row>
    <row r="59" spans="1:10" ht="25.5" customHeight="1" x14ac:dyDescent="0.2">
      <c r="A59" s="179"/>
      <c r="B59" s="182" t="s">
        <v>18</v>
      </c>
      <c r="C59" s="182" t="s">
        <v>6</v>
      </c>
      <c r="D59" s="183"/>
      <c r="E59" s="183"/>
      <c r="F59" s="184" t="s">
        <v>68</v>
      </c>
      <c r="G59" s="184"/>
      <c r="H59" s="184"/>
      <c r="I59" s="184" t="s">
        <v>31</v>
      </c>
      <c r="J59" s="184" t="s">
        <v>0</v>
      </c>
    </row>
    <row r="60" spans="1:10" ht="36.75" customHeight="1" x14ac:dyDescent="0.2">
      <c r="A60" s="180"/>
      <c r="B60" s="185" t="s">
        <v>52</v>
      </c>
      <c r="C60" s="186" t="s">
        <v>69</v>
      </c>
      <c r="D60" s="187"/>
      <c r="E60" s="187"/>
      <c r="F60" s="194" t="s">
        <v>26</v>
      </c>
      <c r="G60" s="195"/>
      <c r="H60" s="195"/>
      <c r="I60" s="195">
        <f>'01 1 Pol'!G8+'02 1 Pol'!G8+'03 1 Pol'!G8</f>
        <v>0</v>
      </c>
      <c r="J60" s="191" t="str">
        <f>IF(I67=0,"",I60/I67*100)</f>
        <v/>
      </c>
    </row>
    <row r="61" spans="1:10" ht="36.75" customHeight="1" x14ac:dyDescent="0.2">
      <c r="A61" s="180"/>
      <c r="B61" s="185" t="s">
        <v>70</v>
      </c>
      <c r="C61" s="186" t="s">
        <v>71</v>
      </c>
      <c r="D61" s="187"/>
      <c r="E61" s="187"/>
      <c r="F61" s="194" t="s">
        <v>26</v>
      </c>
      <c r="G61" s="195"/>
      <c r="H61" s="195"/>
      <c r="I61" s="195">
        <f>'02 1 Pol'!G24+'03 1 Pol'!G19</f>
        <v>0</v>
      </c>
      <c r="J61" s="191" t="str">
        <f>IF(I67=0,"",I61/I67*100)</f>
        <v/>
      </c>
    </row>
    <row r="62" spans="1:10" ht="36.75" customHeight="1" x14ac:dyDescent="0.2">
      <c r="A62" s="180"/>
      <c r="B62" s="185" t="s">
        <v>72</v>
      </c>
      <c r="C62" s="186" t="s">
        <v>73</v>
      </c>
      <c r="D62" s="187"/>
      <c r="E62" s="187"/>
      <c r="F62" s="194" t="s">
        <v>26</v>
      </c>
      <c r="G62" s="195"/>
      <c r="H62" s="195"/>
      <c r="I62" s="195">
        <f>'01 1 Pol'!G16+'02 1 Pol'!G31</f>
        <v>0</v>
      </c>
      <c r="J62" s="191" t="str">
        <f>IF(I67=0,"",I62/I67*100)</f>
        <v/>
      </c>
    </row>
    <row r="63" spans="1:10" ht="36.75" customHeight="1" x14ac:dyDescent="0.2">
      <c r="A63" s="180"/>
      <c r="B63" s="185" t="s">
        <v>74</v>
      </c>
      <c r="C63" s="186" t="s">
        <v>75</v>
      </c>
      <c r="D63" s="187"/>
      <c r="E63" s="187"/>
      <c r="F63" s="194" t="s">
        <v>26</v>
      </c>
      <c r="G63" s="195"/>
      <c r="H63" s="195"/>
      <c r="I63" s="195">
        <f>'02 1 Pol'!G33+'03 1 Pol'!G24</f>
        <v>0</v>
      </c>
      <c r="J63" s="191" t="str">
        <f>IF(I67=0,"",I63/I67*100)</f>
        <v/>
      </c>
    </row>
    <row r="64" spans="1:10" ht="36.75" customHeight="1" x14ac:dyDescent="0.2">
      <c r="A64" s="180"/>
      <c r="B64" s="185" t="s">
        <v>76</v>
      </c>
      <c r="C64" s="186" t="s">
        <v>77</v>
      </c>
      <c r="D64" s="187"/>
      <c r="E64" s="187"/>
      <c r="F64" s="194" t="s">
        <v>26</v>
      </c>
      <c r="G64" s="195"/>
      <c r="H64" s="195"/>
      <c r="I64" s="195">
        <f>'02 1 Pol'!G37+'03 1 Pol'!G28</f>
        <v>0</v>
      </c>
      <c r="J64" s="191" t="str">
        <f>IF(I67=0,"",I64/I67*100)</f>
        <v/>
      </c>
    </row>
    <row r="65" spans="1:10" ht="36.75" customHeight="1" x14ac:dyDescent="0.2">
      <c r="A65" s="180"/>
      <c r="B65" s="185" t="s">
        <v>78</v>
      </c>
      <c r="C65" s="186" t="s">
        <v>77</v>
      </c>
      <c r="D65" s="187"/>
      <c r="E65" s="187"/>
      <c r="F65" s="194" t="s">
        <v>79</v>
      </c>
      <c r="G65" s="195"/>
      <c r="H65" s="195"/>
      <c r="I65" s="195">
        <f>'01 1 Pol'!G18+'02 1 Pol'!G39+'03 1 Pol'!G31</f>
        <v>0</v>
      </c>
      <c r="J65" s="191" t="str">
        <f>IF(I67=0,"",I65/I67*100)</f>
        <v/>
      </c>
    </row>
    <row r="66" spans="1:10" ht="36.75" customHeight="1" x14ac:dyDescent="0.2">
      <c r="A66" s="180"/>
      <c r="B66" s="185" t="s">
        <v>80</v>
      </c>
      <c r="C66" s="186" t="s">
        <v>30</v>
      </c>
      <c r="D66" s="187"/>
      <c r="E66" s="187"/>
      <c r="F66" s="194" t="s">
        <v>80</v>
      </c>
      <c r="G66" s="195"/>
      <c r="H66" s="195"/>
      <c r="I66" s="195">
        <f>'01 1 Pol'!G21+'02 1 Pol'!G43+'03 1 Pol'!G35</f>
        <v>0</v>
      </c>
      <c r="J66" s="191" t="str">
        <f>IF(I67=0,"",I66/I67*100)</f>
        <v/>
      </c>
    </row>
    <row r="67" spans="1:10" ht="25.5" customHeight="1" x14ac:dyDescent="0.2">
      <c r="A67" s="181"/>
      <c r="B67" s="188" t="s">
        <v>1</v>
      </c>
      <c r="C67" s="189"/>
      <c r="D67" s="190"/>
      <c r="E67" s="190"/>
      <c r="F67" s="196"/>
      <c r="G67" s="197"/>
      <c r="H67" s="197"/>
      <c r="I67" s="197">
        <f>SUM(I60:I66)</f>
        <v>0</v>
      </c>
      <c r="J67" s="192">
        <f>SUM(J60:J66)</f>
        <v>0</v>
      </c>
    </row>
    <row r="68" spans="1:10" x14ac:dyDescent="0.2">
      <c r="F68" s="134"/>
      <c r="G68" s="134"/>
      <c r="H68" s="134"/>
      <c r="I68" s="134"/>
      <c r="J68" s="193"/>
    </row>
    <row r="69" spans="1:10" x14ac:dyDescent="0.2">
      <c r="F69" s="134"/>
      <c r="G69" s="134"/>
      <c r="H69" s="134"/>
      <c r="I69" s="134"/>
      <c r="J69" s="193"/>
    </row>
    <row r="70" spans="1:10" x14ac:dyDescent="0.2">
      <c r="F70" s="134"/>
      <c r="G70" s="134"/>
      <c r="H70" s="134"/>
      <c r="I70" s="134"/>
      <c r="J70" s="1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62:E62"/>
    <mergeCell ref="C63:E63"/>
    <mergeCell ref="C64:E64"/>
    <mergeCell ref="C65:E65"/>
    <mergeCell ref="C66:E66"/>
    <mergeCell ref="C44:E44"/>
    <mergeCell ref="C45:E45"/>
    <mergeCell ref="B46:E46"/>
    <mergeCell ref="C60:E60"/>
    <mergeCell ref="C61:E6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4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3" t="s">
        <v>7</v>
      </c>
      <c r="B1" s="103"/>
      <c r="C1" s="104"/>
      <c r="D1" s="103"/>
      <c r="E1" s="103"/>
      <c r="F1" s="103"/>
      <c r="G1" s="103"/>
    </row>
    <row r="2" spans="1:7" ht="24.95" customHeight="1" x14ac:dyDescent="0.2">
      <c r="A2" s="50" t="s">
        <v>8</v>
      </c>
      <c r="B2" s="49"/>
      <c r="C2" s="105"/>
      <c r="D2" s="105"/>
      <c r="E2" s="105"/>
      <c r="F2" s="105"/>
      <c r="G2" s="106"/>
    </row>
    <row r="3" spans="1:7" ht="24.95" customHeight="1" x14ac:dyDescent="0.2">
      <c r="A3" s="50" t="s">
        <v>9</v>
      </c>
      <c r="B3" s="49"/>
      <c r="C3" s="105"/>
      <c r="D3" s="105"/>
      <c r="E3" s="105"/>
      <c r="F3" s="105"/>
      <c r="G3" s="106"/>
    </row>
    <row r="4" spans="1:7" ht="24.95" customHeight="1" x14ac:dyDescent="0.2">
      <c r="A4" s="50" t="s">
        <v>10</v>
      </c>
      <c r="B4" s="49"/>
      <c r="C4" s="105"/>
      <c r="D4" s="105"/>
      <c r="E4" s="105"/>
      <c r="F4" s="105"/>
      <c r="G4" s="10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0759-FB6C-452B-8041-C807BBA7DA6C}">
  <sheetPr>
    <outlinePr summaryBelow="0"/>
  </sheetPr>
  <dimension ref="A1:BH5000"/>
  <sheetViews>
    <sheetView workbookViewId="0">
      <pane ySplit="7" topLeftCell="A8" activePane="bottomLeft" state="frozen"/>
      <selection pane="bottomLeft" activeCell="C13" sqref="C13:G13"/>
    </sheetView>
  </sheetViews>
  <sheetFormatPr defaultRowHeight="12.75" outlineLevelRow="2" x14ac:dyDescent="0.2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82</v>
      </c>
    </row>
    <row r="2" spans="1:60" ht="24.95" customHeight="1" x14ac:dyDescent="0.2">
      <c r="A2" s="200" t="s">
        <v>8</v>
      </c>
      <c r="B2" s="49" t="s">
        <v>41</v>
      </c>
      <c r="C2" s="203" t="s">
        <v>42</v>
      </c>
      <c r="D2" s="201"/>
      <c r="E2" s="201"/>
      <c r="F2" s="201"/>
      <c r="G2" s="202"/>
      <c r="AG2" t="s">
        <v>83</v>
      </c>
    </row>
    <row r="3" spans="1:60" ht="24.95" customHeight="1" x14ac:dyDescent="0.2">
      <c r="A3" s="200" t="s">
        <v>9</v>
      </c>
      <c r="B3" s="49" t="s">
        <v>50</v>
      </c>
      <c r="C3" s="203" t="s">
        <v>51</v>
      </c>
      <c r="D3" s="201"/>
      <c r="E3" s="201"/>
      <c r="F3" s="201"/>
      <c r="G3" s="202"/>
      <c r="AC3" s="178" t="s">
        <v>83</v>
      </c>
      <c r="AG3" t="s">
        <v>84</v>
      </c>
    </row>
    <row r="4" spans="1:60" ht="24.95" customHeight="1" x14ac:dyDescent="0.2">
      <c r="A4" s="204" t="s">
        <v>10</v>
      </c>
      <c r="B4" s="205" t="s">
        <v>52</v>
      </c>
      <c r="C4" s="206" t="s">
        <v>52</v>
      </c>
      <c r="D4" s="207"/>
      <c r="E4" s="207"/>
      <c r="F4" s="207"/>
      <c r="G4" s="208"/>
      <c r="AG4" t="s">
        <v>85</v>
      </c>
    </row>
    <row r="5" spans="1:60" x14ac:dyDescent="0.2">
      <c r="D5" s="10"/>
    </row>
    <row r="6" spans="1:60" ht="38.25" x14ac:dyDescent="0.2">
      <c r="A6" s="210" t="s">
        <v>86</v>
      </c>
      <c r="B6" s="212" t="s">
        <v>87</v>
      </c>
      <c r="C6" s="212" t="s">
        <v>88</v>
      </c>
      <c r="D6" s="211" t="s">
        <v>89</v>
      </c>
      <c r="E6" s="210" t="s">
        <v>90</v>
      </c>
      <c r="F6" s="209" t="s">
        <v>91</v>
      </c>
      <c r="G6" s="210" t="s">
        <v>31</v>
      </c>
      <c r="H6" s="213" t="s">
        <v>32</v>
      </c>
      <c r="I6" s="213" t="s">
        <v>92</v>
      </c>
      <c r="J6" s="213" t="s">
        <v>33</v>
      </c>
      <c r="K6" s="213" t="s">
        <v>93</v>
      </c>
      <c r="L6" s="213" t="s">
        <v>94</v>
      </c>
      <c r="M6" s="213" t="s">
        <v>95</v>
      </c>
      <c r="N6" s="213" t="s">
        <v>96</v>
      </c>
      <c r="O6" s="213" t="s">
        <v>97</v>
      </c>
      <c r="P6" s="213" t="s">
        <v>98</v>
      </c>
      <c r="Q6" s="213" t="s">
        <v>99</v>
      </c>
      <c r="R6" s="213" t="s">
        <v>100</v>
      </c>
      <c r="S6" s="213" t="s">
        <v>101</v>
      </c>
      <c r="T6" s="213" t="s">
        <v>102</v>
      </c>
      <c r="U6" s="213" t="s">
        <v>103</v>
      </c>
      <c r="V6" s="213" t="s">
        <v>104</v>
      </c>
      <c r="W6" s="213" t="s">
        <v>105</v>
      </c>
      <c r="X6" s="213" t="s">
        <v>106</v>
      </c>
      <c r="Y6" s="213" t="s">
        <v>107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8" t="s">
        <v>108</v>
      </c>
      <c r="B8" s="239" t="s">
        <v>52</v>
      </c>
      <c r="C8" s="258" t="s">
        <v>69</v>
      </c>
      <c r="D8" s="240"/>
      <c r="E8" s="241"/>
      <c r="F8" s="242"/>
      <c r="G8" s="243">
        <f>SUMIF(AG9:AG15,"&lt;&gt;NOR",G9:G15)</f>
        <v>0</v>
      </c>
      <c r="H8" s="237"/>
      <c r="I8" s="237">
        <f>SUM(I9:I15)</f>
        <v>0</v>
      </c>
      <c r="J8" s="237"/>
      <c r="K8" s="237">
        <f>SUM(K9:K15)</f>
        <v>0</v>
      </c>
      <c r="L8" s="237"/>
      <c r="M8" s="237">
        <f>SUM(M9:M15)</f>
        <v>0</v>
      </c>
      <c r="N8" s="236"/>
      <c r="O8" s="236">
        <f>SUM(O9:O15)</f>
        <v>1.67</v>
      </c>
      <c r="P8" s="236"/>
      <c r="Q8" s="236">
        <f>SUM(Q9:Q15)</f>
        <v>0</v>
      </c>
      <c r="R8" s="237"/>
      <c r="S8" s="237"/>
      <c r="T8" s="237"/>
      <c r="U8" s="237"/>
      <c r="V8" s="237">
        <f>SUM(V9:V15)</f>
        <v>4.5</v>
      </c>
      <c r="W8" s="237"/>
      <c r="X8" s="237"/>
      <c r="Y8" s="237"/>
      <c r="AG8" t="s">
        <v>109</v>
      </c>
    </row>
    <row r="9" spans="1:60" outlineLevel="1" x14ac:dyDescent="0.2">
      <c r="A9" s="251">
        <v>1</v>
      </c>
      <c r="B9" s="252" t="s">
        <v>110</v>
      </c>
      <c r="C9" s="259" t="s">
        <v>111</v>
      </c>
      <c r="D9" s="253" t="s">
        <v>112</v>
      </c>
      <c r="E9" s="254">
        <v>1</v>
      </c>
      <c r="F9" s="255"/>
      <c r="G9" s="256">
        <f>ROUND(E9*F9,2)</f>
        <v>0</v>
      </c>
      <c r="H9" s="235"/>
      <c r="I9" s="234">
        <f>ROUND(E9*H9,2)</f>
        <v>0</v>
      </c>
      <c r="J9" s="235"/>
      <c r="K9" s="234">
        <f>ROUND(E9*J9,2)</f>
        <v>0</v>
      </c>
      <c r="L9" s="234">
        <v>21</v>
      </c>
      <c r="M9" s="234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4"/>
      <c r="S9" s="234" t="s">
        <v>113</v>
      </c>
      <c r="T9" s="234" t="s">
        <v>113</v>
      </c>
      <c r="U9" s="234">
        <v>1.7629999999999999</v>
      </c>
      <c r="V9" s="234">
        <f>ROUND(E9*U9,2)</f>
        <v>1.76</v>
      </c>
      <c r="W9" s="234"/>
      <c r="X9" s="234" t="s">
        <v>114</v>
      </c>
      <c r="Y9" s="234" t="s">
        <v>115</v>
      </c>
      <c r="Z9" s="214"/>
      <c r="AA9" s="214"/>
      <c r="AB9" s="214"/>
      <c r="AC9" s="214"/>
      <c r="AD9" s="214"/>
      <c r="AE9" s="214"/>
      <c r="AF9" s="214"/>
      <c r="AG9" s="214" t="s">
        <v>116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45">
        <v>2</v>
      </c>
      <c r="B10" s="246" t="s">
        <v>117</v>
      </c>
      <c r="C10" s="260" t="s">
        <v>118</v>
      </c>
      <c r="D10" s="247" t="s">
        <v>112</v>
      </c>
      <c r="E10" s="248">
        <v>1</v>
      </c>
      <c r="F10" s="249"/>
      <c r="G10" s="250">
        <f>ROUND(E10*F10,2)</f>
        <v>0</v>
      </c>
      <c r="H10" s="235"/>
      <c r="I10" s="234">
        <f>ROUND(E10*H10,2)</f>
        <v>0</v>
      </c>
      <c r="J10" s="235"/>
      <c r="K10" s="234">
        <f>ROUND(E10*J10,2)</f>
        <v>0</v>
      </c>
      <c r="L10" s="234">
        <v>21</v>
      </c>
      <c r="M10" s="234">
        <f>G10*(1+L10/100)</f>
        <v>0</v>
      </c>
      <c r="N10" s="233">
        <v>0</v>
      </c>
      <c r="O10" s="233">
        <f>ROUND(E10*N10,2)</f>
        <v>0</v>
      </c>
      <c r="P10" s="233">
        <v>0</v>
      </c>
      <c r="Q10" s="233">
        <f>ROUND(E10*P10,2)</f>
        <v>0</v>
      </c>
      <c r="R10" s="234"/>
      <c r="S10" s="234" t="s">
        <v>113</v>
      </c>
      <c r="T10" s="234" t="s">
        <v>113</v>
      </c>
      <c r="U10" s="234">
        <v>0.26666000000000001</v>
      </c>
      <c r="V10" s="234">
        <f>ROUND(E10*U10,2)</f>
        <v>0.27</v>
      </c>
      <c r="W10" s="234"/>
      <c r="X10" s="234" t="s">
        <v>114</v>
      </c>
      <c r="Y10" s="234" t="s">
        <v>115</v>
      </c>
      <c r="Z10" s="214"/>
      <c r="AA10" s="214"/>
      <c r="AB10" s="214"/>
      <c r="AC10" s="214"/>
      <c r="AD10" s="214"/>
      <c r="AE10" s="214"/>
      <c r="AF10" s="214"/>
      <c r="AG10" s="214" t="s">
        <v>116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2" x14ac:dyDescent="0.2">
      <c r="A11" s="231"/>
      <c r="B11" s="232"/>
      <c r="C11" s="261" t="s">
        <v>119</v>
      </c>
      <c r="D11" s="257"/>
      <c r="E11" s="257"/>
      <c r="F11" s="257"/>
      <c r="G11" s="257"/>
      <c r="H11" s="234"/>
      <c r="I11" s="234"/>
      <c r="J11" s="234"/>
      <c r="K11" s="234"/>
      <c r="L11" s="234"/>
      <c r="M11" s="234"/>
      <c r="N11" s="233"/>
      <c r="O11" s="233"/>
      <c r="P11" s="233"/>
      <c r="Q11" s="233"/>
      <c r="R11" s="234"/>
      <c r="S11" s="234"/>
      <c r="T11" s="234"/>
      <c r="U11" s="234"/>
      <c r="V11" s="234"/>
      <c r="W11" s="234"/>
      <c r="X11" s="234"/>
      <c r="Y11" s="234"/>
      <c r="Z11" s="214"/>
      <c r="AA11" s="214"/>
      <c r="AB11" s="214"/>
      <c r="AC11" s="214"/>
      <c r="AD11" s="214"/>
      <c r="AE11" s="214"/>
      <c r="AF11" s="214"/>
      <c r="AG11" s="214" t="s">
        <v>120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ht="22.5" outlineLevel="1" x14ac:dyDescent="0.2">
      <c r="A12" s="245">
        <v>3</v>
      </c>
      <c r="B12" s="246" t="s">
        <v>121</v>
      </c>
      <c r="C12" s="260" t="s">
        <v>122</v>
      </c>
      <c r="D12" s="247" t="s">
        <v>112</v>
      </c>
      <c r="E12" s="248">
        <v>1</v>
      </c>
      <c r="F12" s="249"/>
      <c r="G12" s="250">
        <f>ROUND(E12*F12,2)</f>
        <v>0</v>
      </c>
      <c r="H12" s="235"/>
      <c r="I12" s="234">
        <f>ROUND(E12*H12,2)</f>
        <v>0</v>
      </c>
      <c r="J12" s="235"/>
      <c r="K12" s="234">
        <f>ROUND(E12*J12,2)</f>
        <v>0</v>
      </c>
      <c r="L12" s="234">
        <v>21</v>
      </c>
      <c r="M12" s="234">
        <f>G12*(1+L12/100)</f>
        <v>0</v>
      </c>
      <c r="N12" s="233">
        <v>0</v>
      </c>
      <c r="O12" s="233">
        <f>ROUND(E12*N12,2)</f>
        <v>0</v>
      </c>
      <c r="P12" s="233">
        <v>0</v>
      </c>
      <c r="Q12" s="233">
        <f>ROUND(E12*P12,2)</f>
        <v>0</v>
      </c>
      <c r="R12" s="234"/>
      <c r="S12" s="234" t="s">
        <v>113</v>
      </c>
      <c r="T12" s="234" t="s">
        <v>113</v>
      </c>
      <c r="U12" s="234">
        <v>0</v>
      </c>
      <c r="V12" s="234">
        <f>ROUND(E12*U12,2)</f>
        <v>0</v>
      </c>
      <c r="W12" s="234"/>
      <c r="X12" s="234" t="s">
        <v>114</v>
      </c>
      <c r="Y12" s="234" t="s">
        <v>115</v>
      </c>
      <c r="Z12" s="214"/>
      <c r="AA12" s="214"/>
      <c r="AB12" s="214"/>
      <c r="AC12" s="214"/>
      <c r="AD12" s="214"/>
      <c r="AE12" s="214"/>
      <c r="AF12" s="214"/>
      <c r="AG12" s="214" t="s">
        <v>116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2" x14ac:dyDescent="0.2">
      <c r="A13" s="231"/>
      <c r="B13" s="232"/>
      <c r="C13" s="261"/>
      <c r="D13" s="257"/>
      <c r="E13" s="257"/>
      <c r="F13" s="257"/>
      <c r="G13" s="257"/>
      <c r="H13" s="234"/>
      <c r="I13" s="234"/>
      <c r="J13" s="234"/>
      <c r="K13" s="234"/>
      <c r="L13" s="234"/>
      <c r="M13" s="234"/>
      <c r="N13" s="233"/>
      <c r="O13" s="233"/>
      <c r="P13" s="233"/>
      <c r="Q13" s="233"/>
      <c r="R13" s="234"/>
      <c r="S13" s="234"/>
      <c r="T13" s="234"/>
      <c r="U13" s="234"/>
      <c r="V13" s="234"/>
      <c r="W13" s="234"/>
      <c r="X13" s="234"/>
      <c r="Y13" s="234"/>
      <c r="Z13" s="214"/>
      <c r="AA13" s="214"/>
      <c r="AB13" s="214"/>
      <c r="AC13" s="214"/>
      <c r="AD13" s="214"/>
      <c r="AE13" s="214"/>
      <c r="AF13" s="214"/>
      <c r="AG13" s="214" t="s">
        <v>120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ht="22.5" outlineLevel="1" x14ac:dyDescent="0.2">
      <c r="A14" s="251">
        <v>4</v>
      </c>
      <c r="B14" s="252" t="s">
        <v>123</v>
      </c>
      <c r="C14" s="259" t="s">
        <v>124</v>
      </c>
      <c r="D14" s="253" t="s">
        <v>112</v>
      </c>
      <c r="E14" s="254">
        <v>1</v>
      </c>
      <c r="F14" s="255"/>
      <c r="G14" s="256">
        <f>ROUND(E14*F14,2)</f>
        <v>0</v>
      </c>
      <c r="H14" s="235"/>
      <c r="I14" s="234">
        <f>ROUND(E14*H14,2)</f>
        <v>0</v>
      </c>
      <c r="J14" s="235"/>
      <c r="K14" s="234">
        <f>ROUND(E14*J14,2)</f>
        <v>0</v>
      </c>
      <c r="L14" s="234">
        <v>21</v>
      </c>
      <c r="M14" s="234">
        <f>G14*(1+L14/100)</f>
        <v>0</v>
      </c>
      <c r="N14" s="233">
        <v>0</v>
      </c>
      <c r="O14" s="233">
        <f>ROUND(E14*N14,2)</f>
        <v>0</v>
      </c>
      <c r="P14" s="233">
        <v>0</v>
      </c>
      <c r="Q14" s="233">
        <f>ROUND(E14*P14,2)</f>
        <v>0</v>
      </c>
      <c r="R14" s="234"/>
      <c r="S14" s="234" t="s">
        <v>113</v>
      </c>
      <c r="T14" s="234" t="s">
        <v>125</v>
      </c>
      <c r="U14" s="234">
        <v>0.86499999999999999</v>
      </c>
      <c r="V14" s="234">
        <f>ROUND(E14*U14,2)</f>
        <v>0.87</v>
      </c>
      <c r="W14" s="234"/>
      <c r="X14" s="234" t="s">
        <v>126</v>
      </c>
      <c r="Y14" s="234" t="s">
        <v>115</v>
      </c>
      <c r="Z14" s="214"/>
      <c r="AA14" s="214"/>
      <c r="AB14" s="214"/>
      <c r="AC14" s="214"/>
      <c r="AD14" s="214"/>
      <c r="AE14" s="214"/>
      <c r="AF14" s="214"/>
      <c r="AG14" s="214" t="s">
        <v>127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51">
        <v>5</v>
      </c>
      <c r="B15" s="252" t="s">
        <v>128</v>
      </c>
      <c r="C15" s="259" t="s">
        <v>129</v>
      </c>
      <c r="D15" s="253" t="s">
        <v>112</v>
      </c>
      <c r="E15" s="254">
        <v>1</v>
      </c>
      <c r="F15" s="255"/>
      <c r="G15" s="256">
        <f>ROUND(E15*F15,2)</f>
        <v>0</v>
      </c>
      <c r="H15" s="235"/>
      <c r="I15" s="234">
        <f>ROUND(E15*H15,2)</f>
        <v>0</v>
      </c>
      <c r="J15" s="235"/>
      <c r="K15" s="234">
        <f>ROUND(E15*J15,2)</f>
        <v>0</v>
      </c>
      <c r="L15" s="234">
        <v>21</v>
      </c>
      <c r="M15" s="234">
        <f>G15*(1+L15/100)</f>
        <v>0</v>
      </c>
      <c r="N15" s="233">
        <v>1.67</v>
      </c>
      <c r="O15" s="233">
        <f>ROUND(E15*N15,2)</f>
        <v>1.67</v>
      </c>
      <c r="P15" s="233">
        <v>0</v>
      </c>
      <c r="Q15" s="233">
        <f>ROUND(E15*P15,2)</f>
        <v>0</v>
      </c>
      <c r="R15" s="234"/>
      <c r="S15" s="234" t="s">
        <v>113</v>
      </c>
      <c r="T15" s="234" t="s">
        <v>125</v>
      </c>
      <c r="U15" s="234">
        <v>1.5980000000000001</v>
      </c>
      <c r="V15" s="234">
        <f>ROUND(E15*U15,2)</f>
        <v>1.6</v>
      </c>
      <c r="W15" s="234"/>
      <c r="X15" s="234" t="s">
        <v>126</v>
      </c>
      <c r="Y15" s="234" t="s">
        <v>115</v>
      </c>
      <c r="Z15" s="214"/>
      <c r="AA15" s="214"/>
      <c r="AB15" s="214"/>
      <c r="AC15" s="214"/>
      <c r="AD15" s="214"/>
      <c r="AE15" s="214"/>
      <c r="AF15" s="214"/>
      <c r="AG15" s="214" t="s">
        <v>127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x14ac:dyDescent="0.2">
      <c r="A16" s="238" t="s">
        <v>108</v>
      </c>
      <c r="B16" s="239" t="s">
        <v>72</v>
      </c>
      <c r="C16" s="258" t="s">
        <v>73</v>
      </c>
      <c r="D16" s="240"/>
      <c r="E16" s="241"/>
      <c r="F16" s="242"/>
      <c r="G16" s="243">
        <f>SUMIF(AG17:AG17,"&lt;&gt;NOR",G17:G17)</f>
        <v>0</v>
      </c>
      <c r="H16" s="237"/>
      <c r="I16" s="237">
        <f>SUM(I17:I17)</f>
        <v>0</v>
      </c>
      <c r="J16" s="237"/>
      <c r="K16" s="237">
        <f>SUM(K17:K17)</f>
        <v>0</v>
      </c>
      <c r="L16" s="237"/>
      <c r="M16" s="237">
        <f>SUM(M17:M17)</f>
        <v>0</v>
      </c>
      <c r="N16" s="236"/>
      <c r="O16" s="236">
        <f>SUM(O17:O17)</f>
        <v>0</v>
      </c>
      <c r="P16" s="236"/>
      <c r="Q16" s="236">
        <f>SUM(Q17:Q17)</f>
        <v>0</v>
      </c>
      <c r="R16" s="237"/>
      <c r="S16" s="237"/>
      <c r="T16" s="237"/>
      <c r="U16" s="237"/>
      <c r="V16" s="237">
        <f>SUM(V17:V17)</f>
        <v>0.03</v>
      </c>
      <c r="W16" s="237"/>
      <c r="X16" s="237"/>
      <c r="Y16" s="237"/>
      <c r="AG16" t="s">
        <v>109</v>
      </c>
    </row>
    <row r="17" spans="1:60" outlineLevel="1" x14ac:dyDescent="0.2">
      <c r="A17" s="251">
        <v>6</v>
      </c>
      <c r="B17" s="252" t="s">
        <v>130</v>
      </c>
      <c r="C17" s="259" t="s">
        <v>131</v>
      </c>
      <c r="D17" s="253" t="s">
        <v>132</v>
      </c>
      <c r="E17" s="254">
        <v>1</v>
      </c>
      <c r="F17" s="255"/>
      <c r="G17" s="256">
        <f>ROUND(E17*F17,2)</f>
        <v>0</v>
      </c>
      <c r="H17" s="235"/>
      <c r="I17" s="234">
        <f>ROUND(E17*H17,2)</f>
        <v>0</v>
      </c>
      <c r="J17" s="235"/>
      <c r="K17" s="234">
        <f>ROUND(E17*J17,2)</f>
        <v>0</v>
      </c>
      <c r="L17" s="234">
        <v>21</v>
      </c>
      <c r="M17" s="234">
        <f>G17*(1+L17/100)</f>
        <v>0</v>
      </c>
      <c r="N17" s="233">
        <v>0</v>
      </c>
      <c r="O17" s="233">
        <f>ROUND(E17*N17,2)</f>
        <v>0</v>
      </c>
      <c r="P17" s="233">
        <v>0</v>
      </c>
      <c r="Q17" s="233">
        <f>ROUND(E17*P17,2)</f>
        <v>0</v>
      </c>
      <c r="R17" s="234"/>
      <c r="S17" s="234" t="s">
        <v>113</v>
      </c>
      <c r="T17" s="234" t="s">
        <v>113</v>
      </c>
      <c r="U17" s="234">
        <v>2.5999999999999999E-2</v>
      </c>
      <c r="V17" s="234">
        <f>ROUND(E17*U17,2)</f>
        <v>0.03</v>
      </c>
      <c r="W17" s="234"/>
      <c r="X17" s="234" t="s">
        <v>114</v>
      </c>
      <c r="Y17" s="234" t="s">
        <v>115</v>
      </c>
      <c r="Z17" s="214"/>
      <c r="AA17" s="214"/>
      <c r="AB17" s="214"/>
      <c r="AC17" s="214"/>
      <c r="AD17" s="214"/>
      <c r="AE17" s="214"/>
      <c r="AF17" s="214"/>
      <c r="AG17" s="214" t="s">
        <v>116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x14ac:dyDescent="0.2">
      <c r="A18" s="238" t="s">
        <v>108</v>
      </c>
      <c r="B18" s="239" t="s">
        <v>78</v>
      </c>
      <c r="C18" s="258" t="s">
        <v>77</v>
      </c>
      <c r="D18" s="240"/>
      <c r="E18" s="241"/>
      <c r="F18" s="242"/>
      <c r="G18" s="243">
        <f>SUMIF(AG19:AG20,"&lt;&gt;NOR",G19:G20)</f>
        <v>0</v>
      </c>
      <c r="H18" s="237"/>
      <c r="I18" s="237">
        <f>SUM(I19:I20)</f>
        <v>0</v>
      </c>
      <c r="J18" s="237"/>
      <c r="K18" s="237">
        <f>SUM(K19:K20)</f>
        <v>0</v>
      </c>
      <c r="L18" s="237"/>
      <c r="M18" s="237">
        <f>SUM(M19:M20)</f>
        <v>0</v>
      </c>
      <c r="N18" s="236"/>
      <c r="O18" s="236">
        <f>SUM(O19:O20)</f>
        <v>0</v>
      </c>
      <c r="P18" s="236"/>
      <c r="Q18" s="236">
        <f>SUM(Q19:Q20)</f>
        <v>0</v>
      </c>
      <c r="R18" s="237"/>
      <c r="S18" s="237"/>
      <c r="T18" s="237"/>
      <c r="U18" s="237"/>
      <c r="V18" s="237">
        <f>SUM(V19:V20)</f>
        <v>0.01</v>
      </c>
      <c r="W18" s="237"/>
      <c r="X18" s="237"/>
      <c r="Y18" s="237"/>
      <c r="AG18" t="s">
        <v>109</v>
      </c>
    </row>
    <row r="19" spans="1:60" outlineLevel="1" x14ac:dyDescent="0.2">
      <c r="A19" s="251">
        <v>7</v>
      </c>
      <c r="B19" s="252" t="s">
        <v>133</v>
      </c>
      <c r="C19" s="259" t="s">
        <v>134</v>
      </c>
      <c r="D19" s="253" t="s">
        <v>135</v>
      </c>
      <c r="E19" s="254">
        <v>1</v>
      </c>
      <c r="F19" s="255"/>
      <c r="G19" s="256">
        <f>ROUND(E19*F19,2)</f>
        <v>0</v>
      </c>
      <c r="H19" s="235"/>
      <c r="I19" s="234">
        <f>ROUND(E19*H19,2)</f>
        <v>0</v>
      </c>
      <c r="J19" s="235"/>
      <c r="K19" s="234">
        <f>ROUND(E19*J19,2)</f>
        <v>0</v>
      </c>
      <c r="L19" s="234">
        <v>21</v>
      </c>
      <c r="M19" s="234">
        <f>G19*(1+L19/100)</f>
        <v>0</v>
      </c>
      <c r="N19" s="233">
        <v>0</v>
      </c>
      <c r="O19" s="233">
        <f>ROUND(E19*N19,2)</f>
        <v>0</v>
      </c>
      <c r="P19" s="233">
        <v>0</v>
      </c>
      <c r="Q19" s="233">
        <f>ROUND(E19*P19,2)</f>
        <v>0</v>
      </c>
      <c r="R19" s="234"/>
      <c r="S19" s="234" t="s">
        <v>113</v>
      </c>
      <c r="T19" s="234" t="s">
        <v>113</v>
      </c>
      <c r="U19" s="234">
        <v>0.01</v>
      </c>
      <c r="V19" s="234">
        <f>ROUND(E19*U19,2)</f>
        <v>0.01</v>
      </c>
      <c r="W19" s="234"/>
      <c r="X19" s="234" t="s">
        <v>114</v>
      </c>
      <c r="Y19" s="234" t="s">
        <v>115</v>
      </c>
      <c r="Z19" s="214"/>
      <c r="AA19" s="214"/>
      <c r="AB19" s="214"/>
      <c r="AC19" s="214"/>
      <c r="AD19" s="214"/>
      <c r="AE19" s="214"/>
      <c r="AF19" s="214"/>
      <c r="AG19" s="214" t="s">
        <v>116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51">
        <v>8</v>
      </c>
      <c r="B20" s="252" t="s">
        <v>136</v>
      </c>
      <c r="C20" s="259" t="s">
        <v>137</v>
      </c>
      <c r="D20" s="253" t="s">
        <v>135</v>
      </c>
      <c r="E20" s="254">
        <v>1</v>
      </c>
      <c r="F20" s="255"/>
      <c r="G20" s="256">
        <f>ROUND(E20*F20,2)</f>
        <v>0</v>
      </c>
      <c r="H20" s="235"/>
      <c r="I20" s="234">
        <f>ROUND(E20*H20,2)</f>
        <v>0</v>
      </c>
      <c r="J20" s="235"/>
      <c r="K20" s="234">
        <f>ROUND(E20*J20,2)</f>
        <v>0</v>
      </c>
      <c r="L20" s="234">
        <v>21</v>
      </c>
      <c r="M20" s="234">
        <f>G20*(1+L20/100)</f>
        <v>0</v>
      </c>
      <c r="N20" s="233">
        <v>0</v>
      </c>
      <c r="O20" s="233">
        <f>ROUND(E20*N20,2)</f>
        <v>0</v>
      </c>
      <c r="P20" s="233">
        <v>0</v>
      </c>
      <c r="Q20" s="233">
        <f>ROUND(E20*P20,2)</f>
        <v>0</v>
      </c>
      <c r="R20" s="234"/>
      <c r="S20" s="234" t="s">
        <v>113</v>
      </c>
      <c r="T20" s="234" t="s">
        <v>113</v>
      </c>
      <c r="U20" s="234">
        <v>0</v>
      </c>
      <c r="V20" s="234">
        <f>ROUND(E20*U20,2)</f>
        <v>0</v>
      </c>
      <c r="W20" s="234"/>
      <c r="X20" s="234" t="s">
        <v>114</v>
      </c>
      <c r="Y20" s="234" t="s">
        <v>115</v>
      </c>
      <c r="Z20" s="214"/>
      <c r="AA20" s="214"/>
      <c r="AB20" s="214"/>
      <c r="AC20" s="214"/>
      <c r="AD20" s="214"/>
      <c r="AE20" s="214"/>
      <c r="AF20" s="214"/>
      <c r="AG20" s="214" t="s">
        <v>116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x14ac:dyDescent="0.2">
      <c r="A21" s="238" t="s">
        <v>108</v>
      </c>
      <c r="B21" s="239" t="s">
        <v>80</v>
      </c>
      <c r="C21" s="258" t="s">
        <v>30</v>
      </c>
      <c r="D21" s="240"/>
      <c r="E21" s="241"/>
      <c r="F21" s="242"/>
      <c r="G21" s="243">
        <f>SUMIF(AG22:AG23,"&lt;&gt;NOR",G22:G23)</f>
        <v>0</v>
      </c>
      <c r="H21" s="237"/>
      <c r="I21" s="237">
        <f>SUM(I22:I23)</f>
        <v>0</v>
      </c>
      <c r="J21" s="237"/>
      <c r="K21" s="237">
        <f>SUM(K22:K23)</f>
        <v>0</v>
      </c>
      <c r="L21" s="237"/>
      <c r="M21" s="237">
        <f>SUM(M22:M23)</f>
        <v>0</v>
      </c>
      <c r="N21" s="236"/>
      <c r="O21" s="236">
        <f>SUM(O22:O23)</f>
        <v>0</v>
      </c>
      <c r="P21" s="236"/>
      <c r="Q21" s="236">
        <f>SUM(Q22:Q23)</f>
        <v>0</v>
      </c>
      <c r="R21" s="237"/>
      <c r="S21" s="237"/>
      <c r="T21" s="237"/>
      <c r="U21" s="237"/>
      <c r="V21" s="237">
        <f>SUM(V22:V23)</f>
        <v>0</v>
      </c>
      <c r="W21" s="237"/>
      <c r="X21" s="237"/>
      <c r="Y21" s="237"/>
      <c r="AG21" t="s">
        <v>109</v>
      </c>
    </row>
    <row r="22" spans="1:60" outlineLevel="1" x14ac:dyDescent="0.2">
      <c r="A22" s="245">
        <v>9</v>
      </c>
      <c r="B22" s="246" t="s">
        <v>138</v>
      </c>
      <c r="C22" s="260" t="s">
        <v>139</v>
      </c>
      <c r="D22" s="247" t="s">
        <v>140</v>
      </c>
      <c r="E22" s="248">
        <v>1</v>
      </c>
      <c r="F22" s="249"/>
      <c r="G22" s="250">
        <f>ROUND(E22*F22,2)</f>
        <v>0</v>
      </c>
      <c r="H22" s="235"/>
      <c r="I22" s="234">
        <f>ROUND(E22*H22,2)</f>
        <v>0</v>
      </c>
      <c r="J22" s="235"/>
      <c r="K22" s="234">
        <f>ROUND(E22*J22,2)</f>
        <v>0</v>
      </c>
      <c r="L22" s="234">
        <v>21</v>
      </c>
      <c r="M22" s="234">
        <f>G22*(1+L22/100)</f>
        <v>0</v>
      </c>
      <c r="N22" s="233">
        <v>0</v>
      </c>
      <c r="O22" s="233">
        <f>ROUND(E22*N22,2)</f>
        <v>0</v>
      </c>
      <c r="P22" s="233">
        <v>0</v>
      </c>
      <c r="Q22" s="233">
        <f>ROUND(E22*P22,2)</f>
        <v>0</v>
      </c>
      <c r="R22" s="234"/>
      <c r="S22" s="234" t="s">
        <v>141</v>
      </c>
      <c r="T22" s="234" t="s">
        <v>142</v>
      </c>
      <c r="U22" s="234">
        <v>0</v>
      </c>
      <c r="V22" s="234">
        <f>ROUND(E22*U22,2)</f>
        <v>0</v>
      </c>
      <c r="W22" s="234"/>
      <c r="X22" s="234" t="s">
        <v>114</v>
      </c>
      <c r="Y22" s="234" t="s">
        <v>115</v>
      </c>
      <c r="Z22" s="214"/>
      <c r="AA22" s="214"/>
      <c r="AB22" s="214"/>
      <c r="AC22" s="214"/>
      <c r="AD22" s="214"/>
      <c r="AE22" s="214"/>
      <c r="AF22" s="214"/>
      <c r="AG22" s="214" t="s">
        <v>116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2" x14ac:dyDescent="0.2">
      <c r="A23" s="231"/>
      <c r="B23" s="232"/>
      <c r="C23" s="261" t="s">
        <v>143</v>
      </c>
      <c r="D23" s="257"/>
      <c r="E23" s="257"/>
      <c r="F23" s="257"/>
      <c r="G23" s="257"/>
      <c r="H23" s="234"/>
      <c r="I23" s="234"/>
      <c r="J23" s="234"/>
      <c r="K23" s="234"/>
      <c r="L23" s="234"/>
      <c r="M23" s="234"/>
      <c r="N23" s="233"/>
      <c r="O23" s="233"/>
      <c r="P23" s="233"/>
      <c r="Q23" s="233"/>
      <c r="R23" s="234"/>
      <c r="S23" s="234"/>
      <c r="T23" s="234"/>
      <c r="U23" s="234"/>
      <c r="V23" s="234"/>
      <c r="W23" s="234"/>
      <c r="X23" s="234"/>
      <c r="Y23" s="234"/>
      <c r="Z23" s="214"/>
      <c r="AA23" s="214"/>
      <c r="AB23" s="214"/>
      <c r="AC23" s="214"/>
      <c r="AD23" s="214"/>
      <c r="AE23" s="214"/>
      <c r="AF23" s="214"/>
      <c r="AG23" s="214" t="s">
        <v>120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x14ac:dyDescent="0.2">
      <c r="A24" s="3"/>
      <c r="B24" s="4"/>
      <c r="C24" s="262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v>12</v>
      </c>
      <c r="AF24">
        <v>21</v>
      </c>
      <c r="AG24" t="s">
        <v>94</v>
      </c>
    </row>
    <row r="25" spans="1:60" x14ac:dyDescent="0.2">
      <c r="A25" s="217"/>
      <c r="B25" s="218" t="s">
        <v>31</v>
      </c>
      <c r="C25" s="263"/>
      <c r="D25" s="219"/>
      <c r="E25" s="220"/>
      <c r="F25" s="220"/>
      <c r="G25" s="244">
        <f>G8+G16+G18+G21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f>SUMIF(L7:L23,AE24,G7:G23)</f>
        <v>0</v>
      </c>
      <c r="AF25">
        <f>SUMIF(L7:L23,AF24,G7:G23)</f>
        <v>0</v>
      </c>
      <c r="AG25" t="s">
        <v>144</v>
      </c>
    </row>
    <row r="26" spans="1:60" x14ac:dyDescent="0.2">
      <c r="A26" s="3"/>
      <c r="B26" s="4"/>
      <c r="C26" s="262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3"/>
      <c r="B27" s="4"/>
      <c r="C27" s="262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21" t="s">
        <v>145</v>
      </c>
      <c r="B28" s="221"/>
      <c r="C28" s="264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22"/>
      <c r="B29" s="223"/>
      <c r="C29" s="265"/>
      <c r="D29" s="223"/>
      <c r="E29" s="223"/>
      <c r="F29" s="223"/>
      <c r="G29" s="22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G29" t="s">
        <v>146</v>
      </c>
    </row>
    <row r="30" spans="1:60" x14ac:dyDescent="0.2">
      <c r="A30" s="225"/>
      <c r="B30" s="226"/>
      <c r="C30" s="266"/>
      <c r="D30" s="226"/>
      <c r="E30" s="226"/>
      <c r="F30" s="226"/>
      <c r="G30" s="22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25"/>
      <c r="B31" s="226"/>
      <c r="C31" s="266"/>
      <c r="D31" s="226"/>
      <c r="E31" s="226"/>
      <c r="F31" s="226"/>
      <c r="G31" s="227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25"/>
      <c r="B32" s="226"/>
      <c r="C32" s="266"/>
      <c r="D32" s="226"/>
      <c r="E32" s="226"/>
      <c r="F32" s="226"/>
      <c r="G32" s="227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28"/>
      <c r="B33" s="229"/>
      <c r="C33" s="267"/>
      <c r="D33" s="229"/>
      <c r="E33" s="229"/>
      <c r="F33" s="229"/>
      <c r="G33" s="23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3"/>
      <c r="B34" s="4"/>
      <c r="C34" s="262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C35" s="268"/>
      <c r="D35" s="10"/>
      <c r="AG35" t="s">
        <v>147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9">
    <mergeCell ref="A1:G1"/>
    <mergeCell ref="C2:G2"/>
    <mergeCell ref="C3:G3"/>
    <mergeCell ref="C4:G4"/>
    <mergeCell ref="A28:C28"/>
    <mergeCell ref="A29:G33"/>
    <mergeCell ref="C11:G11"/>
    <mergeCell ref="C13:G13"/>
    <mergeCell ref="C23:G2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64288-5C89-4816-8161-6F53FD688E99}">
  <sheetPr>
    <outlinePr summaryBelow="0"/>
  </sheetPr>
  <dimension ref="A1:BH5000"/>
  <sheetViews>
    <sheetView workbookViewId="0">
      <pane ySplit="7" topLeftCell="A26" activePane="bottomLeft" state="frozen"/>
      <selection pane="bottomLeft" activeCell="C18" sqref="C18:G18"/>
    </sheetView>
  </sheetViews>
  <sheetFormatPr defaultRowHeight="12.75" outlineLevelRow="2" x14ac:dyDescent="0.2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82</v>
      </c>
    </row>
    <row r="2" spans="1:60" ht="24.95" customHeight="1" x14ac:dyDescent="0.2">
      <c r="A2" s="200" t="s">
        <v>8</v>
      </c>
      <c r="B2" s="49" t="s">
        <v>41</v>
      </c>
      <c r="C2" s="203" t="s">
        <v>42</v>
      </c>
      <c r="D2" s="201"/>
      <c r="E2" s="201"/>
      <c r="F2" s="201"/>
      <c r="G2" s="202"/>
      <c r="AG2" t="s">
        <v>83</v>
      </c>
    </row>
    <row r="3" spans="1:60" ht="24.95" customHeight="1" x14ac:dyDescent="0.2">
      <c r="A3" s="200" t="s">
        <v>9</v>
      </c>
      <c r="B3" s="49" t="s">
        <v>53</v>
      </c>
      <c r="C3" s="203" t="s">
        <v>54</v>
      </c>
      <c r="D3" s="201"/>
      <c r="E3" s="201"/>
      <c r="F3" s="201"/>
      <c r="G3" s="202"/>
      <c r="AC3" s="178" t="s">
        <v>83</v>
      </c>
      <c r="AG3" t="s">
        <v>84</v>
      </c>
    </row>
    <row r="4" spans="1:60" ht="24.95" customHeight="1" x14ac:dyDescent="0.2">
      <c r="A4" s="204" t="s">
        <v>10</v>
      </c>
      <c r="B4" s="205" t="s">
        <v>52</v>
      </c>
      <c r="C4" s="206" t="s">
        <v>52</v>
      </c>
      <c r="D4" s="207"/>
      <c r="E4" s="207"/>
      <c r="F4" s="207"/>
      <c r="G4" s="208"/>
      <c r="AG4" t="s">
        <v>85</v>
      </c>
    </row>
    <row r="5" spans="1:60" x14ac:dyDescent="0.2">
      <c r="D5" s="10"/>
    </row>
    <row r="6" spans="1:60" ht="38.25" x14ac:dyDescent="0.2">
      <c r="A6" s="210" t="s">
        <v>86</v>
      </c>
      <c r="B6" s="212" t="s">
        <v>87</v>
      </c>
      <c r="C6" s="212" t="s">
        <v>88</v>
      </c>
      <c r="D6" s="211" t="s">
        <v>89</v>
      </c>
      <c r="E6" s="210" t="s">
        <v>90</v>
      </c>
      <c r="F6" s="209" t="s">
        <v>91</v>
      </c>
      <c r="G6" s="210" t="s">
        <v>31</v>
      </c>
      <c r="H6" s="213" t="s">
        <v>32</v>
      </c>
      <c r="I6" s="213" t="s">
        <v>92</v>
      </c>
      <c r="J6" s="213" t="s">
        <v>33</v>
      </c>
      <c r="K6" s="213" t="s">
        <v>93</v>
      </c>
      <c r="L6" s="213" t="s">
        <v>94</v>
      </c>
      <c r="M6" s="213" t="s">
        <v>95</v>
      </c>
      <c r="N6" s="213" t="s">
        <v>96</v>
      </c>
      <c r="O6" s="213" t="s">
        <v>97</v>
      </c>
      <c r="P6" s="213" t="s">
        <v>98</v>
      </c>
      <c r="Q6" s="213" t="s">
        <v>99</v>
      </c>
      <c r="R6" s="213" t="s">
        <v>100</v>
      </c>
      <c r="S6" s="213" t="s">
        <v>101</v>
      </c>
      <c r="T6" s="213" t="s">
        <v>102</v>
      </c>
      <c r="U6" s="213" t="s">
        <v>103</v>
      </c>
      <c r="V6" s="213" t="s">
        <v>104</v>
      </c>
      <c r="W6" s="213" t="s">
        <v>105</v>
      </c>
      <c r="X6" s="213" t="s">
        <v>106</v>
      </c>
      <c r="Y6" s="213" t="s">
        <v>107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8" t="s">
        <v>108</v>
      </c>
      <c r="B8" s="239" t="s">
        <v>52</v>
      </c>
      <c r="C8" s="258" t="s">
        <v>69</v>
      </c>
      <c r="D8" s="240"/>
      <c r="E8" s="241"/>
      <c r="F8" s="242"/>
      <c r="G8" s="243">
        <f>SUMIF(AG9:AG23,"&lt;&gt;NOR",G9:G23)</f>
        <v>0</v>
      </c>
      <c r="H8" s="237"/>
      <c r="I8" s="237">
        <f>SUM(I9:I23)</f>
        <v>0</v>
      </c>
      <c r="J8" s="237"/>
      <c r="K8" s="237">
        <f>SUM(K9:K23)</f>
        <v>0</v>
      </c>
      <c r="L8" s="237"/>
      <c r="M8" s="237">
        <f>SUM(M9:M23)</f>
        <v>0</v>
      </c>
      <c r="N8" s="236"/>
      <c r="O8" s="236">
        <f>SUM(O9:O23)</f>
        <v>4.67</v>
      </c>
      <c r="P8" s="236"/>
      <c r="Q8" s="236">
        <f>SUM(Q9:Q23)</f>
        <v>0.83000000000000007</v>
      </c>
      <c r="R8" s="237"/>
      <c r="S8" s="237"/>
      <c r="T8" s="237"/>
      <c r="U8" s="237"/>
      <c r="V8" s="237">
        <f>SUM(V9:V23)</f>
        <v>4.83</v>
      </c>
      <c r="W8" s="237"/>
      <c r="X8" s="237"/>
      <c r="Y8" s="237"/>
      <c r="AG8" t="s">
        <v>109</v>
      </c>
    </row>
    <row r="9" spans="1:60" outlineLevel="1" x14ac:dyDescent="0.2">
      <c r="A9" s="251">
        <v>1</v>
      </c>
      <c r="B9" s="252" t="s">
        <v>148</v>
      </c>
      <c r="C9" s="259" t="s">
        <v>149</v>
      </c>
      <c r="D9" s="253" t="s">
        <v>150</v>
      </c>
      <c r="E9" s="254">
        <v>1</v>
      </c>
      <c r="F9" s="255"/>
      <c r="G9" s="256">
        <f>ROUND(E9*F9,2)</f>
        <v>0</v>
      </c>
      <c r="H9" s="235"/>
      <c r="I9" s="234">
        <f>ROUND(E9*H9,2)</f>
        <v>0</v>
      </c>
      <c r="J9" s="235"/>
      <c r="K9" s="234">
        <f>ROUND(E9*J9,2)</f>
        <v>0</v>
      </c>
      <c r="L9" s="234">
        <v>21</v>
      </c>
      <c r="M9" s="234">
        <f>G9*(1+L9/100)</f>
        <v>0</v>
      </c>
      <c r="N9" s="233">
        <v>0</v>
      </c>
      <c r="O9" s="233">
        <f>ROUND(E9*N9,2)</f>
        <v>0</v>
      </c>
      <c r="P9" s="233">
        <v>0.22500000000000001</v>
      </c>
      <c r="Q9" s="233">
        <f>ROUND(E9*P9,2)</f>
        <v>0.23</v>
      </c>
      <c r="R9" s="234"/>
      <c r="S9" s="234" t="s">
        <v>113</v>
      </c>
      <c r="T9" s="234" t="s">
        <v>113</v>
      </c>
      <c r="U9" s="234">
        <v>0.14199999999999999</v>
      </c>
      <c r="V9" s="234">
        <f>ROUND(E9*U9,2)</f>
        <v>0.14000000000000001</v>
      </c>
      <c r="W9" s="234"/>
      <c r="X9" s="234" t="s">
        <v>114</v>
      </c>
      <c r="Y9" s="234" t="s">
        <v>115</v>
      </c>
      <c r="Z9" s="214"/>
      <c r="AA9" s="214"/>
      <c r="AB9" s="214"/>
      <c r="AC9" s="214"/>
      <c r="AD9" s="214"/>
      <c r="AE9" s="214"/>
      <c r="AF9" s="214"/>
      <c r="AG9" s="214" t="s">
        <v>116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51">
        <v>2</v>
      </c>
      <c r="B10" s="252" t="s">
        <v>151</v>
      </c>
      <c r="C10" s="259" t="s">
        <v>152</v>
      </c>
      <c r="D10" s="253" t="s">
        <v>150</v>
      </c>
      <c r="E10" s="254">
        <v>1</v>
      </c>
      <c r="F10" s="255"/>
      <c r="G10" s="256">
        <f>ROUND(E10*F10,2)</f>
        <v>0</v>
      </c>
      <c r="H10" s="235"/>
      <c r="I10" s="234">
        <f>ROUND(E10*H10,2)</f>
        <v>0</v>
      </c>
      <c r="J10" s="235"/>
      <c r="K10" s="234">
        <f>ROUND(E10*J10,2)</f>
        <v>0</v>
      </c>
      <c r="L10" s="234">
        <v>21</v>
      </c>
      <c r="M10" s="234">
        <f>G10*(1+L10/100)</f>
        <v>0</v>
      </c>
      <c r="N10" s="233">
        <v>0</v>
      </c>
      <c r="O10" s="233">
        <f>ROUND(E10*N10,2)</f>
        <v>0</v>
      </c>
      <c r="P10" s="233">
        <v>0.33</v>
      </c>
      <c r="Q10" s="233">
        <f>ROUND(E10*P10,2)</f>
        <v>0.33</v>
      </c>
      <c r="R10" s="234"/>
      <c r="S10" s="234" t="s">
        <v>113</v>
      </c>
      <c r="T10" s="234" t="s">
        <v>113</v>
      </c>
      <c r="U10" s="234">
        <v>0.52649999999999997</v>
      </c>
      <c r="V10" s="234">
        <f>ROUND(E10*U10,2)</f>
        <v>0.53</v>
      </c>
      <c r="W10" s="234"/>
      <c r="X10" s="234" t="s">
        <v>114</v>
      </c>
      <c r="Y10" s="234" t="s">
        <v>115</v>
      </c>
      <c r="Z10" s="214"/>
      <c r="AA10" s="214"/>
      <c r="AB10" s="214"/>
      <c r="AC10" s="214"/>
      <c r="AD10" s="214"/>
      <c r="AE10" s="214"/>
      <c r="AF10" s="214"/>
      <c r="AG10" s="214" t="s">
        <v>116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51">
        <v>3</v>
      </c>
      <c r="B11" s="252" t="s">
        <v>110</v>
      </c>
      <c r="C11" s="259" t="s">
        <v>111</v>
      </c>
      <c r="D11" s="253" t="s">
        <v>112</v>
      </c>
      <c r="E11" s="254">
        <v>1</v>
      </c>
      <c r="F11" s="255"/>
      <c r="G11" s="256">
        <f>ROUND(E11*F11,2)</f>
        <v>0</v>
      </c>
      <c r="H11" s="235"/>
      <c r="I11" s="234">
        <f>ROUND(E11*H11,2)</f>
        <v>0</v>
      </c>
      <c r="J11" s="235"/>
      <c r="K11" s="234">
        <f>ROUND(E11*J11,2)</f>
        <v>0</v>
      </c>
      <c r="L11" s="234">
        <v>21</v>
      </c>
      <c r="M11" s="234">
        <f>G11*(1+L11/100)</f>
        <v>0</v>
      </c>
      <c r="N11" s="233">
        <v>0</v>
      </c>
      <c r="O11" s="233">
        <f>ROUND(E11*N11,2)</f>
        <v>0</v>
      </c>
      <c r="P11" s="233">
        <v>0</v>
      </c>
      <c r="Q11" s="233">
        <f>ROUND(E11*P11,2)</f>
        <v>0</v>
      </c>
      <c r="R11" s="234"/>
      <c r="S11" s="234" t="s">
        <v>113</v>
      </c>
      <c r="T11" s="234" t="s">
        <v>113</v>
      </c>
      <c r="U11" s="234">
        <v>1.7629999999999999</v>
      </c>
      <c r="V11" s="234">
        <f>ROUND(E11*U11,2)</f>
        <v>1.76</v>
      </c>
      <c r="W11" s="234"/>
      <c r="X11" s="234" t="s">
        <v>114</v>
      </c>
      <c r="Y11" s="234" t="s">
        <v>115</v>
      </c>
      <c r="Z11" s="214"/>
      <c r="AA11" s="214"/>
      <c r="AB11" s="214"/>
      <c r="AC11" s="214"/>
      <c r="AD11" s="214"/>
      <c r="AE11" s="214"/>
      <c r="AF11" s="214"/>
      <c r="AG11" s="214" t="s">
        <v>116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45">
        <v>4</v>
      </c>
      <c r="B12" s="246" t="s">
        <v>117</v>
      </c>
      <c r="C12" s="260" t="s">
        <v>118</v>
      </c>
      <c r="D12" s="247" t="s">
        <v>112</v>
      </c>
      <c r="E12" s="248">
        <v>1</v>
      </c>
      <c r="F12" s="249"/>
      <c r="G12" s="250">
        <f>ROUND(E12*F12,2)</f>
        <v>0</v>
      </c>
      <c r="H12" s="235"/>
      <c r="I12" s="234">
        <f>ROUND(E12*H12,2)</f>
        <v>0</v>
      </c>
      <c r="J12" s="235"/>
      <c r="K12" s="234">
        <f>ROUND(E12*J12,2)</f>
        <v>0</v>
      </c>
      <c r="L12" s="234">
        <v>21</v>
      </c>
      <c r="M12" s="234">
        <f>G12*(1+L12/100)</f>
        <v>0</v>
      </c>
      <c r="N12" s="233">
        <v>0</v>
      </c>
      <c r="O12" s="233">
        <f>ROUND(E12*N12,2)</f>
        <v>0</v>
      </c>
      <c r="P12" s="233">
        <v>0</v>
      </c>
      <c r="Q12" s="233">
        <f>ROUND(E12*P12,2)</f>
        <v>0</v>
      </c>
      <c r="R12" s="234"/>
      <c r="S12" s="234" t="s">
        <v>113</v>
      </c>
      <c r="T12" s="234" t="s">
        <v>113</v>
      </c>
      <c r="U12" s="234">
        <v>0.26666000000000001</v>
      </c>
      <c r="V12" s="234">
        <f>ROUND(E12*U12,2)</f>
        <v>0.27</v>
      </c>
      <c r="W12" s="234"/>
      <c r="X12" s="234" t="s">
        <v>114</v>
      </c>
      <c r="Y12" s="234" t="s">
        <v>115</v>
      </c>
      <c r="Z12" s="214"/>
      <c r="AA12" s="214"/>
      <c r="AB12" s="214"/>
      <c r="AC12" s="214"/>
      <c r="AD12" s="214"/>
      <c r="AE12" s="214"/>
      <c r="AF12" s="214"/>
      <c r="AG12" s="214" t="s">
        <v>116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2" x14ac:dyDescent="0.2">
      <c r="A13" s="231"/>
      <c r="B13" s="232"/>
      <c r="C13" s="261" t="s">
        <v>119</v>
      </c>
      <c r="D13" s="257"/>
      <c r="E13" s="257"/>
      <c r="F13" s="257"/>
      <c r="G13" s="257"/>
      <c r="H13" s="234"/>
      <c r="I13" s="234"/>
      <c r="J13" s="234"/>
      <c r="K13" s="234"/>
      <c r="L13" s="234"/>
      <c r="M13" s="234"/>
      <c r="N13" s="233"/>
      <c r="O13" s="233"/>
      <c r="P13" s="233"/>
      <c r="Q13" s="233"/>
      <c r="R13" s="234"/>
      <c r="S13" s="234"/>
      <c r="T13" s="234"/>
      <c r="U13" s="234"/>
      <c r="V13" s="234"/>
      <c r="W13" s="234"/>
      <c r="X13" s="234"/>
      <c r="Y13" s="234"/>
      <c r="Z13" s="214"/>
      <c r="AA13" s="214"/>
      <c r="AB13" s="214"/>
      <c r="AC13" s="214"/>
      <c r="AD13" s="214"/>
      <c r="AE13" s="214"/>
      <c r="AF13" s="214"/>
      <c r="AG13" s="214" t="s">
        <v>120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45">
        <v>5</v>
      </c>
      <c r="B14" s="246" t="s">
        <v>153</v>
      </c>
      <c r="C14" s="260" t="s">
        <v>154</v>
      </c>
      <c r="D14" s="247" t="s">
        <v>112</v>
      </c>
      <c r="E14" s="248">
        <v>1</v>
      </c>
      <c r="F14" s="249"/>
      <c r="G14" s="250">
        <f>ROUND(E14*F14,2)</f>
        <v>0</v>
      </c>
      <c r="H14" s="235"/>
      <c r="I14" s="234">
        <f>ROUND(E14*H14,2)</f>
        <v>0</v>
      </c>
      <c r="J14" s="235"/>
      <c r="K14" s="234">
        <f>ROUND(E14*J14,2)</f>
        <v>0</v>
      </c>
      <c r="L14" s="234">
        <v>21</v>
      </c>
      <c r="M14" s="234">
        <f>G14*(1+L14/100)</f>
        <v>0</v>
      </c>
      <c r="N14" s="233">
        <v>0</v>
      </c>
      <c r="O14" s="233">
        <f>ROUND(E14*N14,2)</f>
        <v>0</v>
      </c>
      <c r="P14" s="233">
        <v>0</v>
      </c>
      <c r="Q14" s="233">
        <f>ROUND(E14*P14,2)</f>
        <v>0</v>
      </c>
      <c r="R14" s="234"/>
      <c r="S14" s="234" t="s">
        <v>113</v>
      </c>
      <c r="T14" s="234" t="s">
        <v>113</v>
      </c>
      <c r="U14" s="234">
        <v>0.20200000000000001</v>
      </c>
      <c r="V14" s="234">
        <f>ROUND(E14*U14,2)</f>
        <v>0.2</v>
      </c>
      <c r="W14" s="234"/>
      <c r="X14" s="234" t="s">
        <v>114</v>
      </c>
      <c r="Y14" s="234" t="s">
        <v>115</v>
      </c>
      <c r="Z14" s="214"/>
      <c r="AA14" s="214"/>
      <c r="AB14" s="214"/>
      <c r="AC14" s="214"/>
      <c r="AD14" s="214"/>
      <c r="AE14" s="214"/>
      <c r="AF14" s="214"/>
      <c r="AG14" s="214" t="s">
        <v>116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2" x14ac:dyDescent="0.2">
      <c r="A15" s="231"/>
      <c r="B15" s="232"/>
      <c r="C15" s="261" t="s">
        <v>155</v>
      </c>
      <c r="D15" s="257"/>
      <c r="E15" s="257"/>
      <c r="F15" s="257"/>
      <c r="G15" s="257"/>
      <c r="H15" s="234"/>
      <c r="I15" s="234"/>
      <c r="J15" s="234"/>
      <c r="K15" s="234"/>
      <c r="L15" s="234"/>
      <c r="M15" s="234"/>
      <c r="N15" s="233"/>
      <c r="O15" s="233"/>
      <c r="P15" s="233"/>
      <c r="Q15" s="233"/>
      <c r="R15" s="234"/>
      <c r="S15" s="234"/>
      <c r="T15" s="234"/>
      <c r="U15" s="234"/>
      <c r="V15" s="234"/>
      <c r="W15" s="234"/>
      <c r="X15" s="234"/>
      <c r="Y15" s="234"/>
      <c r="Z15" s="214"/>
      <c r="AA15" s="214"/>
      <c r="AB15" s="214"/>
      <c r="AC15" s="214"/>
      <c r="AD15" s="214"/>
      <c r="AE15" s="214"/>
      <c r="AF15" s="214"/>
      <c r="AG15" s="214" t="s">
        <v>120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51">
        <v>6</v>
      </c>
      <c r="B16" s="252" t="s">
        <v>156</v>
      </c>
      <c r="C16" s="259" t="s">
        <v>157</v>
      </c>
      <c r="D16" s="253" t="s">
        <v>150</v>
      </c>
      <c r="E16" s="254">
        <v>1</v>
      </c>
      <c r="F16" s="255"/>
      <c r="G16" s="256">
        <f>ROUND(E16*F16,2)</f>
        <v>0</v>
      </c>
      <c r="H16" s="235"/>
      <c r="I16" s="234">
        <f>ROUND(E16*H16,2)</f>
        <v>0</v>
      </c>
      <c r="J16" s="235"/>
      <c r="K16" s="234">
        <f>ROUND(E16*J16,2)</f>
        <v>0</v>
      </c>
      <c r="L16" s="234">
        <v>21</v>
      </c>
      <c r="M16" s="234">
        <f>G16*(1+L16/100)</f>
        <v>0</v>
      </c>
      <c r="N16" s="233">
        <v>0</v>
      </c>
      <c r="O16" s="233">
        <f>ROUND(E16*N16,2)</f>
        <v>0</v>
      </c>
      <c r="P16" s="233">
        <v>0</v>
      </c>
      <c r="Q16" s="233">
        <f>ROUND(E16*P16,2)</f>
        <v>0</v>
      </c>
      <c r="R16" s="234"/>
      <c r="S16" s="234" t="s">
        <v>113</v>
      </c>
      <c r="T16" s="234" t="s">
        <v>113</v>
      </c>
      <c r="U16" s="234">
        <v>1.7999999999999999E-2</v>
      </c>
      <c r="V16" s="234">
        <f>ROUND(E16*U16,2)</f>
        <v>0.02</v>
      </c>
      <c r="W16" s="234"/>
      <c r="X16" s="234" t="s">
        <v>114</v>
      </c>
      <c r="Y16" s="234" t="s">
        <v>115</v>
      </c>
      <c r="Z16" s="214"/>
      <c r="AA16" s="214"/>
      <c r="AB16" s="214"/>
      <c r="AC16" s="214"/>
      <c r="AD16" s="214"/>
      <c r="AE16" s="214"/>
      <c r="AF16" s="214"/>
      <c r="AG16" s="214" t="s">
        <v>116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ht="22.5" outlineLevel="1" x14ac:dyDescent="0.2">
      <c r="A17" s="245">
        <v>7</v>
      </c>
      <c r="B17" s="246" t="s">
        <v>121</v>
      </c>
      <c r="C17" s="260" t="s">
        <v>122</v>
      </c>
      <c r="D17" s="247" t="s">
        <v>112</v>
      </c>
      <c r="E17" s="248">
        <v>1</v>
      </c>
      <c r="F17" s="249"/>
      <c r="G17" s="250">
        <f>ROUND(E17*F17,2)</f>
        <v>0</v>
      </c>
      <c r="H17" s="235"/>
      <c r="I17" s="234">
        <f>ROUND(E17*H17,2)</f>
        <v>0</v>
      </c>
      <c r="J17" s="235"/>
      <c r="K17" s="234">
        <f>ROUND(E17*J17,2)</f>
        <v>0</v>
      </c>
      <c r="L17" s="234">
        <v>21</v>
      </c>
      <c r="M17" s="234">
        <f>G17*(1+L17/100)</f>
        <v>0</v>
      </c>
      <c r="N17" s="233">
        <v>0</v>
      </c>
      <c r="O17" s="233">
        <f>ROUND(E17*N17,2)</f>
        <v>0</v>
      </c>
      <c r="P17" s="233">
        <v>0</v>
      </c>
      <c r="Q17" s="233">
        <f>ROUND(E17*P17,2)</f>
        <v>0</v>
      </c>
      <c r="R17" s="234"/>
      <c r="S17" s="234" t="s">
        <v>113</v>
      </c>
      <c r="T17" s="234" t="s">
        <v>113</v>
      </c>
      <c r="U17" s="234">
        <v>0</v>
      </c>
      <c r="V17" s="234">
        <f>ROUND(E17*U17,2)</f>
        <v>0</v>
      </c>
      <c r="W17" s="234"/>
      <c r="X17" s="234" t="s">
        <v>114</v>
      </c>
      <c r="Y17" s="234" t="s">
        <v>115</v>
      </c>
      <c r="Z17" s="214"/>
      <c r="AA17" s="214"/>
      <c r="AB17" s="214"/>
      <c r="AC17" s="214"/>
      <c r="AD17" s="214"/>
      <c r="AE17" s="214"/>
      <c r="AF17" s="214"/>
      <c r="AG17" s="214" t="s">
        <v>116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31"/>
      <c r="B18" s="232"/>
      <c r="C18" s="261"/>
      <c r="D18" s="257"/>
      <c r="E18" s="257"/>
      <c r="F18" s="257"/>
      <c r="G18" s="257"/>
      <c r="H18" s="234"/>
      <c r="I18" s="234"/>
      <c r="J18" s="234"/>
      <c r="K18" s="234"/>
      <c r="L18" s="234"/>
      <c r="M18" s="234"/>
      <c r="N18" s="233"/>
      <c r="O18" s="233"/>
      <c r="P18" s="233"/>
      <c r="Q18" s="233"/>
      <c r="R18" s="234"/>
      <c r="S18" s="234"/>
      <c r="T18" s="234"/>
      <c r="U18" s="234"/>
      <c r="V18" s="234"/>
      <c r="W18" s="234"/>
      <c r="X18" s="234"/>
      <c r="Y18" s="234"/>
      <c r="Z18" s="214"/>
      <c r="AA18" s="214"/>
      <c r="AB18" s="214"/>
      <c r="AC18" s="214"/>
      <c r="AD18" s="214"/>
      <c r="AE18" s="214"/>
      <c r="AF18" s="214"/>
      <c r="AG18" s="214" t="s">
        <v>120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ht="22.5" outlineLevel="1" x14ac:dyDescent="0.2">
      <c r="A19" s="251">
        <v>8</v>
      </c>
      <c r="B19" s="252" t="s">
        <v>158</v>
      </c>
      <c r="C19" s="259" t="s">
        <v>159</v>
      </c>
      <c r="D19" s="253" t="s">
        <v>160</v>
      </c>
      <c r="E19" s="254">
        <v>1</v>
      </c>
      <c r="F19" s="255"/>
      <c r="G19" s="256">
        <f>ROUND(E19*F19,2)</f>
        <v>0</v>
      </c>
      <c r="H19" s="235"/>
      <c r="I19" s="234">
        <f>ROUND(E19*H19,2)</f>
        <v>0</v>
      </c>
      <c r="J19" s="235"/>
      <c r="K19" s="234">
        <f>ROUND(E19*J19,2)</f>
        <v>0</v>
      </c>
      <c r="L19" s="234">
        <v>21</v>
      </c>
      <c r="M19" s="234">
        <f>G19*(1+L19/100)</f>
        <v>0</v>
      </c>
      <c r="N19" s="233">
        <v>0</v>
      </c>
      <c r="O19" s="233">
        <f>ROUND(E19*N19,2)</f>
        <v>0</v>
      </c>
      <c r="P19" s="233">
        <v>0.27</v>
      </c>
      <c r="Q19" s="233">
        <f>ROUND(E19*P19,2)</f>
        <v>0.27</v>
      </c>
      <c r="R19" s="234"/>
      <c r="S19" s="234" t="s">
        <v>113</v>
      </c>
      <c r="T19" s="234" t="s">
        <v>125</v>
      </c>
      <c r="U19" s="234">
        <v>0.30875999999999998</v>
      </c>
      <c r="V19" s="234">
        <f>ROUND(E19*U19,2)</f>
        <v>0.31</v>
      </c>
      <c r="W19" s="234"/>
      <c r="X19" s="234" t="s">
        <v>126</v>
      </c>
      <c r="Y19" s="234" t="s">
        <v>115</v>
      </c>
      <c r="Z19" s="214"/>
      <c r="AA19" s="214"/>
      <c r="AB19" s="214"/>
      <c r="AC19" s="214"/>
      <c r="AD19" s="214"/>
      <c r="AE19" s="214"/>
      <c r="AF19" s="214"/>
      <c r="AG19" s="214" t="s">
        <v>127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51">
        <v>9</v>
      </c>
      <c r="B20" s="252" t="s">
        <v>128</v>
      </c>
      <c r="C20" s="259" t="s">
        <v>129</v>
      </c>
      <c r="D20" s="253" t="s">
        <v>112</v>
      </c>
      <c r="E20" s="254">
        <v>1</v>
      </c>
      <c r="F20" s="255"/>
      <c r="G20" s="256">
        <f>ROUND(E20*F20,2)</f>
        <v>0</v>
      </c>
      <c r="H20" s="235"/>
      <c r="I20" s="234">
        <f>ROUND(E20*H20,2)</f>
        <v>0</v>
      </c>
      <c r="J20" s="235"/>
      <c r="K20" s="234">
        <f>ROUND(E20*J20,2)</f>
        <v>0</v>
      </c>
      <c r="L20" s="234">
        <v>21</v>
      </c>
      <c r="M20" s="234">
        <f>G20*(1+L20/100)</f>
        <v>0</v>
      </c>
      <c r="N20" s="233">
        <v>1.67</v>
      </c>
      <c r="O20" s="233">
        <f>ROUND(E20*N20,2)</f>
        <v>1.67</v>
      </c>
      <c r="P20" s="233">
        <v>0</v>
      </c>
      <c r="Q20" s="233">
        <f>ROUND(E20*P20,2)</f>
        <v>0</v>
      </c>
      <c r="R20" s="234"/>
      <c r="S20" s="234" t="s">
        <v>113</v>
      </c>
      <c r="T20" s="234" t="s">
        <v>125</v>
      </c>
      <c r="U20" s="234">
        <v>1.5980000000000001</v>
      </c>
      <c r="V20" s="234">
        <f>ROUND(E20*U20,2)</f>
        <v>1.6</v>
      </c>
      <c r="W20" s="234"/>
      <c r="X20" s="234" t="s">
        <v>126</v>
      </c>
      <c r="Y20" s="234" t="s">
        <v>115</v>
      </c>
      <c r="Z20" s="214"/>
      <c r="AA20" s="214"/>
      <c r="AB20" s="214"/>
      <c r="AC20" s="214"/>
      <c r="AD20" s="214"/>
      <c r="AE20" s="214"/>
      <c r="AF20" s="214"/>
      <c r="AG20" s="214" t="s">
        <v>127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51">
        <v>10</v>
      </c>
      <c r="B21" s="252" t="s">
        <v>161</v>
      </c>
      <c r="C21" s="259" t="s">
        <v>162</v>
      </c>
      <c r="D21" s="253" t="s">
        <v>135</v>
      </c>
      <c r="E21" s="254">
        <v>1</v>
      </c>
      <c r="F21" s="255"/>
      <c r="G21" s="256">
        <f>ROUND(E21*F21,2)</f>
        <v>0</v>
      </c>
      <c r="H21" s="235"/>
      <c r="I21" s="234">
        <f>ROUND(E21*H21,2)</f>
        <v>0</v>
      </c>
      <c r="J21" s="235"/>
      <c r="K21" s="234">
        <f>ROUND(E21*J21,2)</f>
        <v>0</v>
      </c>
      <c r="L21" s="234">
        <v>21</v>
      </c>
      <c r="M21" s="234">
        <f>G21*(1+L21/100)</f>
        <v>0</v>
      </c>
      <c r="N21" s="233">
        <v>1</v>
      </c>
      <c r="O21" s="233">
        <f>ROUND(E21*N21,2)</f>
        <v>1</v>
      </c>
      <c r="P21" s="233">
        <v>0</v>
      </c>
      <c r="Q21" s="233">
        <f>ROUND(E21*P21,2)</f>
        <v>0</v>
      </c>
      <c r="R21" s="234" t="s">
        <v>163</v>
      </c>
      <c r="S21" s="234" t="s">
        <v>113</v>
      </c>
      <c r="T21" s="234" t="s">
        <v>113</v>
      </c>
      <c r="U21" s="234">
        <v>0</v>
      </c>
      <c r="V21" s="234">
        <f>ROUND(E21*U21,2)</f>
        <v>0</v>
      </c>
      <c r="W21" s="234"/>
      <c r="X21" s="234" t="s">
        <v>164</v>
      </c>
      <c r="Y21" s="234" t="s">
        <v>115</v>
      </c>
      <c r="Z21" s="214"/>
      <c r="AA21" s="214"/>
      <c r="AB21" s="214"/>
      <c r="AC21" s="214"/>
      <c r="AD21" s="214"/>
      <c r="AE21" s="214"/>
      <c r="AF21" s="214"/>
      <c r="AG21" s="214" t="s">
        <v>165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51">
        <v>11</v>
      </c>
      <c r="B22" s="252" t="s">
        <v>166</v>
      </c>
      <c r="C22" s="259" t="s">
        <v>167</v>
      </c>
      <c r="D22" s="253" t="s">
        <v>135</v>
      </c>
      <c r="E22" s="254">
        <v>1</v>
      </c>
      <c r="F22" s="255"/>
      <c r="G22" s="256">
        <f>ROUND(E22*F22,2)</f>
        <v>0</v>
      </c>
      <c r="H22" s="235"/>
      <c r="I22" s="234">
        <f>ROUND(E22*H22,2)</f>
        <v>0</v>
      </c>
      <c r="J22" s="235"/>
      <c r="K22" s="234">
        <f>ROUND(E22*J22,2)</f>
        <v>0</v>
      </c>
      <c r="L22" s="234">
        <v>21</v>
      </c>
      <c r="M22" s="234">
        <f>G22*(1+L22/100)</f>
        <v>0</v>
      </c>
      <c r="N22" s="233">
        <v>1</v>
      </c>
      <c r="O22" s="233">
        <f>ROUND(E22*N22,2)</f>
        <v>1</v>
      </c>
      <c r="P22" s="233">
        <v>0</v>
      </c>
      <c r="Q22" s="233">
        <f>ROUND(E22*P22,2)</f>
        <v>0</v>
      </c>
      <c r="R22" s="234" t="s">
        <v>163</v>
      </c>
      <c r="S22" s="234" t="s">
        <v>113</v>
      </c>
      <c r="T22" s="234" t="s">
        <v>113</v>
      </c>
      <c r="U22" s="234">
        <v>0</v>
      </c>
      <c r="V22" s="234">
        <f>ROUND(E22*U22,2)</f>
        <v>0</v>
      </c>
      <c r="W22" s="234"/>
      <c r="X22" s="234" t="s">
        <v>164</v>
      </c>
      <c r="Y22" s="234" t="s">
        <v>115</v>
      </c>
      <c r="Z22" s="214"/>
      <c r="AA22" s="214"/>
      <c r="AB22" s="214"/>
      <c r="AC22" s="214"/>
      <c r="AD22" s="214"/>
      <c r="AE22" s="214"/>
      <c r="AF22" s="214"/>
      <c r="AG22" s="214" t="s">
        <v>165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51">
        <v>12</v>
      </c>
      <c r="B23" s="252" t="s">
        <v>168</v>
      </c>
      <c r="C23" s="259" t="s">
        <v>169</v>
      </c>
      <c r="D23" s="253" t="s">
        <v>135</v>
      </c>
      <c r="E23" s="254">
        <v>1</v>
      </c>
      <c r="F23" s="255"/>
      <c r="G23" s="256">
        <f>ROUND(E23*F23,2)</f>
        <v>0</v>
      </c>
      <c r="H23" s="235"/>
      <c r="I23" s="234">
        <f>ROUND(E23*H23,2)</f>
        <v>0</v>
      </c>
      <c r="J23" s="235"/>
      <c r="K23" s="234">
        <f>ROUND(E23*J23,2)</f>
        <v>0</v>
      </c>
      <c r="L23" s="234">
        <v>21</v>
      </c>
      <c r="M23" s="234">
        <f>G23*(1+L23/100)</f>
        <v>0</v>
      </c>
      <c r="N23" s="233">
        <v>1</v>
      </c>
      <c r="O23" s="233">
        <f>ROUND(E23*N23,2)</f>
        <v>1</v>
      </c>
      <c r="P23" s="233">
        <v>0</v>
      </c>
      <c r="Q23" s="233">
        <f>ROUND(E23*P23,2)</f>
        <v>0</v>
      </c>
      <c r="R23" s="234" t="s">
        <v>163</v>
      </c>
      <c r="S23" s="234" t="s">
        <v>113</v>
      </c>
      <c r="T23" s="234" t="s">
        <v>113</v>
      </c>
      <c r="U23" s="234">
        <v>0</v>
      </c>
      <c r="V23" s="234">
        <f>ROUND(E23*U23,2)</f>
        <v>0</v>
      </c>
      <c r="W23" s="234"/>
      <c r="X23" s="234" t="s">
        <v>164</v>
      </c>
      <c r="Y23" s="234" t="s">
        <v>115</v>
      </c>
      <c r="Z23" s="214"/>
      <c r="AA23" s="214"/>
      <c r="AB23" s="214"/>
      <c r="AC23" s="214"/>
      <c r="AD23" s="214"/>
      <c r="AE23" s="214"/>
      <c r="AF23" s="214"/>
      <c r="AG23" s="214" t="s">
        <v>165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x14ac:dyDescent="0.2">
      <c r="A24" s="238" t="s">
        <v>108</v>
      </c>
      <c r="B24" s="239" t="s">
        <v>70</v>
      </c>
      <c r="C24" s="258" t="s">
        <v>71</v>
      </c>
      <c r="D24" s="240"/>
      <c r="E24" s="241"/>
      <c r="F24" s="242"/>
      <c r="G24" s="243">
        <f>SUMIF(AG25:AG30,"&lt;&gt;NOR",G25:G30)</f>
        <v>0</v>
      </c>
      <c r="H24" s="237"/>
      <c r="I24" s="237">
        <f>SUM(I25:I30)</f>
        <v>0</v>
      </c>
      <c r="J24" s="237"/>
      <c r="K24" s="237">
        <f>SUM(K25:K30)</f>
        <v>0</v>
      </c>
      <c r="L24" s="237"/>
      <c r="M24" s="237">
        <f>SUM(M25:M30)</f>
        <v>0</v>
      </c>
      <c r="N24" s="236"/>
      <c r="O24" s="236">
        <f>SUM(O25:O30)</f>
        <v>1.1000000000000001</v>
      </c>
      <c r="P24" s="236"/>
      <c r="Q24" s="236">
        <f>SUM(Q25:Q30)</f>
        <v>0</v>
      </c>
      <c r="R24" s="237"/>
      <c r="S24" s="237"/>
      <c r="T24" s="237"/>
      <c r="U24" s="237"/>
      <c r="V24" s="237">
        <f>SUM(V25:V30)</f>
        <v>1.68</v>
      </c>
      <c r="W24" s="237"/>
      <c r="X24" s="237"/>
      <c r="Y24" s="237"/>
      <c r="AG24" t="s">
        <v>109</v>
      </c>
    </row>
    <row r="25" spans="1:60" outlineLevel="1" x14ac:dyDescent="0.2">
      <c r="A25" s="251">
        <v>13</v>
      </c>
      <c r="B25" s="252" t="s">
        <v>170</v>
      </c>
      <c r="C25" s="259" t="s">
        <v>171</v>
      </c>
      <c r="D25" s="253" t="s">
        <v>150</v>
      </c>
      <c r="E25" s="254">
        <v>1</v>
      </c>
      <c r="F25" s="255"/>
      <c r="G25" s="256">
        <f>ROUND(E25*F25,2)</f>
        <v>0</v>
      </c>
      <c r="H25" s="235"/>
      <c r="I25" s="234">
        <f>ROUND(E25*H25,2)</f>
        <v>0</v>
      </c>
      <c r="J25" s="235"/>
      <c r="K25" s="234">
        <f>ROUND(E25*J25,2)</f>
        <v>0</v>
      </c>
      <c r="L25" s="234">
        <v>21</v>
      </c>
      <c r="M25" s="234">
        <f>G25*(1+L25/100)</f>
        <v>0</v>
      </c>
      <c r="N25" s="233">
        <v>0.11</v>
      </c>
      <c r="O25" s="233">
        <f>ROUND(E25*N25,2)</f>
        <v>0.11</v>
      </c>
      <c r="P25" s="233">
        <v>0</v>
      </c>
      <c r="Q25" s="233">
        <f>ROUND(E25*P25,2)</f>
        <v>0</v>
      </c>
      <c r="R25" s="234"/>
      <c r="S25" s="234" t="s">
        <v>113</v>
      </c>
      <c r="T25" s="234" t="s">
        <v>113</v>
      </c>
      <c r="U25" s="234">
        <v>1.1930000000000001</v>
      </c>
      <c r="V25" s="234">
        <f>ROUND(E25*U25,2)</f>
        <v>1.19</v>
      </c>
      <c r="W25" s="234"/>
      <c r="X25" s="234" t="s">
        <v>114</v>
      </c>
      <c r="Y25" s="234" t="s">
        <v>115</v>
      </c>
      <c r="Z25" s="214"/>
      <c r="AA25" s="214"/>
      <c r="AB25" s="214"/>
      <c r="AC25" s="214"/>
      <c r="AD25" s="214"/>
      <c r="AE25" s="214"/>
      <c r="AF25" s="214"/>
      <c r="AG25" s="214" t="s">
        <v>116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51">
        <v>14</v>
      </c>
      <c r="B26" s="252" t="s">
        <v>172</v>
      </c>
      <c r="C26" s="259" t="s">
        <v>173</v>
      </c>
      <c r="D26" s="253" t="s">
        <v>150</v>
      </c>
      <c r="E26" s="254">
        <v>1</v>
      </c>
      <c r="F26" s="255"/>
      <c r="G26" s="256">
        <f>ROUND(E26*F26,2)</f>
        <v>0</v>
      </c>
      <c r="H26" s="235"/>
      <c r="I26" s="234">
        <f>ROUND(E26*H26,2)</f>
        <v>0</v>
      </c>
      <c r="J26" s="235"/>
      <c r="K26" s="234">
        <f>ROUND(E26*J26,2)</f>
        <v>0</v>
      </c>
      <c r="L26" s="234">
        <v>21</v>
      </c>
      <c r="M26" s="234">
        <f>G26*(1+L26/100)</f>
        <v>0</v>
      </c>
      <c r="N26" s="233">
        <v>7.3899999999999993E-2</v>
      </c>
      <c r="O26" s="233">
        <f>ROUND(E26*N26,2)</f>
        <v>7.0000000000000007E-2</v>
      </c>
      <c r="P26" s="233">
        <v>0</v>
      </c>
      <c r="Q26" s="233">
        <f>ROUND(E26*P26,2)</f>
        <v>0</v>
      </c>
      <c r="R26" s="234"/>
      <c r="S26" s="234" t="s">
        <v>113</v>
      </c>
      <c r="T26" s="234" t="s">
        <v>113</v>
      </c>
      <c r="U26" s="234">
        <v>0.45200000000000001</v>
      </c>
      <c r="V26" s="234">
        <f>ROUND(E26*U26,2)</f>
        <v>0.45</v>
      </c>
      <c r="W26" s="234"/>
      <c r="X26" s="234" t="s">
        <v>114</v>
      </c>
      <c r="Y26" s="234" t="s">
        <v>115</v>
      </c>
      <c r="Z26" s="214"/>
      <c r="AA26" s="214"/>
      <c r="AB26" s="214"/>
      <c r="AC26" s="214"/>
      <c r="AD26" s="214"/>
      <c r="AE26" s="214"/>
      <c r="AF26" s="214"/>
      <c r="AG26" s="214" t="s">
        <v>116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ht="22.5" outlineLevel="1" x14ac:dyDescent="0.2">
      <c r="A27" s="251">
        <v>15</v>
      </c>
      <c r="B27" s="252" t="s">
        <v>174</v>
      </c>
      <c r="C27" s="259" t="s">
        <v>175</v>
      </c>
      <c r="D27" s="253" t="s">
        <v>176</v>
      </c>
      <c r="E27" s="254">
        <v>1</v>
      </c>
      <c r="F27" s="255"/>
      <c r="G27" s="256">
        <f>ROUND(E27*F27,2)</f>
        <v>0</v>
      </c>
      <c r="H27" s="235"/>
      <c r="I27" s="234">
        <f>ROUND(E27*H27,2)</f>
        <v>0</v>
      </c>
      <c r="J27" s="235"/>
      <c r="K27" s="234">
        <f>ROUND(E27*J27,2)</f>
        <v>0</v>
      </c>
      <c r="L27" s="234">
        <v>21</v>
      </c>
      <c r="M27" s="234">
        <f>G27*(1+L27/100)</f>
        <v>0</v>
      </c>
      <c r="N27" s="233">
        <v>0.46</v>
      </c>
      <c r="O27" s="233">
        <f>ROUND(E27*N27,2)</f>
        <v>0.46</v>
      </c>
      <c r="P27" s="233">
        <v>0</v>
      </c>
      <c r="Q27" s="233">
        <f>ROUND(E27*P27,2)</f>
        <v>0</v>
      </c>
      <c r="R27" s="234"/>
      <c r="S27" s="234" t="s">
        <v>113</v>
      </c>
      <c r="T27" s="234" t="s">
        <v>125</v>
      </c>
      <c r="U27" s="234">
        <v>3.6360000000000003E-2</v>
      </c>
      <c r="V27" s="234">
        <f>ROUND(E27*U27,2)</f>
        <v>0.04</v>
      </c>
      <c r="W27" s="234"/>
      <c r="X27" s="234" t="s">
        <v>126</v>
      </c>
      <c r="Y27" s="234" t="s">
        <v>115</v>
      </c>
      <c r="Z27" s="214"/>
      <c r="AA27" s="214"/>
      <c r="AB27" s="214"/>
      <c r="AC27" s="214"/>
      <c r="AD27" s="214"/>
      <c r="AE27" s="214"/>
      <c r="AF27" s="214"/>
      <c r="AG27" s="214" t="s">
        <v>127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22.5" outlineLevel="1" x14ac:dyDescent="0.2">
      <c r="A28" s="251">
        <v>16</v>
      </c>
      <c r="B28" s="252" t="s">
        <v>177</v>
      </c>
      <c r="C28" s="259" t="s">
        <v>178</v>
      </c>
      <c r="D28" s="253" t="s">
        <v>150</v>
      </c>
      <c r="E28" s="254">
        <v>1</v>
      </c>
      <c r="F28" s="255"/>
      <c r="G28" s="256">
        <f>ROUND(E28*F28,2)</f>
        <v>0</v>
      </c>
      <c r="H28" s="235"/>
      <c r="I28" s="234">
        <f>ROUND(E28*H28,2)</f>
        <v>0</v>
      </c>
      <c r="J28" s="235"/>
      <c r="K28" s="234">
        <f>ROUND(E28*J28,2)</f>
        <v>0</v>
      </c>
      <c r="L28" s="234">
        <v>21</v>
      </c>
      <c r="M28" s="234">
        <f>G28*(1+L28/100)</f>
        <v>0</v>
      </c>
      <c r="N28" s="233">
        <v>0.2</v>
      </c>
      <c r="O28" s="233">
        <f>ROUND(E28*N28,2)</f>
        <v>0.2</v>
      </c>
      <c r="P28" s="233">
        <v>0</v>
      </c>
      <c r="Q28" s="233">
        <f>ROUND(E28*P28,2)</f>
        <v>0</v>
      </c>
      <c r="R28" s="234" t="s">
        <v>163</v>
      </c>
      <c r="S28" s="234" t="s">
        <v>113</v>
      </c>
      <c r="T28" s="234" t="s">
        <v>113</v>
      </c>
      <c r="U28" s="234">
        <v>0</v>
      </c>
      <c r="V28" s="234">
        <f>ROUND(E28*U28,2)</f>
        <v>0</v>
      </c>
      <c r="W28" s="234"/>
      <c r="X28" s="234" t="s">
        <v>164</v>
      </c>
      <c r="Y28" s="234" t="s">
        <v>115</v>
      </c>
      <c r="Z28" s="214"/>
      <c r="AA28" s="214"/>
      <c r="AB28" s="214"/>
      <c r="AC28" s="214"/>
      <c r="AD28" s="214"/>
      <c r="AE28" s="214"/>
      <c r="AF28" s="214"/>
      <c r="AG28" s="214" t="s">
        <v>165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51">
        <v>17</v>
      </c>
      <c r="B29" s="252" t="s">
        <v>179</v>
      </c>
      <c r="C29" s="259" t="s">
        <v>180</v>
      </c>
      <c r="D29" s="253" t="s">
        <v>150</v>
      </c>
      <c r="E29" s="254">
        <v>1</v>
      </c>
      <c r="F29" s="255"/>
      <c r="G29" s="256">
        <f>ROUND(E29*F29,2)</f>
        <v>0</v>
      </c>
      <c r="H29" s="235"/>
      <c r="I29" s="234">
        <f>ROUND(E29*H29,2)</f>
        <v>0</v>
      </c>
      <c r="J29" s="235"/>
      <c r="K29" s="234">
        <f>ROUND(E29*J29,2)</f>
        <v>0</v>
      </c>
      <c r="L29" s="234">
        <v>21</v>
      </c>
      <c r="M29" s="234">
        <f>G29*(1+L29/100)</f>
        <v>0</v>
      </c>
      <c r="N29" s="233">
        <v>0.13100000000000001</v>
      </c>
      <c r="O29" s="233">
        <f>ROUND(E29*N29,2)</f>
        <v>0.13</v>
      </c>
      <c r="P29" s="233">
        <v>0</v>
      </c>
      <c r="Q29" s="233">
        <f>ROUND(E29*P29,2)</f>
        <v>0</v>
      </c>
      <c r="R29" s="234" t="s">
        <v>163</v>
      </c>
      <c r="S29" s="234" t="s">
        <v>113</v>
      </c>
      <c r="T29" s="234" t="s">
        <v>113</v>
      </c>
      <c r="U29" s="234">
        <v>0</v>
      </c>
      <c r="V29" s="234">
        <f>ROUND(E29*U29,2)</f>
        <v>0</v>
      </c>
      <c r="W29" s="234"/>
      <c r="X29" s="234" t="s">
        <v>164</v>
      </c>
      <c r="Y29" s="234" t="s">
        <v>115</v>
      </c>
      <c r="Z29" s="214"/>
      <c r="AA29" s="214"/>
      <c r="AB29" s="214"/>
      <c r="AC29" s="214"/>
      <c r="AD29" s="214"/>
      <c r="AE29" s="214"/>
      <c r="AF29" s="214"/>
      <c r="AG29" s="214" t="s">
        <v>165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51">
        <v>18</v>
      </c>
      <c r="B30" s="252" t="s">
        <v>181</v>
      </c>
      <c r="C30" s="259" t="s">
        <v>182</v>
      </c>
      <c r="D30" s="253" t="s">
        <v>150</v>
      </c>
      <c r="E30" s="254">
        <v>1</v>
      </c>
      <c r="F30" s="255"/>
      <c r="G30" s="256">
        <f>ROUND(E30*F30,2)</f>
        <v>0</v>
      </c>
      <c r="H30" s="235"/>
      <c r="I30" s="234">
        <f>ROUND(E30*H30,2)</f>
        <v>0</v>
      </c>
      <c r="J30" s="235"/>
      <c r="K30" s="234">
        <f>ROUND(E30*J30,2)</f>
        <v>0</v>
      </c>
      <c r="L30" s="234">
        <v>21</v>
      </c>
      <c r="M30" s="234">
        <f>G30*(1+L30/100)</f>
        <v>0</v>
      </c>
      <c r="N30" s="233">
        <v>0.13100000000000001</v>
      </c>
      <c r="O30" s="233">
        <f>ROUND(E30*N30,2)</f>
        <v>0.13</v>
      </c>
      <c r="P30" s="233">
        <v>0</v>
      </c>
      <c r="Q30" s="233">
        <f>ROUND(E30*P30,2)</f>
        <v>0</v>
      </c>
      <c r="R30" s="234" t="s">
        <v>163</v>
      </c>
      <c r="S30" s="234" t="s">
        <v>113</v>
      </c>
      <c r="T30" s="234" t="s">
        <v>113</v>
      </c>
      <c r="U30" s="234">
        <v>0</v>
      </c>
      <c r="V30" s="234">
        <f>ROUND(E30*U30,2)</f>
        <v>0</v>
      </c>
      <c r="W30" s="234"/>
      <c r="X30" s="234" t="s">
        <v>164</v>
      </c>
      <c r="Y30" s="234" t="s">
        <v>115</v>
      </c>
      <c r="Z30" s="214"/>
      <c r="AA30" s="214"/>
      <c r="AB30" s="214"/>
      <c r="AC30" s="214"/>
      <c r="AD30" s="214"/>
      <c r="AE30" s="214"/>
      <c r="AF30" s="214"/>
      <c r="AG30" s="214" t="s">
        <v>165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x14ac:dyDescent="0.2">
      <c r="A31" s="238" t="s">
        <v>108</v>
      </c>
      <c r="B31" s="239" t="s">
        <v>72</v>
      </c>
      <c r="C31" s="258" t="s">
        <v>73</v>
      </c>
      <c r="D31" s="240"/>
      <c r="E31" s="241"/>
      <c r="F31" s="242"/>
      <c r="G31" s="243">
        <f>SUMIF(AG32:AG32,"&lt;&gt;NOR",G32:G32)</f>
        <v>0</v>
      </c>
      <c r="H31" s="237"/>
      <c r="I31" s="237">
        <f>SUM(I32:I32)</f>
        <v>0</v>
      </c>
      <c r="J31" s="237"/>
      <c r="K31" s="237">
        <f>SUM(K32:K32)</f>
        <v>0</v>
      </c>
      <c r="L31" s="237"/>
      <c r="M31" s="237">
        <f>SUM(M32:M32)</f>
        <v>0</v>
      </c>
      <c r="N31" s="236"/>
      <c r="O31" s="236">
        <f>SUM(O32:O32)</f>
        <v>0</v>
      </c>
      <c r="P31" s="236"/>
      <c r="Q31" s="236">
        <f>SUM(Q32:Q32)</f>
        <v>0</v>
      </c>
      <c r="R31" s="237"/>
      <c r="S31" s="237"/>
      <c r="T31" s="237"/>
      <c r="U31" s="237"/>
      <c r="V31" s="237">
        <f>SUM(V32:V32)</f>
        <v>0.03</v>
      </c>
      <c r="W31" s="237"/>
      <c r="X31" s="237"/>
      <c r="Y31" s="237"/>
      <c r="AG31" t="s">
        <v>109</v>
      </c>
    </row>
    <row r="32" spans="1:60" outlineLevel="1" x14ac:dyDescent="0.2">
      <c r="A32" s="251">
        <v>19</v>
      </c>
      <c r="B32" s="252" t="s">
        <v>130</v>
      </c>
      <c r="C32" s="259" t="s">
        <v>131</v>
      </c>
      <c r="D32" s="253" t="s">
        <v>132</v>
      </c>
      <c r="E32" s="254">
        <v>1</v>
      </c>
      <c r="F32" s="255"/>
      <c r="G32" s="256">
        <f>ROUND(E32*F32,2)</f>
        <v>0</v>
      </c>
      <c r="H32" s="235"/>
      <c r="I32" s="234">
        <f>ROUND(E32*H32,2)</f>
        <v>0</v>
      </c>
      <c r="J32" s="235"/>
      <c r="K32" s="234">
        <f>ROUND(E32*J32,2)</f>
        <v>0</v>
      </c>
      <c r="L32" s="234">
        <v>21</v>
      </c>
      <c r="M32" s="234">
        <f>G32*(1+L32/100)</f>
        <v>0</v>
      </c>
      <c r="N32" s="233">
        <v>0</v>
      </c>
      <c r="O32" s="233">
        <f>ROUND(E32*N32,2)</f>
        <v>0</v>
      </c>
      <c r="P32" s="233">
        <v>0</v>
      </c>
      <c r="Q32" s="233">
        <f>ROUND(E32*P32,2)</f>
        <v>0</v>
      </c>
      <c r="R32" s="234"/>
      <c r="S32" s="234" t="s">
        <v>113</v>
      </c>
      <c r="T32" s="234" t="s">
        <v>113</v>
      </c>
      <c r="U32" s="234">
        <v>2.5999999999999999E-2</v>
      </c>
      <c r="V32" s="234">
        <f>ROUND(E32*U32,2)</f>
        <v>0.03</v>
      </c>
      <c r="W32" s="234"/>
      <c r="X32" s="234" t="s">
        <v>114</v>
      </c>
      <c r="Y32" s="234" t="s">
        <v>115</v>
      </c>
      <c r="Z32" s="214"/>
      <c r="AA32" s="214"/>
      <c r="AB32" s="214"/>
      <c r="AC32" s="214"/>
      <c r="AD32" s="214"/>
      <c r="AE32" s="214"/>
      <c r="AF32" s="214"/>
      <c r="AG32" s="214" t="s">
        <v>116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x14ac:dyDescent="0.2">
      <c r="A33" s="238" t="s">
        <v>108</v>
      </c>
      <c r="B33" s="239" t="s">
        <v>74</v>
      </c>
      <c r="C33" s="258" t="s">
        <v>75</v>
      </c>
      <c r="D33" s="240"/>
      <c r="E33" s="241"/>
      <c r="F33" s="242"/>
      <c r="G33" s="243">
        <f>SUMIF(AG34:AG36,"&lt;&gt;NOR",G34:G36)</f>
        <v>0</v>
      </c>
      <c r="H33" s="237"/>
      <c r="I33" s="237">
        <f>SUM(I34:I36)</f>
        <v>0</v>
      </c>
      <c r="J33" s="237"/>
      <c r="K33" s="237">
        <f>SUM(K34:K36)</f>
        <v>0</v>
      </c>
      <c r="L33" s="237"/>
      <c r="M33" s="237">
        <f>SUM(M34:M36)</f>
        <v>0</v>
      </c>
      <c r="N33" s="236"/>
      <c r="O33" s="236">
        <f>SUM(O34:O36)</f>
        <v>0.61</v>
      </c>
      <c r="P33" s="236"/>
      <c r="Q33" s="236">
        <f>SUM(Q34:Q36)</f>
        <v>0</v>
      </c>
      <c r="R33" s="237"/>
      <c r="S33" s="237"/>
      <c r="T33" s="237"/>
      <c r="U33" s="237"/>
      <c r="V33" s="237">
        <f>SUM(V34:V36)</f>
        <v>0.66</v>
      </c>
      <c r="W33" s="237"/>
      <c r="X33" s="237"/>
      <c r="Y33" s="237"/>
      <c r="AG33" t="s">
        <v>109</v>
      </c>
    </row>
    <row r="34" spans="1:60" ht="22.5" outlineLevel="1" x14ac:dyDescent="0.2">
      <c r="A34" s="251">
        <v>20</v>
      </c>
      <c r="B34" s="252" t="s">
        <v>183</v>
      </c>
      <c r="C34" s="259" t="s">
        <v>184</v>
      </c>
      <c r="D34" s="253" t="s">
        <v>132</v>
      </c>
      <c r="E34" s="254">
        <v>1</v>
      </c>
      <c r="F34" s="255"/>
      <c r="G34" s="256">
        <f>ROUND(E34*F34,2)</f>
        <v>0</v>
      </c>
      <c r="H34" s="235"/>
      <c r="I34" s="234">
        <f>ROUND(E34*H34,2)</f>
        <v>0</v>
      </c>
      <c r="J34" s="235"/>
      <c r="K34" s="234">
        <f>ROUND(E34*J34,2)</f>
        <v>0</v>
      </c>
      <c r="L34" s="234">
        <v>21</v>
      </c>
      <c r="M34" s="234">
        <f>G34*(1+L34/100)</f>
        <v>0</v>
      </c>
      <c r="N34" s="233">
        <v>0.12471</v>
      </c>
      <c r="O34" s="233">
        <f>ROUND(E34*N34,2)</f>
        <v>0.12</v>
      </c>
      <c r="P34" s="233">
        <v>0</v>
      </c>
      <c r="Q34" s="233">
        <f>ROUND(E34*P34,2)</f>
        <v>0</v>
      </c>
      <c r="R34" s="234"/>
      <c r="S34" s="234" t="s">
        <v>113</v>
      </c>
      <c r="T34" s="234" t="s">
        <v>113</v>
      </c>
      <c r="U34" s="234">
        <v>0.11899999999999999</v>
      </c>
      <c r="V34" s="234">
        <f>ROUND(E34*U34,2)</f>
        <v>0.12</v>
      </c>
      <c r="W34" s="234"/>
      <c r="X34" s="234" t="s">
        <v>114</v>
      </c>
      <c r="Y34" s="234" t="s">
        <v>115</v>
      </c>
      <c r="Z34" s="214"/>
      <c r="AA34" s="214"/>
      <c r="AB34" s="214"/>
      <c r="AC34" s="214"/>
      <c r="AD34" s="214"/>
      <c r="AE34" s="214"/>
      <c r="AF34" s="214"/>
      <c r="AG34" s="214" t="s">
        <v>116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ht="33.75" outlineLevel="1" x14ac:dyDescent="0.2">
      <c r="A35" s="251">
        <v>21</v>
      </c>
      <c r="B35" s="252" t="s">
        <v>185</v>
      </c>
      <c r="C35" s="259" t="s">
        <v>186</v>
      </c>
      <c r="D35" s="253" t="s">
        <v>132</v>
      </c>
      <c r="E35" s="254">
        <v>1</v>
      </c>
      <c r="F35" s="255"/>
      <c r="G35" s="256">
        <f>ROUND(E35*F35,2)</f>
        <v>0</v>
      </c>
      <c r="H35" s="235"/>
      <c r="I35" s="234">
        <f>ROUND(E35*H35,2)</f>
        <v>0</v>
      </c>
      <c r="J35" s="235"/>
      <c r="K35" s="234">
        <f>ROUND(E35*J35,2)</f>
        <v>0</v>
      </c>
      <c r="L35" s="234">
        <v>21</v>
      </c>
      <c r="M35" s="234">
        <f>G35*(1+L35/100)</f>
        <v>0</v>
      </c>
      <c r="N35" s="233">
        <v>0.22133</v>
      </c>
      <c r="O35" s="233">
        <f>ROUND(E35*N35,2)</f>
        <v>0.22</v>
      </c>
      <c r="P35" s="233">
        <v>0</v>
      </c>
      <c r="Q35" s="233">
        <f>ROUND(E35*P35,2)</f>
        <v>0</v>
      </c>
      <c r="R35" s="234"/>
      <c r="S35" s="234" t="s">
        <v>113</v>
      </c>
      <c r="T35" s="234" t="s">
        <v>113</v>
      </c>
      <c r="U35" s="234">
        <v>0.27200000000000002</v>
      </c>
      <c r="V35" s="234">
        <f>ROUND(E35*U35,2)</f>
        <v>0.27</v>
      </c>
      <c r="W35" s="234"/>
      <c r="X35" s="234" t="s">
        <v>114</v>
      </c>
      <c r="Y35" s="234" t="s">
        <v>115</v>
      </c>
      <c r="Z35" s="214"/>
      <c r="AA35" s="214"/>
      <c r="AB35" s="214"/>
      <c r="AC35" s="214"/>
      <c r="AD35" s="214"/>
      <c r="AE35" s="214"/>
      <c r="AF35" s="214"/>
      <c r="AG35" s="214" t="s">
        <v>116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ht="33.75" outlineLevel="1" x14ac:dyDescent="0.2">
      <c r="A36" s="251">
        <v>22</v>
      </c>
      <c r="B36" s="252" t="s">
        <v>187</v>
      </c>
      <c r="C36" s="259" t="s">
        <v>188</v>
      </c>
      <c r="D36" s="253" t="s">
        <v>132</v>
      </c>
      <c r="E36" s="254">
        <v>1</v>
      </c>
      <c r="F36" s="255"/>
      <c r="G36" s="256">
        <f>ROUND(E36*F36,2)</f>
        <v>0</v>
      </c>
      <c r="H36" s="235"/>
      <c r="I36" s="234">
        <f>ROUND(E36*H36,2)</f>
        <v>0</v>
      </c>
      <c r="J36" s="235"/>
      <c r="K36" s="234">
        <f>ROUND(E36*J36,2)</f>
        <v>0</v>
      </c>
      <c r="L36" s="234">
        <v>21</v>
      </c>
      <c r="M36" s="234">
        <f>G36*(1+L36/100)</f>
        <v>0</v>
      </c>
      <c r="N36" s="233">
        <v>0.26879999999999998</v>
      </c>
      <c r="O36" s="233">
        <f>ROUND(E36*N36,2)</f>
        <v>0.27</v>
      </c>
      <c r="P36" s="233">
        <v>0</v>
      </c>
      <c r="Q36" s="233">
        <f>ROUND(E36*P36,2)</f>
        <v>0</v>
      </c>
      <c r="R36" s="234"/>
      <c r="S36" s="234" t="s">
        <v>113</v>
      </c>
      <c r="T36" s="234" t="s">
        <v>113</v>
      </c>
      <c r="U36" s="234">
        <v>0.27200000000000002</v>
      </c>
      <c r="V36" s="234">
        <f>ROUND(E36*U36,2)</f>
        <v>0.27</v>
      </c>
      <c r="W36" s="234"/>
      <c r="X36" s="234" t="s">
        <v>114</v>
      </c>
      <c r="Y36" s="234" t="s">
        <v>115</v>
      </c>
      <c r="Z36" s="214"/>
      <c r="AA36" s="214"/>
      <c r="AB36" s="214"/>
      <c r="AC36" s="214"/>
      <c r="AD36" s="214"/>
      <c r="AE36" s="214"/>
      <c r="AF36" s="214"/>
      <c r="AG36" s="214" t="s">
        <v>116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x14ac:dyDescent="0.2">
      <c r="A37" s="238" t="s">
        <v>108</v>
      </c>
      <c r="B37" s="239" t="s">
        <v>76</v>
      </c>
      <c r="C37" s="258" t="s">
        <v>77</v>
      </c>
      <c r="D37" s="240"/>
      <c r="E37" s="241"/>
      <c r="F37" s="242"/>
      <c r="G37" s="243">
        <f>SUMIF(AG38:AG38,"&lt;&gt;NOR",G38:G38)</f>
        <v>0</v>
      </c>
      <c r="H37" s="237"/>
      <c r="I37" s="237">
        <f>SUM(I38:I38)</f>
        <v>0</v>
      </c>
      <c r="J37" s="237"/>
      <c r="K37" s="237">
        <f>SUM(K38:K38)</f>
        <v>0</v>
      </c>
      <c r="L37" s="237"/>
      <c r="M37" s="237">
        <f>SUM(M38:M38)</f>
        <v>0</v>
      </c>
      <c r="N37" s="236"/>
      <c r="O37" s="236">
        <f>SUM(O38:O38)</f>
        <v>0</v>
      </c>
      <c r="P37" s="236"/>
      <c r="Q37" s="236">
        <f>SUM(Q38:Q38)</f>
        <v>0</v>
      </c>
      <c r="R37" s="237"/>
      <c r="S37" s="237"/>
      <c r="T37" s="237"/>
      <c r="U37" s="237"/>
      <c r="V37" s="237">
        <f>SUM(V38:V38)</f>
        <v>0</v>
      </c>
      <c r="W37" s="237"/>
      <c r="X37" s="237"/>
      <c r="Y37" s="237"/>
      <c r="AG37" t="s">
        <v>109</v>
      </c>
    </row>
    <row r="38" spans="1:60" ht="22.5" outlineLevel="1" x14ac:dyDescent="0.2">
      <c r="A38" s="251">
        <v>23</v>
      </c>
      <c r="B38" s="252" t="s">
        <v>189</v>
      </c>
      <c r="C38" s="259" t="s">
        <v>190</v>
      </c>
      <c r="D38" s="253" t="s">
        <v>135</v>
      </c>
      <c r="E38" s="254">
        <v>1</v>
      </c>
      <c r="F38" s="255"/>
      <c r="G38" s="256">
        <f>ROUND(E38*F38,2)</f>
        <v>0</v>
      </c>
      <c r="H38" s="235"/>
      <c r="I38" s="234">
        <f>ROUND(E38*H38,2)</f>
        <v>0</v>
      </c>
      <c r="J38" s="235"/>
      <c r="K38" s="234">
        <f>ROUND(E38*J38,2)</f>
        <v>0</v>
      </c>
      <c r="L38" s="234">
        <v>21</v>
      </c>
      <c r="M38" s="234">
        <f>G38*(1+L38/100)</f>
        <v>0</v>
      </c>
      <c r="N38" s="233">
        <v>0</v>
      </c>
      <c r="O38" s="233">
        <f>ROUND(E38*N38,2)</f>
        <v>0</v>
      </c>
      <c r="P38" s="233">
        <v>0</v>
      </c>
      <c r="Q38" s="233">
        <f>ROUND(E38*P38,2)</f>
        <v>0</v>
      </c>
      <c r="R38" s="234"/>
      <c r="S38" s="234" t="s">
        <v>113</v>
      </c>
      <c r="T38" s="234" t="s">
        <v>113</v>
      </c>
      <c r="U38" s="234">
        <v>0</v>
      </c>
      <c r="V38" s="234">
        <f>ROUND(E38*U38,2)</f>
        <v>0</v>
      </c>
      <c r="W38" s="234"/>
      <c r="X38" s="234" t="s">
        <v>114</v>
      </c>
      <c r="Y38" s="234" t="s">
        <v>115</v>
      </c>
      <c r="Z38" s="214"/>
      <c r="AA38" s="214"/>
      <c r="AB38" s="214"/>
      <c r="AC38" s="214"/>
      <c r="AD38" s="214"/>
      <c r="AE38" s="214"/>
      <c r="AF38" s="214"/>
      <c r="AG38" s="214" t="s">
        <v>116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x14ac:dyDescent="0.2">
      <c r="A39" s="238" t="s">
        <v>108</v>
      </c>
      <c r="B39" s="239" t="s">
        <v>78</v>
      </c>
      <c r="C39" s="258" t="s">
        <v>77</v>
      </c>
      <c r="D39" s="240"/>
      <c r="E39" s="241"/>
      <c r="F39" s="242"/>
      <c r="G39" s="243">
        <f>SUMIF(AG40:AG42,"&lt;&gt;NOR",G40:G42)</f>
        <v>0</v>
      </c>
      <c r="H39" s="237"/>
      <c r="I39" s="237">
        <f>SUM(I40:I42)</f>
        <v>0</v>
      </c>
      <c r="J39" s="237"/>
      <c r="K39" s="237">
        <f>SUM(K40:K42)</f>
        <v>0</v>
      </c>
      <c r="L39" s="237"/>
      <c r="M39" s="237">
        <f>SUM(M40:M42)</f>
        <v>0</v>
      </c>
      <c r="N39" s="236"/>
      <c r="O39" s="236">
        <f>SUM(O40:O42)</f>
        <v>0</v>
      </c>
      <c r="P39" s="236"/>
      <c r="Q39" s="236">
        <f>SUM(Q40:Q42)</f>
        <v>0</v>
      </c>
      <c r="R39" s="237"/>
      <c r="S39" s="237"/>
      <c r="T39" s="237"/>
      <c r="U39" s="237"/>
      <c r="V39" s="237">
        <f>SUM(V40:V42)</f>
        <v>0.49</v>
      </c>
      <c r="W39" s="237"/>
      <c r="X39" s="237"/>
      <c r="Y39" s="237"/>
      <c r="AG39" t="s">
        <v>109</v>
      </c>
    </row>
    <row r="40" spans="1:60" outlineLevel="1" x14ac:dyDescent="0.2">
      <c r="A40" s="245">
        <v>24</v>
      </c>
      <c r="B40" s="246" t="s">
        <v>191</v>
      </c>
      <c r="C40" s="260" t="s">
        <v>192</v>
      </c>
      <c r="D40" s="247" t="s">
        <v>135</v>
      </c>
      <c r="E40" s="248">
        <v>1</v>
      </c>
      <c r="F40" s="249"/>
      <c r="G40" s="250">
        <f>ROUND(E40*F40,2)</f>
        <v>0</v>
      </c>
      <c r="H40" s="235"/>
      <c r="I40" s="234">
        <f>ROUND(E40*H40,2)</f>
        <v>0</v>
      </c>
      <c r="J40" s="235"/>
      <c r="K40" s="234">
        <f>ROUND(E40*J40,2)</f>
        <v>0</v>
      </c>
      <c r="L40" s="234">
        <v>21</v>
      </c>
      <c r="M40" s="234">
        <f>G40*(1+L40/100)</f>
        <v>0</v>
      </c>
      <c r="N40" s="233">
        <v>0</v>
      </c>
      <c r="O40" s="233">
        <f>ROUND(E40*N40,2)</f>
        <v>0</v>
      </c>
      <c r="P40" s="233">
        <v>0</v>
      </c>
      <c r="Q40" s="233">
        <f>ROUND(E40*P40,2)</f>
        <v>0</v>
      </c>
      <c r="R40" s="234"/>
      <c r="S40" s="234" t="s">
        <v>113</v>
      </c>
      <c r="T40" s="234" t="s">
        <v>113</v>
      </c>
      <c r="U40" s="234">
        <v>0.49</v>
      </c>
      <c r="V40" s="234">
        <f>ROUND(E40*U40,2)</f>
        <v>0.49</v>
      </c>
      <c r="W40" s="234"/>
      <c r="X40" s="234" t="s">
        <v>114</v>
      </c>
      <c r="Y40" s="234" t="s">
        <v>115</v>
      </c>
      <c r="Z40" s="214"/>
      <c r="AA40" s="214"/>
      <c r="AB40" s="214"/>
      <c r="AC40" s="214"/>
      <c r="AD40" s="214"/>
      <c r="AE40" s="214"/>
      <c r="AF40" s="214"/>
      <c r="AG40" s="214" t="s">
        <v>116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2" x14ac:dyDescent="0.2">
      <c r="A41" s="231"/>
      <c r="B41" s="232"/>
      <c r="C41" s="261" t="s">
        <v>193</v>
      </c>
      <c r="D41" s="257"/>
      <c r="E41" s="257"/>
      <c r="F41" s="257"/>
      <c r="G41" s="257"/>
      <c r="H41" s="234"/>
      <c r="I41" s="234"/>
      <c r="J41" s="234"/>
      <c r="K41" s="234"/>
      <c r="L41" s="234"/>
      <c r="M41" s="234"/>
      <c r="N41" s="233"/>
      <c r="O41" s="233"/>
      <c r="P41" s="233"/>
      <c r="Q41" s="233"/>
      <c r="R41" s="234"/>
      <c r="S41" s="234"/>
      <c r="T41" s="234"/>
      <c r="U41" s="234"/>
      <c r="V41" s="234"/>
      <c r="W41" s="234"/>
      <c r="X41" s="234"/>
      <c r="Y41" s="234"/>
      <c r="Z41" s="214"/>
      <c r="AA41" s="214"/>
      <c r="AB41" s="214"/>
      <c r="AC41" s="214"/>
      <c r="AD41" s="214"/>
      <c r="AE41" s="214"/>
      <c r="AF41" s="214"/>
      <c r="AG41" s="214" t="s">
        <v>120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51">
        <v>25</v>
      </c>
      <c r="B42" s="252" t="s">
        <v>194</v>
      </c>
      <c r="C42" s="259" t="s">
        <v>195</v>
      </c>
      <c r="D42" s="253" t="s">
        <v>135</v>
      </c>
      <c r="E42" s="254">
        <v>1</v>
      </c>
      <c r="F42" s="255"/>
      <c r="G42" s="256">
        <f>ROUND(E42*F42,2)</f>
        <v>0</v>
      </c>
      <c r="H42" s="235"/>
      <c r="I42" s="234">
        <f>ROUND(E42*H42,2)</f>
        <v>0</v>
      </c>
      <c r="J42" s="235"/>
      <c r="K42" s="234">
        <f>ROUND(E42*J42,2)</f>
        <v>0</v>
      </c>
      <c r="L42" s="234">
        <v>21</v>
      </c>
      <c r="M42" s="234">
        <f>G42*(1+L42/100)</f>
        <v>0</v>
      </c>
      <c r="N42" s="233">
        <v>0</v>
      </c>
      <c r="O42" s="233">
        <f>ROUND(E42*N42,2)</f>
        <v>0</v>
      </c>
      <c r="P42" s="233">
        <v>0</v>
      </c>
      <c r="Q42" s="233">
        <f>ROUND(E42*P42,2)</f>
        <v>0</v>
      </c>
      <c r="R42" s="234"/>
      <c r="S42" s="234" t="s">
        <v>113</v>
      </c>
      <c r="T42" s="234" t="s">
        <v>113</v>
      </c>
      <c r="U42" s="234">
        <v>0</v>
      </c>
      <c r="V42" s="234">
        <f>ROUND(E42*U42,2)</f>
        <v>0</v>
      </c>
      <c r="W42" s="234"/>
      <c r="X42" s="234" t="s">
        <v>114</v>
      </c>
      <c r="Y42" s="234" t="s">
        <v>115</v>
      </c>
      <c r="Z42" s="214"/>
      <c r="AA42" s="214"/>
      <c r="AB42" s="214"/>
      <c r="AC42" s="214"/>
      <c r="AD42" s="214"/>
      <c r="AE42" s="214"/>
      <c r="AF42" s="214"/>
      <c r="AG42" s="214" t="s">
        <v>116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x14ac:dyDescent="0.2">
      <c r="A43" s="238" t="s">
        <v>108</v>
      </c>
      <c r="B43" s="239" t="s">
        <v>80</v>
      </c>
      <c r="C43" s="258" t="s">
        <v>30</v>
      </c>
      <c r="D43" s="240"/>
      <c r="E43" s="241"/>
      <c r="F43" s="242"/>
      <c r="G43" s="243">
        <f>SUMIF(AG44:AG45,"&lt;&gt;NOR",G44:G45)</f>
        <v>0</v>
      </c>
      <c r="H43" s="237"/>
      <c r="I43" s="237">
        <f>SUM(I44:I45)</f>
        <v>0</v>
      </c>
      <c r="J43" s="237"/>
      <c r="K43" s="237">
        <f>SUM(K44:K45)</f>
        <v>0</v>
      </c>
      <c r="L43" s="237"/>
      <c r="M43" s="237">
        <f>SUM(M44:M45)</f>
        <v>0</v>
      </c>
      <c r="N43" s="236"/>
      <c r="O43" s="236">
        <f>SUM(O44:O45)</f>
        <v>0</v>
      </c>
      <c r="P43" s="236"/>
      <c r="Q43" s="236">
        <f>SUM(Q44:Q45)</f>
        <v>0</v>
      </c>
      <c r="R43" s="237"/>
      <c r="S43" s="237"/>
      <c r="T43" s="237"/>
      <c r="U43" s="237"/>
      <c r="V43" s="237">
        <f>SUM(V44:V45)</f>
        <v>0</v>
      </c>
      <c r="W43" s="237"/>
      <c r="X43" s="237"/>
      <c r="Y43" s="237"/>
      <c r="AG43" t="s">
        <v>109</v>
      </c>
    </row>
    <row r="44" spans="1:60" outlineLevel="1" x14ac:dyDescent="0.2">
      <c r="A44" s="245">
        <v>26</v>
      </c>
      <c r="B44" s="246" t="s">
        <v>138</v>
      </c>
      <c r="C44" s="260" t="s">
        <v>139</v>
      </c>
      <c r="D44" s="247" t="s">
        <v>140</v>
      </c>
      <c r="E44" s="248">
        <v>1</v>
      </c>
      <c r="F44" s="249"/>
      <c r="G44" s="250">
        <f>ROUND(E44*F44,2)</f>
        <v>0</v>
      </c>
      <c r="H44" s="235"/>
      <c r="I44" s="234">
        <f>ROUND(E44*H44,2)</f>
        <v>0</v>
      </c>
      <c r="J44" s="235"/>
      <c r="K44" s="234">
        <f>ROUND(E44*J44,2)</f>
        <v>0</v>
      </c>
      <c r="L44" s="234">
        <v>21</v>
      </c>
      <c r="M44" s="234">
        <f>G44*(1+L44/100)</f>
        <v>0</v>
      </c>
      <c r="N44" s="233">
        <v>0</v>
      </c>
      <c r="O44" s="233">
        <f>ROUND(E44*N44,2)</f>
        <v>0</v>
      </c>
      <c r="P44" s="233">
        <v>0</v>
      </c>
      <c r="Q44" s="233">
        <f>ROUND(E44*P44,2)</f>
        <v>0</v>
      </c>
      <c r="R44" s="234"/>
      <c r="S44" s="234" t="s">
        <v>141</v>
      </c>
      <c r="T44" s="234" t="s">
        <v>196</v>
      </c>
      <c r="U44" s="234">
        <v>0</v>
      </c>
      <c r="V44" s="234">
        <f>ROUND(E44*U44,2)</f>
        <v>0</v>
      </c>
      <c r="W44" s="234"/>
      <c r="X44" s="234" t="s">
        <v>114</v>
      </c>
      <c r="Y44" s="234" t="s">
        <v>115</v>
      </c>
      <c r="Z44" s="214"/>
      <c r="AA44" s="214"/>
      <c r="AB44" s="214"/>
      <c r="AC44" s="214"/>
      <c r="AD44" s="214"/>
      <c r="AE44" s="214"/>
      <c r="AF44" s="214"/>
      <c r="AG44" s="214" t="s">
        <v>116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2" x14ac:dyDescent="0.2">
      <c r="A45" s="231"/>
      <c r="B45" s="232"/>
      <c r="C45" s="261" t="s">
        <v>143</v>
      </c>
      <c r="D45" s="257"/>
      <c r="E45" s="257"/>
      <c r="F45" s="257"/>
      <c r="G45" s="257"/>
      <c r="H45" s="234"/>
      <c r="I45" s="234"/>
      <c r="J45" s="234"/>
      <c r="K45" s="234"/>
      <c r="L45" s="234"/>
      <c r="M45" s="234"/>
      <c r="N45" s="233"/>
      <c r="O45" s="233"/>
      <c r="P45" s="233"/>
      <c r="Q45" s="233"/>
      <c r="R45" s="234"/>
      <c r="S45" s="234"/>
      <c r="T45" s="234"/>
      <c r="U45" s="234"/>
      <c r="V45" s="234"/>
      <c r="W45" s="234"/>
      <c r="X45" s="234"/>
      <c r="Y45" s="234"/>
      <c r="Z45" s="214"/>
      <c r="AA45" s="214"/>
      <c r="AB45" s="214"/>
      <c r="AC45" s="214"/>
      <c r="AD45" s="214"/>
      <c r="AE45" s="214"/>
      <c r="AF45" s="214"/>
      <c r="AG45" s="214" t="s">
        <v>120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x14ac:dyDescent="0.2">
      <c r="A46" s="3"/>
      <c r="B46" s="4"/>
      <c r="C46" s="262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E46">
        <v>12</v>
      </c>
      <c r="AF46">
        <v>21</v>
      </c>
      <c r="AG46" t="s">
        <v>94</v>
      </c>
    </row>
    <row r="47" spans="1:60" x14ac:dyDescent="0.2">
      <c r="A47" s="217"/>
      <c r="B47" s="218" t="s">
        <v>31</v>
      </c>
      <c r="C47" s="263"/>
      <c r="D47" s="219"/>
      <c r="E47" s="220"/>
      <c r="F47" s="220"/>
      <c r="G47" s="244">
        <f>G8+G24+G31+G33+G37+G39+G43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f>SUMIF(L7:L45,AE46,G7:G45)</f>
        <v>0</v>
      </c>
      <c r="AF47">
        <f>SUMIF(L7:L45,AF46,G7:G45)</f>
        <v>0</v>
      </c>
      <c r="AG47" t="s">
        <v>144</v>
      </c>
    </row>
    <row r="48" spans="1:60" x14ac:dyDescent="0.2">
      <c r="A48" s="3"/>
      <c r="B48" s="4"/>
      <c r="C48" s="262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3"/>
      <c r="B49" s="4"/>
      <c r="C49" s="262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221" t="s">
        <v>145</v>
      </c>
      <c r="B50" s="221"/>
      <c r="C50" s="264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22"/>
      <c r="B51" s="223"/>
      <c r="C51" s="265"/>
      <c r="D51" s="223"/>
      <c r="E51" s="223"/>
      <c r="F51" s="223"/>
      <c r="G51" s="22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G51" t="s">
        <v>146</v>
      </c>
    </row>
    <row r="52" spans="1:33" x14ac:dyDescent="0.2">
      <c r="A52" s="225"/>
      <c r="B52" s="226"/>
      <c r="C52" s="266"/>
      <c r="D52" s="226"/>
      <c r="E52" s="226"/>
      <c r="F52" s="226"/>
      <c r="G52" s="227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25"/>
      <c r="B53" s="226"/>
      <c r="C53" s="266"/>
      <c r="D53" s="226"/>
      <c r="E53" s="226"/>
      <c r="F53" s="226"/>
      <c r="G53" s="227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225"/>
      <c r="B54" s="226"/>
      <c r="C54" s="266"/>
      <c r="D54" s="226"/>
      <c r="E54" s="226"/>
      <c r="F54" s="226"/>
      <c r="G54" s="22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">
      <c r="A55" s="228"/>
      <c r="B55" s="229"/>
      <c r="C55" s="267"/>
      <c r="D55" s="229"/>
      <c r="E55" s="229"/>
      <c r="F55" s="229"/>
      <c r="G55" s="23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">
      <c r="A56" s="3"/>
      <c r="B56" s="4"/>
      <c r="C56" s="262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">
      <c r="C57" s="268"/>
      <c r="D57" s="10"/>
      <c r="AG57" t="s">
        <v>147</v>
      </c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1">
    <mergeCell ref="C45:G45"/>
    <mergeCell ref="A1:G1"/>
    <mergeCell ref="C2:G2"/>
    <mergeCell ref="C3:G3"/>
    <mergeCell ref="C4:G4"/>
    <mergeCell ref="A50:C50"/>
    <mergeCell ref="A51:G55"/>
    <mergeCell ref="C13:G13"/>
    <mergeCell ref="C15:G15"/>
    <mergeCell ref="C18:G18"/>
    <mergeCell ref="C41:G4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2E0E-3E3E-49A7-A9AE-3123F79EAB37}">
  <sheetPr>
    <outlinePr summaryBelow="0"/>
  </sheetPr>
  <dimension ref="A1:BH5000"/>
  <sheetViews>
    <sheetView workbookViewId="0">
      <pane ySplit="7" topLeftCell="A17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82</v>
      </c>
    </row>
    <row r="2" spans="1:60" ht="24.95" customHeight="1" x14ac:dyDescent="0.2">
      <c r="A2" s="200" t="s">
        <v>8</v>
      </c>
      <c r="B2" s="49" t="s">
        <v>41</v>
      </c>
      <c r="C2" s="203" t="s">
        <v>42</v>
      </c>
      <c r="D2" s="201"/>
      <c r="E2" s="201"/>
      <c r="F2" s="201"/>
      <c r="G2" s="202"/>
      <c r="AG2" t="s">
        <v>83</v>
      </c>
    </row>
    <row r="3" spans="1:60" ht="24.95" customHeight="1" x14ac:dyDescent="0.2">
      <c r="A3" s="200" t="s">
        <v>9</v>
      </c>
      <c r="B3" s="49" t="s">
        <v>55</v>
      </c>
      <c r="C3" s="203" t="s">
        <v>56</v>
      </c>
      <c r="D3" s="201"/>
      <c r="E3" s="201"/>
      <c r="F3" s="201"/>
      <c r="G3" s="202"/>
      <c r="AC3" s="178" t="s">
        <v>83</v>
      </c>
      <c r="AG3" t="s">
        <v>84</v>
      </c>
    </row>
    <row r="4" spans="1:60" ht="24.95" customHeight="1" x14ac:dyDescent="0.2">
      <c r="A4" s="204" t="s">
        <v>10</v>
      </c>
      <c r="B4" s="205" t="s">
        <v>52</v>
      </c>
      <c r="C4" s="206" t="s">
        <v>52</v>
      </c>
      <c r="D4" s="207"/>
      <c r="E4" s="207"/>
      <c r="F4" s="207"/>
      <c r="G4" s="208"/>
      <c r="AG4" t="s">
        <v>85</v>
      </c>
    </row>
    <row r="5" spans="1:60" x14ac:dyDescent="0.2">
      <c r="D5" s="10"/>
    </row>
    <row r="6" spans="1:60" ht="38.25" x14ac:dyDescent="0.2">
      <c r="A6" s="210" t="s">
        <v>86</v>
      </c>
      <c r="B6" s="212" t="s">
        <v>87</v>
      </c>
      <c r="C6" s="212" t="s">
        <v>88</v>
      </c>
      <c r="D6" s="211" t="s">
        <v>89</v>
      </c>
      <c r="E6" s="210" t="s">
        <v>90</v>
      </c>
      <c r="F6" s="209" t="s">
        <v>91</v>
      </c>
      <c r="G6" s="210" t="s">
        <v>31</v>
      </c>
      <c r="H6" s="213" t="s">
        <v>32</v>
      </c>
      <c r="I6" s="213" t="s">
        <v>92</v>
      </c>
      <c r="J6" s="213" t="s">
        <v>33</v>
      </c>
      <c r="K6" s="213" t="s">
        <v>93</v>
      </c>
      <c r="L6" s="213" t="s">
        <v>94</v>
      </c>
      <c r="M6" s="213" t="s">
        <v>95</v>
      </c>
      <c r="N6" s="213" t="s">
        <v>96</v>
      </c>
      <c r="O6" s="213" t="s">
        <v>97</v>
      </c>
      <c r="P6" s="213" t="s">
        <v>98</v>
      </c>
      <c r="Q6" s="213" t="s">
        <v>99</v>
      </c>
      <c r="R6" s="213" t="s">
        <v>100</v>
      </c>
      <c r="S6" s="213" t="s">
        <v>101</v>
      </c>
      <c r="T6" s="213" t="s">
        <v>102</v>
      </c>
      <c r="U6" s="213" t="s">
        <v>103</v>
      </c>
      <c r="V6" s="213" t="s">
        <v>104</v>
      </c>
      <c r="W6" s="213" t="s">
        <v>105</v>
      </c>
      <c r="X6" s="213" t="s">
        <v>106</v>
      </c>
      <c r="Y6" s="213" t="s">
        <v>107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8" t="s">
        <v>108</v>
      </c>
      <c r="B8" s="239" t="s">
        <v>52</v>
      </c>
      <c r="C8" s="258" t="s">
        <v>69</v>
      </c>
      <c r="D8" s="240"/>
      <c r="E8" s="241"/>
      <c r="F8" s="242"/>
      <c r="G8" s="243">
        <f>SUMIF(AG9:AG18,"&lt;&gt;NOR",G9:G18)</f>
        <v>0</v>
      </c>
      <c r="H8" s="237"/>
      <c r="I8" s="237">
        <f>SUM(I9:I18)</f>
        <v>0</v>
      </c>
      <c r="J8" s="237"/>
      <c r="K8" s="237">
        <f>SUM(K9:K18)</f>
        <v>0</v>
      </c>
      <c r="L8" s="237"/>
      <c r="M8" s="237">
        <f>SUM(M9:M18)</f>
        <v>0</v>
      </c>
      <c r="N8" s="236"/>
      <c r="O8" s="236">
        <f>SUM(O9:O18)</f>
        <v>4.67</v>
      </c>
      <c r="P8" s="236"/>
      <c r="Q8" s="236">
        <f>SUM(Q9:Q18)</f>
        <v>1.04</v>
      </c>
      <c r="R8" s="237"/>
      <c r="S8" s="237"/>
      <c r="T8" s="237"/>
      <c r="U8" s="237"/>
      <c r="V8" s="237">
        <f>SUM(V9:V18)</f>
        <v>3.14</v>
      </c>
      <c r="W8" s="237"/>
      <c r="X8" s="237"/>
      <c r="Y8" s="237"/>
      <c r="AG8" t="s">
        <v>109</v>
      </c>
    </row>
    <row r="9" spans="1:60" outlineLevel="1" x14ac:dyDescent="0.2">
      <c r="A9" s="251">
        <v>1</v>
      </c>
      <c r="B9" s="252" t="s">
        <v>151</v>
      </c>
      <c r="C9" s="259" t="s">
        <v>152</v>
      </c>
      <c r="D9" s="253" t="s">
        <v>150</v>
      </c>
      <c r="E9" s="254">
        <v>1</v>
      </c>
      <c r="F9" s="255"/>
      <c r="G9" s="256">
        <f>ROUND(E9*F9,2)</f>
        <v>0</v>
      </c>
      <c r="H9" s="235"/>
      <c r="I9" s="234">
        <f>ROUND(E9*H9,2)</f>
        <v>0</v>
      </c>
      <c r="J9" s="235"/>
      <c r="K9" s="234">
        <f>ROUND(E9*J9,2)</f>
        <v>0</v>
      </c>
      <c r="L9" s="234">
        <v>21</v>
      </c>
      <c r="M9" s="234">
        <f>G9*(1+L9/100)</f>
        <v>0</v>
      </c>
      <c r="N9" s="233">
        <v>0</v>
      </c>
      <c r="O9" s="233">
        <f>ROUND(E9*N9,2)</f>
        <v>0</v>
      </c>
      <c r="P9" s="233">
        <v>0.33</v>
      </c>
      <c r="Q9" s="233">
        <f>ROUND(E9*P9,2)</f>
        <v>0.33</v>
      </c>
      <c r="R9" s="234"/>
      <c r="S9" s="234" t="s">
        <v>113</v>
      </c>
      <c r="T9" s="234" t="s">
        <v>113</v>
      </c>
      <c r="U9" s="234">
        <v>0.52649999999999997</v>
      </c>
      <c r="V9" s="234">
        <f>ROUND(E9*U9,2)</f>
        <v>0.53</v>
      </c>
      <c r="W9" s="234"/>
      <c r="X9" s="234" t="s">
        <v>114</v>
      </c>
      <c r="Y9" s="234" t="s">
        <v>115</v>
      </c>
      <c r="Z9" s="214"/>
      <c r="AA9" s="214"/>
      <c r="AB9" s="214"/>
      <c r="AC9" s="214"/>
      <c r="AD9" s="214"/>
      <c r="AE9" s="214"/>
      <c r="AF9" s="214"/>
      <c r="AG9" s="214" t="s">
        <v>116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51">
        <v>2</v>
      </c>
      <c r="B10" s="252" t="s">
        <v>197</v>
      </c>
      <c r="C10" s="259" t="s">
        <v>198</v>
      </c>
      <c r="D10" s="253" t="s">
        <v>150</v>
      </c>
      <c r="E10" s="254">
        <v>1</v>
      </c>
      <c r="F10" s="255"/>
      <c r="G10" s="256">
        <f>ROUND(E10*F10,2)</f>
        <v>0</v>
      </c>
      <c r="H10" s="235"/>
      <c r="I10" s="234">
        <f>ROUND(E10*H10,2)</f>
        <v>0</v>
      </c>
      <c r="J10" s="235"/>
      <c r="K10" s="234">
        <f>ROUND(E10*J10,2)</f>
        <v>0</v>
      </c>
      <c r="L10" s="234">
        <v>21</v>
      </c>
      <c r="M10" s="234">
        <f>G10*(1+L10/100)</f>
        <v>0</v>
      </c>
      <c r="N10" s="233">
        <v>0</v>
      </c>
      <c r="O10" s="233">
        <f>ROUND(E10*N10,2)</f>
        <v>0</v>
      </c>
      <c r="P10" s="233">
        <v>0.22</v>
      </c>
      <c r="Q10" s="233">
        <f>ROUND(E10*P10,2)</f>
        <v>0.22</v>
      </c>
      <c r="R10" s="234"/>
      <c r="S10" s="234" t="s">
        <v>113</v>
      </c>
      <c r="T10" s="234" t="s">
        <v>113</v>
      </c>
      <c r="U10" s="234">
        <v>0.375</v>
      </c>
      <c r="V10" s="234">
        <f>ROUND(E10*U10,2)</f>
        <v>0.38</v>
      </c>
      <c r="W10" s="234"/>
      <c r="X10" s="234" t="s">
        <v>114</v>
      </c>
      <c r="Y10" s="234" t="s">
        <v>115</v>
      </c>
      <c r="Z10" s="214"/>
      <c r="AA10" s="214"/>
      <c r="AB10" s="214"/>
      <c r="AC10" s="214"/>
      <c r="AD10" s="214"/>
      <c r="AE10" s="214"/>
      <c r="AF10" s="214"/>
      <c r="AG10" s="214" t="s">
        <v>116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51">
        <v>3</v>
      </c>
      <c r="B11" s="252" t="s">
        <v>199</v>
      </c>
      <c r="C11" s="259" t="s">
        <v>200</v>
      </c>
      <c r="D11" s="253" t="s">
        <v>150</v>
      </c>
      <c r="E11" s="254">
        <v>1</v>
      </c>
      <c r="F11" s="255"/>
      <c r="G11" s="256">
        <f>ROUND(E11*F11,2)</f>
        <v>0</v>
      </c>
      <c r="H11" s="235"/>
      <c r="I11" s="234">
        <f>ROUND(E11*H11,2)</f>
        <v>0</v>
      </c>
      <c r="J11" s="235"/>
      <c r="K11" s="234">
        <f>ROUND(E11*J11,2)</f>
        <v>0</v>
      </c>
      <c r="L11" s="234">
        <v>21</v>
      </c>
      <c r="M11" s="234">
        <f>G11*(1+L11/100)</f>
        <v>0</v>
      </c>
      <c r="N11" s="233">
        <v>0</v>
      </c>
      <c r="O11" s="233">
        <f>ROUND(E11*N11,2)</f>
        <v>0</v>
      </c>
      <c r="P11" s="233">
        <v>0.22</v>
      </c>
      <c r="Q11" s="233">
        <f>ROUND(E11*P11,2)</f>
        <v>0.22</v>
      </c>
      <c r="R11" s="234"/>
      <c r="S11" s="234" t="s">
        <v>113</v>
      </c>
      <c r="T11" s="234" t="s">
        <v>113</v>
      </c>
      <c r="U11" s="234">
        <v>0.12</v>
      </c>
      <c r="V11" s="234">
        <f>ROUND(E11*U11,2)</f>
        <v>0.12</v>
      </c>
      <c r="W11" s="234"/>
      <c r="X11" s="234" t="s">
        <v>114</v>
      </c>
      <c r="Y11" s="234" t="s">
        <v>115</v>
      </c>
      <c r="Z11" s="214"/>
      <c r="AA11" s="214"/>
      <c r="AB11" s="214"/>
      <c r="AC11" s="214"/>
      <c r="AD11" s="214"/>
      <c r="AE11" s="214"/>
      <c r="AF11" s="214"/>
      <c r="AG11" s="214" t="s">
        <v>116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45">
        <v>4</v>
      </c>
      <c r="B12" s="246" t="s">
        <v>153</v>
      </c>
      <c r="C12" s="260" t="s">
        <v>154</v>
      </c>
      <c r="D12" s="247" t="s">
        <v>112</v>
      </c>
      <c r="E12" s="248">
        <v>1</v>
      </c>
      <c r="F12" s="249"/>
      <c r="G12" s="250">
        <f>ROUND(E12*F12,2)</f>
        <v>0</v>
      </c>
      <c r="H12" s="235"/>
      <c r="I12" s="234">
        <f>ROUND(E12*H12,2)</f>
        <v>0</v>
      </c>
      <c r="J12" s="235"/>
      <c r="K12" s="234">
        <f>ROUND(E12*J12,2)</f>
        <v>0</v>
      </c>
      <c r="L12" s="234">
        <v>21</v>
      </c>
      <c r="M12" s="234">
        <f>G12*(1+L12/100)</f>
        <v>0</v>
      </c>
      <c r="N12" s="233">
        <v>0</v>
      </c>
      <c r="O12" s="233">
        <f>ROUND(E12*N12,2)</f>
        <v>0</v>
      </c>
      <c r="P12" s="233">
        <v>0</v>
      </c>
      <c r="Q12" s="233">
        <f>ROUND(E12*P12,2)</f>
        <v>0</v>
      </c>
      <c r="R12" s="234"/>
      <c r="S12" s="234" t="s">
        <v>113</v>
      </c>
      <c r="T12" s="234" t="s">
        <v>113</v>
      </c>
      <c r="U12" s="234">
        <v>0.20200000000000001</v>
      </c>
      <c r="V12" s="234">
        <f>ROUND(E12*U12,2)</f>
        <v>0.2</v>
      </c>
      <c r="W12" s="234"/>
      <c r="X12" s="234" t="s">
        <v>114</v>
      </c>
      <c r="Y12" s="234" t="s">
        <v>115</v>
      </c>
      <c r="Z12" s="214"/>
      <c r="AA12" s="214"/>
      <c r="AB12" s="214"/>
      <c r="AC12" s="214"/>
      <c r="AD12" s="214"/>
      <c r="AE12" s="214"/>
      <c r="AF12" s="214"/>
      <c r="AG12" s="214" t="s">
        <v>116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2" x14ac:dyDescent="0.2">
      <c r="A13" s="231"/>
      <c r="B13" s="232"/>
      <c r="C13" s="261" t="s">
        <v>155</v>
      </c>
      <c r="D13" s="257"/>
      <c r="E13" s="257"/>
      <c r="F13" s="257"/>
      <c r="G13" s="257"/>
      <c r="H13" s="234"/>
      <c r="I13" s="234"/>
      <c r="J13" s="234"/>
      <c r="K13" s="234"/>
      <c r="L13" s="234"/>
      <c r="M13" s="234"/>
      <c r="N13" s="233"/>
      <c r="O13" s="233"/>
      <c r="P13" s="233"/>
      <c r="Q13" s="233"/>
      <c r="R13" s="234"/>
      <c r="S13" s="234"/>
      <c r="T13" s="234"/>
      <c r="U13" s="234"/>
      <c r="V13" s="234"/>
      <c r="W13" s="234"/>
      <c r="X13" s="234"/>
      <c r="Y13" s="234"/>
      <c r="Z13" s="214"/>
      <c r="AA13" s="214"/>
      <c r="AB13" s="214"/>
      <c r="AC13" s="214"/>
      <c r="AD13" s="214"/>
      <c r="AE13" s="214"/>
      <c r="AF13" s="214"/>
      <c r="AG13" s="214" t="s">
        <v>120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ht="22.5" outlineLevel="1" x14ac:dyDescent="0.2">
      <c r="A14" s="251">
        <v>5</v>
      </c>
      <c r="B14" s="252" t="s">
        <v>158</v>
      </c>
      <c r="C14" s="259" t="s">
        <v>159</v>
      </c>
      <c r="D14" s="253" t="s">
        <v>160</v>
      </c>
      <c r="E14" s="254">
        <v>1</v>
      </c>
      <c r="F14" s="255"/>
      <c r="G14" s="256">
        <f>ROUND(E14*F14,2)</f>
        <v>0</v>
      </c>
      <c r="H14" s="235"/>
      <c r="I14" s="234">
        <f>ROUND(E14*H14,2)</f>
        <v>0</v>
      </c>
      <c r="J14" s="235"/>
      <c r="K14" s="234">
        <f>ROUND(E14*J14,2)</f>
        <v>0</v>
      </c>
      <c r="L14" s="234">
        <v>21</v>
      </c>
      <c r="M14" s="234">
        <f>G14*(1+L14/100)</f>
        <v>0</v>
      </c>
      <c r="N14" s="233">
        <v>0</v>
      </c>
      <c r="O14" s="233">
        <f>ROUND(E14*N14,2)</f>
        <v>0</v>
      </c>
      <c r="P14" s="233">
        <v>0.27</v>
      </c>
      <c r="Q14" s="233">
        <f>ROUND(E14*P14,2)</f>
        <v>0.27</v>
      </c>
      <c r="R14" s="234"/>
      <c r="S14" s="234" t="s">
        <v>113</v>
      </c>
      <c r="T14" s="234" t="s">
        <v>125</v>
      </c>
      <c r="U14" s="234">
        <v>0.30875999999999998</v>
      </c>
      <c r="V14" s="234">
        <f>ROUND(E14*U14,2)</f>
        <v>0.31</v>
      </c>
      <c r="W14" s="234"/>
      <c r="X14" s="234" t="s">
        <v>126</v>
      </c>
      <c r="Y14" s="234" t="s">
        <v>115</v>
      </c>
      <c r="Z14" s="214"/>
      <c r="AA14" s="214"/>
      <c r="AB14" s="214"/>
      <c r="AC14" s="214"/>
      <c r="AD14" s="214"/>
      <c r="AE14" s="214"/>
      <c r="AF14" s="214"/>
      <c r="AG14" s="214" t="s">
        <v>127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51">
        <v>6</v>
      </c>
      <c r="B15" s="252" t="s">
        <v>128</v>
      </c>
      <c r="C15" s="259" t="s">
        <v>129</v>
      </c>
      <c r="D15" s="253" t="s">
        <v>112</v>
      </c>
      <c r="E15" s="254">
        <v>1</v>
      </c>
      <c r="F15" s="255"/>
      <c r="G15" s="256">
        <f>ROUND(E15*F15,2)</f>
        <v>0</v>
      </c>
      <c r="H15" s="235"/>
      <c r="I15" s="234">
        <f>ROUND(E15*H15,2)</f>
        <v>0</v>
      </c>
      <c r="J15" s="235"/>
      <c r="K15" s="234">
        <f>ROUND(E15*J15,2)</f>
        <v>0</v>
      </c>
      <c r="L15" s="234">
        <v>21</v>
      </c>
      <c r="M15" s="234">
        <f>G15*(1+L15/100)</f>
        <v>0</v>
      </c>
      <c r="N15" s="233">
        <v>1.67</v>
      </c>
      <c r="O15" s="233">
        <f>ROUND(E15*N15,2)</f>
        <v>1.67</v>
      </c>
      <c r="P15" s="233">
        <v>0</v>
      </c>
      <c r="Q15" s="233">
        <f>ROUND(E15*P15,2)</f>
        <v>0</v>
      </c>
      <c r="R15" s="234"/>
      <c r="S15" s="234" t="s">
        <v>113</v>
      </c>
      <c r="T15" s="234" t="s">
        <v>125</v>
      </c>
      <c r="U15" s="234">
        <v>1.5980000000000001</v>
      </c>
      <c r="V15" s="234">
        <f>ROUND(E15*U15,2)</f>
        <v>1.6</v>
      </c>
      <c r="W15" s="234"/>
      <c r="X15" s="234" t="s">
        <v>126</v>
      </c>
      <c r="Y15" s="234" t="s">
        <v>115</v>
      </c>
      <c r="Z15" s="214"/>
      <c r="AA15" s="214"/>
      <c r="AB15" s="214"/>
      <c r="AC15" s="214"/>
      <c r="AD15" s="214"/>
      <c r="AE15" s="214"/>
      <c r="AF15" s="214"/>
      <c r="AG15" s="214" t="s">
        <v>127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51">
        <v>7</v>
      </c>
      <c r="B16" s="252" t="s">
        <v>161</v>
      </c>
      <c r="C16" s="259" t="s">
        <v>162</v>
      </c>
      <c r="D16" s="253" t="s">
        <v>135</v>
      </c>
      <c r="E16" s="254">
        <v>1</v>
      </c>
      <c r="F16" s="255"/>
      <c r="G16" s="256">
        <f>ROUND(E16*F16,2)</f>
        <v>0</v>
      </c>
      <c r="H16" s="235"/>
      <c r="I16" s="234">
        <f>ROUND(E16*H16,2)</f>
        <v>0</v>
      </c>
      <c r="J16" s="235"/>
      <c r="K16" s="234">
        <f>ROUND(E16*J16,2)</f>
        <v>0</v>
      </c>
      <c r="L16" s="234">
        <v>21</v>
      </c>
      <c r="M16" s="234">
        <f>G16*(1+L16/100)</f>
        <v>0</v>
      </c>
      <c r="N16" s="233">
        <v>1</v>
      </c>
      <c r="O16" s="233">
        <f>ROUND(E16*N16,2)</f>
        <v>1</v>
      </c>
      <c r="P16" s="233">
        <v>0</v>
      </c>
      <c r="Q16" s="233">
        <f>ROUND(E16*P16,2)</f>
        <v>0</v>
      </c>
      <c r="R16" s="234" t="s">
        <v>163</v>
      </c>
      <c r="S16" s="234" t="s">
        <v>113</v>
      </c>
      <c r="T16" s="234" t="s">
        <v>113</v>
      </c>
      <c r="U16" s="234">
        <v>0</v>
      </c>
      <c r="V16" s="234">
        <f>ROUND(E16*U16,2)</f>
        <v>0</v>
      </c>
      <c r="W16" s="234"/>
      <c r="X16" s="234" t="s">
        <v>164</v>
      </c>
      <c r="Y16" s="234" t="s">
        <v>115</v>
      </c>
      <c r="Z16" s="214"/>
      <c r="AA16" s="214"/>
      <c r="AB16" s="214"/>
      <c r="AC16" s="214"/>
      <c r="AD16" s="214"/>
      <c r="AE16" s="214"/>
      <c r="AF16" s="214"/>
      <c r="AG16" s="214" t="s">
        <v>165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51">
        <v>8</v>
      </c>
      <c r="B17" s="252" t="s">
        <v>166</v>
      </c>
      <c r="C17" s="259" t="s">
        <v>167</v>
      </c>
      <c r="D17" s="253" t="s">
        <v>135</v>
      </c>
      <c r="E17" s="254">
        <v>1</v>
      </c>
      <c r="F17" s="255"/>
      <c r="G17" s="256">
        <f>ROUND(E17*F17,2)</f>
        <v>0</v>
      </c>
      <c r="H17" s="235"/>
      <c r="I17" s="234">
        <f>ROUND(E17*H17,2)</f>
        <v>0</v>
      </c>
      <c r="J17" s="235"/>
      <c r="K17" s="234">
        <f>ROUND(E17*J17,2)</f>
        <v>0</v>
      </c>
      <c r="L17" s="234">
        <v>21</v>
      </c>
      <c r="M17" s="234">
        <f>G17*(1+L17/100)</f>
        <v>0</v>
      </c>
      <c r="N17" s="233">
        <v>1</v>
      </c>
      <c r="O17" s="233">
        <f>ROUND(E17*N17,2)</f>
        <v>1</v>
      </c>
      <c r="P17" s="233">
        <v>0</v>
      </c>
      <c r="Q17" s="233">
        <f>ROUND(E17*P17,2)</f>
        <v>0</v>
      </c>
      <c r="R17" s="234" t="s">
        <v>163</v>
      </c>
      <c r="S17" s="234" t="s">
        <v>113</v>
      </c>
      <c r="T17" s="234" t="s">
        <v>113</v>
      </c>
      <c r="U17" s="234">
        <v>0</v>
      </c>
      <c r="V17" s="234">
        <f>ROUND(E17*U17,2)</f>
        <v>0</v>
      </c>
      <c r="W17" s="234"/>
      <c r="X17" s="234" t="s">
        <v>164</v>
      </c>
      <c r="Y17" s="234" t="s">
        <v>115</v>
      </c>
      <c r="Z17" s="214"/>
      <c r="AA17" s="214"/>
      <c r="AB17" s="214"/>
      <c r="AC17" s="214"/>
      <c r="AD17" s="214"/>
      <c r="AE17" s="214"/>
      <c r="AF17" s="214"/>
      <c r="AG17" s="214" t="s">
        <v>165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51">
        <v>9</v>
      </c>
      <c r="B18" s="252" t="s">
        <v>168</v>
      </c>
      <c r="C18" s="259" t="s">
        <v>169</v>
      </c>
      <c r="D18" s="253" t="s">
        <v>135</v>
      </c>
      <c r="E18" s="254">
        <v>1</v>
      </c>
      <c r="F18" s="255"/>
      <c r="G18" s="256">
        <f>ROUND(E18*F18,2)</f>
        <v>0</v>
      </c>
      <c r="H18" s="235"/>
      <c r="I18" s="234">
        <f>ROUND(E18*H18,2)</f>
        <v>0</v>
      </c>
      <c r="J18" s="235"/>
      <c r="K18" s="234">
        <f>ROUND(E18*J18,2)</f>
        <v>0</v>
      </c>
      <c r="L18" s="234">
        <v>21</v>
      </c>
      <c r="M18" s="234">
        <f>G18*(1+L18/100)</f>
        <v>0</v>
      </c>
      <c r="N18" s="233">
        <v>1</v>
      </c>
      <c r="O18" s="233">
        <f>ROUND(E18*N18,2)</f>
        <v>1</v>
      </c>
      <c r="P18" s="233">
        <v>0</v>
      </c>
      <c r="Q18" s="233">
        <f>ROUND(E18*P18,2)</f>
        <v>0</v>
      </c>
      <c r="R18" s="234" t="s">
        <v>163</v>
      </c>
      <c r="S18" s="234" t="s">
        <v>113</v>
      </c>
      <c r="T18" s="234" t="s">
        <v>113</v>
      </c>
      <c r="U18" s="234">
        <v>0</v>
      </c>
      <c r="V18" s="234">
        <f>ROUND(E18*U18,2)</f>
        <v>0</v>
      </c>
      <c r="W18" s="234"/>
      <c r="X18" s="234" t="s">
        <v>164</v>
      </c>
      <c r="Y18" s="234" t="s">
        <v>115</v>
      </c>
      <c r="Z18" s="214"/>
      <c r="AA18" s="214"/>
      <c r="AB18" s="214"/>
      <c r="AC18" s="214"/>
      <c r="AD18" s="214"/>
      <c r="AE18" s="214"/>
      <c r="AF18" s="214"/>
      <c r="AG18" s="214" t="s">
        <v>165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x14ac:dyDescent="0.2">
      <c r="A19" s="238" t="s">
        <v>108</v>
      </c>
      <c r="B19" s="239" t="s">
        <v>70</v>
      </c>
      <c r="C19" s="258" t="s">
        <v>71</v>
      </c>
      <c r="D19" s="240"/>
      <c r="E19" s="241"/>
      <c r="F19" s="242"/>
      <c r="G19" s="243">
        <f>SUMIF(AG20:AG23,"&lt;&gt;NOR",G20:G23)</f>
        <v>0</v>
      </c>
      <c r="H19" s="237"/>
      <c r="I19" s="237">
        <f>SUM(I20:I23)</f>
        <v>0</v>
      </c>
      <c r="J19" s="237"/>
      <c r="K19" s="237">
        <f>SUM(K20:K23)</f>
        <v>0</v>
      </c>
      <c r="L19" s="237"/>
      <c r="M19" s="237">
        <f>SUM(M20:M23)</f>
        <v>0</v>
      </c>
      <c r="N19" s="236"/>
      <c r="O19" s="236">
        <f>SUM(O20:O23)</f>
        <v>0.72</v>
      </c>
      <c r="P19" s="236"/>
      <c r="Q19" s="236">
        <f>SUM(Q20:Q23)</f>
        <v>0</v>
      </c>
      <c r="R19" s="237"/>
      <c r="S19" s="237"/>
      <c r="T19" s="237"/>
      <c r="U19" s="237"/>
      <c r="V19" s="237">
        <f>SUM(V20:V23)</f>
        <v>0.18000000000000002</v>
      </c>
      <c r="W19" s="237"/>
      <c r="X19" s="237"/>
      <c r="Y19" s="237"/>
      <c r="AG19" t="s">
        <v>109</v>
      </c>
    </row>
    <row r="20" spans="1:60" ht="22.5" outlineLevel="1" x14ac:dyDescent="0.2">
      <c r="A20" s="251">
        <v>10</v>
      </c>
      <c r="B20" s="252" t="s">
        <v>201</v>
      </c>
      <c r="C20" s="259" t="s">
        <v>202</v>
      </c>
      <c r="D20" s="253" t="s">
        <v>150</v>
      </c>
      <c r="E20" s="254">
        <v>1</v>
      </c>
      <c r="F20" s="255"/>
      <c r="G20" s="256">
        <f>ROUND(E20*F20,2)</f>
        <v>0</v>
      </c>
      <c r="H20" s="235"/>
      <c r="I20" s="234">
        <f>ROUND(E20*H20,2)</f>
        <v>0</v>
      </c>
      <c r="J20" s="235"/>
      <c r="K20" s="234">
        <f>ROUND(E20*J20,2)</f>
        <v>0</v>
      </c>
      <c r="L20" s="234">
        <v>21</v>
      </c>
      <c r="M20" s="234">
        <f>G20*(1+L20/100)</f>
        <v>0</v>
      </c>
      <c r="N20" s="233">
        <v>4.0000000000000002E-4</v>
      </c>
      <c r="O20" s="233">
        <f>ROUND(E20*N20,2)</f>
        <v>0</v>
      </c>
      <c r="P20" s="233">
        <v>0</v>
      </c>
      <c r="Q20" s="233">
        <f>ROUND(E20*P20,2)</f>
        <v>0</v>
      </c>
      <c r="R20" s="234"/>
      <c r="S20" s="234" t="s">
        <v>113</v>
      </c>
      <c r="T20" s="234" t="s">
        <v>113</v>
      </c>
      <c r="U20" s="234">
        <v>2E-3</v>
      </c>
      <c r="V20" s="234">
        <f>ROUND(E20*U20,2)</f>
        <v>0</v>
      </c>
      <c r="W20" s="234"/>
      <c r="X20" s="234" t="s">
        <v>114</v>
      </c>
      <c r="Y20" s="234" t="s">
        <v>115</v>
      </c>
      <c r="Z20" s="214"/>
      <c r="AA20" s="214"/>
      <c r="AB20" s="214"/>
      <c r="AC20" s="214"/>
      <c r="AD20" s="214"/>
      <c r="AE20" s="214"/>
      <c r="AF20" s="214"/>
      <c r="AG20" s="214" t="s">
        <v>116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51">
        <v>11</v>
      </c>
      <c r="B21" s="252" t="s">
        <v>203</v>
      </c>
      <c r="C21" s="259" t="s">
        <v>204</v>
      </c>
      <c r="D21" s="253" t="s">
        <v>150</v>
      </c>
      <c r="E21" s="254">
        <v>1</v>
      </c>
      <c r="F21" s="255"/>
      <c r="G21" s="256">
        <f>ROUND(E21*F21,2)</f>
        <v>0</v>
      </c>
      <c r="H21" s="235"/>
      <c r="I21" s="234">
        <f>ROUND(E21*H21,2)</f>
        <v>0</v>
      </c>
      <c r="J21" s="235"/>
      <c r="K21" s="234">
        <f>ROUND(E21*J21,2)</f>
        <v>0</v>
      </c>
      <c r="L21" s="234">
        <v>21</v>
      </c>
      <c r="M21" s="234">
        <f>G21*(1+L21/100)</f>
        <v>0</v>
      </c>
      <c r="N21" s="233">
        <v>0.12966</v>
      </c>
      <c r="O21" s="233">
        <f>ROUND(E21*N21,2)</f>
        <v>0.13</v>
      </c>
      <c r="P21" s="233">
        <v>0</v>
      </c>
      <c r="Q21" s="233">
        <f>ROUND(E21*P21,2)</f>
        <v>0</v>
      </c>
      <c r="R21" s="234"/>
      <c r="S21" s="234" t="s">
        <v>113</v>
      </c>
      <c r="T21" s="234" t="s">
        <v>113</v>
      </c>
      <c r="U21" s="234">
        <v>7.1999999999999995E-2</v>
      </c>
      <c r="V21" s="234">
        <f>ROUND(E21*U21,2)</f>
        <v>7.0000000000000007E-2</v>
      </c>
      <c r="W21" s="234"/>
      <c r="X21" s="234" t="s">
        <v>114</v>
      </c>
      <c r="Y21" s="234" t="s">
        <v>115</v>
      </c>
      <c r="Z21" s="214"/>
      <c r="AA21" s="214"/>
      <c r="AB21" s="214"/>
      <c r="AC21" s="214"/>
      <c r="AD21" s="214"/>
      <c r="AE21" s="214"/>
      <c r="AF21" s="214"/>
      <c r="AG21" s="214" t="s">
        <v>116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51">
        <v>12</v>
      </c>
      <c r="B22" s="252" t="s">
        <v>205</v>
      </c>
      <c r="C22" s="259" t="s">
        <v>206</v>
      </c>
      <c r="D22" s="253" t="s">
        <v>150</v>
      </c>
      <c r="E22" s="254">
        <v>1</v>
      </c>
      <c r="F22" s="255"/>
      <c r="G22" s="256">
        <f>ROUND(E22*F22,2)</f>
        <v>0</v>
      </c>
      <c r="H22" s="235"/>
      <c r="I22" s="234">
        <f>ROUND(E22*H22,2)</f>
        <v>0</v>
      </c>
      <c r="J22" s="235"/>
      <c r="K22" s="234">
        <f>ROUND(E22*J22,2)</f>
        <v>0</v>
      </c>
      <c r="L22" s="234">
        <v>21</v>
      </c>
      <c r="M22" s="234">
        <f>G22*(1+L22/100)</f>
        <v>0</v>
      </c>
      <c r="N22" s="233">
        <v>0.12715000000000001</v>
      </c>
      <c r="O22" s="233">
        <f>ROUND(E22*N22,2)</f>
        <v>0.13</v>
      </c>
      <c r="P22" s="233">
        <v>0</v>
      </c>
      <c r="Q22" s="233">
        <f>ROUND(E22*P22,2)</f>
        <v>0</v>
      </c>
      <c r="R22" s="234"/>
      <c r="S22" s="234" t="s">
        <v>113</v>
      </c>
      <c r="T22" s="234" t="s">
        <v>113</v>
      </c>
      <c r="U22" s="234">
        <v>7.1999999999999995E-2</v>
      </c>
      <c r="V22" s="234">
        <f>ROUND(E22*U22,2)</f>
        <v>7.0000000000000007E-2</v>
      </c>
      <c r="W22" s="234"/>
      <c r="X22" s="234" t="s">
        <v>114</v>
      </c>
      <c r="Y22" s="234" t="s">
        <v>115</v>
      </c>
      <c r="Z22" s="214"/>
      <c r="AA22" s="214"/>
      <c r="AB22" s="214"/>
      <c r="AC22" s="214"/>
      <c r="AD22" s="214"/>
      <c r="AE22" s="214"/>
      <c r="AF22" s="214"/>
      <c r="AG22" s="214" t="s">
        <v>116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ht="22.5" outlineLevel="1" x14ac:dyDescent="0.2">
      <c r="A23" s="251">
        <v>13</v>
      </c>
      <c r="B23" s="252" t="s">
        <v>174</v>
      </c>
      <c r="C23" s="259" t="s">
        <v>175</v>
      </c>
      <c r="D23" s="253" t="s">
        <v>176</v>
      </c>
      <c r="E23" s="254">
        <v>1</v>
      </c>
      <c r="F23" s="255"/>
      <c r="G23" s="256">
        <f>ROUND(E23*F23,2)</f>
        <v>0</v>
      </c>
      <c r="H23" s="235"/>
      <c r="I23" s="234">
        <f>ROUND(E23*H23,2)</f>
        <v>0</v>
      </c>
      <c r="J23" s="235"/>
      <c r="K23" s="234">
        <f>ROUND(E23*J23,2)</f>
        <v>0</v>
      </c>
      <c r="L23" s="234">
        <v>21</v>
      </c>
      <c r="M23" s="234">
        <f>G23*(1+L23/100)</f>
        <v>0</v>
      </c>
      <c r="N23" s="233">
        <v>0.46</v>
      </c>
      <c r="O23" s="233">
        <f>ROUND(E23*N23,2)</f>
        <v>0.46</v>
      </c>
      <c r="P23" s="233">
        <v>0</v>
      </c>
      <c r="Q23" s="233">
        <f>ROUND(E23*P23,2)</f>
        <v>0</v>
      </c>
      <c r="R23" s="234"/>
      <c r="S23" s="234" t="s">
        <v>113</v>
      </c>
      <c r="T23" s="234" t="s">
        <v>125</v>
      </c>
      <c r="U23" s="234">
        <v>3.6360000000000003E-2</v>
      </c>
      <c r="V23" s="234">
        <f>ROUND(E23*U23,2)</f>
        <v>0.04</v>
      </c>
      <c r="W23" s="234"/>
      <c r="X23" s="234" t="s">
        <v>126</v>
      </c>
      <c r="Y23" s="234" t="s">
        <v>115</v>
      </c>
      <c r="Z23" s="214"/>
      <c r="AA23" s="214"/>
      <c r="AB23" s="214"/>
      <c r="AC23" s="214"/>
      <c r="AD23" s="214"/>
      <c r="AE23" s="214"/>
      <c r="AF23" s="214"/>
      <c r="AG23" s="214" t="s">
        <v>127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x14ac:dyDescent="0.2">
      <c r="A24" s="238" t="s">
        <v>108</v>
      </c>
      <c r="B24" s="239" t="s">
        <v>74</v>
      </c>
      <c r="C24" s="258" t="s">
        <v>75</v>
      </c>
      <c r="D24" s="240"/>
      <c r="E24" s="241"/>
      <c r="F24" s="242"/>
      <c r="G24" s="243">
        <f>SUMIF(AG25:AG27,"&lt;&gt;NOR",G25:G27)</f>
        <v>0</v>
      </c>
      <c r="H24" s="237"/>
      <c r="I24" s="237">
        <f>SUM(I25:I27)</f>
        <v>0</v>
      </c>
      <c r="J24" s="237"/>
      <c r="K24" s="237">
        <f>SUM(K25:K27)</f>
        <v>0</v>
      </c>
      <c r="L24" s="237"/>
      <c r="M24" s="237">
        <f>SUM(M25:M27)</f>
        <v>0</v>
      </c>
      <c r="N24" s="236"/>
      <c r="O24" s="236">
        <f>SUM(O25:O27)</f>
        <v>0</v>
      </c>
      <c r="P24" s="236"/>
      <c r="Q24" s="236">
        <f>SUM(Q25:Q27)</f>
        <v>0</v>
      </c>
      <c r="R24" s="237"/>
      <c r="S24" s="237"/>
      <c r="T24" s="237"/>
      <c r="U24" s="237"/>
      <c r="V24" s="237">
        <f>SUM(V25:V27)</f>
        <v>0.13</v>
      </c>
      <c r="W24" s="237"/>
      <c r="X24" s="237"/>
      <c r="Y24" s="237"/>
      <c r="AG24" t="s">
        <v>109</v>
      </c>
    </row>
    <row r="25" spans="1:60" outlineLevel="1" x14ac:dyDescent="0.2">
      <c r="A25" s="245">
        <v>14</v>
      </c>
      <c r="B25" s="246" t="s">
        <v>207</v>
      </c>
      <c r="C25" s="260" t="s">
        <v>208</v>
      </c>
      <c r="D25" s="247" t="s">
        <v>132</v>
      </c>
      <c r="E25" s="248">
        <v>1</v>
      </c>
      <c r="F25" s="249"/>
      <c r="G25" s="250">
        <f>ROUND(E25*F25,2)</f>
        <v>0</v>
      </c>
      <c r="H25" s="235"/>
      <c r="I25" s="234">
        <f>ROUND(E25*H25,2)</f>
        <v>0</v>
      </c>
      <c r="J25" s="235"/>
      <c r="K25" s="234">
        <f>ROUND(E25*J25,2)</f>
        <v>0</v>
      </c>
      <c r="L25" s="234">
        <v>21</v>
      </c>
      <c r="M25" s="234">
        <f>G25*(1+L25/100)</f>
        <v>0</v>
      </c>
      <c r="N25" s="233">
        <v>1E-4</v>
      </c>
      <c r="O25" s="233">
        <f>ROUND(E25*N25,2)</f>
        <v>0</v>
      </c>
      <c r="P25" s="233">
        <v>0</v>
      </c>
      <c r="Q25" s="233">
        <f>ROUND(E25*P25,2)</f>
        <v>0</v>
      </c>
      <c r="R25" s="234"/>
      <c r="S25" s="234" t="s">
        <v>113</v>
      </c>
      <c r="T25" s="234" t="s">
        <v>113</v>
      </c>
      <c r="U25" s="234">
        <v>6.5000000000000002E-2</v>
      </c>
      <c r="V25" s="234">
        <f>ROUND(E25*U25,2)</f>
        <v>7.0000000000000007E-2</v>
      </c>
      <c r="W25" s="234"/>
      <c r="X25" s="234" t="s">
        <v>114</v>
      </c>
      <c r="Y25" s="234" t="s">
        <v>115</v>
      </c>
      <c r="Z25" s="214"/>
      <c r="AA25" s="214"/>
      <c r="AB25" s="214"/>
      <c r="AC25" s="214"/>
      <c r="AD25" s="214"/>
      <c r="AE25" s="214"/>
      <c r="AF25" s="214"/>
      <c r="AG25" s="214" t="s">
        <v>116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2" x14ac:dyDescent="0.2">
      <c r="A26" s="231"/>
      <c r="B26" s="232"/>
      <c r="C26" s="261" t="s">
        <v>209</v>
      </c>
      <c r="D26" s="257"/>
      <c r="E26" s="257"/>
      <c r="F26" s="257"/>
      <c r="G26" s="257"/>
      <c r="H26" s="234"/>
      <c r="I26" s="234"/>
      <c r="J26" s="234"/>
      <c r="K26" s="234"/>
      <c r="L26" s="234"/>
      <c r="M26" s="234"/>
      <c r="N26" s="233"/>
      <c r="O26" s="233"/>
      <c r="P26" s="233"/>
      <c r="Q26" s="233"/>
      <c r="R26" s="234"/>
      <c r="S26" s="234"/>
      <c r="T26" s="234"/>
      <c r="U26" s="234"/>
      <c r="V26" s="234"/>
      <c r="W26" s="234"/>
      <c r="X26" s="234"/>
      <c r="Y26" s="234"/>
      <c r="Z26" s="214"/>
      <c r="AA26" s="214"/>
      <c r="AB26" s="214"/>
      <c r="AC26" s="214"/>
      <c r="AD26" s="214"/>
      <c r="AE26" s="214"/>
      <c r="AF26" s="214"/>
      <c r="AG26" s="214" t="s">
        <v>120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51">
        <v>15</v>
      </c>
      <c r="B27" s="252" t="s">
        <v>210</v>
      </c>
      <c r="C27" s="259" t="s">
        <v>211</v>
      </c>
      <c r="D27" s="253" t="s">
        <v>132</v>
      </c>
      <c r="E27" s="254">
        <v>1</v>
      </c>
      <c r="F27" s="255"/>
      <c r="G27" s="256">
        <f>ROUND(E27*F27,2)</f>
        <v>0</v>
      </c>
      <c r="H27" s="235"/>
      <c r="I27" s="234">
        <f>ROUND(E27*H27,2)</f>
        <v>0</v>
      </c>
      <c r="J27" s="235"/>
      <c r="K27" s="234">
        <f>ROUND(E27*J27,2)</f>
        <v>0</v>
      </c>
      <c r="L27" s="234">
        <v>21</v>
      </c>
      <c r="M27" s="234">
        <f>G27*(1+L27/100)</f>
        <v>0</v>
      </c>
      <c r="N27" s="233">
        <v>0</v>
      </c>
      <c r="O27" s="233">
        <f>ROUND(E27*N27,2)</f>
        <v>0</v>
      </c>
      <c r="P27" s="233">
        <v>0</v>
      </c>
      <c r="Q27" s="233">
        <f>ROUND(E27*P27,2)</f>
        <v>0</v>
      </c>
      <c r="R27" s="234"/>
      <c r="S27" s="234" t="s">
        <v>113</v>
      </c>
      <c r="T27" s="234" t="s">
        <v>113</v>
      </c>
      <c r="U27" s="234">
        <v>5.5E-2</v>
      </c>
      <c r="V27" s="234">
        <f>ROUND(E27*U27,2)</f>
        <v>0.06</v>
      </c>
      <c r="W27" s="234"/>
      <c r="X27" s="234" t="s">
        <v>114</v>
      </c>
      <c r="Y27" s="234" t="s">
        <v>115</v>
      </c>
      <c r="Z27" s="214"/>
      <c r="AA27" s="214"/>
      <c r="AB27" s="214"/>
      <c r="AC27" s="214"/>
      <c r="AD27" s="214"/>
      <c r="AE27" s="214"/>
      <c r="AF27" s="214"/>
      <c r="AG27" s="214" t="s">
        <v>116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x14ac:dyDescent="0.2">
      <c r="A28" s="238" t="s">
        <v>108</v>
      </c>
      <c r="B28" s="239" t="s">
        <v>76</v>
      </c>
      <c r="C28" s="258" t="s">
        <v>77</v>
      </c>
      <c r="D28" s="240"/>
      <c r="E28" s="241"/>
      <c r="F28" s="242"/>
      <c r="G28" s="243">
        <f>SUMIF(AG29:AG30,"&lt;&gt;NOR",G29:G30)</f>
        <v>0</v>
      </c>
      <c r="H28" s="237"/>
      <c r="I28" s="237">
        <f>SUM(I29:I30)</f>
        <v>0</v>
      </c>
      <c r="J28" s="237"/>
      <c r="K28" s="237">
        <f>SUM(K29:K30)</f>
        <v>0</v>
      </c>
      <c r="L28" s="237"/>
      <c r="M28" s="237">
        <f>SUM(M29:M30)</f>
        <v>0</v>
      </c>
      <c r="N28" s="236"/>
      <c r="O28" s="236">
        <f>SUM(O29:O30)</f>
        <v>0</v>
      </c>
      <c r="P28" s="236"/>
      <c r="Q28" s="236">
        <f>SUM(Q29:Q30)</f>
        <v>0</v>
      </c>
      <c r="R28" s="237"/>
      <c r="S28" s="237"/>
      <c r="T28" s="237"/>
      <c r="U28" s="237"/>
      <c r="V28" s="237">
        <f>SUM(V29:V30)</f>
        <v>0</v>
      </c>
      <c r="W28" s="237"/>
      <c r="X28" s="237"/>
      <c r="Y28" s="237"/>
      <c r="AG28" t="s">
        <v>109</v>
      </c>
    </row>
    <row r="29" spans="1:60" ht="22.5" outlineLevel="1" x14ac:dyDescent="0.2">
      <c r="A29" s="251">
        <v>16</v>
      </c>
      <c r="B29" s="252" t="s">
        <v>212</v>
      </c>
      <c r="C29" s="259" t="s">
        <v>213</v>
      </c>
      <c r="D29" s="253" t="s">
        <v>135</v>
      </c>
      <c r="E29" s="254">
        <v>1</v>
      </c>
      <c r="F29" s="255"/>
      <c r="G29" s="256">
        <f>ROUND(E29*F29,2)</f>
        <v>0</v>
      </c>
      <c r="H29" s="235"/>
      <c r="I29" s="234">
        <f>ROUND(E29*H29,2)</f>
        <v>0</v>
      </c>
      <c r="J29" s="235"/>
      <c r="K29" s="234">
        <f>ROUND(E29*J29,2)</f>
        <v>0</v>
      </c>
      <c r="L29" s="234">
        <v>21</v>
      </c>
      <c r="M29" s="234">
        <f>G29*(1+L29/100)</f>
        <v>0</v>
      </c>
      <c r="N29" s="233">
        <v>0</v>
      </c>
      <c r="O29" s="233">
        <f>ROUND(E29*N29,2)</f>
        <v>0</v>
      </c>
      <c r="P29" s="233">
        <v>0</v>
      </c>
      <c r="Q29" s="233">
        <f>ROUND(E29*P29,2)</f>
        <v>0</v>
      </c>
      <c r="R29" s="234"/>
      <c r="S29" s="234" t="s">
        <v>113</v>
      </c>
      <c r="T29" s="234" t="s">
        <v>113</v>
      </c>
      <c r="U29" s="234">
        <v>0</v>
      </c>
      <c r="V29" s="234">
        <f>ROUND(E29*U29,2)</f>
        <v>0</v>
      </c>
      <c r="W29" s="234"/>
      <c r="X29" s="234" t="s">
        <v>114</v>
      </c>
      <c r="Y29" s="234" t="s">
        <v>115</v>
      </c>
      <c r="Z29" s="214"/>
      <c r="AA29" s="214"/>
      <c r="AB29" s="214"/>
      <c r="AC29" s="214"/>
      <c r="AD29" s="214"/>
      <c r="AE29" s="214"/>
      <c r="AF29" s="214"/>
      <c r="AG29" s="214" t="s">
        <v>116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22.5" outlineLevel="1" x14ac:dyDescent="0.2">
      <c r="A30" s="251">
        <v>17</v>
      </c>
      <c r="B30" s="252" t="s">
        <v>189</v>
      </c>
      <c r="C30" s="259" t="s">
        <v>190</v>
      </c>
      <c r="D30" s="253" t="s">
        <v>135</v>
      </c>
      <c r="E30" s="254">
        <v>1</v>
      </c>
      <c r="F30" s="255"/>
      <c r="G30" s="256">
        <f>ROUND(E30*F30,2)</f>
        <v>0</v>
      </c>
      <c r="H30" s="235"/>
      <c r="I30" s="234">
        <f>ROUND(E30*H30,2)</f>
        <v>0</v>
      </c>
      <c r="J30" s="235"/>
      <c r="K30" s="234">
        <f>ROUND(E30*J30,2)</f>
        <v>0</v>
      </c>
      <c r="L30" s="234">
        <v>21</v>
      </c>
      <c r="M30" s="234">
        <f>G30*(1+L30/100)</f>
        <v>0</v>
      </c>
      <c r="N30" s="233">
        <v>0</v>
      </c>
      <c r="O30" s="233">
        <f>ROUND(E30*N30,2)</f>
        <v>0</v>
      </c>
      <c r="P30" s="233">
        <v>0</v>
      </c>
      <c r="Q30" s="233">
        <f>ROUND(E30*P30,2)</f>
        <v>0</v>
      </c>
      <c r="R30" s="234"/>
      <c r="S30" s="234" t="s">
        <v>113</v>
      </c>
      <c r="T30" s="234" t="s">
        <v>113</v>
      </c>
      <c r="U30" s="234">
        <v>0</v>
      </c>
      <c r="V30" s="234">
        <f>ROUND(E30*U30,2)</f>
        <v>0</v>
      </c>
      <c r="W30" s="234"/>
      <c r="X30" s="234" t="s">
        <v>114</v>
      </c>
      <c r="Y30" s="234" t="s">
        <v>115</v>
      </c>
      <c r="Z30" s="214"/>
      <c r="AA30" s="214"/>
      <c r="AB30" s="214"/>
      <c r="AC30" s="214"/>
      <c r="AD30" s="214"/>
      <c r="AE30" s="214"/>
      <c r="AF30" s="214"/>
      <c r="AG30" s="214" t="s">
        <v>116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x14ac:dyDescent="0.2">
      <c r="A31" s="238" t="s">
        <v>108</v>
      </c>
      <c r="B31" s="239" t="s">
        <v>78</v>
      </c>
      <c r="C31" s="258" t="s">
        <v>77</v>
      </c>
      <c r="D31" s="240"/>
      <c r="E31" s="241"/>
      <c r="F31" s="242"/>
      <c r="G31" s="243">
        <f>SUMIF(AG32:AG34,"&lt;&gt;NOR",G32:G34)</f>
        <v>0</v>
      </c>
      <c r="H31" s="237"/>
      <c r="I31" s="237">
        <f>SUM(I32:I34)</f>
        <v>0</v>
      </c>
      <c r="J31" s="237"/>
      <c r="K31" s="237">
        <f>SUM(K32:K34)</f>
        <v>0</v>
      </c>
      <c r="L31" s="237"/>
      <c r="M31" s="237">
        <f>SUM(M32:M34)</f>
        <v>0</v>
      </c>
      <c r="N31" s="236"/>
      <c r="O31" s="236">
        <f>SUM(O32:O34)</f>
        <v>0</v>
      </c>
      <c r="P31" s="236"/>
      <c r="Q31" s="236">
        <f>SUM(Q32:Q34)</f>
        <v>0</v>
      </c>
      <c r="R31" s="237"/>
      <c r="S31" s="237"/>
      <c r="T31" s="237"/>
      <c r="U31" s="237"/>
      <c r="V31" s="237">
        <f>SUM(V32:V34)</f>
        <v>0.49</v>
      </c>
      <c r="W31" s="237"/>
      <c r="X31" s="237"/>
      <c r="Y31" s="237"/>
      <c r="AG31" t="s">
        <v>109</v>
      </c>
    </row>
    <row r="32" spans="1:60" outlineLevel="1" x14ac:dyDescent="0.2">
      <c r="A32" s="245">
        <v>18</v>
      </c>
      <c r="B32" s="246" t="s">
        <v>191</v>
      </c>
      <c r="C32" s="260" t="s">
        <v>192</v>
      </c>
      <c r="D32" s="247" t="s">
        <v>135</v>
      </c>
      <c r="E32" s="248">
        <v>1</v>
      </c>
      <c r="F32" s="249"/>
      <c r="G32" s="250">
        <f>ROUND(E32*F32,2)</f>
        <v>0</v>
      </c>
      <c r="H32" s="235"/>
      <c r="I32" s="234">
        <f>ROUND(E32*H32,2)</f>
        <v>0</v>
      </c>
      <c r="J32" s="235"/>
      <c r="K32" s="234">
        <f>ROUND(E32*J32,2)</f>
        <v>0</v>
      </c>
      <c r="L32" s="234">
        <v>21</v>
      </c>
      <c r="M32" s="234">
        <f>G32*(1+L32/100)</f>
        <v>0</v>
      </c>
      <c r="N32" s="233">
        <v>0</v>
      </c>
      <c r="O32" s="233">
        <f>ROUND(E32*N32,2)</f>
        <v>0</v>
      </c>
      <c r="P32" s="233">
        <v>0</v>
      </c>
      <c r="Q32" s="233">
        <f>ROUND(E32*P32,2)</f>
        <v>0</v>
      </c>
      <c r="R32" s="234"/>
      <c r="S32" s="234" t="s">
        <v>113</v>
      </c>
      <c r="T32" s="234" t="s">
        <v>113</v>
      </c>
      <c r="U32" s="234">
        <v>0.49</v>
      </c>
      <c r="V32" s="234">
        <f>ROUND(E32*U32,2)</f>
        <v>0.49</v>
      </c>
      <c r="W32" s="234"/>
      <c r="X32" s="234" t="s">
        <v>114</v>
      </c>
      <c r="Y32" s="234" t="s">
        <v>115</v>
      </c>
      <c r="Z32" s="214"/>
      <c r="AA32" s="214"/>
      <c r="AB32" s="214"/>
      <c r="AC32" s="214"/>
      <c r="AD32" s="214"/>
      <c r="AE32" s="214"/>
      <c r="AF32" s="214"/>
      <c r="AG32" s="214" t="s">
        <v>116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2" x14ac:dyDescent="0.2">
      <c r="A33" s="231"/>
      <c r="B33" s="232"/>
      <c r="C33" s="261" t="s">
        <v>193</v>
      </c>
      <c r="D33" s="257"/>
      <c r="E33" s="257"/>
      <c r="F33" s="257"/>
      <c r="G33" s="257"/>
      <c r="H33" s="234"/>
      <c r="I33" s="234"/>
      <c r="J33" s="234"/>
      <c r="K33" s="234"/>
      <c r="L33" s="234"/>
      <c r="M33" s="234"/>
      <c r="N33" s="233"/>
      <c r="O33" s="233"/>
      <c r="P33" s="233"/>
      <c r="Q33" s="233"/>
      <c r="R33" s="234"/>
      <c r="S33" s="234"/>
      <c r="T33" s="234"/>
      <c r="U33" s="234"/>
      <c r="V33" s="234"/>
      <c r="W33" s="234"/>
      <c r="X33" s="234"/>
      <c r="Y33" s="234"/>
      <c r="Z33" s="214"/>
      <c r="AA33" s="214"/>
      <c r="AB33" s="214"/>
      <c r="AC33" s="214"/>
      <c r="AD33" s="214"/>
      <c r="AE33" s="214"/>
      <c r="AF33" s="214"/>
      <c r="AG33" s="214" t="s">
        <v>120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51">
        <v>19</v>
      </c>
      <c r="B34" s="252" t="s">
        <v>194</v>
      </c>
      <c r="C34" s="259" t="s">
        <v>195</v>
      </c>
      <c r="D34" s="253" t="s">
        <v>135</v>
      </c>
      <c r="E34" s="254">
        <v>1</v>
      </c>
      <c r="F34" s="255"/>
      <c r="G34" s="256">
        <f>ROUND(E34*F34,2)</f>
        <v>0</v>
      </c>
      <c r="H34" s="235"/>
      <c r="I34" s="234">
        <f>ROUND(E34*H34,2)</f>
        <v>0</v>
      </c>
      <c r="J34" s="235"/>
      <c r="K34" s="234">
        <f>ROUND(E34*J34,2)</f>
        <v>0</v>
      </c>
      <c r="L34" s="234">
        <v>21</v>
      </c>
      <c r="M34" s="234">
        <f>G34*(1+L34/100)</f>
        <v>0</v>
      </c>
      <c r="N34" s="233">
        <v>0</v>
      </c>
      <c r="O34" s="233">
        <f>ROUND(E34*N34,2)</f>
        <v>0</v>
      </c>
      <c r="P34" s="233">
        <v>0</v>
      </c>
      <c r="Q34" s="233">
        <f>ROUND(E34*P34,2)</f>
        <v>0</v>
      </c>
      <c r="R34" s="234"/>
      <c r="S34" s="234" t="s">
        <v>113</v>
      </c>
      <c r="T34" s="234" t="s">
        <v>113</v>
      </c>
      <c r="U34" s="234">
        <v>0</v>
      </c>
      <c r="V34" s="234">
        <f>ROUND(E34*U34,2)</f>
        <v>0</v>
      </c>
      <c r="W34" s="234"/>
      <c r="X34" s="234" t="s">
        <v>114</v>
      </c>
      <c r="Y34" s="234" t="s">
        <v>115</v>
      </c>
      <c r="Z34" s="214"/>
      <c r="AA34" s="214"/>
      <c r="AB34" s="214"/>
      <c r="AC34" s="214"/>
      <c r="AD34" s="214"/>
      <c r="AE34" s="214"/>
      <c r="AF34" s="214"/>
      <c r="AG34" s="214" t="s">
        <v>116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x14ac:dyDescent="0.2">
      <c r="A35" s="238" t="s">
        <v>108</v>
      </c>
      <c r="B35" s="239" t="s">
        <v>80</v>
      </c>
      <c r="C35" s="258" t="s">
        <v>30</v>
      </c>
      <c r="D35" s="240"/>
      <c r="E35" s="241"/>
      <c r="F35" s="242"/>
      <c r="G35" s="243">
        <f>SUMIF(AG36:AG36,"&lt;&gt;NOR",G36:G36)</f>
        <v>0</v>
      </c>
      <c r="H35" s="237"/>
      <c r="I35" s="237">
        <f>SUM(I36:I36)</f>
        <v>0</v>
      </c>
      <c r="J35" s="237"/>
      <c r="K35" s="237">
        <f>SUM(K36:K36)</f>
        <v>0</v>
      </c>
      <c r="L35" s="237"/>
      <c r="M35" s="237">
        <f>SUM(M36:M36)</f>
        <v>0</v>
      </c>
      <c r="N35" s="236"/>
      <c r="O35" s="236">
        <f>SUM(O36:O36)</f>
        <v>0</v>
      </c>
      <c r="P35" s="236"/>
      <c r="Q35" s="236">
        <f>SUM(Q36:Q36)</f>
        <v>0</v>
      </c>
      <c r="R35" s="237"/>
      <c r="S35" s="237"/>
      <c r="T35" s="237"/>
      <c r="U35" s="237"/>
      <c r="V35" s="237">
        <f>SUM(V36:V36)</f>
        <v>0</v>
      </c>
      <c r="W35" s="237"/>
      <c r="X35" s="237"/>
      <c r="Y35" s="237"/>
      <c r="AG35" t="s">
        <v>109</v>
      </c>
    </row>
    <row r="36" spans="1:60" ht="22.5" outlineLevel="1" x14ac:dyDescent="0.2">
      <c r="A36" s="245">
        <v>20</v>
      </c>
      <c r="B36" s="246" t="s">
        <v>138</v>
      </c>
      <c r="C36" s="260" t="s">
        <v>214</v>
      </c>
      <c r="D36" s="247" t="s">
        <v>215</v>
      </c>
      <c r="E36" s="248">
        <v>1</v>
      </c>
      <c r="F36" s="249"/>
      <c r="G36" s="250">
        <f>ROUND(E36*F36,2)</f>
        <v>0</v>
      </c>
      <c r="H36" s="235"/>
      <c r="I36" s="234">
        <f>ROUND(E36*H36,2)</f>
        <v>0</v>
      </c>
      <c r="J36" s="235"/>
      <c r="K36" s="234">
        <f>ROUND(E36*J36,2)</f>
        <v>0</v>
      </c>
      <c r="L36" s="234">
        <v>21</v>
      </c>
      <c r="M36" s="234">
        <f>G36*(1+L36/100)</f>
        <v>0</v>
      </c>
      <c r="N36" s="233">
        <v>0</v>
      </c>
      <c r="O36" s="233">
        <f>ROUND(E36*N36,2)</f>
        <v>0</v>
      </c>
      <c r="P36" s="233">
        <v>0</v>
      </c>
      <c r="Q36" s="233">
        <f>ROUND(E36*P36,2)</f>
        <v>0</v>
      </c>
      <c r="R36" s="234"/>
      <c r="S36" s="234" t="s">
        <v>141</v>
      </c>
      <c r="T36" s="234" t="s">
        <v>196</v>
      </c>
      <c r="U36" s="234">
        <v>0</v>
      </c>
      <c r="V36" s="234">
        <f>ROUND(E36*U36,2)</f>
        <v>0</v>
      </c>
      <c r="W36" s="234"/>
      <c r="X36" s="234" t="s">
        <v>216</v>
      </c>
      <c r="Y36" s="234" t="s">
        <v>115</v>
      </c>
      <c r="Z36" s="214"/>
      <c r="AA36" s="214"/>
      <c r="AB36" s="214"/>
      <c r="AC36" s="214"/>
      <c r="AD36" s="214"/>
      <c r="AE36" s="214"/>
      <c r="AF36" s="214"/>
      <c r="AG36" s="214" t="s">
        <v>217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x14ac:dyDescent="0.2">
      <c r="A37" s="3"/>
      <c r="B37" s="4"/>
      <c r="C37" s="262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v>12</v>
      </c>
      <c r="AF37">
        <v>21</v>
      </c>
      <c r="AG37" t="s">
        <v>94</v>
      </c>
    </row>
    <row r="38" spans="1:60" x14ac:dyDescent="0.2">
      <c r="A38" s="217"/>
      <c r="B38" s="218" t="s">
        <v>31</v>
      </c>
      <c r="C38" s="263"/>
      <c r="D38" s="219"/>
      <c r="E38" s="220"/>
      <c r="F38" s="220"/>
      <c r="G38" s="244">
        <f>G8+G19+G24+G28+G31+G35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f>SUMIF(L7:L36,AE37,G7:G36)</f>
        <v>0</v>
      </c>
      <c r="AF38">
        <f>SUMIF(L7:L36,AF37,G7:G36)</f>
        <v>0</v>
      </c>
      <c r="AG38" t="s">
        <v>144</v>
      </c>
    </row>
    <row r="39" spans="1:60" x14ac:dyDescent="0.2">
      <c r="A39" s="3"/>
      <c r="B39" s="4"/>
      <c r="C39" s="262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60" x14ac:dyDescent="0.2">
      <c r="A40" s="3"/>
      <c r="B40" s="4"/>
      <c r="C40" s="262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">
      <c r="A41" s="221" t="s">
        <v>145</v>
      </c>
      <c r="B41" s="221"/>
      <c r="C41" s="26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">
      <c r="A42" s="222"/>
      <c r="B42" s="223"/>
      <c r="C42" s="265"/>
      <c r="D42" s="223"/>
      <c r="E42" s="223"/>
      <c r="F42" s="223"/>
      <c r="G42" s="22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G42" t="s">
        <v>146</v>
      </c>
    </row>
    <row r="43" spans="1:60" x14ac:dyDescent="0.2">
      <c r="A43" s="225"/>
      <c r="B43" s="226"/>
      <c r="C43" s="266"/>
      <c r="D43" s="226"/>
      <c r="E43" s="226"/>
      <c r="F43" s="226"/>
      <c r="G43" s="227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225"/>
      <c r="B44" s="226"/>
      <c r="C44" s="266"/>
      <c r="D44" s="226"/>
      <c r="E44" s="226"/>
      <c r="F44" s="226"/>
      <c r="G44" s="227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225"/>
      <c r="B45" s="226"/>
      <c r="C45" s="266"/>
      <c r="D45" s="226"/>
      <c r="E45" s="226"/>
      <c r="F45" s="226"/>
      <c r="G45" s="22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228"/>
      <c r="B46" s="229"/>
      <c r="C46" s="267"/>
      <c r="D46" s="229"/>
      <c r="E46" s="229"/>
      <c r="F46" s="229"/>
      <c r="G46" s="23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3"/>
      <c r="B47" s="4"/>
      <c r="C47" s="262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C48" s="268"/>
      <c r="D48" s="10"/>
      <c r="AG48" t="s">
        <v>147</v>
      </c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9">
    <mergeCell ref="A1:G1"/>
    <mergeCell ref="C2:G2"/>
    <mergeCell ref="C3:G3"/>
    <mergeCell ref="C4:G4"/>
    <mergeCell ref="A41:C41"/>
    <mergeCell ref="A42:G46"/>
    <mergeCell ref="C13:G13"/>
    <mergeCell ref="C26:G26"/>
    <mergeCell ref="C33:G3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52</vt:i4>
      </vt:variant>
    </vt:vector>
  </HeadingPairs>
  <TitlesOfParts>
    <vt:vector size="57" baseType="lpstr">
      <vt:lpstr>Stavba</vt:lpstr>
      <vt:lpstr>VzorPolozky</vt:lpstr>
      <vt:lpstr>01 1 Pol</vt:lpstr>
      <vt:lpstr>02 1 Pol</vt:lpstr>
      <vt:lpstr>03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'02 1 Pol'!Názvy_tisku</vt:lpstr>
      <vt:lpstr>'03 1 Pol'!Názvy_tisku</vt:lpstr>
      <vt:lpstr>oadresa</vt:lpstr>
      <vt:lpstr>Stavba!Objednatel</vt:lpstr>
      <vt:lpstr>Stavba!Objekt</vt:lpstr>
      <vt:lpstr>'01 1 Pol'!Oblast_tisku</vt:lpstr>
      <vt:lpstr>'02 1 Pol'!Oblast_tisku</vt:lpstr>
      <vt:lpstr>'03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Viktor</cp:lastModifiedBy>
  <cp:lastPrinted>2019-03-19T12:27:02Z</cp:lastPrinted>
  <dcterms:created xsi:type="dcterms:W3CDTF">2009-04-08T07:15:50Z</dcterms:created>
  <dcterms:modified xsi:type="dcterms:W3CDTF">2024-10-11T12:59:07Z</dcterms:modified>
</cp:coreProperties>
</file>