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4\Hanzel\ŽIŽKOVA 7_DEMOLICE\"/>
    </mc:Choice>
  </mc:AlternateContent>
  <bookViews>
    <workbookView xWindow="28680" yWindow="-120" windowWidth="29040" windowHeight="15840" activeTab="2"/>
  </bookViews>
  <sheets>
    <sheet name="Stavba" sheetId="1" r:id="rId1"/>
    <sheet name="VzorPolozky" sheetId="10" state="hidden" r:id="rId2"/>
    <sheet name="Rozpočet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Rozpočet!$1:$7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Rozpočet!$A$1:$X$67</definedName>
    <definedName name="_xlnm.Print_Area" localSheetId="0">Stavba!$A$1:$J$56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44" i="12" l="1"/>
  <c r="BA38" i="12"/>
  <c r="Q8" i="12"/>
  <c r="G9" i="12"/>
  <c r="M9" i="12" s="1"/>
  <c r="I9" i="12"/>
  <c r="I8" i="12" s="1"/>
  <c r="K9" i="12"/>
  <c r="K8" i="12" s="1"/>
  <c r="O9" i="12"/>
  <c r="O8" i="12" s="1"/>
  <c r="Q9" i="12"/>
  <c r="V9" i="12"/>
  <c r="V8" i="12" s="1"/>
  <c r="G12" i="12"/>
  <c r="M12" i="12" s="1"/>
  <c r="I12" i="12"/>
  <c r="K12" i="12"/>
  <c r="O12" i="12"/>
  <c r="Q12" i="12"/>
  <c r="V12" i="12"/>
  <c r="G14" i="12"/>
  <c r="I14" i="12"/>
  <c r="K14" i="12"/>
  <c r="O14" i="12"/>
  <c r="Q14" i="12"/>
  <c r="V14" i="12"/>
  <c r="I16" i="12"/>
  <c r="G17" i="12"/>
  <c r="M17" i="12" s="1"/>
  <c r="I17" i="12"/>
  <c r="K17" i="12"/>
  <c r="K16" i="12" s="1"/>
  <c r="O17" i="12"/>
  <c r="Q17" i="12"/>
  <c r="Q16" i="12" s="1"/>
  <c r="V17" i="12"/>
  <c r="V16" i="12" s="1"/>
  <c r="G18" i="12"/>
  <c r="I18" i="12"/>
  <c r="K18" i="12"/>
  <c r="M18" i="12"/>
  <c r="O18" i="12"/>
  <c r="Q18" i="12"/>
  <c r="V18" i="12"/>
  <c r="G20" i="12"/>
  <c r="G16" i="12" s="1"/>
  <c r="I50" i="1" s="1"/>
  <c r="I20" i="12"/>
  <c r="K20" i="12"/>
  <c r="O20" i="12"/>
  <c r="O16" i="12" s="1"/>
  <c r="Q20" i="12"/>
  <c r="V20" i="12"/>
  <c r="O21" i="12"/>
  <c r="Q21" i="12"/>
  <c r="G22" i="12"/>
  <c r="M22" i="12" s="1"/>
  <c r="I22" i="12"/>
  <c r="I21" i="12" s="1"/>
  <c r="K22" i="12"/>
  <c r="K21" i="12" s="1"/>
  <c r="O22" i="12"/>
  <c r="Q22" i="12"/>
  <c r="V22" i="12"/>
  <c r="V21" i="12" s="1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I28" i="12"/>
  <c r="O28" i="12"/>
  <c r="G29" i="12"/>
  <c r="M29" i="12" s="1"/>
  <c r="M28" i="12" s="1"/>
  <c r="I29" i="12"/>
  <c r="K29" i="12"/>
  <c r="K28" i="12" s="1"/>
  <c r="O29" i="12"/>
  <c r="Q29" i="12"/>
  <c r="Q28" i="12" s="1"/>
  <c r="V29" i="12"/>
  <c r="V28" i="12" s="1"/>
  <c r="K30" i="12"/>
  <c r="G31" i="12"/>
  <c r="M31" i="12" s="1"/>
  <c r="I31" i="12"/>
  <c r="I30" i="12" s="1"/>
  <c r="K31" i="12"/>
  <c r="O31" i="12"/>
  <c r="O30" i="12" s="1"/>
  <c r="Q31" i="12"/>
  <c r="Q30" i="12" s="1"/>
  <c r="V31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V30" i="12" s="1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I36" i="12"/>
  <c r="G37" i="12"/>
  <c r="M37" i="12" s="1"/>
  <c r="I37" i="12"/>
  <c r="K37" i="12"/>
  <c r="K36" i="12" s="1"/>
  <c r="O37" i="12"/>
  <c r="Q37" i="12"/>
  <c r="Q36" i="12" s="1"/>
  <c r="V37" i="12"/>
  <c r="G42" i="12"/>
  <c r="M42" i="12" s="1"/>
  <c r="I42" i="12"/>
  <c r="K42" i="12"/>
  <c r="O42" i="12"/>
  <c r="Q42" i="12"/>
  <c r="V42" i="12"/>
  <c r="V36" i="12" s="1"/>
  <c r="G43" i="12"/>
  <c r="I43" i="12"/>
  <c r="K43" i="12"/>
  <c r="M43" i="12"/>
  <c r="O43" i="12"/>
  <c r="O36" i="12" s="1"/>
  <c r="Q43" i="12"/>
  <c r="V43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V49" i="12"/>
  <c r="G50" i="12"/>
  <c r="I50" i="12"/>
  <c r="I49" i="12" s="1"/>
  <c r="K50" i="12"/>
  <c r="O50" i="12"/>
  <c r="Q50" i="12"/>
  <c r="Q49" i="12" s="1"/>
  <c r="V50" i="12"/>
  <c r="G52" i="12"/>
  <c r="M52" i="12" s="1"/>
  <c r="I52" i="12"/>
  <c r="K52" i="12"/>
  <c r="O52" i="12"/>
  <c r="O49" i="12" s="1"/>
  <c r="Q52" i="12"/>
  <c r="V52" i="12"/>
  <c r="G53" i="12"/>
  <c r="M53" i="12" s="1"/>
  <c r="I53" i="12"/>
  <c r="K53" i="12"/>
  <c r="K49" i="12" s="1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AE57" i="12"/>
  <c r="F39" i="1" s="1"/>
  <c r="I18" i="1"/>
  <c r="I17" i="1"/>
  <c r="G49" i="12" l="1"/>
  <c r="I55" i="1" s="1"/>
  <c r="I20" i="1" s="1"/>
  <c r="M36" i="12"/>
  <c r="G36" i="12"/>
  <c r="I54" i="1" s="1"/>
  <c r="I19" i="1" s="1"/>
  <c r="G30" i="12"/>
  <c r="I53" i="1" s="1"/>
  <c r="G28" i="12"/>
  <c r="I52" i="1" s="1"/>
  <c r="M21" i="12"/>
  <c r="M20" i="12"/>
  <c r="M16" i="12"/>
  <c r="G8" i="12"/>
  <c r="I49" i="1" s="1"/>
  <c r="F42" i="1"/>
  <c r="G23" i="1" s="1"/>
  <c r="A23" i="1" s="1"/>
  <c r="F40" i="1"/>
  <c r="F41" i="1"/>
  <c r="M32" i="12"/>
  <c r="M30" i="12" s="1"/>
  <c r="AF57" i="12"/>
  <c r="M50" i="12"/>
  <c r="M49" i="12" s="1"/>
  <c r="G21" i="12"/>
  <c r="I51" i="1" s="1"/>
  <c r="M14" i="12"/>
  <c r="M8" i="12" s="1"/>
  <c r="J28" i="1"/>
  <c r="J26" i="1"/>
  <c r="G38" i="1"/>
  <c r="F38" i="1"/>
  <c r="J23" i="1"/>
  <c r="J24" i="1"/>
  <c r="J25" i="1"/>
  <c r="J27" i="1"/>
  <c r="E24" i="1"/>
  <c r="E26" i="1"/>
  <c r="I56" i="1" l="1"/>
  <c r="J55" i="1" s="1"/>
  <c r="I16" i="1"/>
  <c r="I21" i="1" s="1"/>
  <c r="G57" i="12"/>
  <c r="G41" i="1"/>
  <c r="H41" i="1" s="1"/>
  <c r="I41" i="1" s="1"/>
  <c r="G40" i="1"/>
  <c r="H40" i="1" s="1"/>
  <c r="I40" i="1" s="1"/>
  <c r="G39" i="1"/>
  <c r="G24" i="1"/>
  <c r="A24" i="1"/>
  <c r="J51" i="1" l="1"/>
  <c r="J52" i="1"/>
  <c r="J50" i="1"/>
  <c r="J54" i="1"/>
  <c r="J53" i="1"/>
  <c r="J49" i="1"/>
  <c r="G42" i="1"/>
  <c r="H39" i="1"/>
  <c r="J56" i="1" l="1"/>
  <c r="G25" i="1"/>
  <c r="G28" i="1"/>
  <c r="I39" i="1"/>
  <c r="I42" i="1" s="1"/>
  <c r="H42" i="1"/>
  <c r="J39" i="1" l="1"/>
  <c r="J42" i="1" s="1"/>
  <c r="J41" i="1"/>
  <c r="J40" i="1"/>
  <c r="A25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<sst xmlns="http://schemas.openxmlformats.org/spreadsheetml/2006/main" count="372" uniqueCount="183">
  <si>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</si>
  <si>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</si>
  <si>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</si>
  <si>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</si>
  <si>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</si>
  <si>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</si>
  <si>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</si>
  <si>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</si>
  <si>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</si>
  <si>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</si>
  <si>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</si>
  <si>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</si>
  <si>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</si>
  <si>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</si>
  <si>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</si>
  <si>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</si>
  <si>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</si>
  <si>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</si>
  <si>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</si>
  <si>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</si>
  <si>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</si>
  <si>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</si>
  <si>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</si>
  <si>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</si>
  <si>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</si>
  <si>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</si>
  <si>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</si>
  <si>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</si>
  <si>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</si>
  <si>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</si>
  <si>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</si>
  <si>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</si>
  <si>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</si>
  <si>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</si>
  <si>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</si>
  <si>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</si>
  <si>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</si>
  <si>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</si>
  <si>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</si>
  <si>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</si>
  <si>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</si>
  <si>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</si>
  <si>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Odstranění stavby - Žižkova 1028/7, 79401 Krnov - Pod Cvilínem</t>
  </si>
  <si>
    <t>SO05</t>
  </si>
  <si>
    <t>Stavební práce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</si>
  <si>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</si>
  <si>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</si>
  <si>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</si>
  <si>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</si>
  <si>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</si>
  <si>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</si>
  <si>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</si>
  <si>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</si>
  <si>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</si>
  <si>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95</t>
  </si>
  <si>
    <t>Dokončovací konstrukce na pozemních stavbách</t>
  </si>
  <si>
    <t>98</t>
  </si>
  <si>
    <t>Demolice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</si>
  <si>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</si>
  <si>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</si>
  <si>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</si>
  <si>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</si>
  <si>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</si>
  <si>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</si>
  <si>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</si>
  <si>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</si>
  <si>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</si>
  <si>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</si>
  <si>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</si>
  <si>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</si>
  <si>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</si>
  <si>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</si>
  <si>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</si>
  <si>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</si>
  <si>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</si>
  <si>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</si>
  <si>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</si>
  <si>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</si>
  <si>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</si>
  <si>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</si>
  <si>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</si>
  <si>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</si>
  <si>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</si>
  <si>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</si>
  <si>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</si>
  <si>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</si>
  <si>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</si>
  <si>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</si>
  <si>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</si>
  <si>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</si>
  <si>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</si>
  <si>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</si>
  <si>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174101101</t>
  </si>
  <si>
    <t>Zásyp jam, rýh, šachet se zhutněním</t>
  </si>
  <si>
    <t>m3</t>
  </si>
  <si>
    <t>RTS 21/ II</t>
  </si>
  <si>
    <t>Indiv</t>
  </si>
  <si>
    <t>Práce</t>
  </si>
  <si>
    <t>POL1_</t>
  </si>
  <si>
    <t>Materiál pro zásyp dodá objednatel : 13,55*40,70*0,15</t>
  </si>
  <si>
    <t>VV</t>
  </si>
  <si>
    <t>13,55*40,70*0,8*0,4</t>
  </si>
  <si>
    <t>181201111</t>
  </si>
  <si>
    <t>Úprava pláně na násypech se zhutněním - vybračním válcem 1300kg</t>
  </si>
  <si>
    <t>m2</t>
  </si>
  <si>
    <t>15,0*45,0</t>
  </si>
  <si>
    <t>181301103</t>
  </si>
  <si>
    <t>Rozprostření ornice, rovina, tl. 15-20 cm,do 500m2</t>
  </si>
  <si>
    <t>Ornici dodá objednatel : 15,0*45,0</t>
  </si>
  <si>
    <t xml:space="preserve">900      </t>
  </si>
  <si>
    <t>Zaslepení vodovodní přípojky a kanalizace</t>
  </si>
  <si>
    <t>Soubor</t>
  </si>
  <si>
    <t>952902110</t>
  </si>
  <si>
    <t>Čištění zametáním dotčených ploch</t>
  </si>
  <si>
    <t>Čištění komunikace a chodníku po každém dni : 1</t>
  </si>
  <si>
    <t>900      R07</t>
  </si>
  <si>
    <t>Zaslepení teplovodu - VEOLIA</t>
  </si>
  <si>
    <t>Vlastní</t>
  </si>
  <si>
    <t>130901123</t>
  </si>
  <si>
    <t>Bourání konstrukcí ze železobetonu ve vykopávkách bagrem s kladivem</t>
  </si>
  <si>
    <t>Betonová deska : 13,55*40,70*0,15</t>
  </si>
  <si>
    <t>Základové pásy - odhad 40% celkové plochy : 13,55*40,70*0,8*0,4</t>
  </si>
  <si>
    <t>981134216</t>
  </si>
  <si>
    <t>Demolice ocel. hal a přístřešků, do 50 kg/ m3 OP - postupným rozebíráním</t>
  </si>
  <si>
    <t>13,55*40,70*4,15</t>
  </si>
  <si>
    <t>9854875115</t>
  </si>
  <si>
    <t>Třídění odpadu - třídění vybouraných hmot před odvozem na skládku</t>
  </si>
  <si>
    <t>998981123</t>
  </si>
  <si>
    <t>Přesun hmot demolice postup. rozebíráním v. do 21m</t>
  </si>
  <si>
    <t>t</t>
  </si>
  <si>
    <t>Přesun hmot</t>
  </si>
  <si>
    <t>POL7_</t>
  </si>
  <si>
    <t>979086112</t>
  </si>
  <si>
    <t>Nakládání nebo překládání suti a vybouraných hmot</t>
  </si>
  <si>
    <t>Přesun suti</t>
  </si>
  <si>
    <t>POL8_</t>
  </si>
  <si>
    <t>979082212</t>
  </si>
  <si>
    <t>Vodorovná doprava suti po suchu do 50 m</t>
  </si>
  <si>
    <t>979081111</t>
  </si>
  <si>
    <t>Odvoz suti a vybour. hmot na skládku do 1 km</t>
  </si>
  <si>
    <t>979081121</t>
  </si>
  <si>
    <t>Příplatek k odvozu za každý další 1 km (odvoz na skládku - Holasovice)</t>
  </si>
  <si>
    <t>979082121</t>
  </si>
  <si>
    <t>Příplatek k vnitrost. dopravě suti za dalších 5 m</t>
  </si>
  <si>
    <t>005121010R</t>
  </si>
  <si>
    <t>Vybudování zařízení staveniště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</si>
  <si>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</si>
  <si>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</si>
  <si>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</si>
  <si>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</si>
  <si>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1x mobilní WC : 1</t>
  </si>
  <si>
    <t xml:space="preserve">Montáž mobilního oplocení cca 140mb : </t>
  </si>
  <si>
    <t>005121020R</t>
  </si>
  <si>
    <t xml:space="preserve">Provoz zařízení staveniště 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</si>
  <si>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</si>
  <si>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</si>
  <si>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</si>
  <si>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Demontáž mobilního oplocení cca 140mb : 1</t>
  </si>
  <si>
    <t>005122010R</t>
  </si>
  <si>
    <t xml:space="preserve">Provoz objednatele 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</si>
  <si>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</si>
  <si>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</si>
  <si>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</si>
  <si>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</si>
  <si>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</si>
  <si>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</si>
  <si>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</si>
  <si>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</si>
  <si>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</si>
  <si>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</si>
  <si>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005481110R</t>
  </si>
  <si>
    <t xml:space="preserve">Průběžné uklizení staveniště, s kompletním vyklizením </t>
  </si>
  <si>
    <t>005658770R</t>
  </si>
  <si>
    <t>Fotodokumentace</t>
  </si>
  <si>
    <t>SUM</t>
  </si>
  <si>
    <t>Poznámky uchazeče k zadání</t>
  </si>
  <si>
    <t>POPUZIV</t>
  </si>
  <si>
    <t>END</t>
  </si>
  <si>
    <t>Město Krnov</t>
  </si>
  <si>
    <t>Hlavní náměstí 96/1</t>
  </si>
  <si>
    <t>Krnov-Pod Bezručovým vrchem</t>
  </si>
  <si>
    <t>CZ00296139</t>
  </si>
  <si>
    <t xml:space="preserve">Oplocení staveniště - materiál objednatel, zhotovitel zajistí dopravu a montáž (+ neprůhledná síťovina, kterou dodá zhotovitel)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</si>
</sst>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9" zoomScaleNormal="100" zoomScaleSheetLayoutView="75" workbookViewId="0">
      <selection activeCell="I13" sqref="I1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2"/>
      <c r="B2" s="81" t="s">
        <v>24</v>
      </c>
      <c r="C2" s="82"/>
      <c r="D2" s="83"/>
      <c r="E2" s="205" t="s">
        <v>44</v>
      </c>
      <c r="F2" s="206"/>
      <c r="G2" s="206"/>
      <c r="H2" s="206"/>
      <c r="I2" s="206"/>
      <c r="J2" s="207"/>
      <c r="O2" s="1"/>
    </row>
    <row r="3" spans="1:15" ht="27" customHeight="1" x14ac:dyDescent="0.2">
      <c r="A3" s="2"/>
      <c r="B3" s="84" t="s">
        <v>45</v>
      </c>
      <c r="C3" s="82"/>
      <c r="D3" s="85"/>
      <c r="E3" s="208"/>
      <c r="F3" s="209"/>
      <c r="G3" s="209"/>
      <c r="H3" s="209"/>
      <c r="I3" s="209"/>
      <c r="J3" s="210"/>
    </row>
    <row r="4" spans="1:15" ht="23.25" customHeight="1" x14ac:dyDescent="0.2">
      <c r="A4" s="80">
        <v>10760</v>
      </c>
      <c r="B4" s="86" t="s">
        <v>46</v>
      </c>
      <c r="C4" s="87"/>
      <c r="D4" s="88"/>
      <c r="E4" s="218" t="s">
        <v>42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60" t="s">
        <v>178</v>
      </c>
      <c r="E5" s="78"/>
      <c r="F5" s="194"/>
      <c r="G5" s="194"/>
      <c r="H5" s="18" t="s">
        <v>40</v>
      </c>
      <c r="I5" s="76">
        <v>296139</v>
      </c>
      <c r="J5" s="8"/>
    </row>
    <row r="6" spans="1:15" ht="15.75" customHeight="1" x14ac:dyDescent="0.2">
      <c r="A6" s="2"/>
      <c r="B6" s="28"/>
      <c r="C6" s="55"/>
      <c r="D6" s="195" t="s">
        <v>179</v>
      </c>
      <c r="E6" s="79"/>
      <c r="F6" s="127"/>
      <c r="G6" s="127"/>
      <c r="H6" s="18" t="s">
        <v>36</v>
      </c>
      <c r="I6" s="76" t="s">
        <v>181</v>
      </c>
      <c r="J6" s="8"/>
    </row>
    <row r="7" spans="1:15" ht="15.75" customHeight="1" x14ac:dyDescent="0.2">
      <c r="A7" s="2"/>
      <c r="B7" s="29"/>
      <c r="C7" s="56"/>
      <c r="D7" s="77">
        <v>79401</v>
      </c>
      <c r="E7" s="23" t="s">
        <v>180</v>
      </c>
      <c r="F7" s="24"/>
      <c r="G7" s="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2"/>
      <c r="E11" s="212"/>
      <c r="F11" s="212"/>
      <c r="G11" s="212"/>
      <c r="H11" s="18" t="s">
        <v>40</v>
      </c>
      <c r="I11" s="90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90"/>
      <c r="J12" s="8"/>
    </row>
    <row r="13" spans="1:15" ht="15.75" customHeight="1" x14ac:dyDescent="0.2">
      <c r="A13" s="2"/>
      <c r="B13" s="29"/>
      <c r="C13" s="56"/>
      <c r="D13" s="89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">
      <c r="A16" s="144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SUMIF(F49:F55,A16,I49:I55)+SUMIF(F49:F55,"PSU",I49:I55)</f>
        <v>0</v>
      </c>
      <c r="J16" s="204"/>
    </row>
    <row r="17" spans="1:10" ht="23.25" customHeight="1" x14ac:dyDescent="0.2">
      <c r="A17" s="144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SUMIF(F49:F55,A17,I49:I55)</f>
        <v>0</v>
      </c>
      <c r="J17" s="204"/>
    </row>
    <row r="18" spans="1:10" ht="23.25" customHeight="1" x14ac:dyDescent="0.2">
      <c r="A18" s="144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SUMIF(F49:F55,A18,I49:I55)</f>
        <v>0</v>
      </c>
      <c r="J18" s="204"/>
    </row>
    <row r="19" spans="1:10" ht="23.25" customHeight="1" x14ac:dyDescent="0.2">
      <c r="A19" s="144" t="s">
        <v>63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SUMIF(F49:F55,A19,I49:I55)</f>
        <v>0</v>
      </c>
      <c r="J19" s="204"/>
    </row>
    <row r="20" spans="1:10" ht="23.25" customHeight="1" x14ac:dyDescent="0.2">
      <c r="A20" s="144" t="s">
        <v>64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SUMIF(F49:F55,A20,I49:I55)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15"/>
      <c r="F21" s="216"/>
      <c r="G21" s="215"/>
      <c r="H21" s="216"/>
      <c r="I21" s="215">
        <f>SUM(I16:J20)</f>
        <v>0</v>
      </c>
      <c r="J21" s="22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4">
        <f>A23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9">
        <f>A25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1">
        <f>CenaCelkem-(ZakladDPHSni+DPHSni+ZakladDPHZakl+DPHZakl)</f>
        <v>0</v>
      </c>
      <c r="H27" s="201"/>
      <c r="I27" s="201"/>
      <c r="J27" s="41" t="str">
        <f t="shared" si="0"/>
        <v>CZK</v>
      </c>
    </row>
    <row r="28" spans="1:10" ht="27.75" hidden="1" customHeight="1" thickBot="1" x14ac:dyDescent="0.25">
      <c r="A28" s="2"/>
      <c r="B28" s="117" t="s">
        <v>25</v>
      </c>
      <c r="C28" s="118"/>
      <c r="D28" s="118"/>
      <c r="E28" s="119"/>
      <c r="F28" s="120"/>
      <c r="G28" s="229">
        <f>ZakladDPHSniVypocet+ZakladDPHZaklVypocet</f>
        <v>0</v>
      </c>
      <c r="H28" s="230"/>
      <c r="I28" s="230"/>
      <c r="J28" s="12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7" t="s">
        <v>37</v>
      </c>
      <c r="C29" s="122"/>
      <c r="D29" s="122"/>
      <c r="E29" s="122"/>
      <c r="F29" s="123"/>
      <c r="G29" s="229">
        <f>A27</f>
        <v>0</v>
      </c>
      <c r="H29" s="229"/>
      <c r="I29" s="229"/>
      <c r="J29" s="124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7"/>
    </row>
    <row r="38" spans="1:10" ht="25.5" hidden="1" customHeight="1" x14ac:dyDescent="0.2">
      <c r="A38" s="93" t="s">
        <v>39</v>
      </c>
      <c r="B38" s="98" t="s">
        <v>18</v>
      </c>
      <c r="C38" s="99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47</v>
      </c>
      <c r="C39" s="235"/>
      <c r="D39" s="235"/>
      <c r="E39" s="235"/>
      <c r="F39" s="104">
        <f>Rozpočet!AE57</f>
        <v>0</v>
      </c>
      <c r="G39" s="105">
        <f>Rozpočet!AF57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43</v>
      </c>
      <c r="C40" s="236" t="s">
        <v>44</v>
      </c>
      <c r="D40" s="236"/>
      <c r="E40" s="236"/>
      <c r="F40" s="109">
        <f>Rozpočet!AE57</f>
        <v>0</v>
      </c>
      <c r="G40" s="110">
        <f>Rozpočet!AF57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41</v>
      </c>
      <c r="C41" s="235" t="s">
        <v>42</v>
      </c>
      <c r="D41" s="235"/>
      <c r="E41" s="235"/>
      <c r="F41" s="113">
        <f>Rozpočet!AE57</f>
        <v>0</v>
      </c>
      <c r="G41" s="106">
        <f>Rozpočet!AF57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37" t="s">
        <v>48</v>
      </c>
      <c r="C42" s="238"/>
      <c r="D42" s="238"/>
      <c r="E42" s="239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5" t="s">
        <v>50</v>
      </c>
    </row>
    <row r="48" spans="1:10" ht="25.5" customHeight="1" x14ac:dyDescent="0.2">
      <c r="A48" s="128"/>
      <c r="B48" s="131" t="s">
        <v>18</v>
      </c>
      <c r="C48" s="131" t="s">
        <v>6</v>
      </c>
      <c r="D48" s="132"/>
      <c r="E48" s="132"/>
      <c r="F48" s="133" t="s">
        <v>51</v>
      </c>
      <c r="G48" s="133"/>
      <c r="H48" s="133"/>
      <c r="I48" s="133" t="s">
        <v>31</v>
      </c>
      <c r="J48" s="133" t="s">
        <v>0</v>
      </c>
    </row>
    <row r="49" spans="1:10" ht="36.75" customHeight="1" x14ac:dyDescent="0.2">
      <c r="A49" s="129"/>
      <c r="B49" s="134" t="s">
        <v>52</v>
      </c>
      <c r="C49" s="240" t="s">
        <v>53</v>
      </c>
      <c r="D49" s="241"/>
      <c r="E49" s="241"/>
      <c r="F49" s="142" t="s">
        <v>26</v>
      </c>
      <c r="G49" s="135"/>
      <c r="H49" s="135"/>
      <c r="I49" s="135">
        <f>Rozpočet!G8</f>
        <v>0</v>
      </c>
      <c r="J49" s="140" t="str">
        <f>IF(I56=0,"",I49/I56*100)</f>
        <v/>
      </c>
    </row>
    <row r="50" spans="1:10" ht="36.75" customHeight="1" x14ac:dyDescent="0.2">
      <c r="A50" s="129"/>
      <c r="B50" s="134" t="s">
        <v>54</v>
      </c>
      <c r="C50" s="240" t="s">
        <v>55</v>
      </c>
      <c r="D50" s="241"/>
      <c r="E50" s="241"/>
      <c r="F50" s="142" t="s">
        <v>26</v>
      </c>
      <c r="G50" s="135"/>
      <c r="H50" s="135"/>
      <c r="I50" s="135">
        <f>Rozpočet!G16</f>
        <v>0</v>
      </c>
      <c r="J50" s="140" t="str">
        <f>IF(I56=0,"",I50/I56*100)</f>
        <v/>
      </c>
    </row>
    <row r="51" spans="1:10" ht="36.75" customHeight="1" x14ac:dyDescent="0.2">
      <c r="A51" s="129"/>
      <c r="B51" s="134" t="s">
        <v>56</v>
      </c>
      <c r="C51" s="240" t="s">
        <v>57</v>
      </c>
      <c r="D51" s="241"/>
      <c r="E51" s="241"/>
      <c r="F51" s="142" t="s">
        <v>26</v>
      </c>
      <c r="G51" s="135"/>
      <c r="H51" s="135"/>
      <c r="I51" s="135">
        <f>Rozpočet!G21</f>
        <v>0</v>
      </c>
      <c r="J51" s="140" t="str">
        <f>IF(I56=0,"",I51/I56*100)</f>
        <v/>
      </c>
    </row>
    <row r="52" spans="1:10" ht="36.75" customHeight="1" x14ac:dyDescent="0.2">
      <c r="A52" s="129"/>
      <c r="B52" s="134" t="s">
        <v>58</v>
      </c>
      <c r="C52" s="240" t="s">
        <v>59</v>
      </c>
      <c r="D52" s="241"/>
      <c r="E52" s="241"/>
      <c r="F52" s="142" t="s">
        <v>26</v>
      </c>
      <c r="G52" s="135"/>
      <c r="H52" s="135"/>
      <c r="I52" s="135">
        <f>Rozpočet!G28</f>
        <v>0</v>
      </c>
      <c r="J52" s="140" t="str">
        <f>IF(I56=0,"",I52/I56*100)</f>
        <v/>
      </c>
    </row>
    <row r="53" spans="1:10" ht="36.75" customHeight="1" x14ac:dyDescent="0.2">
      <c r="A53" s="129"/>
      <c r="B53" s="134" t="s">
        <v>60</v>
      </c>
      <c r="C53" s="240" t="s">
        <v>61</v>
      </c>
      <c r="D53" s="241"/>
      <c r="E53" s="241"/>
      <c r="F53" s="142" t="s">
        <v>62</v>
      </c>
      <c r="G53" s="135"/>
      <c r="H53" s="135"/>
      <c r="I53" s="135">
        <f>Rozpočet!G30</f>
        <v>0</v>
      </c>
      <c r="J53" s="140" t="str">
        <f>IF(I56=0,"",I53/I56*100)</f>
        <v/>
      </c>
    </row>
    <row r="54" spans="1:10" ht="36.75" customHeight="1" x14ac:dyDescent="0.2">
      <c r="A54" s="129"/>
      <c r="B54" s="134" t="s">
        <v>63</v>
      </c>
      <c r="C54" s="240" t="s">
        <v>29</v>
      </c>
      <c r="D54" s="241"/>
      <c r="E54" s="241"/>
      <c r="F54" s="142" t="s">
        <v>63</v>
      </c>
      <c r="G54" s="135"/>
      <c r="H54" s="135"/>
      <c r="I54" s="135">
        <f>Rozpočet!G36</f>
        <v>0</v>
      </c>
      <c r="J54" s="140" t="str">
        <f>IF(I56=0,"",I54/I56*100)</f>
        <v/>
      </c>
    </row>
    <row r="55" spans="1:10" ht="36.75" customHeight="1" x14ac:dyDescent="0.2">
      <c r="A55" s="129"/>
      <c r="B55" s="134" t="s">
        <v>64</v>
      </c>
      <c r="C55" s="240" t="s">
        <v>30</v>
      </c>
      <c r="D55" s="241"/>
      <c r="E55" s="241"/>
      <c r="F55" s="142" t="s">
        <v>64</v>
      </c>
      <c r="G55" s="135"/>
      <c r="H55" s="135"/>
      <c r="I55" s="135">
        <f>Rozpočet!G49</f>
        <v>0</v>
      </c>
      <c r="J55" s="140" t="str">
        <f>IF(I56=0,"",I55/I56*100)</f>
        <v/>
      </c>
    </row>
    <row r="56" spans="1:10" ht="25.5" customHeight="1" x14ac:dyDescent="0.2">
      <c r="A56" s="130"/>
      <c r="B56" s="136" t="s">
        <v>1</v>
      </c>
      <c r="C56" s="137"/>
      <c r="D56" s="138"/>
      <c r="E56" s="138"/>
      <c r="F56" s="143"/>
      <c r="G56" s="139"/>
      <c r="H56" s="139"/>
      <c r="I56" s="139">
        <f>SUM(I49:I55)</f>
        <v>0</v>
      </c>
      <c r="J56" s="141">
        <f>SUM(J49:J55)</f>
        <v>0</v>
      </c>
    </row>
    <row r="57" spans="1:10" x14ac:dyDescent="0.2">
      <c r="F57" s="91"/>
      <c r="G57" s="91"/>
      <c r="H57" s="91"/>
      <c r="I57" s="91"/>
      <c r="J57" s="92"/>
    </row>
    <row r="58" spans="1:10" x14ac:dyDescent="0.2">
      <c r="F58" s="91"/>
      <c r="G58" s="91"/>
      <c r="H58" s="91"/>
      <c r="I58" s="91"/>
      <c r="J58" s="92"/>
    </row>
    <row r="59" spans="1:10" x14ac:dyDescent="0.2">
      <c r="F59" s="91"/>
      <c r="G59" s="91"/>
      <c r="H59" s="91"/>
      <c r="I59" s="91"/>
      <c r="J5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P64" sqref="AP64"/>
    </sheetView>
  </sheetViews>
  <sheetFormatPr defaultRowHeight="12.75" outlineLevelRow="1" x14ac:dyDescent="0.2"/>
  <cols>
    <col min="1" max="1" width="3.42578125" customWidth="1"/>
    <col min="2" max="2" width="12.7109375" style="126" customWidth="1"/>
    <col min="3" max="3" width="38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65</v>
      </c>
    </row>
    <row r="2" spans="1:60" ht="25.15" customHeight="1" x14ac:dyDescent="0.2">
      <c r="A2" s="145" t="s">
        <v>8</v>
      </c>
      <c r="B2" s="49"/>
      <c r="C2" s="261" t="s">
        <v>44</v>
      </c>
      <c r="D2" s="262"/>
      <c r="E2" s="262"/>
      <c r="F2" s="262"/>
      <c r="G2" s="263"/>
      <c r="AG2" t="s">
        <v>66</v>
      </c>
    </row>
    <row r="3" spans="1:60" ht="25.15" customHeight="1" x14ac:dyDescent="0.2">
      <c r="A3" s="145" t="s">
        <v>9</v>
      </c>
      <c r="B3" s="49"/>
      <c r="C3" s="261"/>
      <c r="D3" s="262"/>
      <c r="E3" s="262"/>
      <c r="F3" s="262"/>
      <c r="G3" s="263"/>
      <c r="AC3" s="126" t="s">
        <v>66</v>
      </c>
      <c r="AG3" t="s">
        <v>67</v>
      </c>
    </row>
    <row r="4" spans="1:60" ht="25.15" customHeight="1" x14ac:dyDescent="0.2">
      <c r="A4" s="146" t="s">
        <v>10</v>
      </c>
      <c r="B4" s="147"/>
      <c r="C4" s="264" t="s">
        <v>42</v>
      </c>
      <c r="D4" s="265"/>
      <c r="E4" s="265"/>
      <c r="F4" s="265"/>
      <c r="G4" s="266"/>
      <c r="AG4" t="s">
        <v>68</v>
      </c>
    </row>
    <row r="5" spans="1:60" x14ac:dyDescent="0.2">
      <c r="D5" s="10"/>
    </row>
    <row r="6" spans="1:60" ht="38.25" x14ac:dyDescent="0.2">
      <c r="A6" s="149" t="s">
        <v>69</v>
      </c>
      <c r="B6" s="151" t="s">
        <v>70</v>
      </c>
      <c r="C6" s="151" t="s">
        <v>71</v>
      </c>
      <c r="D6" s="150" t="s">
        <v>72</v>
      </c>
      <c r="E6" s="149" t="s">
        <v>73</v>
      </c>
      <c r="F6" s="148" t="s">
        <v>74</v>
      </c>
      <c r="G6" s="149" t="s">
        <v>31</v>
      </c>
      <c r="H6" s="152" t="s">
        <v>32</v>
      </c>
      <c r="I6" s="152" t="s">
        <v>75</v>
      </c>
      <c r="J6" s="152" t="s">
        <v>33</v>
      </c>
      <c r="K6" s="152" t="s">
        <v>76</v>
      </c>
      <c r="L6" s="152" t="s">
        <v>77</v>
      </c>
      <c r="M6" s="152" t="s">
        <v>78</v>
      </c>
      <c r="N6" s="152" t="s">
        <v>79</v>
      </c>
      <c r="O6" s="152" t="s">
        <v>80</v>
      </c>
      <c r="P6" s="152" t="s">
        <v>81</v>
      </c>
      <c r="Q6" s="152" t="s">
        <v>82</v>
      </c>
      <c r="R6" s="152" t="s">
        <v>83</v>
      </c>
      <c r="S6" s="152" t="s">
        <v>84</v>
      </c>
      <c r="T6" s="152" t="s">
        <v>85</v>
      </c>
      <c r="U6" s="152" t="s">
        <v>86</v>
      </c>
      <c r="V6" s="152" t="s">
        <v>87</v>
      </c>
      <c r="W6" s="152" t="s">
        <v>88</v>
      </c>
      <c r="X6" s="152" t="s">
        <v>89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7" t="s">
        <v>90</v>
      </c>
      <c r="B8" s="168" t="s">
        <v>52</v>
      </c>
      <c r="C8" s="187" t="s">
        <v>53</v>
      </c>
      <c r="D8" s="169"/>
      <c r="E8" s="170"/>
      <c r="F8" s="171"/>
      <c r="G8" s="172">
        <f>SUMIF(AG9:AG15,"&lt;&gt;NOR",G9:G15)</f>
        <v>0</v>
      </c>
      <c r="H8" s="166"/>
      <c r="I8" s="166">
        <f>SUM(I9:I15)</f>
        <v>0</v>
      </c>
      <c r="J8" s="166"/>
      <c r="K8" s="166">
        <f>SUM(K9:K15)</f>
        <v>158921.66999999998</v>
      </c>
      <c r="L8" s="166"/>
      <c r="M8" s="166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6"/>
      <c r="S8" s="166"/>
      <c r="T8" s="166"/>
      <c r="U8" s="166"/>
      <c r="V8" s="166">
        <f>SUM(V9:V15)</f>
        <v>288.61</v>
      </c>
      <c r="W8" s="166"/>
      <c r="X8" s="166"/>
      <c r="AG8" t="s">
        <v>91</v>
      </c>
    </row>
    <row r="9" spans="1:60" outlineLevel="1" x14ac:dyDescent="0.2">
      <c r="A9" s="173">
        <v>1</v>
      </c>
      <c r="B9" s="174" t="s">
        <v>92</v>
      </c>
      <c r="C9" s="188" t="s">
        <v>93</v>
      </c>
      <c r="D9" s="175" t="s">
        <v>94</v>
      </c>
      <c r="E9" s="176">
        <v>259.19794999999999</v>
      </c>
      <c r="F9" s="177">
        <v>0</v>
      </c>
      <c r="G9" s="178">
        <f>ROUND(E9*F9,2)</f>
        <v>0</v>
      </c>
      <c r="H9" s="163">
        <v>0</v>
      </c>
      <c r="I9" s="162">
        <f>ROUND(E9*H9,2)</f>
        <v>0</v>
      </c>
      <c r="J9" s="163">
        <v>160</v>
      </c>
      <c r="K9" s="162">
        <f>ROUND(E9*J9,2)</f>
        <v>41471.67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2"/>
      <c r="S9" s="162" t="s">
        <v>95</v>
      </c>
      <c r="T9" s="162" t="s">
        <v>96</v>
      </c>
      <c r="U9" s="162">
        <v>0.20200000000000001</v>
      </c>
      <c r="V9" s="162">
        <f>ROUND(E9*U9,2)</f>
        <v>52.36</v>
      </c>
      <c r="W9" s="162"/>
      <c r="X9" s="162" t="s">
        <v>97</v>
      </c>
      <c r="Y9" s="153"/>
      <c r="Z9" s="153"/>
      <c r="AA9" s="153"/>
      <c r="AB9" s="153"/>
      <c r="AC9" s="153"/>
      <c r="AD9" s="153"/>
      <c r="AE9" s="153"/>
      <c r="AF9" s="153"/>
      <c r="AG9" s="153" t="s">
        <v>98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60"/>
      <c r="B10" s="161"/>
      <c r="C10" s="189" t="s">
        <v>99</v>
      </c>
      <c r="D10" s="164"/>
      <c r="E10" s="165">
        <v>82.722750000000005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100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89" t="s">
        <v>101</v>
      </c>
      <c r="D11" s="164"/>
      <c r="E11" s="165">
        <v>176.4752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100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73">
        <v>2</v>
      </c>
      <c r="B12" s="174" t="s">
        <v>102</v>
      </c>
      <c r="C12" s="188" t="s">
        <v>103</v>
      </c>
      <c r="D12" s="175" t="s">
        <v>104</v>
      </c>
      <c r="E12" s="176">
        <v>675</v>
      </c>
      <c r="F12" s="177">
        <v>0</v>
      </c>
      <c r="G12" s="178">
        <f>ROUND(E12*F12,2)</f>
        <v>0</v>
      </c>
      <c r="H12" s="163">
        <v>0</v>
      </c>
      <c r="I12" s="162">
        <f>ROUND(E12*H12,2)</f>
        <v>0</v>
      </c>
      <c r="J12" s="163">
        <v>65</v>
      </c>
      <c r="K12" s="162">
        <f>ROUND(E12*J12,2)</f>
        <v>43875</v>
      </c>
      <c r="L12" s="162">
        <v>21</v>
      </c>
      <c r="M12" s="162">
        <f>G12*(1+L12/100)</f>
        <v>0</v>
      </c>
      <c r="N12" s="162">
        <v>0</v>
      </c>
      <c r="O12" s="162">
        <f>ROUND(E12*N12,2)</f>
        <v>0</v>
      </c>
      <c r="P12" s="162">
        <v>0</v>
      </c>
      <c r="Q12" s="162">
        <f>ROUND(E12*P12,2)</f>
        <v>0</v>
      </c>
      <c r="R12" s="162"/>
      <c r="S12" s="162" t="s">
        <v>95</v>
      </c>
      <c r="T12" s="162" t="s">
        <v>96</v>
      </c>
      <c r="U12" s="162">
        <v>9.6000000000000002E-2</v>
      </c>
      <c r="V12" s="162">
        <f>ROUND(E12*U12,2)</f>
        <v>64.8</v>
      </c>
      <c r="W12" s="162"/>
      <c r="X12" s="162" t="s">
        <v>97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98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189" t="s">
        <v>105</v>
      </c>
      <c r="D13" s="164"/>
      <c r="E13" s="165">
        <v>675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53"/>
      <c r="Z13" s="153"/>
      <c r="AA13" s="153"/>
      <c r="AB13" s="153"/>
      <c r="AC13" s="153"/>
      <c r="AD13" s="153"/>
      <c r="AE13" s="153"/>
      <c r="AF13" s="153"/>
      <c r="AG13" s="153" t="s">
        <v>100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73">
        <v>3</v>
      </c>
      <c r="B14" s="174" t="s">
        <v>106</v>
      </c>
      <c r="C14" s="188" t="s">
        <v>107</v>
      </c>
      <c r="D14" s="175" t="s">
        <v>104</v>
      </c>
      <c r="E14" s="176">
        <v>675</v>
      </c>
      <c r="F14" s="177">
        <v>0</v>
      </c>
      <c r="G14" s="178">
        <f>ROUND(E14*F14,2)</f>
        <v>0</v>
      </c>
      <c r="H14" s="163">
        <v>0</v>
      </c>
      <c r="I14" s="162">
        <f>ROUND(E14*H14,2)</f>
        <v>0</v>
      </c>
      <c r="J14" s="163">
        <v>109</v>
      </c>
      <c r="K14" s="162">
        <f>ROUND(E14*J14,2)</f>
        <v>73575</v>
      </c>
      <c r="L14" s="162">
        <v>21</v>
      </c>
      <c r="M14" s="162">
        <f>G14*(1+L14/100)</f>
        <v>0</v>
      </c>
      <c r="N14" s="162">
        <v>0</v>
      </c>
      <c r="O14" s="162">
        <f>ROUND(E14*N14,2)</f>
        <v>0</v>
      </c>
      <c r="P14" s="162">
        <v>0</v>
      </c>
      <c r="Q14" s="162">
        <f>ROUND(E14*P14,2)</f>
        <v>0</v>
      </c>
      <c r="R14" s="162"/>
      <c r="S14" s="162" t="s">
        <v>95</v>
      </c>
      <c r="T14" s="162" t="s">
        <v>96</v>
      </c>
      <c r="U14" s="162">
        <v>0.254</v>
      </c>
      <c r="V14" s="162">
        <f>ROUND(E14*U14,2)</f>
        <v>171.45</v>
      </c>
      <c r="W14" s="162"/>
      <c r="X14" s="162" t="s">
        <v>97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98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89" t="s">
        <v>108</v>
      </c>
      <c r="D15" s="164"/>
      <c r="E15" s="165">
        <v>675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100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5.5" x14ac:dyDescent="0.2">
      <c r="A16" s="167" t="s">
        <v>90</v>
      </c>
      <c r="B16" s="168" t="s">
        <v>54</v>
      </c>
      <c r="C16" s="187" t="s">
        <v>55</v>
      </c>
      <c r="D16" s="169"/>
      <c r="E16" s="170"/>
      <c r="F16" s="171"/>
      <c r="G16" s="172">
        <f>SUMIF(AG17:AG20,"&lt;&gt;NOR",G17:G20)</f>
        <v>0</v>
      </c>
      <c r="H16" s="166"/>
      <c r="I16" s="166">
        <f>SUM(I17:I20)</f>
        <v>0</v>
      </c>
      <c r="J16" s="166"/>
      <c r="K16" s="166">
        <f>SUM(K17:K20)</f>
        <v>17000</v>
      </c>
      <c r="L16" s="166"/>
      <c r="M16" s="166">
        <f>SUM(M17:M20)</f>
        <v>0</v>
      </c>
      <c r="N16" s="166"/>
      <c r="O16" s="166">
        <f>SUM(O17:O20)</f>
        <v>0</v>
      </c>
      <c r="P16" s="166"/>
      <c r="Q16" s="166">
        <f>SUM(Q17:Q20)</f>
        <v>0</v>
      </c>
      <c r="R16" s="166"/>
      <c r="S16" s="166"/>
      <c r="T16" s="166"/>
      <c r="U16" s="166"/>
      <c r="V16" s="166">
        <f>SUM(V17:V20)</f>
        <v>2.02</v>
      </c>
      <c r="W16" s="166"/>
      <c r="X16" s="166"/>
      <c r="AG16" t="s">
        <v>91</v>
      </c>
    </row>
    <row r="17" spans="1:60" outlineLevel="1" x14ac:dyDescent="0.2">
      <c r="A17" s="179">
        <v>4</v>
      </c>
      <c r="B17" s="180" t="s">
        <v>109</v>
      </c>
      <c r="C17" s="190" t="s">
        <v>110</v>
      </c>
      <c r="D17" s="181" t="s">
        <v>111</v>
      </c>
      <c r="E17" s="182">
        <v>1</v>
      </c>
      <c r="F17" s="183">
        <v>0</v>
      </c>
      <c r="G17" s="184">
        <f>ROUND(E17*F17,2)</f>
        <v>0</v>
      </c>
      <c r="H17" s="163">
        <v>0</v>
      </c>
      <c r="I17" s="162">
        <f>ROUND(E17*H17,2)</f>
        <v>0</v>
      </c>
      <c r="J17" s="163">
        <v>6000</v>
      </c>
      <c r="K17" s="162">
        <f>ROUND(E17*J17,2)</f>
        <v>6000</v>
      </c>
      <c r="L17" s="162">
        <v>21</v>
      </c>
      <c r="M17" s="162">
        <f>G17*(1+L17/100)</f>
        <v>0</v>
      </c>
      <c r="N17" s="162">
        <v>0</v>
      </c>
      <c r="O17" s="162">
        <f>ROUND(E17*N17,2)</f>
        <v>0</v>
      </c>
      <c r="P17" s="162">
        <v>0</v>
      </c>
      <c r="Q17" s="162">
        <f>ROUND(E17*P17,2)</f>
        <v>0</v>
      </c>
      <c r="R17" s="162"/>
      <c r="S17" s="162" t="s">
        <v>95</v>
      </c>
      <c r="T17" s="162" t="s">
        <v>96</v>
      </c>
      <c r="U17" s="162">
        <v>1</v>
      </c>
      <c r="V17" s="162">
        <f>ROUND(E17*U17,2)</f>
        <v>1</v>
      </c>
      <c r="W17" s="162"/>
      <c r="X17" s="162" t="s">
        <v>97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98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73">
        <v>5</v>
      </c>
      <c r="B18" s="174" t="s">
        <v>112</v>
      </c>
      <c r="C18" s="188" t="s">
        <v>113</v>
      </c>
      <c r="D18" s="175" t="s">
        <v>111</v>
      </c>
      <c r="E18" s="176">
        <v>1</v>
      </c>
      <c r="F18" s="177">
        <v>0</v>
      </c>
      <c r="G18" s="178">
        <f>ROUND(E18*F18,2)</f>
        <v>0</v>
      </c>
      <c r="H18" s="163">
        <v>0</v>
      </c>
      <c r="I18" s="162">
        <f>ROUND(E18*H18,2)</f>
        <v>0</v>
      </c>
      <c r="J18" s="163">
        <v>5000</v>
      </c>
      <c r="K18" s="162">
        <f>ROUND(E18*J18,2)</f>
        <v>5000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</v>
      </c>
      <c r="Q18" s="162">
        <f>ROUND(E18*P18,2)</f>
        <v>0</v>
      </c>
      <c r="R18" s="162"/>
      <c r="S18" s="162" t="s">
        <v>95</v>
      </c>
      <c r="T18" s="162" t="s">
        <v>96</v>
      </c>
      <c r="U18" s="162">
        <v>1.4999999999999999E-2</v>
      </c>
      <c r="V18" s="162">
        <f>ROUND(E18*U18,2)</f>
        <v>0.02</v>
      </c>
      <c r="W18" s="162"/>
      <c r="X18" s="162" t="s">
        <v>97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98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189" t="s">
        <v>114</v>
      </c>
      <c r="D19" s="164"/>
      <c r="E19" s="165">
        <v>1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100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79">
        <v>6</v>
      </c>
      <c r="B20" s="180" t="s">
        <v>115</v>
      </c>
      <c r="C20" s="190" t="s">
        <v>116</v>
      </c>
      <c r="D20" s="181" t="s">
        <v>111</v>
      </c>
      <c r="E20" s="182">
        <v>1</v>
      </c>
      <c r="F20" s="183">
        <v>0</v>
      </c>
      <c r="G20" s="184">
        <f>ROUND(E20*F20,2)</f>
        <v>0</v>
      </c>
      <c r="H20" s="163">
        <v>0</v>
      </c>
      <c r="I20" s="162">
        <f>ROUND(E20*H20,2)</f>
        <v>0</v>
      </c>
      <c r="J20" s="163">
        <v>6000</v>
      </c>
      <c r="K20" s="162">
        <f>ROUND(E20*J20,2)</f>
        <v>6000</v>
      </c>
      <c r="L20" s="162">
        <v>21</v>
      </c>
      <c r="M20" s="162">
        <f>G20*(1+L20/100)</f>
        <v>0</v>
      </c>
      <c r="N20" s="162">
        <v>0</v>
      </c>
      <c r="O20" s="162">
        <f>ROUND(E20*N20,2)</f>
        <v>0</v>
      </c>
      <c r="P20" s="162">
        <v>0</v>
      </c>
      <c r="Q20" s="162">
        <f>ROUND(E20*P20,2)</f>
        <v>0</v>
      </c>
      <c r="R20" s="162"/>
      <c r="S20" s="162" t="s">
        <v>117</v>
      </c>
      <c r="T20" s="162" t="s">
        <v>96</v>
      </c>
      <c r="U20" s="162">
        <v>1</v>
      </c>
      <c r="V20" s="162">
        <f>ROUND(E20*U20,2)</f>
        <v>1</v>
      </c>
      <c r="W20" s="162"/>
      <c r="X20" s="162" t="s">
        <v>97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98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x14ac:dyDescent="0.2">
      <c r="A21" s="167" t="s">
        <v>90</v>
      </c>
      <c r="B21" s="168" t="s">
        <v>56</v>
      </c>
      <c r="C21" s="187" t="s">
        <v>57</v>
      </c>
      <c r="D21" s="169"/>
      <c r="E21" s="170"/>
      <c r="F21" s="171"/>
      <c r="G21" s="172">
        <f>SUMIF(AG22:AG27,"&lt;&gt;NOR",G22:G27)</f>
        <v>0</v>
      </c>
      <c r="H21" s="166"/>
      <c r="I21" s="166">
        <f>SUM(I22:I27)</f>
        <v>405390.83</v>
      </c>
      <c r="J21" s="166"/>
      <c r="K21" s="166">
        <f>SUM(K22:K27)</f>
        <v>1521920.04</v>
      </c>
      <c r="L21" s="166"/>
      <c r="M21" s="166">
        <f>SUM(M22:M27)</f>
        <v>0</v>
      </c>
      <c r="N21" s="166"/>
      <c r="O21" s="166">
        <f>SUM(O22:O27)</f>
        <v>1.81</v>
      </c>
      <c r="P21" s="166"/>
      <c r="Q21" s="166">
        <f>SUM(Q22:Q27)</f>
        <v>114.43</v>
      </c>
      <c r="R21" s="166"/>
      <c r="S21" s="166"/>
      <c r="T21" s="166"/>
      <c r="U21" s="166"/>
      <c r="V21" s="166">
        <f>SUM(V22:V27)</f>
        <v>1138.51</v>
      </c>
      <c r="W21" s="166"/>
      <c r="X21" s="166"/>
      <c r="AG21" t="s">
        <v>91</v>
      </c>
    </row>
    <row r="22" spans="1:60" ht="22.5" outlineLevel="1" x14ac:dyDescent="0.2">
      <c r="A22" s="173">
        <v>7</v>
      </c>
      <c r="B22" s="174" t="s">
        <v>118</v>
      </c>
      <c r="C22" s="188" t="s">
        <v>119</v>
      </c>
      <c r="D22" s="175" t="s">
        <v>94</v>
      </c>
      <c r="E22" s="176">
        <v>259.19794999999999</v>
      </c>
      <c r="F22" s="177">
        <v>0</v>
      </c>
      <c r="G22" s="178">
        <f>ROUND(E22*F22,2)</f>
        <v>0</v>
      </c>
      <c r="H22" s="163">
        <v>0</v>
      </c>
      <c r="I22" s="162">
        <f>ROUND(E22*H22,2)</f>
        <v>0</v>
      </c>
      <c r="J22" s="163">
        <v>3650</v>
      </c>
      <c r="K22" s="162">
        <f>ROUND(E22*J22,2)</f>
        <v>946072.52</v>
      </c>
      <c r="L22" s="162">
        <v>21</v>
      </c>
      <c r="M22" s="162">
        <f>G22*(1+L22/100)</f>
        <v>0</v>
      </c>
      <c r="N22" s="162">
        <v>0</v>
      </c>
      <c r="O22" s="162">
        <f>ROUND(E22*N22,2)</f>
        <v>0</v>
      </c>
      <c r="P22" s="162">
        <v>0</v>
      </c>
      <c r="Q22" s="162">
        <f>ROUND(E22*P22,2)</f>
        <v>0</v>
      </c>
      <c r="R22" s="162"/>
      <c r="S22" s="162" t="s">
        <v>95</v>
      </c>
      <c r="T22" s="162" t="s">
        <v>96</v>
      </c>
      <c r="U22" s="162">
        <v>1.4</v>
      </c>
      <c r="V22" s="162">
        <f>ROUND(E22*U22,2)</f>
        <v>362.88</v>
      </c>
      <c r="W22" s="162"/>
      <c r="X22" s="162" t="s">
        <v>97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98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189" t="s">
        <v>120</v>
      </c>
      <c r="D23" s="164"/>
      <c r="E23" s="165">
        <v>82.722750000000005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100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 x14ac:dyDescent="0.2">
      <c r="A24" s="160"/>
      <c r="B24" s="161"/>
      <c r="C24" s="189" t="s">
        <v>121</v>
      </c>
      <c r="D24" s="164"/>
      <c r="E24" s="165">
        <v>176.4752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100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73">
        <v>8</v>
      </c>
      <c r="B25" s="174" t="s">
        <v>122</v>
      </c>
      <c r="C25" s="188" t="s">
        <v>123</v>
      </c>
      <c r="D25" s="175" t="s">
        <v>94</v>
      </c>
      <c r="E25" s="176">
        <v>2288.66275</v>
      </c>
      <c r="F25" s="177">
        <v>0</v>
      </c>
      <c r="G25" s="178">
        <f>ROUND(E25*F25,2)</f>
        <v>0</v>
      </c>
      <c r="H25" s="163">
        <v>177.13</v>
      </c>
      <c r="I25" s="162">
        <f>ROUND(E25*H25,2)</f>
        <v>405390.83</v>
      </c>
      <c r="J25" s="163">
        <v>242.87</v>
      </c>
      <c r="K25" s="162">
        <f>ROUND(E25*J25,2)</f>
        <v>555847.52</v>
      </c>
      <c r="L25" s="162">
        <v>21</v>
      </c>
      <c r="M25" s="162">
        <f>G25*(1+L25/100)</f>
        <v>0</v>
      </c>
      <c r="N25" s="162">
        <v>7.9000000000000001E-4</v>
      </c>
      <c r="O25" s="162">
        <f>ROUND(E25*N25,2)</f>
        <v>1.81</v>
      </c>
      <c r="P25" s="162">
        <v>0.05</v>
      </c>
      <c r="Q25" s="162">
        <f>ROUND(E25*P25,2)</f>
        <v>114.43</v>
      </c>
      <c r="R25" s="162"/>
      <c r="S25" s="162" t="s">
        <v>95</v>
      </c>
      <c r="T25" s="162" t="s">
        <v>96</v>
      </c>
      <c r="U25" s="162">
        <v>0.33889999999999998</v>
      </c>
      <c r="V25" s="162">
        <f>ROUND(E25*U25,2)</f>
        <v>775.63</v>
      </c>
      <c r="W25" s="162"/>
      <c r="X25" s="162" t="s">
        <v>97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98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189" t="s">
        <v>124</v>
      </c>
      <c r="D26" s="164"/>
      <c r="E26" s="165">
        <v>2288.66275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100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79">
        <v>9</v>
      </c>
      <c r="B27" s="180" t="s">
        <v>125</v>
      </c>
      <c r="C27" s="190" t="s">
        <v>126</v>
      </c>
      <c r="D27" s="181" t="s">
        <v>111</v>
      </c>
      <c r="E27" s="182">
        <v>1</v>
      </c>
      <c r="F27" s="183">
        <v>0</v>
      </c>
      <c r="G27" s="184">
        <f>ROUND(E27*F27,2)</f>
        <v>0</v>
      </c>
      <c r="H27" s="163">
        <v>0</v>
      </c>
      <c r="I27" s="162">
        <f>ROUND(E27*H27,2)</f>
        <v>0</v>
      </c>
      <c r="J27" s="163">
        <v>20000</v>
      </c>
      <c r="K27" s="162">
        <f>ROUND(E27*J27,2)</f>
        <v>20000</v>
      </c>
      <c r="L27" s="162">
        <v>21</v>
      </c>
      <c r="M27" s="162">
        <f>G27*(1+L27/100)</f>
        <v>0</v>
      </c>
      <c r="N27" s="162">
        <v>0</v>
      </c>
      <c r="O27" s="162">
        <f>ROUND(E27*N27,2)</f>
        <v>0</v>
      </c>
      <c r="P27" s="162">
        <v>0</v>
      </c>
      <c r="Q27" s="162">
        <f>ROUND(E27*P27,2)</f>
        <v>0</v>
      </c>
      <c r="R27" s="162"/>
      <c r="S27" s="162" t="s">
        <v>117</v>
      </c>
      <c r="T27" s="162" t="s">
        <v>96</v>
      </c>
      <c r="U27" s="162">
        <v>0</v>
      </c>
      <c r="V27" s="162">
        <f>ROUND(E27*U27,2)</f>
        <v>0</v>
      </c>
      <c r="W27" s="162"/>
      <c r="X27" s="162" t="s">
        <v>97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98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x14ac:dyDescent="0.2">
      <c r="A28" s="167" t="s">
        <v>90</v>
      </c>
      <c r="B28" s="168" t="s">
        <v>58</v>
      </c>
      <c r="C28" s="187" t="s">
        <v>59</v>
      </c>
      <c r="D28" s="169"/>
      <c r="E28" s="170"/>
      <c r="F28" s="171"/>
      <c r="G28" s="172">
        <f>SUMIF(AG29:AG29,"&lt;&gt;NOR",G29:G29)</f>
        <v>0</v>
      </c>
      <c r="H28" s="166"/>
      <c r="I28" s="166">
        <f>SUM(I29:I29)</f>
        <v>0</v>
      </c>
      <c r="J28" s="166"/>
      <c r="K28" s="166">
        <f>SUM(K29:K29)</f>
        <v>2223.89</v>
      </c>
      <c r="L28" s="166"/>
      <c r="M28" s="166">
        <f>SUM(M29:M29)</f>
        <v>0</v>
      </c>
      <c r="N28" s="166"/>
      <c r="O28" s="166">
        <f>SUM(O29:O29)</f>
        <v>0</v>
      </c>
      <c r="P28" s="166"/>
      <c r="Q28" s="166">
        <f>SUM(Q29:Q29)</f>
        <v>0</v>
      </c>
      <c r="R28" s="166"/>
      <c r="S28" s="166"/>
      <c r="T28" s="166"/>
      <c r="U28" s="166"/>
      <c r="V28" s="166">
        <f>SUM(V29:V29)</f>
        <v>5.19</v>
      </c>
      <c r="W28" s="166"/>
      <c r="X28" s="166"/>
      <c r="AG28" t="s">
        <v>91</v>
      </c>
    </row>
    <row r="29" spans="1:60" outlineLevel="1" x14ac:dyDescent="0.2">
      <c r="A29" s="179">
        <v>10</v>
      </c>
      <c r="B29" s="180" t="s">
        <v>127</v>
      </c>
      <c r="C29" s="190" t="s">
        <v>128</v>
      </c>
      <c r="D29" s="181" t="s">
        <v>129</v>
      </c>
      <c r="E29" s="182">
        <v>1.8080400000000001</v>
      </c>
      <c r="F29" s="183">
        <v>0</v>
      </c>
      <c r="G29" s="184">
        <f>ROUND(E29*F29,2)</f>
        <v>0</v>
      </c>
      <c r="H29" s="163">
        <v>0</v>
      </c>
      <c r="I29" s="162">
        <f>ROUND(E29*H29,2)</f>
        <v>0</v>
      </c>
      <c r="J29" s="163">
        <v>1230</v>
      </c>
      <c r="K29" s="162">
        <f>ROUND(E29*J29,2)</f>
        <v>2223.89</v>
      </c>
      <c r="L29" s="162">
        <v>21</v>
      </c>
      <c r="M29" s="162">
        <f>G29*(1+L29/100)</f>
        <v>0</v>
      </c>
      <c r="N29" s="162">
        <v>0</v>
      </c>
      <c r="O29" s="162">
        <f>ROUND(E29*N29,2)</f>
        <v>0</v>
      </c>
      <c r="P29" s="162">
        <v>0</v>
      </c>
      <c r="Q29" s="162">
        <f>ROUND(E29*P29,2)</f>
        <v>0</v>
      </c>
      <c r="R29" s="162"/>
      <c r="S29" s="162" t="s">
        <v>95</v>
      </c>
      <c r="T29" s="162" t="s">
        <v>95</v>
      </c>
      <c r="U29" s="162">
        <v>2.8719999999999999</v>
      </c>
      <c r="V29" s="162">
        <f>ROUND(E29*U29,2)</f>
        <v>5.19</v>
      </c>
      <c r="W29" s="162"/>
      <c r="X29" s="162" t="s">
        <v>130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131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x14ac:dyDescent="0.2">
      <c r="A30" s="167" t="s">
        <v>90</v>
      </c>
      <c r="B30" s="168" t="s">
        <v>60</v>
      </c>
      <c r="C30" s="187" t="s">
        <v>61</v>
      </c>
      <c r="D30" s="169"/>
      <c r="E30" s="170"/>
      <c r="F30" s="171"/>
      <c r="G30" s="172">
        <f>SUMIF(AG31:AG35,"&lt;&gt;NOR",G31:G35)</f>
        <v>0</v>
      </c>
      <c r="H30" s="166"/>
      <c r="I30" s="166">
        <f>SUM(I31:I35)</f>
        <v>0</v>
      </c>
      <c r="J30" s="166"/>
      <c r="K30" s="166">
        <f>SUM(K31:K35)</f>
        <v>164012.43</v>
      </c>
      <c r="L30" s="166"/>
      <c r="M30" s="166">
        <f>SUM(M31:M35)</f>
        <v>0</v>
      </c>
      <c r="N30" s="166"/>
      <c r="O30" s="166">
        <f>SUM(O31:O35)</f>
        <v>0</v>
      </c>
      <c r="P30" s="166"/>
      <c r="Q30" s="166">
        <f>SUM(Q31:Q35)</f>
        <v>0</v>
      </c>
      <c r="R30" s="166"/>
      <c r="S30" s="166"/>
      <c r="T30" s="166"/>
      <c r="U30" s="166"/>
      <c r="V30" s="166">
        <f>SUM(V31:V35)</f>
        <v>233.22000000000003</v>
      </c>
      <c r="W30" s="166"/>
      <c r="X30" s="166"/>
      <c r="AG30" t="s">
        <v>91</v>
      </c>
    </row>
    <row r="31" spans="1:60" outlineLevel="1" x14ac:dyDescent="0.2">
      <c r="A31" s="179">
        <v>11</v>
      </c>
      <c r="B31" s="180" t="s">
        <v>132</v>
      </c>
      <c r="C31" s="190" t="s">
        <v>133</v>
      </c>
      <c r="D31" s="181" t="s">
        <v>129</v>
      </c>
      <c r="E31" s="182">
        <v>114.43313999999999</v>
      </c>
      <c r="F31" s="183">
        <v>0</v>
      </c>
      <c r="G31" s="184">
        <f>ROUND(E31*F31,2)</f>
        <v>0</v>
      </c>
      <c r="H31" s="163">
        <v>0</v>
      </c>
      <c r="I31" s="162">
        <f>ROUND(E31*H31,2)</f>
        <v>0</v>
      </c>
      <c r="J31" s="163">
        <v>193.78</v>
      </c>
      <c r="K31" s="162">
        <f>ROUND(E31*J31,2)</f>
        <v>22174.85</v>
      </c>
      <c r="L31" s="162">
        <v>21</v>
      </c>
      <c r="M31" s="162">
        <f>G31*(1+L31/100)</f>
        <v>0</v>
      </c>
      <c r="N31" s="162">
        <v>0</v>
      </c>
      <c r="O31" s="162">
        <f>ROUND(E31*N31,2)</f>
        <v>0</v>
      </c>
      <c r="P31" s="162">
        <v>0</v>
      </c>
      <c r="Q31" s="162">
        <f>ROUND(E31*P31,2)</f>
        <v>0</v>
      </c>
      <c r="R31" s="162"/>
      <c r="S31" s="162" t="s">
        <v>95</v>
      </c>
      <c r="T31" s="162" t="s">
        <v>96</v>
      </c>
      <c r="U31" s="162">
        <v>0.27700000000000002</v>
      </c>
      <c r="V31" s="162">
        <f>ROUND(E31*U31,2)</f>
        <v>31.7</v>
      </c>
      <c r="W31" s="162"/>
      <c r="X31" s="162" t="s">
        <v>134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135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79">
        <v>12</v>
      </c>
      <c r="B32" s="180" t="s">
        <v>136</v>
      </c>
      <c r="C32" s="190" t="s">
        <v>137</v>
      </c>
      <c r="D32" s="181" t="s">
        <v>129</v>
      </c>
      <c r="E32" s="182">
        <v>114.43313999999999</v>
      </c>
      <c r="F32" s="183">
        <v>0</v>
      </c>
      <c r="G32" s="184">
        <f>ROUND(E32*F32,2)</f>
        <v>0</v>
      </c>
      <c r="H32" s="163">
        <v>0</v>
      </c>
      <c r="I32" s="162">
        <f>ROUND(E32*H32,2)</f>
        <v>0</v>
      </c>
      <c r="J32" s="163">
        <v>320</v>
      </c>
      <c r="K32" s="162">
        <f>ROUND(E32*J32,2)</f>
        <v>36618.6</v>
      </c>
      <c r="L32" s="162">
        <v>21</v>
      </c>
      <c r="M32" s="162">
        <f>G32*(1+L32/100)</f>
        <v>0</v>
      </c>
      <c r="N32" s="162">
        <v>0</v>
      </c>
      <c r="O32" s="162">
        <f>ROUND(E32*N32,2)</f>
        <v>0</v>
      </c>
      <c r="P32" s="162">
        <v>0</v>
      </c>
      <c r="Q32" s="162">
        <f>ROUND(E32*P32,2)</f>
        <v>0</v>
      </c>
      <c r="R32" s="162"/>
      <c r="S32" s="162" t="s">
        <v>95</v>
      </c>
      <c r="T32" s="162" t="s">
        <v>96</v>
      </c>
      <c r="U32" s="162">
        <v>0.746</v>
      </c>
      <c r="V32" s="162">
        <f>ROUND(E32*U32,2)</f>
        <v>85.37</v>
      </c>
      <c r="W32" s="162"/>
      <c r="X32" s="162" t="s">
        <v>134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135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79">
        <v>13</v>
      </c>
      <c r="B33" s="180" t="s">
        <v>138</v>
      </c>
      <c r="C33" s="190" t="s">
        <v>139</v>
      </c>
      <c r="D33" s="181" t="s">
        <v>129</v>
      </c>
      <c r="E33" s="182">
        <v>114.43313999999999</v>
      </c>
      <c r="F33" s="183">
        <v>0</v>
      </c>
      <c r="G33" s="184">
        <f>ROUND(E33*F33,2)</f>
        <v>0</v>
      </c>
      <c r="H33" s="163">
        <v>0</v>
      </c>
      <c r="I33" s="162">
        <f>ROUND(E33*H33,2)</f>
        <v>0</v>
      </c>
      <c r="J33" s="163">
        <v>269.68</v>
      </c>
      <c r="K33" s="162">
        <f>ROUND(E33*J33,2)</f>
        <v>30860.33</v>
      </c>
      <c r="L33" s="162">
        <v>21</v>
      </c>
      <c r="M33" s="162">
        <f>G33*(1+L33/100)</f>
        <v>0</v>
      </c>
      <c r="N33" s="162">
        <v>0</v>
      </c>
      <c r="O33" s="162">
        <f>ROUND(E33*N33,2)</f>
        <v>0</v>
      </c>
      <c r="P33" s="162">
        <v>0</v>
      </c>
      <c r="Q33" s="162">
        <f>ROUND(E33*P33,2)</f>
        <v>0</v>
      </c>
      <c r="R33" s="162"/>
      <c r="S33" s="162" t="s">
        <v>95</v>
      </c>
      <c r="T33" s="162" t="s">
        <v>96</v>
      </c>
      <c r="U33" s="162">
        <v>0.49</v>
      </c>
      <c r="V33" s="162">
        <f>ROUND(E33*U33,2)</f>
        <v>56.07</v>
      </c>
      <c r="W33" s="162"/>
      <c r="X33" s="162" t="s">
        <v>134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135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79">
        <v>14</v>
      </c>
      <c r="B34" s="180" t="s">
        <v>140</v>
      </c>
      <c r="C34" s="190" t="s">
        <v>141</v>
      </c>
      <c r="D34" s="181" t="s">
        <v>129</v>
      </c>
      <c r="E34" s="182">
        <v>2517.5290199999999</v>
      </c>
      <c r="F34" s="183">
        <v>0</v>
      </c>
      <c r="G34" s="184">
        <f>ROUND(E34*F34,2)</f>
        <v>0</v>
      </c>
      <c r="H34" s="163">
        <v>0</v>
      </c>
      <c r="I34" s="162">
        <f>ROUND(E34*H34,2)</f>
        <v>0</v>
      </c>
      <c r="J34" s="163">
        <v>18.399999999999999</v>
      </c>
      <c r="K34" s="162">
        <f>ROUND(E34*J34,2)</f>
        <v>46322.53</v>
      </c>
      <c r="L34" s="162">
        <v>21</v>
      </c>
      <c r="M34" s="162">
        <f>G34*(1+L34/100)</f>
        <v>0</v>
      </c>
      <c r="N34" s="162">
        <v>0</v>
      </c>
      <c r="O34" s="162">
        <f>ROUND(E34*N34,2)</f>
        <v>0</v>
      </c>
      <c r="P34" s="162">
        <v>0</v>
      </c>
      <c r="Q34" s="162">
        <f>ROUND(E34*P34,2)</f>
        <v>0</v>
      </c>
      <c r="R34" s="162"/>
      <c r="S34" s="162" t="s">
        <v>95</v>
      </c>
      <c r="T34" s="162" t="s">
        <v>96</v>
      </c>
      <c r="U34" s="162">
        <v>0</v>
      </c>
      <c r="V34" s="162">
        <f>ROUND(E34*U34,2)</f>
        <v>0</v>
      </c>
      <c r="W34" s="162"/>
      <c r="X34" s="162" t="s">
        <v>134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135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79">
        <v>15</v>
      </c>
      <c r="B35" s="180" t="s">
        <v>142</v>
      </c>
      <c r="C35" s="190" t="s">
        <v>143</v>
      </c>
      <c r="D35" s="181" t="s">
        <v>129</v>
      </c>
      <c r="E35" s="182">
        <v>572.16569000000004</v>
      </c>
      <c r="F35" s="183">
        <v>0</v>
      </c>
      <c r="G35" s="184">
        <f>ROUND(E35*F35,2)</f>
        <v>0</v>
      </c>
      <c r="H35" s="163">
        <v>0</v>
      </c>
      <c r="I35" s="162">
        <f>ROUND(E35*H35,2)</f>
        <v>0</v>
      </c>
      <c r="J35" s="163">
        <v>49</v>
      </c>
      <c r="K35" s="162">
        <f>ROUND(E35*J35,2)</f>
        <v>28036.12</v>
      </c>
      <c r="L35" s="162">
        <v>21</v>
      </c>
      <c r="M35" s="162">
        <f>G35*(1+L35/100)</f>
        <v>0</v>
      </c>
      <c r="N35" s="162">
        <v>0</v>
      </c>
      <c r="O35" s="162">
        <f>ROUND(E35*N35,2)</f>
        <v>0</v>
      </c>
      <c r="P35" s="162">
        <v>0</v>
      </c>
      <c r="Q35" s="162">
        <f>ROUND(E35*P35,2)</f>
        <v>0</v>
      </c>
      <c r="R35" s="162"/>
      <c r="S35" s="162" t="s">
        <v>95</v>
      </c>
      <c r="T35" s="162" t="s">
        <v>96</v>
      </c>
      <c r="U35" s="162">
        <v>0.105</v>
      </c>
      <c r="V35" s="162">
        <f>ROUND(E35*U35,2)</f>
        <v>60.08</v>
      </c>
      <c r="W35" s="162"/>
      <c r="X35" s="162" t="s">
        <v>134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135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x14ac:dyDescent="0.2">
      <c r="A36" s="167" t="s">
        <v>90</v>
      </c>
      <c r="B36" s="168" t="s">
        <v>63</v>
      </c>
      <c r="C36" s="187" t="s">
        <v>29</v>
      </c>
      <c r="D36" s="169"/>
      <c r="E36" s="170"/>
      <c r="F36" s="171"/>
      <c r="G36" s="172">
        <f>SUMIF(AG37:AG48,"&lt;&gt;NOR",G37:G48)</f>
        <v>0</v>
      </c>
      <c r="H36" s="166"/>
      <c r="I36" s="166">
        <f>SUM(I37:I48)</f>
        <v>0</v>
      </c>
      <c r="J36" s="166"/>
      <c r="K36" s="166">
        <f>SUM(K37:K48)</f>
        <v>70000</v>
      </c>
      <c r="L36" s="166"/>
      <c r="M36" s="166">
        <f>SUM(M37:M48)</f>
        <v>0</v>
      </c>
      <c r="N36" s="166"/>
      <c r="O36" s="166">
        <f>SUM(O37:O48)</f>
        <v>0</v>
      </c>
      <c r="P36" s="166"/>
      <c r="Q36" s="166">
        <f>SUM(Q37:Q48)</f>
        <v>0</v>
      </c>
      <c r="R36" s="166"/>
      <c r="S36" s="166"/>
      <c r="T36" s="166"/>
      <c r="U36" s="166"/>
      <c r="V36" s="166">
        <f>SUM(V37:V48)</f>
        <v>0</v>
      </c>
      <c r="W36" s="166"/>
      <c r="X36" s="166"/>
      <c r="AG36" t="s">
        <v>91</v>
      </c>
    </row>
    <row r="37" spans="1:60" outlineLevel="1" x14ac:dyDescent="0.2">
      <c r="A37" s="173">
        <v>16</v>
      </c>
      <c r="B37" s="174" t="s">
        <v>144</v>
      </c>
      <c r="C37" s="188" t="s">
        <v>145</v>
      </c>
      <c r="D37" s="175" t="s">
        <v>111</v>
      </c>
      <c r="E37" s="176">
        <v>1</v>
      </c>
      <c r="F37" s="177">
        <v>0</v>
      </c>
      <c r="G37" s="178">
        <f>ROUND(E37*F37,2)</f>
        <v>0</v>
      </c>
      <c r="H37" s="163">
        <v>0</v>
      </c>
      <c r="I37" s="162">
        <f>ROUND(E37*H37,2)</f>
        <v>0</v>
      </c>
      <c r="J37" s="163">
        <v>20000</v>
      </c>
      <c r="K37" s="162">
        <f>ROUND(E37*J37,2)</f>
        <v>20000</v>
      </c>
      <c r="L37" s="162">
        <v>21</v>
      </c>
      <c r="M37" s="162">
        <f>G37*(1+L37/100)</f>
        <v>0</v>
      </c>
      <c r="N37" s="162">
        <v>0</v>
      </c>
      <c r="O37" s="162">
        <f>ROUND(E37*N37,2)</f>
        <v>0</v>
      </c>
      <c r="P37" s="162">
        <v>0</v>
      </c>
      <c r="Q37" s="162">
        <f>ROUND(E37*P37,2)</f>
        <v>0</v>
      </c>
      <c r="R37" s="162"/>
      <c r="S37" s="162" t="s">
        <v>95</v>
      </c>
      <c r="T37" s="162" t="s">
        <v>96</v>
      </c>
      <c r="U37" s="162">
        <v>0</v>
      </c>
      <c r="V37" s="162">
        <f>ROUND(E37*U37,2)</f>
        <v>0</v>
      </c>
      <c r="W37" s="162"/>
      <c r="X37" s="162" t="s">
        <v>146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147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33.75" outlineLevel="1" x14ac:dyDescent="0.2">
      <c r="A38" s="160"/>
      <c r="B38" s="161"/>
      <c r="C38" s="258" t="s">
        <v>148</v>
      </c>
      <c r="D38" s="259"/>
      <c r="E38" s="259"/>
      <c r="F38" s="259"/>
      <c r="G38" s="259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149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85" t="str">
        <f>C38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189" t="s">
        <v>150</v>
      </c>
      <c r="D39" s="164"/>
      <c r="E39" s="165">
        <v>1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100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189" t="s">
        <v>151</v>
      </c>
      <c r="D40" s="164"/>
      <c r="E40" s="165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100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33.75" outlineLevel="1" x14ac:dyDescent="0.2">
      <c r="A41" s="160"/>
      <c r="B41" s="161"/>
      <c r="C41" s="189" t="s">
        <v>182</v>
      </c>
      <c r="D41" s="164"/>
      <c r="E41" s="165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100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9">
        <v>17</v>
      </c>
      <c r="B42" s="180" t="s">
        <v>152</v>
      </c>
      <c r="C42" s="190" t="s">
        <v>153</v>
      </c>
      <c r="D42" s="181" t="s">
        <v>111</v>
      </c>
      <c r="E42" s="182">
        <v>1</v>
      </c>
      <c r="F42" s="183">
        <v>0</v>
      </c>
      <c r="G42" s="184">
        <f>ROUND(E42*F42,2)</f>
        <v>0</v>
      </c>
      <c r="H42" s="163">
        <v>0</v>
      </c>
      <c r="I42" s="162">
        <f>ROUND(E42*H42,2)</f>
        <v>0</v>
      </c>
      <c r="J42" s="163">
        <v>15000</v>
      </c>
      <c r="K42" s="162">
        <f>ROUND(E42*J42,2)</f>
        <v>15000</v>
      </c>
      <c r="L42" s="162">
        <v>21</v>
      </c>
      <c r="M42" s="162">
        <f>G42*(1+L42/100)</f>
        <v>0</v>
      </c>
      <c r="N42" s="162">
        <v>0</v>
      </c>
      <c r="O42" s="162">
        <f>ROUND(E42*N42,2)</f>
        <v>0</v>
      </c>
      <c r="P42" s="162">
        <v>0</v>
      </c>
      <c r="Q42" s="162">
        <f>ROUND(E42*P42,2)</f>
        <v>0</v>
      </c>
      <c r="R42" s="162"/>
      <c r="S42" s="162" t="s">
        <v>95</v>
      </c>
      <c r="T42" s="162" t="s">
        <v>96</v>
      </c>
      <c r="U42" s="162">
        <v>0</v>
      </c>
      <c r="V42" s="162">
        <f>ROUND(E42*U42,2)</f>
        <v>0</v>
      </c>
      <c r="W42" s="162"/>
      <c r="X42" s="162" t="s">
        <v>146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147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73">
        <v>18</v>
      </c>
      <c r="B43" s="174" t="s">
        <v>154</v>
      </c>
      <c r="C43" s="188" t="s">
        <v>155</v>
      </c>
      <c r="D43" s="175" t="s">
        <v>111</v>
      </c>
      <c r="E43" s="176">
        <v>1</v>
      </c>
      <c r="F43" s="177">
        <v>0</v>
      </c>
      <c r="G43" s="178">
        <f>ROUND(E43*F43,2)</f>
        <v>0</v>
      </c>
      <c r="H43" s="163">
        <v>0</v>
      </c>
      <c r="I43" s="162">
        <f>ROUND(E43*H43,2)</f>
        <v>0</v>
      </c>
      <c r="J43" s="163">
        <v>15000</v>
      </c>
      <c r="K43" s="162">
        <f>ROUND(E43*J43,2)</f>
        <v>15000</v>
      </c>
      <c r="L43" s="162">
        <v>21</v>
      </c>
      <c r="M43" s="162">
        <f>G43*(1+L43/100)</f>
        <v>0</v>
      </c>
      <c r="N43" s="162">
        <v>0</v>
      </c>
      <c r="O43" s="162">
        <f>ROUND(E43*N43,2)</f>
        <v>0</v>
      </c>
      <c r="P43" s="162">
        <v>0</v>
      </c>
      <c r="Q43" s="162">
        <f>ROUND(E43*P43,2)</f>
        <v>0</v>
      </c>
      <c r="R43" s="162"/>
      <c r="S43" s="162" t="s">
        <v>95</v>
      </c>
      <c r="T43" s="162" t="s">
        <v>96</v>
      </c>
      <c r="U43" s="162">
        <v>0</v>
      </c>
      <c r="V43" s="162">
        <f>ROUND(E43*U43,2)</f>
        <v>0</v>
      </c>
      <c r="W43" s="162"/>
      <c r="X43" s="162" t="s">
        <v>146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147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33.75" outlineLevel="1" x14ac:dyDescent="0.2">
      <c r="A44" s="160"/>
      <c r="B44" s="161"/>
      <c r="C44" s="258" t="s">
        <v>156</v>
      </c>
      <c r="D44" s="259"/>
      <c r="E44" s="259"/>
      <c r="F44" s="259"/>
      <c r="G44" s="259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149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85" t="str">
        <f>C44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189" t="s">
        <v>157</v>
      </c>
      <c r="D45" s="164"/>
      <c r="E45" s="165">
        <v>1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100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79">
        <v>19</v>
      </c>
      <c r="B46" s="180" t="s">
        <v>158</v>
      </c>
      <c r="C46" s="190" t="s">
        <v>159</v>
      </c>
      <c r="D46" s="181" t="s">
        <v>111</v>
      </c>
      <c r="E46" s="182">
        <v>1</v>
      </c>
      <c r="F46" s="183">
        <v>0</v>
      </c>
      <c r="G46" s="184">
        <f>ROUND(E46*F46,2)</f>
        <v>0</v>
      </c>
      <c r="H46" s="163">
        <v>0</v>
      </c>
      <c r="I46" s="162">
        <f>ROUND(E46*H46,2)</f>
        <v>0</v>
      </c>
      <c r="J46" s="163">
        <v>10000</v>
      </c>
      <c r="K46" s="162">
        <f>ROUND(E46*J46,2)</f>
        <v>10000</v>
      </c>
      <c r="L46" s="162">
        <v>21</v>
      </c>
      <c r="M46" s="162">
        <f>G46*(1+L46/100)</f>
        <v>0</v>
      </c>
      <c r="N46" s="162">
        <v>0</v>
      </c>
      <c r="O46" s="162">
        <f>ROUND(E46*N46,2)</f>
        <v>0</v>
      </c>
      <c r="P46" s="162">
        <v>0</v>
      </c>
      <c r="Q46" s="162">
        <f>ROUND(E46*P46,2)</f>
        <v>0</v>
      </c>
      <c r="R46" s="162"/>
      <c r="S46" s="162" t="s">
        <v>95</v>
      </c>
      <c r="T46" s="162" t="s">
        <v>96</v>
      </c>
      <c r="U46" s="162">
        <v>0</v>
      </c>
      <c r="V46" s="162">
        <f>ROUND(E46*U46,2)</f>
        <v>0</v>
      </c>
      <c r="W46" s="162"/>
      <c r="X46" s="162" t="s">
        <v>146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147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73">
        <v>20</v>
      </c>
      <c r="B47" s="174" t="s">
        <v>160</v>
      </c>
      <c r="C47" s="188" t="s">
        <v>161</v>
      </c>
      <c r="D47" s="175" t="s">
        <v>111</v>
      </c>
      <c r="E47" s="176">
        <v>1</v>
      </c>
      <c r="F47" s="177">
        <v>0</v>
      </c>
      <c r="G47" s="178">
        <f>ROUND(E47*F47,2)</f>
        <v>0</v>
      </c>
      <c r="H47" s="163">
        <v>0</v>
      </c>
      <c r="I47" s="162">
        <f>ROUND(E47*H47,2)</f>
        <v>0</v>
      </c>
      <c r="J47" s="163">
        <v>10000</v>
      </c>
      <c r="K47" s="162">
        <f>ROUND(E47*J47,2)</f>
        <v>10000</v>
      </c>
      <c r="L47" s="162">
        <v>21</v>
      </c>
      <c r="M47" s="162">
        <f>G47*(1+L47/100)</f>
        <v>0</v>
      </c>
      <c r="N47" s="162">
        <v>0</v>
      </c>
      <c r="O47" s="162">
        <f>ROUND(E47*N47,2)</f>
        <v>0</v>
      </c>
      <c r="P47" s="162">
        <v>0</v>
      </c>
      <c r="Q47" s="162">
        <f>ROUND(E47*P47,2)</f>
        <v>0</v>
      </c>
      <c r="R47" s="162"/>
      <c r="S47" s="162" t="s">
        <v>95</v>
      </c>
      <c r="T47" s="162" t="s">
        <v>96</v>
      </c>
      <c r="U47" s="162">
        <v>0</v>
      </c>
      <c r="V47" s="162">
        <f>ROUND(E47*U47,2)</f>
        <v>0</v>
      </c>
      <c r="W47" s="162"/>
      <c r="X47" s="162" t="s">
        <v>146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147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58" t="s">
        <v>162</v>
      </c>
      <c r="D48" s="259"/>
      <c r="E48" s="259"/>
      <c r="F48" s="259"/>
      <c r="G48" s="259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149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67" t="s">
        <v>90</v>
      </c>
      <c r="B49" s="168" t="s">
        <v>64</v>
      </c>
      <c r="C49" s="187" t="s">
        <v>30</v>
      </c>
      <c r="D49" s="169"/>
      <c r="E49" s="170"/>
      <c r="F49" s="171"/>
      <c r="G49" s="172">
        <f>SUMIF(AG50:AG55,"&lt;&gt;NOR",G50:G55)</f>
        <v>0</v>
      </c>
      <c r="H49" s="166"/>
      <c r="I49" s="166">
        <f>SUM(I50:I55)</f>
        <v>0</v>
      </c>
      <c r="J49" s="166"/>
      <c r="K49" s="166">
        <f>SUM(K50:K55)</f>
        <v>57000</v>
      </c>
      <c r="L49" s="166"/>
      <c r="M49" s="166">
        <f>SUM(M50:M55)</f>
        <v>0</v>
      </c>
      <c r="N49" s="166"/>
      <c r="O49" s="166">
        <f>SUM(O50:O55)</f>
        <v>0</v>
      </c>
      <c r="P49" s="166"/>
      <c r="Q49" s="166">
        <f>SUM(Q50:Q55)</f>
        <v>0</v>
      </c>
      <c r="R49" s="166"/>
      <c r="S49" s="166"/>
      <c r="T49" s="166"/>
      <c r="U49" s="166"/>
      <c r="V49" s="166">
        <f>SUM(V50:V55)</f>
        <v>0</v>
      </c>
      <c r="W49" s="166"/>
      <c r="X49" s="166"/>
      <c r="AG49" t="s">
        <v>91</v>
      </c>
    </row>
    <row r="50" spans="1:60" outlineLevel="1" x14ac:dyDescent="0.2">
      <c r="A50" s="173">
        <v>21</v>
      </c>
      <c r="B50" s="174" t="s">
        <v>163</v>
      </c>
      <c r="C50" s="188" t="s">
        <v>164</v>
      </c>
      <c r="D50" s="175" t="s">
        <v>111</v>
      </c>
      <c r="E50" s="176">
        <v>1</v>
      </c>
      <c r="F50" s="177">
        <v>0</v>
      </c>
      <c r="G50" s="178">
        <f>ROUND(E50*F50,2)</f>
        <v>0</v>
      </c>
      <c r="H50" s="163">
        <v>0</v>
      </c>
      <c r="I50" s="162">
        <f>ROUND(E50*H50,2)</f>
        <v>0</v>
      </c>
      <c r="J50" s="163">
        <v>5000</v>
      </c>
      <c r="K50" s="162">
        <f>ROUND(E50*J50,2)</f>
        <v>5000</v>
      </c>
      <c r="L50" s="162">
        <v>21</v>
      </c>
      <c r="M50" s="162">
        <f>G50*(1+L50/100)</f>
        <v>0</v>
      </c>
      <c r="N50" s="162">
        <v>0</v>
      </c>
      <c r="O50" s="162">
        <f>ROUND(E50*N50,2)</f>
        <v>0</v>
      </c>
      <c r="P50" s="162">
        <v>0</v>
      </c>
      <c r="Q50" s="162">
        <f>ROUND(E50*P50,2)</f>
        <v>0</v>
      </c>
      <c r="R50" s="162"/>
      <c r="S50" s="162" t="s">
        <v>95</v>
      </c>
      <c r="T50" s="162" t="s">
        <v>96</v>
      </c>
      <c r="U50" s="162">
        <v>0</v>
      </c>
      <c r="V50" s="162">
        <f>ROUND(E50*U50,2)</f>
        <v>0</v>
      </c>
      <c r="W50" s="162"/>
      <c r="X50" s="162" t="s">
        <v>146</v>
      </c>
      <c r="Y50" s="153"/>
      <c r="Z50" s="153"/>
      <c r="AA50" s="153"/>
      <c r="AB50" s="153"/>
      <c r="AC50" s="153"/>
      <c r="AD50" s="153"/>
      <c r="AE50" s="153"/>
      <c r="AF50" s="153"/>
      <c r="AG50" s="153" t="s">
        <v>147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258" t="s">
        <v>165</v>
      </c>
      <c r="D51" s="259"/>
      <c r="E51" s="259"/>
      <c r="F51" s="259"/>
      <c r="G51" s="259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149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79">
        <v>22</v>
      </c>
      <c r="B52" s="180" t="s">
        <v>166</v>
      </c>
      <c r="C52" s="190" t="s">
        <v>167</v>
      </c>
      <c r="D52" s="181" t="s">
        <v>111</v>
      </c>
      <c r="E52" s="182">
        <v>1</v>
      </c>
      <c r="F52" s="183">
        <v>0</v>
      </c>
      <c r="G52" s="184">
        <f>ROUND(E52*F52,2)</f>
        <v>0</v>
      </c>
      <c r="H52" s="163">
        <v>0</v>
      </c>
      <c r="I52" s="162">
        <f>ROUND(E52*H52,2)</f>
        <v>0</v>
      </c>
      <c r="J52" s="163">
        <v>10000</v>
      </c>
      <c r="K52" s="162">
        <f>ROUND(E52*J52,2)</f>
        <v>10000</v>
      </c>
      <c r="L52" s="162">
        <v>21</v>
      </c>
      <c r="M52" s="162">
        <f>G52*(1+L52/100)</f>
        <v>0</v>
      </c>
      <c r="N52" s="162">
        <v>0</v>
      </c>
      <c r="O52" s="162">
        <f>ROUND(E52*N52,2)</f>
        <v>0</v>
      </c>
      <c r="P52" s="162">
        <v>0</v>
      </c>
      <c r="Q52" s="162">
        <f>ROUND(E52*P52,2)</f>
        <v>0</v>
      </c>
      <c r="R52" s="162"/>
      <c r="S52" s="162" t="s">
        <v>95</v>
      </c>
      <c r="T52" s="162" t="s">
        <v>96</v>
      </c>
      <c r="U52" s="162">
        <v>0</v>
      </c>
      <c r="V52" s="162">
        <f>ROUND(E52*U52,2)</f>
        <v>0</v>
      </c>
      <c r="W52" s="162"/>
      <c r="X52" s="162" t="s">
        <v>146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147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79">
        <v>23</v>
      </c>
      <c r="B53" s="180" t="s">
        <v>168</v>
      </c>
      <c r="C53" s="190" t="s">
        <v>169</v>
      </c>
      <c r="D53" s="181" t="s">
        <v>111</v>
      </c>
      <c r="E53" s="182">
        <v>1</v>
      </c>
      <c r="F53" s="183">
        <v>0</v>
      </c>
      <c r="G53" s="184">
        <f>ROUND(E53*F53,2)</f>
        <v>0</v>
      </c>
      <c r="H53" s="163">
        <v>0</v>
      </c>
      <c r="I53" s="162">
        <f>ROUND(E53*H53,2)</f>
        <v>0</v>
      </c>
      <c r="J53" s="163">
        <v>25000</v>
      </c>
      <c r="K53" s="162">
        <f>ROUND(E53*J53,2)</f>
        <v>25000</v>
      </c>
      <c r="L53" s="162">
        <v>21</v>
      </c>
      <c r="M53" s="162">
        <f>G53*(1+L53/100)</f>
        <v>0</v>
      </c>
      <c r="N53" s="162">
        <v>0</v>
      </c>
      <c r="O53" s="162">
        <f>ROUND(E53*N53,2)</f>
        <v>0</v>
      </c>
      <c r="P53" s="162">
        <v>0</v>
      </c>
      <c r="Q53" s="162">
        <f>ROUND(E53*P53,2)</f>
        <v>0</v>
      </c>
      <c r="R53" s="162"/>
      <c r="S53" s="162" t="s">
        <v>95</v>
      </c>
      <c r="T53" s="162" t="s">
        <v>96</v>
      </c>
      <c r="U53" s="162">
        <v>0</v>
      </c>
      <c r="V53" s="162">
        <f>ROUND(E53*U53,2)</f>
        <v>0</v>
      </c>
      <c r="W53" s="162"/>
      <c r="X53" s="162" t="s">
        <v>146</v>
      </c>
      <c r="Y53" s="153"/>
      <c r="Z53" s="153"/>
      <c r="AA53" s="153"/>
      <c r="AB53" s="153"/>
      <c r="AC53" s="153"/>
      <c r="AD53" s="153"/>
      <c r="AE53" s="153"/>
      <c r="AF53" s="153"/>
      <c r="AG53" s="153" t="s">
        <v>147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79">
        <v>24</v>
      </c>
      <c r="B54" s="180" t="s">
        <v>170</v>
      </c>
      <c r="C54" s="190" t="s">
        <v>171</v>
      </c>
      <c r="D54" s="181" t="s">
        <v>111</v>
      </c>
      <c r="E54" s="182">
        <v>1</v>
      </c>
      <c r="F54" s="183">
        <v>0</v>
      </c>
      <c r="G54" s="184">
        <f>ROUND(E54*F54,2)</f>
        <v>0</v>
      </c>
      <c r="H54" s="163">
        <v>0</v>
      </c>
      <c r="I54" s="162">
        <f>ROUND(E54*H54,2)</f>
        <v>0</v>
      </c>
      <c r="J54" s="163">
        <v>15000</v>
      </c>
      <c r="K54" s="162">
        <f>ROUND(E54*J54,2)</f>
        <v>15000</v>
      </c>
      <c r="L54" s="162">
        <v>21</v>
      </c>
      <c r="M54" s="162">
        <f>G54*(1+L54/100)</f>
        <v>0</v>
      </c>
      <c r="N54" s="162">
        <v>0</v>
      </c>
      <c r="O54" s="162">
        <f>ROUND(E54*N54,2)</f>
        <v>0</v>
      </c>
      <c r="P54" s="162">
        <v>0</v>
      </c>
      <c r="Q54" s="162">
        <f>ROUND(E54*P54,2)</f>
        <v>0</v>
      </c>
      <c r="R54" s="162"/>
      <c r="S54" s="162" t="s">
        <v>117</v>
      </c>
      <c r="T54" s="162" t="s">
        <v>96</v>
      </c>
      <c r="U54" s="162">
        <v>0</v>
      </c>
      <c r="V54" s="162">
        <f>ROUND(E54*U54,2)</f>
        <v>0</v>
      </c>
      <c r="W54" s="162"/>
      <c r="X54" s="162" t="s">
        <v>146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147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73">
        <v>25</v>
      </c>
      <c r="B55" s="174" t="s">
        <v>172</v>
      </c>
      <c r="C55" s="188" t="s">
        <v>173</v>
      </c>
      <c r="D55" s="175" t="s">
        <v>111</v>
      </c>
      <c r="E55" s="176">
        <v>1</v>
      </c>
      <c r="F55" s="177">
        <v>0</v>
      </c>
      <c r="G55" s="178">
        <f>ROUND(E55*F55,2)</f>
        <v>0</v>
      </c>
      <c r="H55" s="163">
        <v>0</v>
      </c>
      <c r="I55" s="162">
        <f>ROUND(E55*H55,2)</f>
        <v>0</v>
      </c>
      <c r="J55" s="163">
        <v>2000</v>
      </c>
      <c r="K55" s="162">
        <f>ROUND(E55*J55,2)</f>
        <v>2000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2">
        <f>ROUND(E55*P55,2)</f>
        <v>0</v>
      </c>
      <c r="R55" s="162"/>
      <c r="S55" s="162" t="s">
        <v>117</v>
      </c>
      <c r="T55" s="162" t="s">
        <v>96</v>
      </c>
      <c r="U55" s="162">
        <v>0</v>
      </c>
      <c r="V55" s="162">
        <f>ROUND(E55*U55,2)</f>
        <v>0</v>
      </c>
      <c r="W55" s="162"/>
      <c r="X55" s="162" t="s">
        <v>146</v>
      </c>
      <c r="Y55" s="153"/>
      <c r="Z55" s="153"/>
      <c r="AA55" s="153"/>
      <c r="AB55" s="153"/>
      <c r="AC55" s="153"/>
      <c r="AD55" s="153"/>
      <c r="AE55" s="153"/>
      <c r="AF55" s="153"/>
      <c r="AG55" s="153" t="s">
        <v>147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3"/>
      <c r="B56" s="4"/>
      <c r="C56" s="191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77</v>
      </c>
    </row>
    <row r="57" spans="1:60" x14ac:dyDescent="0.2">
      <c r="A57" s="156"/>
      <c r="B57" s="157" t="s">
        <v>31</v>
      </c>
      <c r="C57" s="192"/>
      <c r="D57" s="158"/>
      <c r="E57" s="159"/>
      <c r="F57" s="159"/>
      <c r="G57" s="186">
        <f>G8+G16+G21+G28+G30+G36+G49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174</v>
      </c>
    </row>
    <row r="58" spans="1:60" x14ac:dyDescent="0.2">
      <c r="A58" s="3"/>
      <c r="B58" s="4"/>
      <c r="C58" s="191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3"/>
      <c r="B59" s="4"/>
      <c r="C59" s="191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67" t="s">
        <v>175</v>
      </c>
      <c r="B60" s="267"/>
      <c r="C60" s="268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46"/>
      <c r="B61" s="247"/>
      <c r="C61" s="248"/>
      <c r="D61" s="247"/>
      <c r="E61" s="247"/>
      <c r="F61" s="247"/>
      <c r="G61" s="24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176</v>
      </c>
    </row>
    <row r="62" spans="1:60" x14ac:dyDescent="0.2">
      <c r="A62" s="250"/>
      <c r="B62" s="251"/>
      <c r="C62" s="252"/>
      <c r="D62" s="251"/>
      <c r="E62" s="251"/>
      <c r="F62" s="251"/>
      <c r="G62" s="25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50"/>
      <c r="B63" s="251"/>
      <c r="C63" s="252"/>
      <c r="D63" s="251"/>
      <c r="E63" s="251"/>
      <c r="F63" s="251"/>
      <c r="G63" s="25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50"/>
      <c r="B64" s="251"/>
      <c r="C64" s="252"/>
      <c r="D64" s="251"/>
      <c r="E64" s="251"/>
      <c r="F64" s="251"/>
      <c r="G64" s="25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54"/>
      <c r="B65" s="255"/>
      <c r="C65" s="256"/>
      <c r="D65" s="255"/>
      <c r="E65" s="255"/>
      <c r="F65" s="255"/>
      <c r="G65" s="25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3"/>
      <c r="B66" s="4"/>
      <c r="C66" s="191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C67" s="193"/>
      <c r="D67" s="10"/>
      <c r="AG67" t="s">
        <v>177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0">
    <mergeCell ref="A1:G1"/>
    <mergeCell ref="C2:G2"/>
    <mergeCell ref="C3:G3"/>
    <mergeCell ref="C4:G4"/>
    <mergeCell ref="A60:C60"/>
    <mergeCell ref="A61:G65"/>
    <mergeCell ref="C38:G38"/>
    <mergeCell ref="C44:G44"/>
    <mergeCell ref="C48:G48"/>
    <mergeCell ref="C51:G5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Rozpočet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Rozpočet!Názvy_tisku</vt:lpstr>
      <vt:lpstr>oadresa</vt:lpstr>
      <vt:lpstr>Stavba!Objednatel</vt:lpstr>
      <vt:lpstr>Stavba!Objekt</vt:lpstr>
      <vt:lpstr>Rozpočet!Oblast_tisku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Hanzel</dc:creator>
  <cp:lastModifiedBy>hazuchova</cp:lastModifiedBy>
  <cp:lastPrinted>2019-03-19T12:27:02Z</cp:lastPrinted>
  <dcterms:created xsi:type="dcterms:W3CDTF">2009-04-08T07:15:50Z</dcterms:created>
  <dcterms:modified xsi:type="dcterms:W3CDTF">2024-11-12T14:06:46Z</dcterms:modified>
</cp:coreProperties>
</file>