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EPS - Elektrická požární 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'D.1.1 - Architektonicko s...'!$C$99:$K$696</definedName>
    <definedName name="_xlnm.Print_Area" localSheetId="1">'D.1.1 - Architektonicko s...'!$C$4:$J$39,'D.1.1 - Architektonicko s...'!$C$45:$J$81,'D.1.1 - Architektonicko s...'!$C$87:$K$696</definedName>
    <definedName name="_xlnm.Print_Titles" localSheetId="1">'D.1.1 - Architektonicko s...'!$99:$99</definedName>
    <definedName name="_xlnm._FilterDatabase" localSheetId="2" hidden="1">'EPS - Elektrická požární ...'!$C$82:$K$135</definedName>
    <definedName name="_xlnm.Print_Area" localSheetId="2">'EPS - Elektrická požární ...'!$C$4:$J$39,'EPS - Elektrická požární ...'!$C$45:$J$64,'EPS - Elektrická požární ...'!$C$70:$K$135</definedName>
    <definedName name="_xlnm.Print_Titles" localSheetId="2">'EPS - Elektrická požární ...'!$82:$82</definedName>
    <definedName name="_xlnm._FilterDatabase" localSheetId="3" hidden="1">'VRN - Vedlejší rozpočtové...'!$C$84:$K$131</definedName>
    <definedName name="_xlnm.Print_Area" localSheetId="3">'VRN - Vedlejší rozpočtové...'!$C$4:$J$39,'VRN - Vedlejší rozpočtové...'!$C$45:$J$66,'VRN - Vedlejší rozpočtové...'!$C$72:$K$131</definedName>
    <definedName name="_xlnm.Print_Titles" localSheetId="3">'VRN - Vedlejší rozpočtové...'!$84:$84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7"/>
  <c r="BH127"/>
  <c r="BG127"/>
  <c r="BF127"/>
  <c r="T127"/>
  <c r="T126"/>
  <c r="R127"/>
  <c r="R126"/>
  <c r="P127"/>
  <c r="P126"/>
  <c r="BI120"/>
  <c r="BH120"/>
  <c r="BG120"/>
  <c r="BF120"/>
  <c r="T120"/>
  <c r="T119"/>
  <c r="R120"/>
  <c r="R119"/>
  <c r="P120"/>
  <c r="P119"/>
  <c r="BI113"/>
  <c r="BH113"/>
  <c r="BG113"/>
  <c r="BF113"/>
  <c r="T113"/>
  <c r="T112"/>
  <c r="R113"/>
  <c r="R112"/>
  <c r="P113"/>
  <c r="P112"/>
  <c r="BI99"/>
  <c r="BH99"/>
  <c r="BG99"/>
  <c r="BF99"/>
  <c r="T99"/>
  <c r="T98"/>
  <c r="R99"/>
  <c r="R98"/>
  <c r="P99"/>
  <c r="P98"/>
  <c r="BI93"/>
  <c r="BH93"/>
  <c r="BG93"/>
  <c r="BF93"/>
  <c r="T93"/>
  <c r="T87"/>
  <c r="T86"/>
  <c r="T85"/>
  <c r="R93"/>
  <c r="R87"/>
  <c r="P93"/>
  <c r="P87"/>
  <c r="P86"/>
  <c r="P85"/>
  <c i="1" r="AU57"/>
  <c i="4"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79"/>
  <c r="E7"/>
  <c r="E75"/>
  <c i="3" r="J37"/>
  <c r="J36"/>
  <c i="1" r="AY56"/>
  <c i="3" r="J35"/>
  <c i="1" r="AX56"/>
  <c i="3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2" r="J37"/>
  <c r="J36"/>
  <c i="1" r="AY55"/>
  <c i="2" r="J35"/>
  <c i="1" r="AX55"/>
  <c i="2" r="BI692"/>
  <c r="BH692"/>
  <c r="BG692"/>
  <c r="BF692"/>
  <c r="T692"/>
  <c r="T691"/>
  <c r="R692"/>
  <c r="R691"/>
  <c r="P692"/>
  <c r="P691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74"/>
  <c r="BH674"/>
  <c r="BG674"/>
  <c r="BF674"/>
  <c r="T674"/>
  <c r="R674"/>
  <c r="P674"/>
  <c r="BI668"/>
  <c r="BH668"/>
  <c r="BG668"/>
  <c r="BF668"/>
  <c r="T668"/>
  <c r="R668"/>
  <c r="P668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53"/>
  <c r="BH653"/>
  <c r="BG653"/>
  <c r="BF653"/>
  <c r="T653"/>
  <c r="R653"/>
  <c r="P653"/>
  <c r="BI639"/>
  <c r="BH639"/>
  <c r="BG639"/>
  <c r="BF639"/>
  <c r="T639"/>
  <c r="R639"/>
  <c r="P639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05"/>
  <c r="BH605"/>
  <c r="BG605"/>
  <c r="BF605"/>
  <c r="T605"/>
  <c r="R605"/>
  <c r="P605"/>
  <c r="BI602"/>
  <c r="BH602"/>
  <c r="BG602"/>
  <c r="BF602"/>
  <c r="T602"/>
  <c r="R602"/>
  <c r="P602"/>
  <c r="BI592"/>
  <c r="BH592"/>
  <c r="BG592"/>
  <c r="BF592"/>
  <c r="T592"/>
  <c r="R592"/>
  <c r="P592"/>
  <c r="BI589"/>
  <c r="BH589"/>
  <c r="BG589"/>
  <c r="BF589"/>
  <c r="T589"/>
  <c r="R589"/>
  <c r="P589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68"/>
  <c r="BH568"/>
  <c r="BG568"/>
  <c r="BF568"/>
  <c r="T568"/>
  <c r="R568"/>
  <c r="P568"/>
  <c r="BI565"/>
  <c r="BH565"/>
  <c r="BG565"/>
  <c r="BF565"/>
  <c r="T565"/>
  <c r="R565"/>
  <c r="P565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0"/>
  <c r="BH510"/>
  <c r="BG510"/>
  <c r="BF510"/>
  <c r="T510"/>
  <c r="R510"/>
  <c r="P510"/>
  <c r="BI509"/>
  <c r="BH509"/>
  <c r="BG509"/>
  <c r="BF509"/>
  <c r="T509"/>
  <c r="R509"/>
  <c r="P509"/>
  <c r="BI499"/>
  <c r="BH499"/>
  <c r="BG499"/>
  <c r="BF499"/>
  <c r="T499"/>
  <c r="R499"/>
  <c r="P499"/>
  <c r="BI498"/>
  <c r="BH498"/>
  <c r="BG498"/>
  <c r="BF498"/>
  <c r="T498"/>
  <c r="R498"/>
  <c r="P498"/>
  <c r="BI488"/>
  <c r="BH488"/>
  <c r="BG488"/>
  <c r="BF488"/>
  <c r="T488"/>
  <c r="R488"/>
  <c r="P488"/>
  <c r="BI485"/>
  <c r="BH485"/>
  <c r="BG485"/>
  <c r="BF485"/>
  <c r="T485"/>
  <c r="R485"/>
  <c r="P485"/>
  <c r="BI480"/>
  <c r="BH480"/>
  <c r="BG480"/>
  <c r="BF480"/>
  <c r="T480"/>
  <c r="R480"/>
  <c r="P480"/>
  <c r="BI479"/>
  <c r="BH479"/>
  <c r="BG479"/>
  <c r="BF479"/>
  <c r="T479"/>
  <c r="R479"/>
  <c r="P479"/>
  <c r="BI474"/>
  <c r="BH474"/>
  <c r="BG474"/>
  <c r="BF474"/>
  <c r="T474"/>
  <c r="R474"/>
  <c r="P474"/>
  <c r="BI473"/>
  <c r="BH473"/>
  <c r="BG473"/>
  <c r="BF473"/>
  <c r="T473"/>
  <c r="R473"/>
  <c r="P473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56"/>
  <c r="BH456"/>
  <c r="BG456"/>
  <c r="BF456"/>
  <c r="T456"/>
  <c r="R456"/>
  <c r="P456"/>
  <c r="BI455"/>
  <c r="BH455"/>
  <c r="BG455"/>
  <c r="BF455"/>
  <c r="T455"/>
  <c r="R455"/>
  <c r="P455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36"/>
  <c r="BH436"/>
  <c r="BG436"/>
  <c r="BF436"/>
  <c r="T436"/>
  <c r="R436"/>
  <c r="P436"/>
  <c r="BI429"/>
  <c r="BH429"/>
  <c r="BG429"/>
  <c r="BF429"/>
  <c r="T429"/>
  <c r="T428"/>
  <c r="R429"/>
  <c r="R428"/>
  <c r="P429"/>
  <c r="P428"/>
  <c r="BI426"/>
  <c r="BH426"/>
  <c r="BG426"/>
  <c r="BF426"/>
  <c r="T426"/>
  <c r="R426"/>
  <c r="P426"/>
  <c r="BI425"/>
  <c r="BH425"/>
  <c r="BG425"/>
  <c r="BF425"/>
  <c r="T425"/>
  <c r="R425"/>
  <c r="P425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1"/>
  <c r="BH371"/>
  <c r="BG371"/>
  <c r="BF371"/>
  <c r="T371"/>
  <c r="R371"/>
  <c r="P371"/>
  <c r="BI368"/>
  <c r="BH368"/>
  <c r="BG368"/>
  <c r="BF368"/>
  <c r="T368"/>
  <c r="R368"/>
  <c r="P368"/>
  <c r="BI362"/>
  <c r="BH362"/>
  <c r="BG362"/>
  <c r="BF362"/>
  <c r="T362"/>
  <c r="R362"/>
  <c r="P362"/>
  <c r="BI358"/>
  <c r="BH358"/>
  <c r="BG358"/>
  <c r="BF358"/>
  <c r="T358"/>
  <c r="T357"/>
  <c r="R358"/>
  <c r="R357"/>
  <c r="P358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2"/>
  <c r="BH302"/>
  <c r="BG302"/>
  <c r="BF302"/>
  <c r="T302"/>
  <c r="R302"/>
  <c r="P302"/>
  <c r="BI293"/>
  <c r="BH293"/>
  <c r="BG293"/>
  <c r="BF293"/>
  <c r="T293"/>
  <c r="R293"/>
  <c r="P293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3"/>
  <c r="BH103"/>
  <c r="BG103"/>
  <c r="BF103"/>
  <c r="T103"/>
  <c r="R103"/>
  <c r="P103"/>
  <c r="F94"/>
  <c r="E92"/>
  <c r="F52"/>
  <c r="E50"/>
  <c r="J24"/>
  <c r="E24"/>
  <c r="J97"/>
  <c r="J23"/>
  <c r="J21"/>
  <c r="E21"/>
  <c r="J96"/>
  <c r="J20"/>
  <c r="J18"/>
  <c r="E18"/>
  <c r="F55"/>
  <c r="J17"/>
  <c r="J15"/>
  <c r="E15"/>
  <c r="F96"/>
  <c r="J14"/>
  <c r="J12"/>
  <c r="J52"/>
  <c r="E7"/>
  <c r="E90"/>
  <c i="1" r="L50"/>
  <c r="AM50"/>
  <c r="AM49"/>
  <c r="L49"/>
  <c r="AM47"/>
  <c r="L47"/>
  <c r="L45"/>
  <c r="L44"/>
  <c i="2" r="J425"/>
  <c r="J568"/>
  <c r="BK153"/>
  <c i="3" r="J105"/>
  <c i="2" r="BK362"/>
  <c r="J559"/>
  <c r="J132"/>
  <c r="BK425"/>
  <c i="3" r="J124"/>
  <c i="2" r="J552"/>
  <c r="J239"/>
  <c r="BK653"/>
  <c r="J127"/>
  <c r="BK619"/>
  <c r="BK132"/>
  <c i="3" r="BK96"/>
  <c i="2" r="J330"/>
  <c r="BK414"/>
  <c r="BK264"/>
  <c r="J115"/>
  <c i="3" r="J101"/>
  <c i="2" r="BK390"/>
  <c r="J447"/>
  <c r="J112"/>
  <c i="3" r="BK116"/>
  <c i="2" r="J293"/>
  <c r="BK241"/>
  <c r="J530"/>
  <c i="3" r="J119"/>
  <c r="BK120"/>
  <c i="2" r="BK581"/>
  <c i="1" r="AS54"/>
  <c i="2" r="J520"/>
  <c r="J509"/>
  <c r="J351"/>
  <c r="BK447"/>
  <c r="BK456"/>
  <c i="3" r="BK94"/>
  <c r="BK105"/>
  <c i="2" r="BK568"/>
  <c r="BK655"/>
  <c r="J257"/>
  <c r="J689"/>
  <c r="J362"/>
  <c r="BK552"/>
  <c r="BK312"/>
  <c r="J613"/>
  <c r="J270"/>
  <c r="J681"/>
  <c r="J456"/>
  <c i="3" r="BK85"/>
  <c i="2" r="J619"/>
  <c r="BK429"/>
  <c r="BK330"/>
  <c r="BK368"/>
  <c i="3" r="BK86"/>
  <c i="2" r="BK466"/>
  <c r="J184"/>
  <c i="3" r="BK90"/>
  <c r="BK132"/>
  <c i="2" r="J410"/>
  <c r="BK302"/>
  <c r="J208"/>
  <c i="3" r="J117"/>
  <c i="2" r="BK509"/>
  <c r="BK488"/>
  <c r="BK251"/>
  <c i="3" r="BK130"/>
  <c i="2" r="BK336"/>
  <c r="BK103"/>
  <c i="3" r="J126"/>
  <c i="2" r="BK340"/>
  <c r="J103"/>
  <c r="BK402"/>
  <c r="BK178"/>
  <c i="3" r="BK100"/>
  <c i="2" r="J548"/>
  <c i="3" r="J135"/>
  <c i="2" r="BK270"/>
  <c r="J436"/>
  <c r="J121"/>
  <c r="J399"/>
  <c i="3" r="BK118"/>
  <c i="2" r="J219"/>
  <c r="BK141"/>
  <c r="BK278"/>
  <c r="BK347"/>
  <c i="3" r="BK112"/>
  <c i="2" r="J467"/>
  <c r="BK557"/>
  <c r="BK371"/>
  <c r="BK318"/>
  <c r="BK521"/>
  <c r="BK387"/>
  <c r="J233"/>
  <c i="3" r="J127"/>
  <c r="J113"/>
  <c r="J104"/>
  <c i="2" r="J499"/>
  <c r="J665"/>
  <c r="BK634"/>
  <c r="J692"/>
  <c r="J190"/>
  <c i="3" r="J123"/>
  <c r="BK101"/>
  <c i="2" r="BK324"/>
  <c r="BK406"/>
  <c r="BK220"/>
  <c i="3" r="BK103"/>
  <c i="2" r="BK602"/>
  <c r="J241"/>
  <c r="BK399"/>
  <c r="J684"/>
  <c r="BK448"/>
  <c r="BK171"/>
  <c r="J324"/>
  <c r="BK196"/>
  <c r="J141"/>
  <c r="BK112"/>
  <c r="BK175"/>
  <c r="J634"/>
  <c i="3" r="J98"/>
  <c i="2" r="BK533"/>
  <c r="J159"/>
  <c r="BK127"/>
  <c r="BK583"/>
  <c r="BK407"/>
  <c r="J385"/>
  <c r="BK692"/>
  <c i="3" r="BK121"/>
  <c i="2" r="J449"/>
  <c r="J576"/>
  <c r="J546"/>
  <c r="BK485"/>
  <c r="J479"/>
  <c r="J380"/>
  <c r="J272"/>
  <c i="3" r="J132"/>
  <c r="J85"/>
  <c i="2" r="BK479"/>
  <c r="J557"/>
  <c r="BK498"/>
  <c r="BK576"/>
  <c r="J232"/>
  <c i="3" r="BK108"/>
  <c r="J110"/>
  <c i="2" r="BK480"/>
  <c r="J110"/>
  <c i="3" r="BK87"/>
  <c r="BK107"/>
  <c i="2" r="J196"/>
  <c r="BK232"/>
  <c r="J353"/>
  <c r="BK550"/>
  <c i="3" r="BK127"/>
  <c i="2" r="J377"/>
  <c r="BK446"/>
  <c i="3" r="J91"/>
  <c i="2" r="J466"/>
  <c r="BK385"/>
  <c i="3" r="J114"/>
  <c i="2" r="BK592"/>
  <c r="J336"/>
  <c r="J426"/>
  <c r="J455"/>
  <c r="BK605"/>
  <c i="3" r="BK98"/>
  <c i="2" r="BK681"/>
  <c r="BK396"/>
  <c i="3" r="J133"/>
  <c i="2" r="J218"/>
  <c r="BK345"/>
  <c r="J251"/>
  <c r="BK219"/>
  <c i="3" r="BK111"/>
  <c i="4" r="BK113"/>
  <c i="2" r="J147"/>
  <c r="J465"/>
  <c i="3" r="J97"/>
  <c i="4" r="J88"/>
  <c i="2" r="BK455"/>
  <c r="J390"/>
  <c i="3" r="J93"/>
  <c i="2" r="BK380"/>
  <c r="BK535"/>
  <c i="4" r="J127"/>
  <c i="2" r="BK545"/>
  <c r="BK159"/>
  <c i="3" r="J90"/>
  <c i="2" r="J113"/>
  <c r="J655"/>
  <c r="J202"/>
  <c r="J488"/>
  <c r="J371"/>
  <c i="3" r="BK119"/>
  <c r="BK115"/>
  <c r="J92"/>
  <c i="2" r="BK436"/>
  <c r="BK353"/>
  <c i="3" r="BK123"/>
  <c r="BK124"/>
  <c i="2" r="BK565"/>
  <c r="J565"/>
  <c r="J153"/>
  <c r="BK293"/>
  <c r="J429"/>
  <c r="J402"/>
  <c r="BK257"/>
  <c r="BK358"/>
  <c i="3" r="J102"/>
  <c r="BK135"/>
  <c i="4" r="J120"/>
  <c i="2" r="J448"/>
  <c r="J368"/>
  <c r="J639"/>
  <c r="J617"/>
  <c r="BK639"/>
  <c r="J485"/>
  <c i="3" r="BK99"/>
  <c r="J103"/>
  <c i="2" r="J510"/>
  <c r="BK546"/>
  <c r="BK659"/>
  <c r="BK338"/>
  <c r="J535"/>
  <c r="BK559"/>
  <c r="J358"/>
  <c i="3" r="J94"/>
  <c r="J116"/>
  <c i="4" r="J93"/>
  <c i="2" r="J417"/>
  <c r="J345"/>
  <c r="BK548"/>
  <c r="J318"/>
  <c r="BK520"/>
  <c i="3" r="BK97"/>
  <c i="2" r="BK523"/>
  <c r="J653"/>
  <c r="BK449"/>
  <c i="3" r="J108"/>
  <c r="J99"/>
  <c i="2" r="BK243"/>
  <c r="BK465"/>
  <c r="J628"/>
  <c r="BK555"/>
  <c r="BK674"/>
  <c r="BK184"/>
  <c i="3" r="BK134"/>
  <c i="2" r="BK147"/>
  <c r="J230"/>
  <c r="BK426"/>
  <c r="J387"/>
  <c i="3" r="BK92"/>
  <c r="J88"/>
  <c i="2" r="BK615"/>
  <c r="BK499"/>
  <c r="BK139"/>
  <c i="3" r="BK89"/>
  <c i="4" r="BK99"/>
  <c i="2" r="BK473"/>
  <c i="3" r="BK88"/>
  <c i="2" r="J343"/>
  <c r="J264"/>
  <c r="BK377"/>
  <c i="3" r="J106"/>
  <c i="4" r="BK93"/>
  <c i="2" r="J396"/>
  <c r="BK412"/>
  <c r="J446"/>
  <c r="J171"/>
  <c i="3" r="J120"/>
  <c i="2" r="BK524"/>
  <c r="BK617"/>
  <c r="J592"/>
  <c i="3" r="BK128"/>
  <c i="2" r="J581"/>
  <c i="3" r="J115"/>
  <c i="2" r="J550"/>
  <c r="J583"/>
  <c r="J338"/>
  <c r="J622"/>
  <c r="BK208"/>
  <c i="3" r="J100"/>
  <c i="2" r="J473"/>
  <c r="BK689"/>
  <c i="3" r="J96"/>
  <c i="2" r="BK530"/>
  <c r="BK665"/>
  <c r="BK684"/>
  <c r="J302"/>
  <c i="3" r="J87"/>
  <c i="4" r="BK88"/>
  <c i="2" r="BK351"/>
  <c r="J312"/>
  <c r="J406"/>
  <c r="J407"/>
  <c r="J523"/>
  <c r="BK578"/>
  <c r="BK115"/>
  <c r="J555"/>
  <c i="3" r="BK113"/>
  <c r="BK126"/>
  <c r="J111"/>
  <c i="2" r="BK110"/>
  <c r="J539"/>
  <c r="J659"/>
  <c i="3" r="BK117"/>
  <c r="BK91"/>
  <c i="2" r="J231"/>
  <c r="J178"/>
  <c r="J605"/>
  <c r="BK613"/>
  <c i="3" r="J131"/>
  <c i="2" r="J578"/>
  <c i="4" r="J113"/>
  <c i="2" r="BK218"/>
  <c r="J220"/>
  <c r="BK404"/>
  <c r="J175"/>
  <c i="3" r="BK93"/>
  <c i="2" r="BK417"/>
  <c r="J545"/>
  <c r="BK467"/>
  <c i="3" r="J86"/>
  <c i="4" r="BK120"/>
  <c i="2" r="BK522"/>
  <c r="BK383"/>
  <c i="3" r="BK102"/>
  <c i="2" r="J383"/>
  <c r="BK343"/>
  <c r="J602"/>
  <c r="BK230"/>
  <c r="J674"/>
  <c r="J404"/>
  <c i="3" r="J121"/>
  <c r="BK110"/>
  <c i="4" r="BK127"/>
  <c i="2" r="J615"/>
  <c r="BK121"/>
  <c i="3" r="BK106"/>
  <c r="BK104"/>
  <c i="2" r="BK474"/>
  <c r="BK173"/>
  <c r="BK231"/>
  <c r="J173"/>
  <c r="BK202"/>
  <c r="J668"/>
  <c r="BK668"/>
  <c i="3" r="J128"/>
  <c r="J134"/>
  <c r="BK95"/>
  <c i="2" r="BK272"/>
  <c r="J414"/>
  <c r="J522"/>
  <c r="J139"/>
  <c r="BK190"/>
  <c i="3" r="BK129"/>
  <c r="J129"/>
  <c r="BK133"/>
  <c i="2" r="BK410"/>
  <c r="J480"/>
  <c r="BK510"/>
  <c r="J589"/>
  <c r="BK284"/>
  <c r="J347"/>
  <c r="J284"/>
  <c i="3" r="BK114"/>
  <c r="J107"/>
  <c i="2" r="J521"/>
  <c r="BK628"/>
  <c i="3" r="J118"/>
  <c i="2" r="J474"/>
  <c r="J498"/>
  <c i="3" r="J95"/>
  <c i="2" r="BK233"/>
  <c r="BK589"/>
  <c r="BK239"/>
  <c r="J340"/>
  <c i="3" r="J112"/>
  <c i="2" r="BK539"/>
  <c r="J524"/>
  <c r="BK537"/>
  <c r="J278"/>
  <c r="J533"/>
  <c r="BK622"/>
  <c i="3" r="J89"/>
  <c r="BK131"/>
  <c i="2" r="J412"/>
  <c r="BK113"/>
  <c r="J537"/>
  <c r="J243"/>
  <c i="3" r="J130"/>
  <c i="4" r="J99"/>
  <c l="1" r="R86"/>
  <c r="R85"/>
  <c i="2" r="BK102"/>
  <c r="J102"/>
  <c r="J61"/>
  <c r="BK342"/>
  <c r="J342"/>
  <c r="J65"/>
  <c r="R435"/>
  <c r="P580"/>
  <c r="BK667"/>
  <c r="J667"/>
  <c r="J78"/>
  <c i="3" r="P125"/>
  <c i="2" r="R102"/>
  <c r="BK335"/>
  <c r="J335"/>
  <c r="J64"/>
  <c r="P435"/>
  <c r="R580"/>
  <c r="BK683"/>
  <c r="J683"/>
  <c r="J79"/>
  <c i="3" r="BK125"/>
  <c r="J125"/>
  <c r="J63"/>
  <c i="2" r="T335"/>
  <c r="T240"/>
  <c r="R382"/>
  <c r="R401"/>
  <c r="BK554"/>
  <c r="J554"/>
  <c r="J75"/>
  <c r="P621"/>
  <c r="P683"/>
  <c i="3" r="BK122"/>
  <c r="J122"/>
  <c r="J62"/>
  <c i="2" r="R138"/>
  <c r="BK361"/>
  <c r="J361"/>
  <c r="J68"/>
  <c r="R361"/>
  <c r="BK416"/>
  <c r="J416"/>
  <c r="J71"/>
  <c r="BK532"/>
  <c r="J532"/>
  <c r="J74"/>
  <c r="R621"/>
  <c i="3" r="T84"/>
  <c i="2" r="R342"/>
  <c r="BK382"/>
  <c r="J382"/>
  <c r="J69"/>
  <c r="P416"/>
  <c i="3" r="BK109"/>
  <c r="J109"/>
  <c r="J61"/>
  <c r="R122"/>
  <c i="2" r="T102"/>
  <c r="P342"/>
  <c r="P361"/>
  <c r="BK401"/>
  <c r="J401"/>
  <c r="J70"/>
  <c r="P401"/>
  <c r="P554"/>
  <c r="BK621"/>
  <c r="J621"/>
  <c r="J77"/>
  <c r="T683"/>
  <c i="3" r="T109"/>
  <c i="2" r="P138"/>
  <c r="T382"/>
  <c r="T401"/>
  <c r="P532"/>
  <c r="T621"/>
  <c i="3" r="R84"/>
  <c r="P122"/>
  <c i="2" r="BK138"/>
  <c r="J138"/>
  <c r="J62"/>
  <c r="R335"/>
  <c r="R240"/>
  <c r="T361"/>
  <c r="T416"/>
  <c r="R532"/>
  <c r="R554"/>
  <c r="T667"/>
  <c i="3" r="P109"/>
  <c r="T122"/>
  <c i="2" r="P335"/>
  <c r="P240"/>
  <c r="T435"/>
  <c r="T580"/>
  <c r="R683"/>
  <c i="3" r="R109"/>
  <c i="2" r="P102"/>
  <c r="T342"/>
  <c r="P382"/>
  <c r="R416"/>
  <c r="T532"/>
  <c r="T554"/>
  <c r="P667"/>
  <c i="3" r="BK84"/>
  <c r="BK83"/>
  <c r="J83"/>
  <c r="J59"/>
  <c r="T125"/>
  <c i="2" r="T138"/>
  <c r="BK435"/>
  <c r="J435"/>
  <c r="J73"/>
  <c r="BK580"/>
  <c r="J580"/>
  <c r="J76"/>
  <c r="R667"/>
  <c i="3" r="P84"/>
  <c r="P83"/>
  <c i="1" r="AU56"/>
  <c i="3" r="R125"/>
  <c i="2" r="BK691"/>
  <c r="J691"/>
  <c r="J80"/>
  <c r="BK428"/>
  <c r="J428"/>
  <c r="J72"/>
  <c r="BK240"/>
  <c r="J240"/>
  <c r="J63"/>
  <c i="4" r="BK112"/>
  <c r="J112"/>
  <c r="J63"/>
  <c r="BK126"/>
  <c r="J126"/>
  <c r="J65"/>
  <c i="2" r="BK357"/>
  <c r="J357"/>
  <c r="J66"/>
  <c i="4" r="BK87"/>
  <c r="J87"/>
  <c r="J61"/>
  <c r="BK98"/>
  <c r="J98"/>
  <c r="J62"/>
  <c r="BK119"/>
  <c r="J119"/>
  <c r="J64"/>
  <c r="J55"/>
  <c r="BE99"/>
  <c r="BE127"/>
  <c r="E48"/>
  <c r="BE120"/>
  <c r="J52"/>
  <c r="BE88"/>
  <c r="BE113"/>
  <c r="J54"/>
  <c r="F54"/>
  <c r="F82"/>
  <c r="BE93"/>
  <c i="3" r="J84"/>
  <c r="J60"/>
  <c i="2" r="BK360"/>
  <c r="J360"/>
  <c r="J67"/>
  <c i="3" r="E48"/>
  <c r="J77"/>
  <c r="BE93"/>
  <c r="BE94"/>
  <c r="BE105"/>
  <c r="BE108"/>
  <c r="BE114"/>
  <c r="BE115"/>
  <c r="BE118"/>
  <c r="BE119"/>
  <c r="J55"/>
  <c r="BE87"/>
  <c r="BE97"/>
  <c r="BE106"/>
  <c r="BE99"/>
  <c r="BE104"/>
  <c r="BE131"/>
  <c r="F79"/>
  <c r="BE98"/>
  <c r="BE102"/>
  <c r="BE103"/>
  <c r="BE113"/>
  <c r="BE123"/>
  <c r="BE116"/>
  <c r="BE133"/>
  <c r="BE134"/>
  <c r="BE135"/>
  <c r="BE112"/>
  <c r="BE86"/>
  <c r="BE90"/>
  <c r="BE129"/>
  <c r="J54"/>
  <c r="BE101"/>
  <c r="BE117"/>
  <c r="BE121"/>
  <c r="BE124"/>
  <c r="BE126"/>
  <c r="BE88"/>
  <c r="BE100"/>
  <c r="BE111"/>
  <c r="BE130"/>
  <c r="F55"/>
  <c r="BE85"/>
  <c r="BE91"/>
  <c r="BE107"/>
  <c r="BE110"/>
  <c r="BE92"/>
  <c r="BE96"/>
  <c r="BE120"/>
  <c r="BE128"/>
  <c r="BE89"/>
  <c r="BE95"/>
  <c r="BE127"/>
  <c r="BE132"/>
  <c i="2" r="J54"/>
  <c r="F97"/>
  <c r="BE110"/>
  <c r="BE127"/>
  <c r="BE139"/>
  <c r="BE196"/>
  <c r="BE233"/>
  <c r="BE239"/>
  <c r="BE243"/>
  <c r="BE257"/>
  <c r="BE302"/>
  <c r="BE318"/>
  <c r="BE324"/>
  <c r="BE410"/>
  <c r="BE417"/>
  <c r="BE159"/>
  <c r="BE173"/>
  <c r="BE175"/>
  <c r="BE202"/>
  <c r="BE208"/>
  <c r="BE251"/>
  <c r="BE345"/>
  <c r="BE368"/>
  <c r="BE380"/>
  <c r="BE387"/>
  <c r="BE390"/>
  <c r="BE414"/>
  <c r="BE447"/>
  <c r="BE448"/>
  <c r="BE480"/>
  <c r="J55"/>
  <c r="J94"/>
  <c r="BE113"/>
  <c r="BE115"/>
  <c r="BE330"/>
  <c r="BE343"/>
  <c r="BE396"/>
  <c r="BE455"/>
  <c r="BE473"/>
  <c r="BE488"/>
  <c r="BE498"/>
  <c r="BE499"/>
  <c r="BE521"/>
  <c r="BE592"/>
  <c r="BE617"/>
  <c r="BE655"/>
  <c r="BE674"/>
  <c r="F54"/>
  <c r="BE147"/>
  <c r="BE171"/>
  <c r="BE231"/>
  <c r="BE270"/>
  <c r="BE340"/>
  <c r="BE351"/>
  <c r="BE358"/>
  <c r="BE399"/>
  <c r="BE520"/>
  <c r="BE555"/>
  <c r="BE615"/>
  <c r="BE634"/>
  <c r="BE659"/>
  <c r="BE668"/>
  <c r="BE681"/>
  <c r="BE684"/>
  <c r="BE689"/>
  <c r="E48"/>
  <c r="BE103"/>
  <c r="BE190"/>
  <c r="BE232"/>
  <c r="BE383"/>
  <c r="BE429"/>
  <c r="BE449"/>
  <c r="BE465"/>
  <c r="BE539"/>
  <c r="BE552"/>
  <c r="BE628"/>
  <c r="BE653"/>
  <c r="BE692"/>
  <c r="BE264"/>
  <c r="BE284"/>
  <c r="BE338"/>
  <c r="BE426"/>
  <c r="BE467"/>
  <c r="BE537"/>
  <c r="BE565"/>
  <c r="BE576"/>
  <c r="BE581"/>
  <c r="BE141"/>
  <c r="BE218"/>
  <c r="BE230"/>
  <c r="BE353"/>
  <c r="BE362"/>
  <c r="BE425"/>
  <c r="BE446"/>
  <c r="BE456"/>
  <c r="BE485"/>
  <c r="BE530"/>
  <c r="BE546"/>
  <c r="BE550"/>
  <c r="BE605"/>
  <c r="BE132"/>
  <c r="BE385"/>
  <c r="BE402"/>
  <c r="BE406"/>
  <c r="BE407"/>
  <c r="BE548"/>
  <c r="BE622"/>
  <c r="BE665"/>
  <c r="BE112"/>
  <c r="BE121"/>
  <c r="BE178"/>
  <c r="BE220"/>
  <c r="BE293"/>
  <c r="BE312"/>
  <c r="BE347"/>
  <c r="BE404"/>
  <c r="BE533"/>
  <c r="BE559"/>
  <c r="BE272"/>
  <c r="BE377"/>
  <c r="BE412"/>
  <c r="BE474"/>
  <c r="BE510"/>
  <c r="BE535"/>
  <c r="BE602"/>
  <c r="BE613"/>
  <c r="BE639"/>
  <c r="BE153"/>
  <c r="BE184"/>
  <c r="BE219"/>
  <c r="BE241"/>
  <c r="BE371"/>
  <c r="BE479"/>
  <c r="BE509"/>
  <c r="BE522"/>
  <c r="BE523"/>
  <c r="BE545"/>
  <c r="BE557"/>
  <c r="BE568"/>
  <c r="BE589"/>
  <c r="BE278"/>
  <c r="BE336"/>
  <c r="BE436"/>
  <c r="BE466"/>
  <c r="BE524"/>
  <c r="BE578"/>
  <c r="BE583"/>
  <c r="BE619"/>
  <c i="3" r="F34"/>
  <c i="1" r="BA56"/>
  <c i="3" r="J34"/>
  <c i="1" r="AW56"/>
  <c i="3" r="F37"/>
  <c i="1" r="BD56"/>
  <c i="4" r="F34"/>
  <c i="1" r="BA57"/>
  <c i="2" r="F36"/>
  <c i="1" r="BC55"/>
  <c i="4" r="J34"/>
  <c i="1" r="AW57"/>
  <c i="4" r="F35"/>
  <c i="1" r="BB57"/>
  <c i="3" r="F35"/>
  <c i="1" r="BB56"/>
  <c i="4" r="F37"/>
  <c i="1" r="BD57"/>
  <c i="2" r="J34"/>
  <c i="1" r="AW55"/>
  <c i="2" r="F34"/>
  <c i="1" r="BA55"/>
  <c i="2" r="F35"/>
  <c i="1" r="BB55"/>
  <c i="3" r="F36"/>
  <c i="1" r="BC56"/>
  <c i="3" r="J30"/>
  <c i="4" r="F36"/>
  <c i="1" r="BC57"/>
  <c i="2" r="F37"/>
  <c i="1" r="BD55"/>
  <c i="2" l="1" r="T360"/>
  <c r="BK101"/>
  <c r="BK100"/>
  <c r="J100"/>
  <c i="3" r="R83"/>
  <c i="2" r="T101"/>
  <c r="T100"/>
  <c r="P360"/>
  <c r="P101"/>
  <c i="3" r="T83"/>
  <c i="2" r="R101"/>
  <c r="R360"/>
  <c i="4" r="BK86"/>
  <c r="J86"/>
  <c r="J60"/>
  <c i="1" r="AG56"/>
  <c i="2" r="J101"/>
  <c r="J60"/>
  <c r="J59"/>
  <c r="J30"/>
  <c i="3" r="F33"/>
  <c i="1" r="AZ56"/>
  <c r="BD54"/>
  <c r="W33"/>
  <c r="BC54"/>
  <c r="W32"/>
  <c i="4" r="F33"/>
  <c i="1" r="AZ57"/>
  <c i="2" r="F33"/>
  <c i="1" r="AZ55"/>
  <c i="2" r="J33"/>
  <c i="1" r="AV55"/>
  <c r="AT55"/>
  <c r="BA54"/>
  <c r="W30"/>
  <c i="4" r="J33"/>
  <c i="1" r="AV57"/>
  <c r="AT57"/>
  <c i="3" r="J33"/>
  <c i="1" r="AV56"/>
  <c r="AT56"/>
  <c r="AN56"/>
  <c r="BB54"/>
  <c r="W31"/>
  <c i="2" l="1" r="P100"/>
  <c i="1" r="AU55"/>
  <c r="AG55"/>
  <c i="2" r="R100"/>
  <c i="4" r="BK85"/>
  <c r="J85"/>
  <c r="J59"/>
  <c i="3" r="J39"/>
  <c i="2" r="J39"/>
  <c i="1" r="AN55"/>
  <c r="AU54"/>
  <c r="AY54"/>
  <c r="AX54"/>
  <c r="AW54"/>
  <c r="AK30"/>
  <c r="AZ54"/>
  <c r="W29"/>
  <c i="4" l="1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<sst xmlns="http://schemas.openxmlformats.org/spreadsheetml/2006/main">
  <si>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</si>
  <si>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</si>
  <si>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</si>
  <si>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</si>
  <si>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</si>
  <si>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{2942c174-60bc-4b93-ae68-1744da208fc6}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</si>
  <si>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</si>
  <si>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</si>
  <si>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</si>
  <si>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</si>
  <si>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</si>
  <si>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</si>
  <si>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</si>
  <si>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</si>
  <si>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229_24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</si>
  <si>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</si>
  <si>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</si>
  <si>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Kofola Music Clubu</t>
  </si>
  <si>
    <t>KSO:</t>
  </si>
  <si>
    <t/>
  </si>
  <si>
    <t>CC-CZ:</t>
  </si>
  <si>
    <t>Místo:</t>
  </si>
  <si>
    <t>Bruntálská 1403/72, Krnov</t>
  </si>
  <si>
    <t>Datum:</t>
  </si>
  <si>
    <t>27. 11. 2024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</si>
  <si>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</si>
  <si>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</si>
  <si>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</si>
  <si>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</si>
  <si>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</si>
  <si>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</si>
  <si>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</si>
  <si>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</si>
  <si>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</si>
  <si>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Ing. Karel Grygera, Podvihov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</si>
  <si>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</si>
  <si>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</si>
  <si>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</si>
  <si>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</si>
  <si>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</si>
  <si>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</si>
  <si>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</si>
  <si>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</si>
  <si>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</si>
  <si>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</si>
  <si>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</si>
  <si>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</si>
  <si>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</si>
  <si>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</si>
  <si>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</si>
  <si>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</si>
  <si>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</si>
  <si>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</si>
  <si>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</si>
  <si>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</si>
  <si>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</si>
  <si>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</si>
  <si>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</si>
  <si>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</si>
  <si>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</si>
  <si>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</si>
  <si>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</si>
  <si>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</si>
  <si>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</si>
  <si>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</si>
  <si>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</si>
  <si>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</si>
  <si>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</si>
  <si>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</si>
  <si>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</si>
  <si>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</si>
  <si>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</si>
  <si>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</si>
  <si>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</si>
  <si>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</si>
  <si>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</si>
  <si>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</si>
  <si>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</si>
  <si>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</si>
  <si>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</si>
  <si>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s...</t>
  </si>
  <si>
    <t>STA</t>
  </si>
  <si>
    <t>1</t>
  </si>
  <si>
    <t>{f1e7dee1-2401-46ec-a5f5-5ec61e2ebc80}</t>
  </si>
  <si>
    <t>2</t>
  </si>
  <si>
    <t>EPS</t>
  </si>
  <si>
    <t>Elektrická požární ...</t>
  </si>
  <si>
    <t>{ba465907-0f21-419e-ac69-4c337e253615}</t>
  </si>
  <si>
    <t>VRN</t>
  </si>
  <si>
    <t>Vedlejší rozpočtové...</t>
  </si>
  <si>
    <t>{36e40915-aa2b-488f-a89b-068fff031695}</t>
  </si>
  <si>
    <t>KRYCÍ LIST SOUPISU PRACÍ</t>
  </si>
  <si>
    <t>Objekt:</t>
  </si>
  <si>
    <t>D.1.1 - Architektonicko s...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</si>
  <si>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</si>
  <si>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</si>
  <si>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</si>
  <si>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</si>
  <si>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</si>
  <si>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</si>
  <si>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</si>
  <si>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</si>
  <si>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</si>
  <si>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</si>
  <si>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</si>
  <si>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</si>
  <si>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</si>
  <si>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</si>
  <si>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</si>
  <si>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</si>
  <si>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</si>
  <si>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</si>
  <si>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</si>
  <si>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</si>
  <si>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</si>
  <si>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</si>
  <si>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</si>
  <si>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</si>
  <si>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</si>
  <si>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</si>
  <si>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</si>
  <si>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</si>
  <si>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</si>
  <si>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</si>
  <si>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</si>
  <si>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</si>
  <si>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</si>
  <si>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</si>
  <si>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</si>
  <si>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</si>
  <si>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</si>
  <si>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</si>
  <si>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</si>
  <si>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</si>
  <si>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</si>
  <si>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</si>
  <si>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</si>
  <si>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</si>
  <si>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</si>
  <si>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</si>
  <si>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</si>
  <si>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2024 02</t>
  </si>
  <si>
    <t>4</t>
  </si>
  <si>
    <t>Online PSC</t>
  </si>
  <si>
    <t>https://podminky.urs.cz/item/CS_URS_2024_02/310239211</t>
  </si>
  <si>
    <t>VV</t>
  </si>
  <si>
    <t>dle TZ a PD</t>
  </si>
  <si>
    <t>1.NP, m.č...</t>
  </si>
  <si>
    <t xml:space="preserve">"102/106"  0,700*2,100*0,220</t>
  </si>
  <si>
    <t>0,500</t>
  </si>
  <si>
    <t>Součet</t>
  </si>
  <si>
    <t>317121101</t>
  </si>
  <si>
    <t>Montáž prefabrikovaných překladů délky do 1500 mm</t>
  </si>
  <si>
    <t>kus</t>
  </si>
  <si>
    <t>https://podminky.urs.cz/item/CS_URS_2024_02/317121101</t>
  </si>
  <si>
    <t>M</t>
  </si>
  <si>
    <t>31-001R</t>
  </si>
  <si>
    <t>BETONOVÝ UNIVERZÁLNÍ NOSNÝ PŘEKLAD 7/125CM</t>
  </si>
  <si>
    <t>8</t>
  </si>
  <si>
    <t>6</t>
  </si>
  <si>
    <t>317142422</t>
  </si>
  <si>
    <t>Překlady nenosné z pórobetonu osazené do tenkého maltového lože, výšky do 250 mm, šířky překladu 100 mm, délky překladu přes 1000 do 1250 mm</t>
  </si>
  <si>
    <t>https://podminky.urs.cz/item/CS_URS_2024_02/317142422</t>
  </si>
  <si>
    <t>5</t>
  </si>
  <si>
    <t>342272225</t>
  </si>
  <si>
    <t>Příčky z pórobetonových tvárnic hladkých na tenké maltové lože objemová hmotnost do 500 kg/m3, tloušťka příčky 100 mm</t>
  </si>
  <si>
    <t>m2</t>
  </si>
  <si>
    <t>10</t>
  </si>
  <si>
    <t>https://podminky.urs.cz/item/CS_URS_2024_02/342272225</t>
  </si>
  <si>
    <t>1.NP, m.č. 106</t>
  </si>
  <si>
    <t>(0,800+3,050+0,975)*3,200-0,800*2,020</t>
  </si>
  <si>
    <t>342272245</t>
  </si>
  <si>
    <t>Příčky z pórobetonových tvárnic hladkých na tenké maltové lože objemová hmotnost do 500 kg/m3, tloušťka příčky 150 mm</t>
  </si>
  <si>
    <t>https://podminky.urs.cz/item/CS_URS_2024_02/342272245</t>
  </si>
  <si>
    <t>(1,525+2,205)*3,200</t>
  </si>
  <si>
    <t>7</t>
  </si>
  <si>
    <t>342291121</t>
  </si>
  <si>
    <t>Ukotvení příček plochými kotvami, do konstrukce cihelné</t>
  </si>
  <si>
    <t>m</t>
  </si>
  <si>
    <t>14</t>
  </si>
  <si>
    <t>https://podminky.urs.cz/item/CS_URS_2024_02/342291121</t>
  </si>
  <si>
    <t>3,200*3</t>
  </si>
  <si>
    <t>349231811</t>
  </si>
  <si>
    <t>Přizdívka z cihel ostění s ozubem ve vybouraných otvorech, s vysekáním kapes pro zavázaní přes 80 do 150 mm</t>
  </si>
  <si>
    <t>16</t>
  </si>
  <si>
    <t>https://podminky.urs.cz/item/CS_URS_2024_02/349231811</t>
  </si>
  <si>
    <t>1.NP, m.č. 118</t>
  </si>
  <si>
    <t>3,800*0,800*6</t>
  </si>
  <si>
    <t>Úpravy povrchů, podlahy a osazování výplní</t>
  </si>
  <si>
    <t>9</t>
  </si>
  <si>
    <t>611131121</t>
  </si>
  <si>
    <t>Podkladní a spojovací vrstva vnitřních omítaných ploch penetrace disperzní nanášená ručně stropů</t>
  </si>
  <si>
    <t>18</t>
  </si>
  <si>
    <t>https://podminky.urs.cz/item/CS_URS_2024_02/611131121</t>
  </si>
  <si>
    <t>611142001</t>
  </si>
  <si>
    <t>Pletivo vnitřních ploch v ploše nebo pruzích, na plném podkladu sklovláknité vtlačené do tmelu včetně tmelu stropů</t>
  </si>
  <si>
    <t>20</t>
  </si>
  <si>
    <t>https://podminky.urs.cz/item/CS_URS_2024_02/611142001</t>
  </si>
  <si>
    <t>viz výkaz výměr "Dokončovací práce-plocha stropu_culture"</t>
  </si>
  <si>
    <t xml:space="preserve">"perlinka + přeštukování"  24,793</t>
  </si>
  <si>
    <t>11</t>
  </si>
  <si>
    <t>611321131</t>
  </si>
  <si>
    <t>Vápenocementový štuk vnitřních ploch tloušťky do 3 mm vodorovných konstrukcí stropů rovných</t>
  </si>
  <si>
    <t>22</t>
  </si>
  <si>
    <t>https://podminky.urs.cz/item/CS_URS_2024_02/611321131</t>
  </si>
  <si>
    <t>612321141</t>
  </si>
  <si>
    <t>Omítka vápenocementová vnitřních ploch nanášená ručně dvouvrstvá, tloušťky jádrové omítky do 10 mm a tloušťky štuku do 3 mm štuková svislých konstrukcí stěn</t>
  </si>
  <si>
    <t>24</t>
  </si>
  <si>
    <t>https://podminky.urs.cz/item/CS_URS_2024_02/612321141</t>
  </si>
  <si>
    <t>viz výkaz výměr "Dokončovací práce-plocha stěn_culture"</t>
  </si>
  <si>
    <t xml:space="preserve">"VC omítka - bez ostění dveří"  63,605-(1,156+2,871)</t>
  </si>
  <si>
    <t>13</t>
  </si>
  <si>
    <t>612325302</t>
  </si>
  <si>
    <t>Vápenocementová omítka ostění nebo nadpraží štuková dvouvrstvá</t>
  </si>
  <si>
    <t>26</t>
  </si>
  <si>
    <t>https://podminky.urs.cz/item/CS_URS_2024_02/612325302</t>
  </si>
  <si>
    <t xml:space="preserve">"VC omítka - ostění dveří"  1,156+2,871</t>
  </si>
  <si>
    <t>omítka kolem nových vstupních dveří 1.NP</t>
  </si>
  <si>
    <t>(1,750+3,800*2)*3*0,700</t>
  </si>
  <si>
    <t>(1,400+2,200*2)*1*0,400</t>
  </si>
  <si>
    <t>omítka kolem nových dveří 2.NP</t>
  </si>
  <si>
    <t>(0,900+2,020*2)*1*0,800</t>
  </si>
  <si>
    <t>(1,000+2,020*2)*1*0,800</t>
  </si>
  <si>
    <t>619991001</t>
  </si>
  <si>
    <t>Zakrytí vnitřních ploch před znečištěním fólií včetně pozdějšího odkrytí podlah</t>
  </si>
  <si>
    <t>28</t>
  </si>
  <si>
    <t>https://podminky.urs.cz/item/CS_URS_2024_02/619991001</t>
  </si>
  <si>
    <t>15</t>
  </si>
  <si>
    <t>622143003</t>
  </si>
  <si>
    <t>Montáž omítkových profilů plastových, pozinkovaných nebo dřevěných upevněných vtlačením do podkladní vrstvy nebo přibitím rohových s tkaninou</t>
  </si>
  <si>
    <t>30</t>
  </si>
  <si>
    <t>https://podminky.urs.cz/item/CS_URS_2024_02/622143003</t>
  </si>
  <si>
    <t>55343021</t>
  </si>
  <si>
    <t>profil rohový Pz s kulatou hlavou pro vnitřní omítky tl 12mm</t>
  </si>
  <si>
    <t>32</t>
  </si>
  <si>
    <t>55*1,05 "Přepočtené koeficientem množství</t>
  </si>
  <si>
    <t>17</t>
  </si>
  <si>
    <t>622321141</t>
  </si>
  <si>
    <t>Omítka vápenocementová vnějších ploch nanášená ručně dvouvrstvá, tloušťky jádrové omítky do 15 mm a tloušťky štuku do 3 mm štuková stěn</t>
  </si>
  <si>
    <t>34</t>
  </si>
  <si>
    <t>https://podminky.urs.cz/item/CS_URS_2024_02/622321141</t>
  </si>
  <si>
    <t>omítka kolem nových vstupních dveří na fasádě</t>
  </si>
  <si>
    <t>10,000*3+5,000</t>
  </si>
  <si>
    <t>622321191</t>
  </si>
  <si>
    <t>Omítka vápenocementová vnějších ploch nanášená ručně Příplatek k cenám za každých dalších i započatých 5 mm tloušťky omítky přes 15 mm stěn</t>
  </si>
  <si>
    <t>36</t>
  </si>
  <si>
    <t>https://podminky.urs.cz/item/CS_URS_2024_02/622321191</t>
  </si>
  <si>
    <t>(10,000*3+5,000)*2</t>
  </si>
  <si>
    <t>19</t>
  </si>
  <si>
    <t>63-001R</t>
  </si>
  <si>
    <t>Cementový potěr CT-C20-F4</t>
  </si>
  <si>
    <t>38</t>
  </si>
  <si>
    <t>potěr vč. dilatace kolem stěn a úpravy povrchu přehlazením</t>
  </si>
  <si>
    <t>viz výkaz výměr "Dokončovací práce-plocha podlahy_culture"</t>
  </si>
  <si>
    <t xml:space="preserve">"potěr EN13813 CT-C20-F4 vyztuž. Sz 100/5"  44,890</t>
  </si>
  <si>
    <t>631362021</t>
  </si>
  <si>
    <t>Výztuž mazanin ze svařovaných sítí z drátů typu KARI</t>
  </si>
  <si>
    <t>t</t>
  </si>
  <si>
    <t>40</t>
  </si>
  <si>
    <t>https://podminky.urs.cz/item/CS_URS_2024_02/631362021</t>
  </si>
  <si>
    <t xml:space="preserve">"potěr EN13813 CT-C20-F4 vyztuž. Sz 100/5"  44,890*3,113*1,2/1000</t>
  </si>
  <si>
    <t>632481213</t>
  </si>
  <si>
    <t>Separační vrstva k oddělení podlahových vrstev z polyetylénové fólie</t>
  </si>
  <si>
    <t>42</t>
  </si>
  <si>
    <t>https://podminky.urs.cz/item/CS_URS_2024_02/632481213</t>
  </si>
  <si>
    <t xml:space="preserve">"PIR + PE folie"  22,445</t>
  </si>
  <si>
    <t>642942111</t>
  </si>
  <si>
    <t>Osazování zárubní nebo rámů kovových dveřních lisovaných nebo z úhelníků bez dveřních křídel na cementovou maltu, plochy otvoru do 2,5 m2</t>
  </si>
  <si>
    <t>44</t>
  </si>
  <si>
    <t>https://podminky.urs.cz/item/CS_URS_2024_02/642942111</t>
  </si>
  <si>
    <t>1.NP, m.č. ...</t>
  </si>
  <si>
    <t xml:space="preserve">"102/105, š. 700"  1</t>
  </si>
  <si>
    <t xml:space="preserve">"102/106, š. 700"  1</t>
  </si>
  <si>
    <t xml:space="preserve">"106/106, š. 700"  1</t>
  </si>
  <si>
    <t>Mezisoučet</t>
  </si>
  <si>
    <t xml:space="preserve">"102/104, š. 800"  1</t>
  </si>
  <si>
    <t>23</t>
  </si>
  <si>
    <t>55331481</t>
  </si>
  <si>
    <t>zárubeň jednokřídlá ocelová pro zdění tl stěny 75-100mm rozměru 700/1970, 2100mm</t>
  </si>
  <si>
    <t>46</t>
  </si>
  <si>
    <t>55331482</t>
  </si>
  <si>
    <t>zárubeň jednokřídlá ocelová pro zdění tl stěny 75-100mm rozměru 800/1970, 2100mm</t>
  </si>
  <si>
    <t>48</t>
  </si>
  <si>
    <t>25</t>
  </si>
  <si>
    <t>642945111</t>
  </si>
  <si>
    <t>Osazování ocelových zárubní protipožárních nebo protiplynových dveří do vynechaného otvoru, s obetonováním, dveří jednokřídlových do 2,5 m2</t>
  </si>
  <si>
    <t>50</t>
  </si>
  <si>
    <t>https://podminky.urs.cz/item/CS_URS_2024_02/642945111</t>
  </si>
  <si>
    <t xml:space="preserve">"108/122, š. 600-EW15 DP3"  1</t>
  </si>
  <si>
    <t xml:space="preserve">"108/113, š. 900-EW15 DP3-C-S"  1</t>
  </si>
  <si>
    <t>2.NP, m.č. ...</t>
  </si>
  <si>
    <t xml:space="preserve">"208/202, š. 800-EW15 DP3-C-S"  1</t>
  </si>
  <si>
    <t xml:space="preserve">"208/202, š. 900-EW15 DP3-C-S"  1</t>
  </si>
  <si>
    <t>55331555</t>
  </si>
  <si>
    <t>zárubeň jednokřídlá ocelová pro zdění s protipožární úpravou tl stěny 75-100mm rozměru 600/1970, 2100mm</t>
  </si>
  <si>
    <t>52</t>
  </si>
  <si>
    <t>27</t>
  </si>
  <si>
    <t>55331558</t>
  </si>
  <si>
    <t>zárubeň jednokřídlá ocelová pro zdění s protipožární úpravou tl stěny 75-100mm rozměru 900/1970, 2100mm</t>
  </si>
  <si>
    <t>54</t>
  </si>
  <si>
    <t>55331557</t>
  </si>
  <si>
    <t>zárubeň jednokřídlá ocelová pro zdění s protipožární úpravou tl stěny 75-100mm rozměru 800/1970, 2100mm</t>
  </si>
  <si>
    <t>56</t>
  </si>
  <si>
    <t>29</t>
  </si>
  <si>
    <t>642945112</t>
  </si>
  <si>
    <t>Osazování ocelových zárubní protipožárních nebo protiplynových dveří do vynechaného otvoru, s obetonováním, dveří dvoukřídlových přes 2,5 do 6,5 m2</t>
  </si>
  <si>
    <t>58</t>
  </si>
  <si>
    <t>https://podminky.urs.cz/item/CS_URS_2024_02/642945112</t>
  </si>
  <si>
    <t xml:space="preserve">"102/115, š. 1250/2150-EW15 DP3-C-S"  1</t>
  </si>
  <si>
    <t>64-001R</t>
  </si>
  <si>
    <t>zárubeň dvoukřídlá ocelová pro zdění s protipožární úpravou tl stěny 100mm rozměru 1250/2150mm - ATYP</t>
  </si>
  <si>
    <t>60</t>
  </si>
  <si>
    <t>Ostatní konstrukce a práce, bourání</t>
  </si>
  <si>
    <t>31</t>
  </si>
  <si>
    <t>949101111</t>
  </si>
  <si>
    <t>Lešení pomocné pracovní pro objekty pozemních staveb pro zatížení do 150 kg/m2, o výšce lešeňové podlahy do 1,9 m</t>
  </si>
  <si>
    <t>62</t>
  </si>
  <si>
    <t>https://podminky.urs.cz/item/CS_URS_2024_02/949101111</t>
  </si>
  <si>
    <t>952901111</t>
  </si>
  <si>
    <t>Vyčištění budov nebo objektů před předáním do užívání budov bytové nebo občanské výstavby, světlé výšky podlaží do 4 m</t>
  </si>
  <si>
    <t>64</t>
  </si>
  <si>
    <t>https://podminky.urs.cz/item/CS_URS_2024_02/952901111</t>
  </si>
  <si>
    <t>1.NP, m.č. 101, 102, 104-108, 113-119</t>
  </si>
  <si>
    <t>3,65+14,01+2,54+12,21+10,04+1,55+13,47+15,06+24,43+59,36+9,58+109,19+129,93+66,00</t>
  </si>
  <si>
    <t>2.NP</t>
  </si>
  <si>
    <t>30,000</t>
  </si>
  <si>
    <t>33</t>
  </si>
  <si>
    <t>962031132</t>
  </si>
  <si>
    <t>Bourání příček nebo přizdívek z cihel pálených plných nebo dutých, tl. do 100 mm</t>
  </si>
  <si>
    <t>66</t>
  </si>
  <si>
    <t>https://podminky.urs.cz/item/CS_URS_2024_02/962031132</t>
  </si>
  <si>
    <t>viz výkaz výměr "Stěny_culture"</t>
  </si>
  <si>
    <t>2,326+3,416+3,416+4,713+4,713+9,423+11,310</t>
  </si>
  <si>
    <t>962032230</t>
  </si>
  <si>
    <t>Bourání zdiva nadzákladového z cihel pálených plných nebo lícových nebo vápenopískových, na maltu vápennou nebo vápenocementovou, objemu do 1 m3</t>
  </si>
  <si>
    <t>68</t>
  </si>
  <si>
    <t>https://podminky.urs.cz/item/CS_URS_2024_02/962032230</t>
  </si>
  <si>
    <t xml:space="preserve">"tl. 17 cm"  0,855</t>
  </si>
  <si>
    <t xml:space="preserve">"tl. 22 cm"  0,890</t>
  </si>
  <si>
    <t>35</t>
  </si>
  <si>
    <t>965042241</t>
  </si>
  <si>
    <t>Bourání mazanin betonových nebo z litého asfaltu tl. přes 100 mm, plochy přes 4 m2</t>
  </si>
  <si>
    <t>70</t>
  </si>
  <si>
    <t>https://podminky.urs.cz/item/CS_URS_2024_02/965042241</t>
  </si>
  <si>
    <t xml:space="preserve">"bet.potěr vyztužený"  21,636*0,150</t>
  </si>
  <si>
    <t>965049112</t>
  </si>
  <si>
    <t>Bourání mazanin Příplatek k cenám za bourání mazanin betonových se svařovanou sítí, tl. přes 100 mm</t>
  </si>
  <si>
    <t>72</t>
  </si>
  <si>
    <t>https://podminky.urs.cz/item/CS_URS_2024_02/965049112</t>
  </si>
  <si>
    <t>37</t>
  </si>
  <si>
    <t>965081213</t>
  </si>
  <si>
    <t>Bourání podlah z dlaždic bez podkladního lože nebo mazaniny, s jakoukoliv výplní spár keramických nebo xylolitových tl. do 10 mm, plochy přes 1 m2</t>
  </si>
  <si>
    <t>74</t>
  </si>
  <si>
    <t>https://podminky.urs.cz/item/CS_URS_2024_02/965081213</t>
  </si>
  <si>
    <t xml:space="preserve">"ker. dlažba"  24,174</t>
  </si>
  <si>
    <t>968062247</t>
  </si>
  <si>
    <t>Vybourání dřevěných rámů oken s křídly, dveřních zárubní, vrat, stěn, ostění nebo obkladů rámů oken s křídly jednoduchých, plochy přes 4 m2</t>
  </si>
  <si>
    <t>76</t>
  </si>
  <si>
    <t>https://podminky.urs.cz/item/CS_URS_2024_02/968062247</t>
  </si>
  <si>
    <t>1.NP</t>
  </si>
  <si>
    <t>1,740*2,700</t>
  </si>
  <si>
    <t>39</t>
  </si>
  <si>
    <t>968072455</t>
  </si>
  <si>
    <t>Vybourání kovových rámů oken s křídly, dveřních zárubní, vrat, stěn, ostění nebo obkladů dveřních zárubní, plochy do 2 m2</t>
  </si>
  <si>
    <t>78</t>
  </si>
  <si>
    <t>https://podminky.urs.cz/item/CS_URS_2024_02/968072455</t>
  </si>
  <si>
    <t>0,700*2,020*11</t>
  </si>
  <si>
    <t>0,900*2,020*1</t>
  </si>
  <si>
    <t>0,900*2,020*2</t>
  </si>
  <si>
    <t>968072456</t>
  </si>
  <si>
    <t>Vybourání kovových rámů oken s křídly, dveřních zárubní, vrat, stěn, ostění nebo obkladů dveřních zárubní, plochy přes 2 m2</t>
  </si>
  <si>
    <t>80</t>
  </si>
  <si>
    <t>https://podminky.urs.cz/item/CS_URS_2024_02/968072456</t>
  </si>
  <si>
    <t>1,000*2,020*1</t>
  </si>
  <si>
    <t>1,340*2,200*1</t>
  </si>
  <si>
    <t>1,350*2,220*1</t>
  </si>
  <si>
    <t>1,450*2,120*1</t>
  </si>
  <si>
    <t>41</t>
  </si>
  <si>
    <t>971033681</t>
  </si>
  <si>
    <t>Vybourání otvorů ve zdivu základovém nebo nadzákladovém z cihel, tvárnic, příčkovek z cihel pálených na maltu vápennou nebo vápenocementovou plochy do 4 m2, tl. do 900 mm</t>
  </si>
  <si>
    <t>82</t>
  </si>
  <si>
    <t>https://podminky.urs.cz/item/CS_URS_2024_02/971033681</t>
  </si>
  <si>
    <t xml:space="preserve">"tl. 75 cm"  3,440</t>
  </si>
  <si>
    <t xml:space="preserve">"tl. 80 cm"  2,481</t>
  </si>
  <si>
    <t>nadpraží vstupních dveří ve V fasádě</t>
  </si>
  <si>
    <t>(1,750*3,800-1,350*2,060)*0,800</t>
  </si>
  <si>
    <t>974031666</t>
  </si>
  <si>
    <t>Vysekání rýh ve zdivu cihelném na maltu vápennou nebo vápenocementovou pro vtahování nosníků do zdí, před vybouráním otvoru do hl. 150 mm, při v. nosníku do 250 mm</t>
  </si>
  <si>
    <t>84</t>
  </si>
  <si>
    <t>https://podminky.urs.cz/item/CS_URS_2024_02/974031666</t>
  </si>
  <si>
    <t>1.NP, pro překlady</t>
  </si>
  <si>
    <t>1,250*4</t>
  </si>
  <si>
    <t>43</t>
  </si>
  <si>
    <t>978013191</t>
  </si>
  <si>
    <t>Otlučení vápenných nebo vápenocementových omítek vnitřních ploch stěn s vyškrabáním spar, s očištěním zdiva, v rozsahu přes 50 do 100 %</t>
  </si>
  <si>
    <t>86</t>
  </si>
  <si>
    <t>https://podminky.urs.cz/item/CS_URS_2024_02/978013191</t>
  </si>
  <si>
    <t xml:space="preserve">"VC omítka"  37,379</t>
  </si>
  <si>
    <t>978059541</t>
  </si>
  <si>
    <t>Odsekání obkladů stěn včetně otlučení podkladní omítky až na zdivo z obkládaček vnitřních, z jakýchkoliv materiálů, plochy přes 1 m2</t>
  </si>
  <si>
    <t>88</t>
  </si>
  <si>
    <t>https://podminky.urs.cz/item/CS_URS_2024_02/978059541</t>
  </si>
  <si>
    <t xml:space="preserve">"keramický obklad"  45,747</t>
  </si>
  <si>
    <t>45</t>
  </si>
  <si>
    <t>9-001R</t>
  </si>
  <si>
    <t>Demontáž textilních závěsů, vč. naložení a odvozu na skládku, poplatku za uložení suti</t>
  </si>
  <si>
    <t>90</t>
  </si>
  <si>
    <t xml:space="preserve">"textilní závěs"  280,147</t>
  </si>
  <si>
    <t>94</t>
  </si>
  <si>
    <t>Lešení a stavební výtahy</t>
  </si>
  <si>
    <t>946111116</t>
  </si>
  <si>
    <t>Věže pojízdné trubkové nebo dílcové s maximálním zatížením podlahy do 200 kg/m2 šířky od 0,6 do 0,9 m, délky do 3,2 m výšky přes 5,5 m do 6,6 m montáž</t>
  </si>
  <si>
    <t>1978930272</t>
  </si>
  <si>
    <t>https://podminky.urs.cz/item/CS_URS_2024_02/946111116</t>
  </si>
  <si>
    <t>47</t>
  </si>
  <si>
    <t>946111216</t>
  </si>
  <si>
    <t>Věže pojízdné trubkové nebo dílcové s maximálním zatížením podlahy do 200 kg/m2 šířky od 0,6 do 0,9 m, délky do 3,2 m výšky přes 5,5 m do 6,6 m příplatek k ceně za každý den použití</t>
  </si>
  <si>
    <t>-538186855</t>
  </si>
  <si>
    <t>https://podminky.urs.cz/item/CS_URS_2024_02/946111216</t>
  </si>
  <si>
    <t>946111816</t>
  </si>
  <si>
    <t>Věže pojízdné trubkové nebo dílcové s maximálním zatížením podlahy do 200 kg/m2 šířky od 0,6 do 0,9 m, délky do 3,2 m výšky přes 5,5 m do 6,6 m demontáž</t>
  </si>
  <si>
    <t>740709255</t>
  </si>
  <si>
    <t>https://podminky.urs.cz/item/CS_URS_2024_02/946111816</t>
  </si>
  <si>
    <t>997</t>
  </si>
  <si>
    <t>Přesun sutě</t>
  </si>
  <si>
    <t>49</t>
  </si>
  <si>
    <t>997013152</t>
  </si>
  <si>
    <t>Vnitrostaveništní doprava suti a vybouraných hmot vodorovně do 50 m s naložením s omezením mechanizace pro budovy a haly výšky přes 6 do 9 m</t>
  </si>
  <si>
    <t>92</t>
  </si>
  <si>
    <t>https://podminky.urs.cz/item/CS_URS_2024_02/997013152</t>
  </si>
  <si>
    <t>997013501</t>
  </si>
  <si>
    <t>Odvoz suti a vybouraných hmot na skládku nebo meziskládku se složením, na vzdálenost do 1 km</t>
  </si>
  <si>
    <t>https://podminky.urs.cz/item/CS_URS_2024_02/997013501</t>
  </si>
  <si>
    <t>51</t>
  </si>
  <si>
    <t>997013509</t>
  </si>
  <si>
    <t>Odvoz suti a vybouraných hmot na skládku nebo meziskládku se složením, na vzdálenost Příplatek k ceně za každý další započatý 1 km přes 1 km</t>
  </si>
  <si>
    <t>96</t>
  </si>
  <si>
    <t>https://podminky.urs.cz/item/CS_URS_2024_02/997013509</t>
  </si>
  <si>
    <t>42,146*23 "Přepočtené koeficientem množství</t>
  </si>
  <si>
    <t>997013603</t>
  </si>
  <si>
    <t>Poplatek za uložení stavebního odpadu na skládce (skládkovné) cihelného zatříděného do Katalogu odpadů pod kódem 17 01 02</t>
  </si>
  <si>
    <t>98</t>
  </si>
  <si>
    <t>https://podminky.urs.cz/item/CS_URS_2024_02/997013603</t>
  </si>
  <si>
    <t>53</t>
  </si>
  <si>
    <t>997013631</t>
  </si>
  <si>
    <t>Poplatek za uložení stavebního odpadu na skládce (skládkovné) směsného stavebního a demoličního zatříděného do Katalogu odpadů pod kódem 17 09 04</t>
  </si>
  <si>
    <t>100</t>
  </si>
  <si>
    <t>https://podminky.urs.cz/item/CS_URS_2024_02/997013631</t>
  </si>
  <si>
    <t>42,146-26,811</t>
  </si>
  <si>
    <t>998</t>
  </si>
  <si>
    <t>Přesun hmot</t>
  </si>
  <si>
    <t>998012042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</si>
  <si>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6 do 12 m</t>
  </si>
  <si>
    <t>102</t>
  </si>
  <si>
    <t>https://podminky.urs.cz/item/CS_URS_2024_02/998012042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</si>
  <si>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</si>
  <si>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</si>
  <si>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</si>
  <si>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</si>
  <si>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</si>
  <si>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</si>
  <si>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natěradly a tmely za studena na ploše vodorovné V nátěrem penetračním</t>
  </si>
  <si>
    <t>104</t>
  </si>
  <si>
    <t>https://podminky.urs.cz/item/CS_URS_2024_02/711111001</t>
  </si>
  <si>
    <t xml:space="preserve">"asf.pás SBS sklo tkanina"  22,445</t>
  </si>
  <si>
    <t>11163150</t>
  </si>
  <si>
    <t>lak penetrační asfaltový</t>
  </si>
  <si>
    <t>106</t>
  </si>
  <si>
    <t>22,445*0,0003 "Přepočtené koeficientem množství</t>
  </si>
  <si>
    <t>57</t>
  </si>
  <si>
    <t>711141559</t>
  </si>
  <si>
    <t>Provedení izolace proti zemní vlhkosti pásy přitavením NAIP na ploše vodorovné V</t>
  </si>
  <si>
    <t>108</t>
  </si>
  <si>
    <t>https://podminky.urs.cz/item/CS_URS_2024_02/711141559</t>
  </si>
  <si>
    <t>62853004</t>
  </si>
  <si>
    <t>pás asfaltový natavitelný modifikovaný SBS s vložkou ze skleněné tkaniny a spalitelnou PE fólií nebo jemnozrnným minerálním posypem na horním povrchu tl 4,0mm</t>
  </si>
  <si>
    <t>110</t>
  </si>
  <si>
    <t>22,445*1,1655 "Přepočtené koeficientem množství</t>
  </si>
  <si>
    <t>59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</si>
  <si>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</si>
  <si>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</si>
  <si>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112</t>
  </si>
  <si>
    <t>https://podminky.urs.cz/item/CS_URS_2024_02/998711112</t>
  </si>
  <si>
    <t>713</t>
  </si>
  <si>
    <t>Izolace tepelné</t>
  </si>
  <si>
    <t>713110813</t>
  </si>
  <si>
    <t>Odstranění tepelné izolace stropů nebo podhledů z rohoží, pásů, dílců, desek, bloků volně kladených z vláknitých materiálů suchých, tloušťka izolace přes 100 do 200 mm</t>
  </si>
  <si>
    <t>-1506468634</t>
  </si>
  <si>
    <t>https://podminky.urs.cz/item/CS_URS_2024_02/713110813</t>
  </si>
  <si>
    <t>61</t>
  </si>
  <si>
    <t>713111121</t>
  </si>
  <si>
    <t>Montáž tepelné izolace stropů rohožemi, pásy, dílci, deskami, bloky (izolační materiál ve specifikaci) rovných spodem s uchycením (drátem, páskou apod.)</t>
  </si>
  <si>
    <t>1991317959</t>
  </si>
  <si>
    <t>https://podminky.urs.cz/item/CS_URS_2024_02/713111121</t>
  </si>
  <si>
    <t>ISV.8592248000918</t>
  </si>
  <si>
    <t>Isover UNI 180mm, λD = 0,035 (W·m-1·K-1),1200x600x180mm, univerzální izolace z čedičových vláken, vhodná zejména mezi a pod krokve.</t>
  </si>
  <si>
    <t>-1038830433</t>
  </si>
  <si>
    <t>P</t>
  </si>
  <si>
    <t>Poznámka k položce:_x000d_
Univerzální kamenná izolace v deskách je určena pro zateplení šikmých střech, větraných fasád, dřevostaveb, stropů či podhledů.</t>
  </si>
  <si>
    <t>155,95*1,1</t>
  </si>
  <si>
    <t>63</t>
  </si>
  <si>
    <t>713121111</t>
  </si>
  <si>
    <t>Montáž tepelné izolace podlah rohožemi, pásy, deskami, dílci, bloky (izolační materiál ve specifikaci) kladenými volně jednovrstvá</t>
  </si>
  <si>
    <t>114</t>
  </si>
  <si>
    <t>https://podminky.urs.cz/item/CS_URS_2024_02/713121111</t>
  </si>
  <si>
    <t>28376508</t>
  </si>
  <si>
    <t>deska izolační PIR s oboustrannou kompozitní fólií s hliníkovou vložkou pro ploché střechy λ=0,023 tl 40mm</t>
  </si>
  <si>
    <t>116</t>
  </si>
  <si>
    <t>22,445*1,05 "Přepočtené koeficientem množství</t>
  </si>
  <si>
    <t>65</t>
  </si>
  <si>
    <t>998713112</t>
  </si>
  <si>
    <t>Přesun hmot pro izolace tepelné stanovený z hmotnosti přesunovaného materiálu vodorovná dopravní vzdálenost do 50 m s omezením mechanizace v objektech výšky přes 6 m do 12 m</t>
  </si>
  <si>
    <t>118</t>
  </si>
  <si>
    <t>https://podminky.urs.cz/item/CS_URS_2024_02/998713112</t>
  </si>
  <si>
    <t>762</t>
  </si>
  <si>
    <t>Konstrukce tesařské</t>
  </si>
  <si>
    <t>762331931</t>
  </si>
  <si>
    <t>Vyřezání části střešní vazby vázané konstrukce krovů průřezové plochy řeziva přes 224 do 288 cm2, délky vyřezané části krovového prvku do 3 m</t>
  </si>
  <si>
    <t>-1375129454</t>
  </si>
  <si>
    <t>https://podminky.urs.cz/item/CS_URS_2024_02/762331931</t>
  </si>
  <si>
    <t>67</t>
  </si>
  <si>
    <t>762332123</t>
  </si>
  <si>
    <t>Montáž vázaných konstrukcí krovů střech pultových, sedlových, valbových, stanových čtvercového nebo obdélníkového půdorysu z řeziva hraněného pomocí ocelových spojek (spojky ve specifikaci) průřezové plochy přes 224 do 288 cm2</t>
  </si>
  <si>
    <t>-1451789751</t>
  </si>
  <si>
    <t>https://podminky.urs.cz/item/CS_URS_2024_02/762332123</t>
  </si>
  <si>
    <t>60512136</t>
  </si>
  <si>
    <t>hranol stavební řezivo průřezu do 288cm2 dl 6-8m</t>
  </si>
  <si>
    <t>773243137</t>
  </si>
  <si>
    <t>69</t>
  </si>
  <si>
    <t>762841220</t>
  </si>
  <si>
    <t>Montáž podbíjení stropů a střech vodorovných z hoblovaných prken na sraz</t>
  </si>
  <si>
    <t>946612665</t>
  </si>
  <si>
    <t>https://podminky.urs.cz/item/CS_URS_2024_02/762841220</t>
  </si>
  <si>
    <t>155,95</t>
  </si>
  <si>
    <t>60515111</t>
  </si>
  <si>
    <t>řezivo jehličnaté boční prkno 20-30mm</t>
  </si>
  <si>
    <t>-638425670</t>
  </si>
  <si>
    <t>155,95*0,03*1,1</t>
  </si>
  <si>
    <t>71</t>
  </si>
  <si>
    <t>762841812</t>
  </si>
  <si>
    <t>Demontáž podbíjení obkladů stropů a střech sklonu do 60° z hrubých prken tl. do 35 mm s omítkou</t>
  </si>
  <si>
    <t>-1999142919</t>
  </si>
  <si>
    <t>https://podminky.urs.cz/item/CS_URS_2024_02/762841812</t>
  </si>
  <si>
    <t>998762112</t>
  </si>
  <si>
    <t>Přesun hmot pro konstrukce tesařské stanovený z hmotnosti přesunovaného materiálu vodorovná dopravní vzdálenost do 50 m s omezením mechanizace v objektech výšky přes 6 do 12 m</t>
  </si>
  <si>
    <t>917714022</t>
  </si>
  <si>
    <t>https://podminky.urs.cz/item/CS_URS_2024_02/998762112</t>
  </si>
  <si>
    <t>763</t>
  </si>
  <si>
    <t>Konstrukce suché výstavby</t>
  </si>
  <si>
    <t>73</t>
  </si>
  <si>
    <t>763-001R</t>
  </si>
  <si>
    <t>Sanitární příčky - dodávka + montáž</t>
  </si>
  <si>
    <t>120</t>
  </si>
  <si>
    <t>- povrch HPL z oboustranně zalisovaného laminátu o tloušťce 0,5 – 1,0 mm na dřevotřískové desce tl. 25 mm</t>
  </si>
  <si>
    <t>-Kovový nosný systém příček z hliníku s povrchovou úpravou komaxit, nožky nerezové výšky cca 120 - 150 mm</t>
  </si>
  <si>
    <t>- výška dělicích příček 2,10 m, barva příček bílá, dveře tm. šedé</t>
  </si>
  <si>
    <t>(1,325+3,300+1,200*2)*2,100-0,600*2,100*4</t>
  </si>
  <si>
    <t>763-002R</t>
  </si>
  <si>
    <t>Dveře sanitárních příček vč. kování - dodávka + montáž</t>
  </si>
  <si>
    <t>122</t>
  </si>
  <si>
    <t>75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</si>
  <si>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</si>
  <si>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</si>
  <si>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%</t>
  </si>
  <si>
    <t>124</t>
  </si>
  <si>
    <t>https://podminky.urs.cz/item/CS_URS_2024_02/998763412</t>
  </si>
  <si>
    <t>764</t>
  </si>
  <si>
    <t>Konstrukce klempířské</t>
  </si>
  <si>
    <t>764002851</t>
  </si>
  <si>
    <t>Demontáž klempířských konstrukcí oplechování parapetů do suti</t>
  </si>
  <si>
    <t>126</t>
  </si>
  <si>
    <t>https://podminky.urs.cz/item/CS_URS_2024_02/764002851</t>
  </si>
  <si>
    <t>1,740</t>
  </si>
  <si>
    <t>766</t>
  </si>
  <si>
    <t>Konstrukce truhlářské</t>
  </si>
  <si>
    <t>77</t>
  </si>
  <si>
    <t>766660001</t>
  </si>
  <si>
    <t>Montáž dveřních křídel dřevěných nebo plastových otevíravých do ocelové zárubně povrchově upravených jednokřídlových, šířky do 800 mm</t>
  </si>
  <si>
    <t>128</t>
  </si>
  <si>
    <t>https://podminky.urs.cz/item/CS_URS_2024_02/766660001</t>
  </si>
  <si>
    <t>61162085</t>
  </si>
  <si>
    <t>dveře jednokřídlé dřevotřískové povrch laminátový plné 700x1970-2100mm</t>
  </si>
  <si>
    <t>130</t>
  </si>
  <si>
    <t>79</t>
  </si>
  <si>
    <t>61162086</t>
  </si>
  <si>
    <t>dveře jednokřídlé dřevotřískové povrch laminátový plné 800x1970-2100mm</t>
  </si>
  <si>
    <t>132</t>
  </si>
  <si>
    <t>766-001R</t>
  </si>
  <si>
    <t>D+M vrchního kování interiérových dveří - klika/klika, WC klička, vč. zámku</t>
  </si>
  <si>
    <t>kpl</t>
  </si>
  <si>
    <t>134</t>
  </si>
  <si>
    <t>81</t>
  </si>
  <si>
    <t>766660021</t>
  </si>
  <si>
    <t>Montáž dveřních křídel dřevěných nebo plastových otevíravých do ocelové zárubně protipožárních jednokřídlových, šířky do 800 mm</t>
  </si>
  <si>
    <t>136</t>
  </si>
  <si>
    <t>https://podminky.urs.cz/item/CS_URS_2024_02/766660021</t>
  </si>
  <si>
    <t>611-001R</t>
  </si>
  <si>
    <t>dveře jednokřídlé dřevotřískové protipožární EW15 DP3 povrch laminátový plné 600x1970mm</t>
  </si>
  <si>
    <t>138</t>
  </si>
  <si>
    <t>83</t>
  </si>
  <si>
    <t>766660022</t>
  </si>
  <si>
    <t>Montáž dveřních křídel dřevěných nebo plastových otevíravých do ocelové zárubně protipožárních jednokřídlových, šířky přes 800 mm</t>
  </si>
  <si>
    <t>140</t>
  </si>
  <si>
    <t>https://podminky.urs.cz/item/CS_URS_2024_02/766660022</t>
  </si>
  <si>
    <t>611-002R</t>
  </si>
  <si>
    <t>dveře jednokřídlé dřevotřískové protipožární EW 15DP3+C+S povrch laminátový plné 900x1970mm</t>
  </si>
  <si>
    <t>142</t>
  </si>
  <si>
    <t>85</t>
  </si>
  <si>
    <t>611-003R</t>
  </si>
  <si>
    <t>dveře jednokřídlé dřevotřískové protipožární EW 15DP3+C+S povrch laminátový plné 800x1970mm</t>
  </si>
  <si>
    <t>144</t>
  </si>
  <si>
    <t>766660031</t>
  </si>
  <si>
    <t>Montáž dveřních křídel dřevěných nebo plastových otevíravých do ocelové zárubně protipožárních dvoukřídlových jakékoliv šířky</t>
  </si>
  <si>
    <t>146</t>
  </si>
  <si>
    <t>https://podminky.urs.cz/item/CS_URS_2024_02/766660031</t>
  </si>
  <si>
    <t>87</t>
  </si>
  <si>
    <t>611-004R</t>
  </si>
  <si>
    <t>dveře dvoukřídlé dřevotřískové protipožární EW 15DP3+C+S povrch laminátový plné 1250x2150mm</t>
  </si>
  <si>
    <t>148</t>
  </si>
  <si>
    <t>766660451</t>
  </si>
  <si>
    <t>Montáž vchodových dveří včetně rámu do zdiva dvoukřídlových bez nadsvětlíku</t>
  </si>
  <si>
    <t>150</t>
  </si>
  <si>
    <t>https://podminky.urs.cz/item/CS_URS_2024_02/766660451</t>
  </si>
  <si>
    <t xml:space="preserve">"S fasáda"  1</t>
  </si>
  <si>
    <t>89</t>
  </si>
  <si>
    <t>RMAT0004</t>
  </si>
  <si>
    <t>dveře vchodové vč. zárubně 2-kř do otvoru 1400x2200 mm</t>
  </si>
  <si>
    <t>152</t>
  </si>
  <si>
    <t>766660461</t>
  </si>
  <si>
    <t>Montáž vchodových dveří včetně rámu do zdiva dvoukřídlových s nadsvětlíkem</t>
  </si>
  <si>
    <t>154</t>
  </si>
  <si>
    <t>https://podminky.urs.cz/item/CS_URS_2024_02/766660461</t>
  </si>
  <si>
    <t xml:space="preserve">"V a z fasáda"  3</t>
  </si>
  <si>
    <t>91</t>
  </si>
  <si>
    <t>RMAT0003</t>
  </si>
  <si>
    <t>dveře vchodové vč. zárubně 2-kř s nadsvětlíkem do otvoru 1750x3800 mm</t>
  </si>
  <si>
    <t>156</t>
  </si>
  <si>
    <t xml:space="preserve">"kompletní provedení vč. kování"  3</t>
  </si>
  <si>
    <t>766660717</t>
  </si>
  <si>
    <t>Montáž dveřních doplňků samozavírače na zárubeň ocelovou</t>
  </si>
  <si>
    <t>158</t>
  </si>
  <si>
    <t>https://podminky.urs.cz/item/CS_URS_2024_02/766660717</t>
  </si>
  <si>
    <t>93</t>
  </si>
  <si>
    <t>54917250</t>
  </si>
  <si>
    <t>samozavírač dveří hydraulický</t>
  </si>
  <si>
    <t>160</t>
  </si>
  <si>
    <t>766660720</t>
  </si>
  <si>
    <t>Montáž dveřních doplňků větrací mřížky s vyříznutím otvoru</t>
  </si>
  <si>
    <t>162</t>
  </si>
  <si>
    <t>https://podminky.urs.cz/item/CS_URS_2024_02/766660720</t>
  </si>
  <si>
    <t>95</t>
  </si>
  <si>
    <t>42972102</t>
  </si>
  <si>
    <t>mřížka větrací do dřeva kovová 60x600mm</t>
  </si>
  <si>
    <t>164</t>
  </si>
  <si>
    <t>766660745</t>
  </si>
  <si>
    <t>Montáž dveřních doplňků padací prahové lišty zafrézováním do dveřního křídla</t>
  </si>
  <si>
    <t>166</t>
  </si>
  <si>
    <t>https://podminky.urs.cz/item/CS_URS_2024_02/766660745</t>
  </si>
  <si>
    <t>97</t>
  </si>
  <si>
    <t>19416030</t>
  </si>
  <si>
    <t>lišta mechanicky těsnící ZI+PP pro spodní hranu dveří dl 800mm</t>
  </si>
  <si>
    <t>168</t>
  </si>
  <si>
    <t>19416R</t>
  </si>
  <si>
    <t>lišta mechanicky těsnící ZI+PP pro spodní hranu dveří dl 900mm</t>
  </si>
  <si>
    <t>170</t>
  </si>
  <si>
    <t>99</t>
  </si>
  <si>
    <t>19416R.1</t>
  </si>
  <si>
    <t>lišta mechanicky těsnící ZI+PP pro spodní hranu dveří dl 1250mm</t>
  </si>
  <si>
    <t>172</t>
  </si>
  <si>
    <t>766-003R</t>
  </si>
  <si>
    <t>D+M požárního uzávěru do podstřeší PO EW15 DP3</t>
  </si>
  <si>
    <t>174</t>
  </si>
  <si>
    <t>101</t>
  </si>
  <si>
    <t>766691812</t>
  </si>
  <si>
    <t>Demontáž parapetních desek šířky přes 300 mm</t>
  </si>
  <si>
    <t>176</t>
  </si>
  <si>
    <t>https://podminky.urs.cz/item/CS_URS_2024_02/766691812</t>
  </si>
  <si>
    <t>998766212</t>
  </si>
  <si>
    <t>Přesun hmot pro konstrukce truhlářské stanovený procentní sazbou (%) z ceny vodorovná dopravní vzdálenost do 50 m s omezením mechanizace v objektech výšky přes 6 do 12 m</t>
  </si>
  <si>
    <t>178</t>
  </si>
  <si>
    <t>https://podminky.urs.cz/item/CS_URS_2024_02/998766212</t>
  </si>
  <si>
    <t>767</t>
  </si>
  <si>
    <t>Konstrukce zámečnické</t>
  </si>
  <si>
    <t>103</t>
  </si>
  <si>
    <t>767581801</t>
  </si>
  <si>
    <t>Demontáž podhledů kazet</t>
  </si>
  <si>
    <t>-651795419</t>
  </si>
  <si>
    <t>https://podminky.urs.cz/item/CS_URS_2024_02/767581801</t>
  </si>
  <si>
    <t>767582800</t>
  </si>
  <si>
    <t>Demontáž podhledů roštů</t>
  </si>
  <si>
    <t>-1778896499</t>
  </si>
  <si>
    <t>https://podminky.urs.cz/item/CS_URS_2024_02/767582800</t>
  </si>
  <si>
    <t>105</t>
  </si>
  <si>
    <t>767584153</t>
  </si>
  <si>
    <t>Montáž kovových podhledů kazetových z kazet velikosti 600 x 600 mm, plochy přes 20 m2</t>
  </si>
  <si>
    <t>1744198712</t>
  </si>
  <si>
    <t>https://podminky.urs.cz/item/CS_URS_2024_02/767584153</t>
  </si>
  <si>
    <t>767649194</t>
  </si>
  <si>
    <t>Montáž dveří ocelových nebo hliníkových doplňků dveří madel</t>
  </si>
  <si>
    <t>180</t>
  </si>
  <si>
    <t>https://podminky.urs.cz/item/CS_URS_2024_02/767649194</t>
  </si>
  <si>
    <t xml:space="preserve">"102/104, š. 800"  2</t>
  </si>
  <si>
    <t>107</t>
  </si>
  <si>
    <t>55147136</t>
  </si>
  <si>
    <t>madlo invalidní rovné nerez mat 700mm</t>
  </si>
  <si>
    <t>182</t>
  </si>
  <si>
    <t>767995116</t>
  </si>
  <si>
    <t>Montáž ostatních atypických zámečnických konstrukcí hmotnosti přes 100 do 250 kg</t>
  </si>
  <si>
    <t>kg</t>
  </si>
  <si>
    <t>824075568</t>
  </si>
  <si>
    <t>https://podminky.urs.cz/item/CS_URS_2024_02/767995116</t>
  </si>
  <si>
    <t>109</t>
  </si>
  <si>
    <t>13010726</t>
  </si>
  <si>
    <t>ocel profilová jakost S235JR (11 375) průřez I (IPN) 240</t>
  </si>
  <si>
    <t>945894263</t>
  </si>
  <si>
    <t>Poznámka k položce:_x000d_
Hmotnost: 36,20 kg/m</t>
  </si>
  <si>
    <t>13010824</t>
  </si>
  <si>
    <t>ocel profilová jakost S235JR (11 375) průřez U (UPN) 180</t>
  </si>
  <si>
    <t>-813690718</t>
  </si>
  <si>
    <t>Poznámka k položce:_x000d_
Hmotnost: 22,00 kg/m</t>
  </si>
  <si>
    <t>111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</si>
  <si>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</si>
  <si>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</si>
  <si>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184</t>
  </si>
  <si>
    <t>https://podminky.urs.cz/item/CS_URS_2024_02/998767112</t>
  </si>
  <si>
    <t>771</t>
  </si>
  <si>
    <t>Podlahy z dlaždic</t>
  </si>
  <si>
    <t>771111011</t>
  </si>
  <si>
    <t>Příprava podkladu před provedením dlažby vysátí podlah</t>
  </si>
  <si>
    <t>186</t>
  </si>
  <si>
    <t>https://podminky.urs.cz/item/CS_URS_2024_02/771111011</t>
  </si>
  <si>
    <t>113</t>
  </si>
  <si>
    <t>771121011</t>
  </si>
  <si>
    <t>Příprava podkladu před provedením dlažby nátěr penetrační na podlahu</t>
  </si>
  <si>
    <t>188</t>
  </si>
  <si>
    <t>https://podminky.urs.cz/item/CS_URS_2024_02/771121011</t>
  </si>
  <si>
    <t>771574414</t>
  </si>
  <si>
    <t>Montáž podlah z dlaždic keramických lepených cementovým flexibilním lepidlem hladkých, tloušťky do 10 mm přes 4 do 6 ks/m2</t>
  </si>
  <si>
    <t>190</t>
  </si>
  <si>
    <t>https://podminky.urs.cz/item/CS_URS_2024_02/771574414</t>
  </si>
  <si>
    <t xml:space="preserve">"ker. dlažba 30x60"  25,063</t>
  </si>
  <si>
    <t>115</t>
  </si>
  <si>
    <t>RMAT0001</t>
  </si>
  <si>
    <t>dlažba keramická, slinutá, protiskluznost R10/B, slinutá tmavě šedá 30 x 60 cm</t>
  </si>
  <si>
    <t>192</t>
  </si>
  <si>
    <t>25,063*1,15 "Přepočtené koeficientem množství</t>
  </si>
  <si>
    <t>771591115</t>
  </si>
  <si>
    <t>Podlahy - dokončovací práce spárování silikonem</t>
  </si>
  <si>
    <t>194</t>
  </si>
  <si>
    <t>https://podminky.urs.cz/item/CS_URS_2024_02/771591115</t>
  </si>
  <si>
    <t xml:space="preserve">"104"  (1,515+1,675)*2-0,900</t>
  </si>
  <si>
    <t xml:space="preserve">"105"  (4,600+2,455+1,060+1,200*2+0,900*2)*2-0,700*4-0,800</t>
  </si>
  <si>
    <t xml:space="preserve">"106"  (3,500+3,000+2,000+0,975)*2-0,700*3</t>
  </si>
  <si>
    <t>117</t>
  </si>
  <si>
    <t>771592011</t>
  </si>
  <si>
    <t>Čištění vnitřních ploch po položení dlažby podlah nebo schodišť chemickými prostředky</t>
  </si>
  <si>
    <t>196</t>
  </si>
  <si>
    <t>https://podminky.urs.cz/item/CS_URS_2024_02/771592011</t>
  </si>
  <si>
    <t>998771212</t>
  </si>
  <si>
    <t>Přesun hmot pro podlahy z dlaždic stanovený procentní sazbou (%) z ceny vodorovná dopravní vzdálenost do 50 m s omezením mechanizace v objektech výšky přes 6 do 12 m</t>
  </si>
  <si>
    <t>198</t>
  </si>
  <si>
    <t>https://podminky.urs.cz/item/CS_URS_2024_02/998771212</t>
  </si>
  <si>
    <t>781</t>
  </si>
  <si>
    <t>Dokončovací práce - obklady</t>
  </si>
  <si>
    <t>119</t>
  </si>
  <si>
    <t>781121011</t>
  </si>
  <si>
    <t>Příprava podkladu před provedením obkladu nátěr penetrační na stěnu</t>
  </si>
  <si>
    <t>200</t>
  </si>
  <si>
    <t>https://podminky.urs.cz/item/CS_URS_2024_02/781121011</t>
  </si>
  <si>
    <t>781472214</t>
  </si>
  <si>
    <t>Montáž keramických obkladů stěn lepených cementovým flexibilním lepidlem hladkých přes 4 do 6 ks/m2</t>
  </si>
  <si>
    <t>202</t>
  </si>
  <si>
    <t>https://podminky.urs.cz/item/CS_URS_2024_02/781472214</t>
  </si>
  <si>
    <t xml:space="preserve">"keramický obklad"  77,921</t>
  </si>
  <si>
    <t>121</t>
  </si>
  <si>
    <t>RMAT0002</t>
  </si>
  <si>
    <t>obklad keramický, barva bílá, 30x60 cm</t>
  </si>
  <si>
    <t>204</t>
  </si>
  <si>
    <t>77,921*1,15 "Přepočtené koeficientem množství</t>
  </si>
  <si>
    <t>781492251</t>
  </si>
  <si>
    <t>Obklad - dokončující práce montáž profilu lepeného flexibilním cementovým lepidlem ukončovacího</t>
  </si>
  <si>
    <t>206</t>
  </si>
  <si>
    <t>https://podminky.urs.cz/item/CS_URS_2024_02/781492251</t>
  </si>
  <si>
    <t xml:space="preserve">"104"  (1,515+1,675)*2+(0,900+2,020*2)</t>
  </si>
  <si>
    <t xml:space="preserve">"105"  (4,600+2,455+1,060+1,200*2+0,900*2)*2+(0,700+2,020*2)*4+(0,800+2,020*2)</t>
  </si>
  <si>
    <t>2,100*2+(1,300+0,800*2+0,500*2)</t>
  </si>
  <si>
    <t xml:space="preserve">"106"  (3,500+3,000+2,000+0,975)*2+(0,800+2,020*2)*3</t>
  </si>
  <si>
    <t>2,100*3</t>
  </si>
  <si>
    <t>123</t>
  </si>
  <si>
    <t>19416005</t>
  </si>
  <si>
    <t>lišta ukončovací z eloxovaného hliníku 10mm</t>
  </si>
  <si>
    <t>208</t>
  </si>
  <si>
    <t>107,62*1,05 "Přepočtené koeficientem množství</t>
  </si>
  <si>
    <t>781495115</t>
  </si>
  <si>
    <t>Obklad - dokončující práce ostatní práce spárování silikonem</t>
  </si>
  <si>
    <t>210</t>
  </si>
  <si>
    <t>https://podminky.urs.cz/item/CS_URS_2024_02/781495115</t>
  </si>
  <si>
    <t>"104" 2,100*4</t>
  </si>
  <si>
    <t xml:space="preserve">"105"  2,100*14</t>
  </si>
  <si>
    <t xml:space="preserve">"106"  2,100*11</t>
  </si>
  <si>
    <t>125</t>
  </si>
  <si>
    <t>781495141</t>
  </si>
  <si>
    <t>Obklad - dokončující práce průnik obkladem kruhový, bez izolace do DN 30</t>
  </si>
  <si>
    <t>212</t>
  </si>
  <si>
    <t>https://podminky.urs.cz/item/CS_URS_2024_02/781495141</t>
  </si>
  <si>
    <t>781495142</t>
  </si>
  <si>
    <t>Obklad - dokončující práce průnik obkladem kruhový, bez izolace přes DN 30 do DN 90</t>
  </si>
  <si>
    <t>214</t>
  </si>
  <si>
    <t>https://podminky.urs.cz/item/CS_URS_2024_02/781495142</t>
  </si>
  <si>
    <t>127</t>
  </si>
  <si>
    <t>781495211</t>
  </si>
  <si>
    <t>Čištění vnitřních ploch po provedení obkladu stěn chemickými prostředky</t>
  </si>
  <si>
    <t>216</t>
  </si>
  <si>
    <t>https://podminky.urs.cz/item/CS_URS_2024_02/781495211</t>
  </si>
  <si>
    <t>998781212</t>
  </si>
  <si>
    <t>Přesun hmot pro obklady keramické stanovený procentní sazbou (%) z ceny vodorovná dopravní vzdálenost do 50 m s omezením mechanizace v objektech výšky přes 6 do 12 m</t>
  </si>
  <si>
    <t>218</t>
  </si>
  <si>
    <t>https://podminky.urs.cz/item/CS_URS_2024_02/998781212</t>
  </si>
  <si>
    <t>783</t>
  </si>
  <si>
    <t>Dokončovací práce - nátěry</t>
  </si>
  <si>
    <t>129</t>
  </si>
  <si>
    <t>783106807</t>
  </si>
  <si>
    <t>Odstranění nátěrů z truhlářských konstrukcí odstraňovačem nátěrů s obroušením</t>
  </si>
  <si>
    <t>220</t>
  </si>
  <si>
    <t>https://podminky.urs.cz/item/CS_URS_2024_02/783106807</t>
  </si>
  <si>
    <t xml:space="preserve">"dřev. obklad-broušení"  57,520</t>
  </si>
  <si>
    <t>783122121</t>
  </si>
  <si>
    <t>Tmelení truhlářských konstrukcí lokální, včetně přebroušení tmelených míst rozsahu přes 30 do 50% plochy, tmelem disperzním akrylátovým nebo latexovým</t>
  </si>
  <si>
    <t>222</t>
  </si>
  <si>
    <t>https://podminky.urs.cz/item/CS_URS_2024_02/783122121</t>
  </si>
  <si>
    <t>131</t>
  </si>
  <si>
    <t>783-001R</t>
  </si>
  <si>
    <t>Protipožární nátěr dřevěného obkladu, transparentní, pro vnitřní prostředí, vč. základního a vrchního nátěru</t>
  </si>
  <si>
    <t>224</t>
  </si>
  <si>
    <t xml:space="preserve">"dřev. obklad-protipožár.nátěr"  57,520</t>
  </si>
  <si>
    <t>783301313</t>
  </si>
  <si>
    <t>Příprava podkladu zámečnických konstrukcí před provedením nátěru odmaštění odmašťovačem ředidlovým</t>
  </si>
  <si>
    <t>226</t>
  </si>
  <si>
    <t>https://podminky.urs.cz/item/CS_URS_2024_02/783301313</t>
  </si>
  <si>
    <t xml:space="preserve">"102/105, š. 700"  1*(0,800+2,020*2)*0,300</t>
  </si>
  <si>
    <t xml:space="preserve">"102/106, š. 700"  1*(0,800+2,020*2)*0,300</t>
  </si>
  <si>
    <t xml:space="preserve">"106/106, š. 700"  1*(0,800+2,020*2)*0,300</t>
  </si>
  <si>
    <t xml:space="preserve">"102/104, š. 800"  1*(0,900+2,020*2)*0,300</t>
  </si>
  <si>
    <t xml:space="preserve">"108/122, š. 600-EW15 DP3"  1*(0,700+2,020*2)*0,300</t>
  </si>
  <si>
    <t xml:space="preserve">"108/113, š. 900-EW15 DP3-C-S"  1*(1,000+2,020*2)*0,300</t>
  </si>
  <si>
    <t xml:space="preserve">"102/115, š. 1250/2150-EW15 DP3-C-S"  1*(1,350+2,200*2)*0,300</t>
  </si>
  <si>
    <t xml:space="preserve">"208/202, š. 800-EW15 DP3-C-S"  1*(0,900+2,020*2)*0,300</t>
  </si>
  <si>
    <t xml:space="preserve">"208/202, š. 900-EW15 DP3-C-S"  1*(1,000+2,020*2)*0,300</t>
  </si>
  <si>
    <t>133</t>
  </si>
  <si>
    <t>783314101</t>
  </si>
  <si>
    <t>Základní nátěr zámečnických konstrukcí jednonásobný syntetický</t>
  </si>
  <si>
    <t>228</t>
  </si>
  <si>
    <t>https://podminky.urs.cz/item/CS_URS_2024_02/783314101</t>
  </si>
  <si>
    <t>783317101</t>
  </si>
  <si>
    <t>Krycí nátěr (email) zámečnických konstrukcí jednonásobný syntetický standardní</t>
  </si>
  <si>
    <t>230</t>
  </si>
  <si>
    <t>https://podminky.urs.cz/item/CS_URS_2024_02/783317101</t>
  </si>
  <si>
    <t xml:space="preserve">"2x nátěr"  13,491*2</t>
  </si>
  <si>
    <t>135</t>
  </si>
  <si>
    <t>783823131</t>
  </si>
  <si>
    <t>Penetrační nátěr omítek hladkých omítek hladkých, zrnitých tenkovrstvých nebo štukových stupně členitosti 1 a 2 akrylátový</t>
  </si>
  <si>
    <t>232</t>
  </si>
  <si>
    <t>https://podminky.urs.cz/item/CS_URS_2024_02/783823131</t>
  </si>
  <si>
    <t>nátěr omítky kolem nových vstupních dveří na fasádě</t>
  </si>
  <si>
    <t>783827421</t>
  </si>
  <si>
    <t>Krycí (ochranný ) nátěr omítek dvojnásobný hladkých omítek hladkých, zrnitých tenkovrstvých nebo štukových stupně členitosti 1 a 2 akrylátový</t>
  </si>
  <si>
    <t>234</t>
  </si>
  <si>
    <t>https://podminky.urs.cz/item/CS_URS_2024_02/783827421</t>
  </si>
  <si>
    <t>784</t>
  </si>
  <si>
    <t>Dokončovací práce - malby a tapety</t>
  </si>
  <si>
    <t>137</t>
  </si>
  <si>
    <t>784121001</t>
  </si>
  <si>
    <t>Oškrabání malby v místnostech výšky do 3,80 m</t>
  </si>
  <si>
    <t>236</t>
  </si>
  <si>
    <t>https://podminky.urs.cz/item/CS_URS_2024_02/784121001</t>
  </si>
  <si>
    <t>24,174</t>
  </si>
  <si>
    <t>784181101</t>
  </si>
  <si>
    <t>Penetrace podkladu jednonásobná základní akrylátová bezbarvá v místnostech výšky do 3,80 m</t>
  </si>
  <si>
    <t>238</t>
  </si>
  <si>
    <t>https://podminky.urs.cz/item/CS_URS_2024_02/784181101</t>
  </si>
  <si>
    <t xml:space="preserve">"viz VCM štuk stropů"  24,793</t>
  </si>
  <si>
    <t xml:space="preserve">"viz VCM omítka stěn"  59,578</t>
  </si>
  <si>
    <t xml:space="preserve">"viz VCM omítka ostění"  33,966</t>
  </si>
  <si>
    <t>139</t>
  </si>
  <si>
    <t>784312021</t>
  </si>
  <si>
    <t>Malby vápenné dvojnásobné, bílé v místnostech výšky do 3,80 m</t>
  </si>
  <si>
    <t>240</t>
  </si>
  <si>
    <t>https://podminky.urs.cz/item/CS_URS_2024_02/784312021</t>
  </si>
  <si>
    <t>786</t>
  </si>
  <si>
    <t>Dokončovací práce - čalounické úpravy</t>
  </si>
  <si>
    <t>786-001R</t>
  </si>
  <si>
    <t>D+M textilních závěsů, (třída reakce na oheň A1, A2 a nejméně B-s1-d0 (podle ČSN EN 13501-1), s indexem šíření plamene is = 0,00 mm.min-1)</t>
  </si>
  <si>
    <t>242</t>
  </si>
  <si>
    <t>"textilní závěs" 280,147</t>
  </si>
  <si>
    <t>141</t>
  </si>
  <si>
    <t>998786212</t>
  </si>
  <si>
    <t>Přesun hmot pro stínění a čalounické úpravy stanovený procentní sazbou (%) z ceny vodorovná dopravní vzdálenost do 50 m s omezením mechanizace v objektech výšky (hloubky) přes 6 do 12 m</t>
  </si>
  <si>
    <t>244</t>
  </si>
  <si>
    <t>https://podminky.urs.cz/item/CS_URS_2024_02/998786212</t>
  </si>
  <si>
    <t>HZS</t>
  </si>
  <si>
    <t>Hodinové zúčtovací sazby</t>
  </si>
  <si>
    <t>HZS1301</t>
  </si>
  <si>
    <t>Hodinové zúčtovací sazby profesí HSV provádění konstrukcí zedník</t>
  </si>
  <si>
    <t>hod</t>
  </si>
  <si>
    <t>262144</t>
  </si>
  <si>
    <t>246</t>
  </si>
  <si>
    <t>https://podminky.urs.cz/item/CS_URS_2024_02/HZS1301</t>
  </si>
  <si>
    <t>blíže nespecifikované stavební práce v PD a pomocné stavební práce pro profese EL, ZTU, apod.</t>
  </si>
  <si>
    <t>EPS - Elektrická požární ...</t>
  </si>
  <si>
    <t>D1 - Materiál EPS</t>
  </si>
  <si>
    <t>D2 - Kabely</t>
  </si>
  <si>
    <t>D3 - Systémy se zachováním funkčnosti dle ZP27/2018 P90-R</t>
  </si>
  <si>
    <t>D4 - Ostatní</t>
  </si>
  <si>
    <t>D1</t>
  </si>
  <si>
    <t>Materiál EPS</t>
  </si>
  <si>
    <t>EPS 01</t>
  </si>
  <si>
    <t>Ústředna EPS , 2 kruhové linky, zdroj, prostor pro AKU,</t>
  </si>
  <si>
    <t>ks</t>
  </si>
  <si>
    <t>CS vlastní</t>
  </si>
  <si>
    <t>EPS 02</t>
  </si>
  <si>
    <t>Akumulátor 12 V DC / 24 Ah</t>
  </si>
  <si>
    <t>EPS 03</t>
  </si>
  <si>
    <t>Ústředna EPS ve funkci plnohodnotného tabla obsluhy, v krytu, zdroj, postor pro Aku</t>
  </si>
  <si>
    <t>EPS 04</t>
  </si>
  <si>
    <t>Akumulátor 12 V DC / 12 Ah</t>
  </si>
  <si>
    <t>EPS 05</t>
  </si>
  <si>
    <t>Čelní ovl. Panel EPS, CZ</t>
  </si>
  <si>
    <t>EPS 06</t>
  </si>
  <si>
    <t>Periferní modul PZ, OPPO a 1 MM pozice</t>
  </si>
  <si>
    <t>EPS 07</t>
  </si>
  <si>
    <t>Modul se třemi pozicemi pro mikromoduly.</t>
  </si>
  <si>
    <t>EPS 08</t>
  </si>
  <si>
    <t>Mikromodul sběrnice (8 bit)</t>
  </si>
  <si>
    <t>EPS 09</t>
  </si>
  <si>
    <t>Mikromodul sítě EPS 500 kBd</t>
  </si>
  <si>
    <t>EPS 10</t>
  </si>
  <si>
    <t>Vstupně výstupní modul 12 relé</t>
  </si>
  <si>
    <t>EPS 11</t>
  </si>
  <si>
    <t>Vstupně výstupní modul Alarmový (4/2)</t>
  </si>
  <si>
    <t>EPS 12</t>
  </si>
  <si>
    <t>PVC Montážní krabice pro V/V moduly</t>
  </si>
  <si>
    <t>EPS 13</t>
  </si>
  <si>
    <t>Opticko-kouřový hlásič adresný</t>
  </si>
  <si>
    <t>EPS 14</t>
  </si>
  <si>
    <t>Termodiferenciální hlásič aresný</t>
  </si>
  <si>
    <t>EPS 15</t>
  </si>
  <si>
    <t>Patice pro hlásiče adresné, s izolátorem</t>
  </si>
  <si>
    <t>EPS 16</t>
  </si>
  <si>
    <t>Elektronika tlačítka EPS s oddělovačem</t>
  </si>
  <si>
    <t>EPS 17</t>
  </si>
  <si>
    <t>Skříň tlačítkového hlásiče červená</t>
  </si>
  <si>
    <t>EPS 18</t>
  </si>
  <si>
    <t>Siréna 12-27V, červená, vnitřní, 97dB</t>
  </si>
  <si>
    <t>EPS 19</t>
  </si>
  <si>
    <t>Obslužné pole požární ochrany OPPO</t>
  </si>
  <si>
    <t>EPS 20</t>
  </si>
  <si>
    <t>Požární trezor bez motýlkového zámku, varianta 12V</t>
  </si>
  <si>
    <t>EPS 21</t>
  </si>
  <si>
    <t>Motýl. reg. zámek k motýl. trezoru - Moravskoslezský kraj</t>
  </si>
  <si>
    <t>EPS 22</t>
  </si>
  <si>
    <t>EN54-23 nástěnný LED maják, červený, bílé záblesky, vysoká patice</t>
  </si>
  <si>
    <t>EPS 23</t>
  </si>
  <si>
    <t>Montážní a zkušební materiál</t>
  </si>
  <si>
    <t>EPS 24</t>
  </si>
  <si>
    <t>Provozní kniha EPS</t>
  </si>
  <si>
    <t>D2</t>
  </si>
  <si>
    <t>Kabely</t>
  </si>
  <si>
    <t>EPS 25</t>
  </si>
  <si>
    <t>PraFla Safe 2x2x0,8 - hlásiče</t>
  </si>
  <si>
    <t>EPS 26</t>
  </si>
  <si>
    <t>Kabel PRAFlaGuard 2x2x0.8, PH120-R dle ZP-27/2008, B2caS1D0 dle PrEN</t>
  </si>
  <si>
    <t>EPS 27</t>
  </si>
  <si>
    <t>Hnědý stíněný kabel 4x2x0,8 PH120-R dle ZP-27/2008, B2caS1D0 dle PrEN 50399:07, ohniodolný dle ČSN IEC60331, bezhalogenový dle ČSN 50266</t>
  </si>
  <si>
    <t>EPS 28</t>
  </si>
  <si>
    <t>Hnědý stíněný kabel 10x2x0,8 PH120-R dle ZP-27/2008, B2caS1D0 dle PrEN 50399:07, ohniodolný dle ČSN IEC60331, bezhalogenový dle ČSN 50266</t>
  </si>
  <si>
    <t>EPS 29</t>
  </si>
  <si>
    <t>Kabel požární integritou - PRAFlaDur 3x2.5 PH120-R B2caS1D0</t>
  </si>
  <si>
    <t>EPS 30</t>
  </si>
  <si>
    <t>Požárně odolná elektroinstalační krabice s keramickou svorkovnicí</t>
  </si>
  <si>
    <t>EPS 31</t>
  </si>
  <si>
    <t>Vodič CYA6 ŽZ</t>
  </si>
  <si>
    <t>EPS 32</t>
  </si>
  <si>
    <t>Jistič 1f/6A</t>
  </si>
  <si>
    <t>EPS 33</t>
  </si>
  <si>
    <t>Trubka tuhá 1516E-KA vč.příchytky 5316E,hmoždinek,vrutů</t>
  </si>
  <si>
    <t>EPS 34</t>
  </si>
  <si>
    <t>Držák samolepky pro vyznačení adresy pro označení senzoru (zásuvky senzoru) HW adresou. Balení 100ks (uvedena cena za 100ks).</t>
  </si>
  <si>
    <t>EPS 35</t>
  </si>
  <si>
    <t>Samolepky s čísly adres - barva dle čísla kruhu</t>
  </si>
  <si>
    <t>EPS 36</t>
  </si>
  <si>
    <t>Plastové příchytky na strop/zeď, pro max 6 kabelů do pr. 10mm, včetně hmoždinky a vrutu</t>
  </si>
  <si>
    <t>D3</t>
  </si>
  <si>
    <t>Systémy se zachováním funkčnosti dle ZP27/2018 P90-R</t>
  </si>
  <si>
    <t>EPS 37</t>
  </si>
  <si>
    <t>Příchytka pro kabelovou trasu se zkouškou funkčnosti a integrity kabelové trasy dle ZP 27/2008 max. vzdálenost úchytek 0,3m, kabel pr.6-10 mm</t>
  </si>
  <si>
    <t>EPS 38</t>
  </si>
  <si>
    <t>Příslušenství k příchytce dle ZP27/2008 - šroub do betonu</t>
  </si>
  <si>
    <t>D4</t>
  </si>
  <si>
    <t>Ostatní</t>
  </si>
  <si>
    <t>EPS 39</t>
  </si>
  <si>
    <t>Programování SW požární ústředny EPS, uvedení do provozu, výchozí revize, koordinační zkoušky, aj.</t>
  </si>
  <si>
    <t>EPS 40</t>
  </si>
  <si>
    <t>Spolupráce při instalaci ZDP na PCO HZS, koordinační zkoušky (bez dodávky ZDP, toto bude řešeno formou pronájmu investorovi dle smlouvy mez dodavatelem ZDP a investorem)</t>
  </si>
  <si>
    <t>EPS 41</t>
  </si>
  <si>
    <t>Stavební výpomoce</t>
  </si>
  <si>
    <t>EPS 42</t>
  </si>
  <si>
    <t>Spolupráce s jinými profesemi</t>
  </si>
  <si>
    <t>EPS 43</t>
  </si>
  <si>
    <t>Oživení systému</t>
  </si>
  <si>
    <t>EPS 44</t>
  </si>
  <si>
    <t>Elektrorevize systému</t>
  </si>
  <si>
    <t>EPS 45</t>
  </si>
  <si>
    <t>Funkční zkouška systému</t>
  </si>
  <si>
    <t>EPS 46</t>
  </si>
  <si>
    <t>Proškolení obsluhy a osob zodpovědných za údržbu</t>
  </si>
  <si>
    <t>EPS 47</t>
  </si>
  <si>
    <t>Zkoušky, měření, revize</t>
  </si>
  <si>
    <t>EPS 48</t>
  </si>
  <si>
    <t>Doprava, přesun hmot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</si>
  <si>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</si>
  <si>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</si>
  <si>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</si>
  <si>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</si>
  <si>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</si>
  <si>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</si>
  <si>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</si>
  <si>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</si>
  <si>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</si>
  <si>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</si>
  <si>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</si>
  <si>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</si>
  <si>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CS ÚRS 2024 01</t>
  </si>
  <si>
    <t>https://podminky.urs.cz/item/CS_URS_2024_01/013254000</t>
  </si>
  <si>
    <t>- Vypracování DOKUMENTACE SKUTEČNÉHO PROVEDENÍ STAVBY v počtu a formátech dle SOD</t>
  </si>
  <si>
    <t>013294000</t>
  </si>
  <si>
    <t>Ostatní dokumentace</t>
  </si>
  <si>
    <t>https://podminky.urs.cz/item/CS_URS_2024_01/013294000</t>
  </si>
  <si>
    <t>- dodavatelská dokumentaci dle požadavku TZ</t>
  </si>
  <si>
    <t>VRN3</t>
  </si>
  <si>
    <t>Zařízení staveniště</t>
  </si>
  <si>
    <t>030001000</t>
  </si>
  <si>
    <t>https://podminky.urs.cz/item/CS_URS_2024_01/030001000</t>
  </si>
  <si>
    <t>- Náklady s připojením staveniště na energie + zajištění měření odběru energií</t>
  </si>
  <si>
    <t>- Vytýčení obvodu staveniště</t>
  </si>
  <si>
    <t>- Oplocení, osvětlení a zabezpečení prostoru staveniště proti neoprávněnému vstupu</t>
  </si>
  <si>
    <t>- Náklady na vybavení zařízení staveniště, vč. mobilního WC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</si>
  <si>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</si>
  <si>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</si>
  <si>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</t>
  </si>
  <si>
    <t>- Náklady na odstranění a odvoz zařízení staveniště</t>
  </si>
  <si>
    <t>- Uvedení stavbou dotčených ploch a ploch zařízení staveniště do původního stavu</t>
  </si>
  <si>
    <t>VRN4</t>
  </si>
  <si>
    <t>Inženýrská činnost</t>
  </si>
  <si>
    <t>045002000</t>
  </si>
  <si>
    <t>Kompletační a koordinační činnost</t>
  </si>
  <si>
    <t>https://podminky.urs.cz/item/CS_URS_2024_01/045002000</t>
  </si>
  <si>
    <t xml:space="preserve">- kompletní dokladová část dle SoD (revize, atesty, certifikáty, prohlášení o shodě) pro předání a převzetí dokončeného díla </t>
  </si>
  <si>
    <t>- vzorkování materiálů a prací</t>
  </si>
  <si>
    <t>VRN7</t>
  </si>
  <si>
    <t>Provozní vlivy</t>
  </si>
  <si>
    <t>072002000</t>
  </si>
  <si>
    <t>Silniční provoz</t>
  </si>
  <si>
    <t>https://podminky.urs.cz/item/CS_URS_2024_01/072002000</t>
  </si>
  <si>
    <t xml:space="preserve">- zajištění zvláštního užívání silnice za účelem provádění stavebních prací vč. nutných opatření </t>
  </si>
  <si>
    <t>- dopravní značení</t>
  </si>
  <si>
    <t>VRN8</t>
  </si>
  <si>
    <t>Přesun stavebních kapacit</t>
  </si>
  <si>
    <t>080001000</t>
  </si>
  <si>
    <t>Další náklady na pracovníky</t>
  </si>
  <si>
    <t>https://podminky.urs.cz/item/CS_URS_2024_02/080001000</t>
  </si>
  <si>
    <t>-náklady na proškolení pracovníků dle požadavku TZ - požadavek dodavatele nátěrového systému na dřevěném obložení.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</si>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</sst>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9211" TargetMode="External" /><Relationship Id="rId2" Type="http://schemas.openxmlformats.org/officeDocument/2006/relationships/hyperlink" Target="https://podminky.urs.cz/item/CS_URS_2024_02/317121101" TargetMode="External" /><Relationship Id="rId3" Type="http://schemas.openxmlformats.org/officeDocument/2006/relationships/hyperlink" Target="https://podminky.urs.cz/item/CS_URS_2024_02/317142422" TargetMode="External" /><Relationship Id="rId4" Type="http://schemas.openxmlformats.org/officeDocument/2006/relationships/hyperlink" Target="https://podminky.urs.cz/item/CS_URS_2024_02/342272225" TargetMode="External" /><Relationship Id="rId5" Type="http://schemas.openxmlformats.org/officeDocument/2006/relationships/hyperlink" Target="https://podminky.urs.cz/item/CS_URS_2024_02/342272245" TargetMode="External" /><Relationship Id="rId6" Type="http://schemas.openxmlformats.org/officeDocument/2006/relationships/hyperlink" Target="https://podminky.urs.cz/item/CS_URS_2024_02/342291121" TargetMode="External" /><Relationship Id="rId7" Type="http://schemas.openxmlformats.org/officeDocument/2006/relationships/hyperlink" Target="https://podminky.urs.cz/item/CS_URS_2024_02/349231811" TargetMode="External" /><Relationship Id="rId8" Type="http://schemas.openxmlformats.org/officeDocument/2006/relationships/hyperlink" Target="https://podminky.urs.cz/item/CS_URS_2024_02/611131121" TargetMode="External" /><Relationship Id="rId9" Type="http://schemas.openxmlformats.org/officeDocument/2006/relationships/hyperlink" Target="https://podminky.urs.cz/item/CS_URS_2024_02/611142001" TargetMode="External" /><Relationship Id="rId10" Type="http://schemas.openxmlformats.org/officeDocument/2006/relationships/hyperlink" Target="https://podminky.urs.cz/item/CS_URS_2024_02/611321131" TargetMode="External" /><Relationship Id="rId11" Type="http://schemas.openxmlformats.org/officeDocument/2006/relationships/hyperlink" Target="https://podminky.urs.cz/item/CS_URS_2024_02/612321141" TargetMode="External" /><Relationship Id="rId12" Type="http://schemas.openxmlformats.org/officeDocument/2006/relationships/hyperlink" Target="https://podminky.urs.cz/item/CS_URS_2024_02/612325302" TargetMode="External" /><Relationship Id="rId13" Type="http://schemas.openxmlformats.org/officeDocument/2006/relationships/hyperlink" Target="https://podminky.urs.cz/item/CS_URS_2024_02/619991001" TargetMode="External" /><Relationship Id="rId14" Type="http://schemas.openxmlformats.org/officeDocument/2006/relationships/hyperlink" Target="https://podminky.urs.cz/item/CS_URS_2024_02/622143003" TargetMode="External" /><Relationship Id="rId15" Type="http://schemas.openxmlformats.org/officeDocument/2006/relationships/hyperlink" Target="https://podminky.urs.cz/item/CS_URS_2024_02/622321141" TargetMode="External" /><Relationship Id="rId16" Type="http://schemas.openxmlformats.org/officeDocument/2006/relationships/hyperlink" Target="https://podminky.urs.cz/item/CS_URS_2024_02/622321191" TargetMode="External" /><Relationship Id="rId17" Type="http://schemas.openxmlformats.org/officeDocument/2006/relationships/hyperlink" Target="https://podminky.urs.cz/item/CS_URS_2024_02/631362021" TargetMode="External" /><Relationship Id="rId18" Type="http://schemas.openxmlformats.org/officeDocument/2006/relationships/hyperlink" Target="https://podminky.urs.cz/item/CS_URS_2024_02/632481213" TargetMode="External" /><Relationship Id="rId19" Type="http://schemas.openxmlformats.org/officeDocument/2006/relationships/hyperlink" Target="https://podminky.urs.cz/item/CS_URS_2024_02/642942111" TargetMode="External" /><Relationship Id="rId20" Type="http://schemas.openxmlformats.org/officeDocument/2006/relationships/hyperlink" Target="https://podminky.urs.cz/item/CS_URS_2024_02/642945111" TargetMode="External" /><Relationship Id="rId21" Type="http://schemas.openxmlformats.org/officeDocument/2006/relationships/hyperlink" Target="https://podminky.urs.cz/item/CS_URS_2024_02/642945112" TargetMode="External" /><Relationship Id="rId22" Type="http://schemas.openxmlformats.org/officeDocument/2006/relationships/hyperlink" Target="https://podminky.urs.cz/item/CS_URS_2024_02/949101111" TargetMode="External" /><Relationship Id="rId23" Type="http://schemas.openxmlformats.org/officeDocument/2006/relationships/hyperlink" Target="https://podminky.urs.cz/item/CS_URS_2024_02/952901111" TargetMode="External" /><Relationship Id="rId24" Type="http://schemas.openxmlformats.org/officeDocument/2006/relationships/hyperlink" Target="https://podminky.urs.cz/item/CS_URS_2024_02/962031132" TargetMode="External" /><Relationship Id="rId25" Type="http://schemas.openxmlformats.org/officeDocument/2006/relationships/hyperlink" Target="https://podminky.urs.cz/item/CS_URS_2024_02/962032230" TargetMode="External" /><Relationship Id="rId26" Type="http://schemas.openxmlformats.org/officeDocument/2006/relationships/hyperlink" Target="https://podminky.urs.cz/item/CS_URS_2024_02/965042241" TargetMode="External" /><Relationship Id="rId27" Type="http://schemas.openxmlformats.org/officeDocument/2006/relationships/hyperlink" Target="https://podminky.urs.cz/item/CS_URS_2024_02/965049112" TargetMode="External" /><Relationship Id="rId28" Type="http://schemas.openxmlformats.org/officeDocument/2006/relationships/hyperlink" Target="https://podminky.urs.cz/item/CS_URS_2024_02/965081213" TargetMode="External" /><Relationship Id="rId29" Type="http://schemas.openxmlformats.org/officeDocument/2006/relationships/hyperlink" Target="https://podminky.urs.cz/item/CS_URS_2024_02/968062247" TargetMode="External" /><Relationship Id="rId30" Type="http://schemas.openxmlformats.org/officeDocument/2006/relationships/hyperlink" Target="https://podminky.urs.cz/item/CS_URS_2024_02/968072455" TargetMode="External" /><Relationship Id="rId31" Type="http://schemas.openxmlformats.org/officeDocument/2006/relationships/hyperlink" Target="https://podminky.urs.cz/item/CS_URS_2024_02/968072456" TargetMode="External" /><Relationship Id="rId32" Type="http://schemas.openxmlformats.org/officeDocument/2006/relationships/hyperlink" Target="https://podminky.urs.cz/item/CS_URS_2024_02/971033681" TargetMode="External" /><Relationship Id="rId33" Type="http://schemas.openxmlformats.org/officeDocument/2006/relationships/hyperlink" Target="https://podminky.urs.cz/item/CS_URS_2024_02/974031666" TargetMode="External" /><Relationship Id="rId34" Type="http://schemas.openxmlformats.org/officeDocument/2006/relationships/hyperlink" Target="https://podminky.urs.cz/item/CS_URS_2024_02/978013191" TargetMode="External" /><Relationship Id="rId35" Type="http://schemas.openxmlformats.org/officeDocument/2006/relationships/hyperlink" Target="https://podminky.urs.cz/item/CS_URS_2024_02/978059541" TargetMode="External" /><Relationship Id="rId36" Type="http://schemas.openxmlformats.org/officeDocument/2006/relationships/hyperlink" Target="https://podminky.urs.cz/item/CS_URS_2024_02/946111116" TargetMode="External" /><Relationship Id="rId37" Type="http://schemas.openxmlformats.org/officeDocument/2006/relationships/hyperlink" Target="https://podminky.urs.cz/item/CS_URS_2024_02/946111216" TargetMode="External" /><Relationship Id="rId38" Type="http://schemas.openxmlformats.org/officeDocument/2006/relationships/hyperlink" Target="https://podminky.urs.cz/item/CS_URS_2024_02/946111816" TargetMode="External" /><Relationship Id="rId39" Type="http://schemas.openxmlformats.org/officeDocument/2006/relationships/hyperlink" Target="https://podminky.urs.cz/item/CS_URS_2024_02/997013152" TargetMode="External" /><Relationship Id="rId40" Type="http://schemas.openxmlformats.org/officeDocument/2006/relationships/hyperlink" Target="https://podminky.urs.cz/item/CS_URS_2024_02/997013501" TargetMode="External" /><Relationship Id="rId41" Type="http://schemas.openxmlformats.org/officeDocument/2006/relationships/hyperlink" Target="https://podminky.urs.cz/item/CS_URS_2024_02/997013509" TargetMode="External" /><Relationship Id="rId42" Type="http://schemas.openxmlformats.org/officeDocument/2006/relationships/hyperlink" Target="https://podminky.urs.cz/item/CS_URS_2024_02/997013603" TargetMode="External" /><Relationship Id="rId43" Type="http://schemas.openxmlformats.org/officeDocument/2006/relationships/hyperlink" Target="https://podminky.urs.cz/item/CS_URS_2024_02/997013631" TargetMode="External" /><Relationship Id="rId44" Type="http://schemas.openxmlformats.org/officeDocument/2006/relationships/hyperlink" Target="https://podminky.urs.cz/item/CS_URS_2024_02/998012042" TargetMode="External" /><Relationship Id="rId45" Type="http://schemas.openxmlformats.org/officeDocument/2006/relationships/hyperlink" Target="https://podminky.urs.cz/item/CS_URS_2024_02/711111001" TargetMode="External" /><Relationship Id="rId46" Type="http://schemas.openxmlformats.org/officeDocument/2006/relationships/hyperlink" Target="https://podminky.urs.cz/item/CS_URS_2024_02/711141559" TargetMode="External" /><Relationship Id="rId47" Type="http://schemas.openxmlformats.org/officeDocument/2006/relationships/hyperlink" Target="https://podminky.urs.cz/item/CS_URS_2024_02/998711112" TargetMode="External" /><Relationship Id="rId48" Type="http://schemas.openxmlformats.org/officeDocument/2006/relationships/hyperlink" Target="https://podminky.urs.cz/item/CS_URS_2024_02/713110813" TargetMode="External" /><Relationship Id="rId49" Type="http://schemas.openxmlformats.org/officeDocument/2006/relationships/hyperlink" Target="https://podminky.urs.cz/item/CS_URS_2024_02/713111121" TargetMode="External" /><Relationship Id="rId50" Type="http://schemas.openxmlformats.org/officeDocument/2006/relationships/hyperlink" Target="https://podminky.urs.cz/item/CS_URS_2024_02/713121111" TargetMode="External" /><Relationship Id="rId51" Type="http://schemas.openxmlformats.org/officeDocument/2006/relationships/hyperlink" Target="https://podminky.urs.cz/item/CS_URS_2024_02/998713112" TargetMode="External" /><Relationship Id="rId52" Type="http://schemas.openxmlformats.org/officeDocument/2006/relationships/hyperlink" Target="https://podminky.urs.cz/item/CS_URS_2024_02/762331931" TargetMode="External" /><Relationship Id="rId53" Type="http://schemas.openxmlformats.org/officeDocument/2006/relationships/hyperlink" Target="https://podminky.urs.cz/item/CS_URS_2024_02/762332123" TargetMode="External" /><Relationship Id="rId54" Type="http://schemas.openxmlformats.org/officeDocument/2006/relationships/hyperlink" Target="https://podminky.urs.cz/item/CS_URS_2024_02/762841220" TargetMode="External" /><Relationship Id="rId55" Type="http://schemas.openxmlformats.org/officeDocument/2006/relationships/hyperlink" Target="https://podminky.urs.cz/item/CS_URS_2024_02/762841812" TargetMode="External" /><Relationship Id="rId56" Type="http://schemas.openxmlformats.org/officeDocument/2006/relationships/hyperlink" Target="https://podminky.urs.cz/item/CS_URS_2024_02/998762112" TargetMode="External" /><Relationship Id="rId57" Type="http://schemas.openxmlformats.org/officeDocument/2006/relationships/hyperlink" Target="https://podminky.urs.cz/item/CS_URS_2024_02/998763412" TargetMode="External" /><Relationship Id="rId58" Type="http://schemas.openxmlformats.org/officeDocument/2006/relationships/hyperlink" Target="https://podminky.urs.cz/item/CS_URS_2024_02/764002851" TargetMode="External" /><Relationship Id="rId59" Type="http://schemas.openxmlformats.org/officeDocument/2006/relationships/hyperlink" Target="https://podminky.urs.cz/item/CS_URS_2024_02/766660001" TargetMode="External" /><Relationship Id="rId60" Type="http://schemas.openxmlformats.org/officeDocument/2006/relationships/hyperlink" Target="https://podminky.urs.cz/item/CS_URS_2024_02/766660021" TargetMode="External" /><Relationship Id="rId61" Type="http://schemas.openxmlformats.org/officeDocument/2006/relationships/hyperlink" Target="https://podminky.urs.cz/item/CS_URS_2024_02/766660022" TargetMode="External" /><Relationship Id="rId62" Type="http://schemas.openxmlformats.org/officeDocument/2006/relationships/hyperlink" Target="https://podminky.urs.cz/item/CS_URS_2024_02/766660031" TargetMode="External" /><Relationship Id="rId63" Type="http://schemas.openxmlformats.org/officeDocument/2006/relationships/hyperlink" Target="https://podminky.urs.cz/item/CS_URS_2024_02/766660451" TargetMode="External" /><Relationship Id="rId64" Type="http://schemas.openxmlformats.org/officeDocument/2006/relationships/hyperlink" Target="https://podminky.urs.cz/item/CS_URS_2024_02/766660461" TargetMode="External" /><Relationship Id="rId65" Type="http://schemas.openxmlformats.org/officeDocument/2006/relationships/hyperlink" Target="https://podminky.urs.cz/item/CS_URS_2024_02/766660717" TargetMode="External" /><Relationship Id="rId66" Type="http://schemas.openxmlformats.org/officeDocument/2006/relationships/hyperlink" Target="https://podminky.urs.cz/item/CS_URS_2024_02/766660720" TargetMode="External" /><Relationship Id="rId67" Type="http://schemas.openxmlformats.org/officeDocument/2006/relationships/hyperlink" Target="https://podminky.urs.cz/item/CS_URS_2024_02/766660745" TargetMode="External" /><Relationship Id="rId68" Type="http://schemas.openxmlformats.org/officeDocument/2006/relationships/hyperlink" Target="https://podminky.urs.cz/item/CS_URS_2024_02/766691812" TargetMode="External" /><Relationship Id="rId69" Type="http://schemas.openxmlformats.org/officeDocument/2006/relationships/hyperlink" Target="https://podminky.urs.cz/item/CS_URS_2024_02/998766212" TargetMode="External" /><Relationship Id="rId70" Type="http://schemas.openxmlformats.org/officeDocument/2006/relationships/hyperlink" Target="https://podminky.urs.cz/item/CS_URS_2024_02/767581801" TargetMode="External" /><Relationship Id="rId71" Type="http://schemas.openxmlformats.org/officeDocument/2006/relationships/hyperlink" Target="https://podminky.urs.cz/item/CS_URS_2024_02/767582800" TargetMode="External" /><Relationship Id="rId72" Type="http://schemas.openxmlformats.org/officeDocument/2006/relationships/hyperlink" Target="https://podminky.urs.cz/item/CS_URS_2024_02/767584153" TargetMode="External" /><Relationship Id="rId73" Type="http://schemas.openxmlformats.org/officeDocument/2006/relationships/hyperlink" Target="https://podminky.urs.cz/item/CS_URS_2024_02/767649194" TargetMode="External" /><Relationship Id="rId74" Type="http://schemas.openxmlformats.org/officeDocument/2006/relationships/hyperlink" Target="https://podminky.urs.cz/item/CS_URS_2024_02/767995116" TargetMode="External" /><Relationship Id="rId75" Type="http://schemas.openxmlformats.org/officeDocument/2006/relationships/hyperlink" Target="https://podminky.urs.cz/item/CS_URS_2024_02/998767112" TargetMode="External" /><Relationship Id="rId76" Type="http://schemas.openxmlformats.org/officeDocument/2006/relationships/hyperlink" Target="https://podminky.urs.cz/item/CS_URS_2024_02/771111011" TargetMode="External" /><Relationship Id="rId77" Type="http://schemas.openxmlformats.org/officeDocument/2006/relationships/hyperlink" Target="https://podminky.urs.cz/item/CS_URS_2024_02/771121011" TargetMode="External" /><Relationship Id="rId78" Type="http://schemas.openxmlformats.org/officeDocument/2006/relationships/hyperlink" Target="https://podminky.urs.cz/item/CS_URS_2024_02/771574414" TargetMode="External" /><Relationship Id="rId79" Type="http://schemas.openxmlformats.org/officeDocument/2006/relationships/hyperlink" Target="https://podminky.urs.cz/item/CS_URS_2024_02/771591115" TargetMode="External" /><Relationship Id="rId80" Type="http://schemas.openxmlformats.org/officeDocument/2006/relationships/hyperlink" Target="https://podminky.urs.cz/item/CS_URS_2024_02/771592011" TargetMode="External" /><Relationship Id="rId81" Type="http://schemas.openxmlformats.org/officeDocument/2006/relationships/hyperlink" Target="https://podminky.urs.cz/item/CS_URS_2024_02/998771212" TargetMode="External" /><Relationship Id="rId82" Type="http://schemas.openxmlformats.org/officeDocument/2006/relationships/hyperlink" Target="https://podminky.urs.cz/item/CS_URS_2024_02/781121011" TargetMode="External" /><Relationship Id="rId83" Type="http://schemas.openxmlformats.org/officeDocument/2006/relationships/hyperlink" Target="https://podminky.urs.cz/item/CS_URS_2024_02/781472214" TargetMode="External" /><Relationship Id="rId84" Type="http://schemas.openxmlformats.org/officeDocument/2006/relationships/hyperlink" Target="https://podminky.urs.cz/item/CS_URS_2024_02/781492251" TargetMode="External" /><Relationship Id="rId85" Type="http://schemas.openxmlformats.org/officeDocument/2006/relationships/hyperlink" Target="https://podminky.urs.cz/item/CS_URS_2024_02/781495115" TargetMode="External" /><Relationship Id="rId86" Type="http://schemas.openxmlformats.org/officeDocument/2006/relationships/hyperlink" Target="https://podminky.urs.cz/item/CS_URS_2024_02/781495141" TargetMode="External" /><Relationship Id="rId87" Type="http://schemas.openxmlformats.org/officeDocument/2006/relationships/hyperlink" Target="https://podminky.urs.cz/item/CS_URS_2024_02/781495142" TargetMode="External" /><Relationship Id="rId88" Type="http://schemas.openxmlformats.org/officeDocument/2006/relationships/hyperlink" Target="https://podminky.urs.cz/item/CS_URS_2024_02/781495211" TargetMode="External" /><Relationship Id="rId89" Type="http://schemas.openxmlformats.org/officeDocument/2006/relationships/hyperlink" Target="https://podminky.urs.cz/item/CS_URS_2024_02/998781212" TargetMode="External" /><Relationship Id="rId90" Type="http://schemas.openxmlformats.org/officeDocument/2006/relationships/hyperlink" Target="https://podminky.urs.cz/item/CS_URS_2024_02/783106807" TargetMode="External" /><Relationship Id="rId91" Type="http://schemas.openxmlformats.org/officeDocument/2006/relationships/hyperlink" Target="https://podminky.urs.cz/item/CS_URS_2024_02/783122121" TargetMode="External" /><Relationship Id="rId92" Type="http://schemas.openxmlformats.org/officeDocument/2006/relationships/hyperlink" Target="https://podminky.urs.cz/item/CS_URS_2024_02/783301313" TargetMode="External" /><Relationship Id="rId93" Type="http://schemas.openxmlformats.org/officeDocument/2006/relationships/hyperlink" Target="https://podminky.urs.cz/item/CS_URS_2024_02/783314101" TargetMode="External" /><Relationship Id="rId94" Type="http://schemas.openxmlformats.org/officeDocument/2006/relationships/hyperlink" Target="https://podminky.urs.cz/item/CS_URS_2024_02/783317101" TargetMode="External" /><Relationship Id="rId95" Type="http://schemas.openxmlformats.org/officeDocument/2006/relationships/hyperlink" Target="https://podminky.urs.cz/item/CS_URS_2024_02/783823131" TargetMode="External" /><Relationship Id="rId96" Type="http://schemas.openxmlformats.org/officeDocument/2006/relationships/hyperlink" Target="https://podminky.urs.cz/item/CS_URS_2024_02/783827421" TargetMode="External" /><Relationship Id="rId97" Type="http://schemas.openxmlformats.org/officeDocument/2006/relationships/hyperlink" Target="https://podminky.urs.cz/item/CS_URS_2024_02/784121001" TargetMode="External" /><Relationship Id="rId98" Type="http://schemas.openxmlformats.org/officeDocument/2006/relationships/hyperlink" Target="https://podminky.urs.cz/item/CS_URS_2024_02/784181101" TargetMode="External" /><Relationship Id="rId99" Type="http://schemas.openxmlformats.org/officeDocument/2006/relationships/hyperlink" Target="https://podminky.urs.cz/item/CS_URS_2024_02/784312021" TargetMode="External" /><Relationship Id="rId100" Type="http://schemas.openxmlformats.org/officeDocument/2006/relationships/hyperlink" Target="https://podminky.urs.cz/item/CS_URS_2024_02/998786212" TargetMode="External" /><Relationship Id="rId101" Type="http://schemas.openxmlformats.org/officeDocument/2006/relationships/hyperlink" Target="https://podminky.urs.cz/item/CS_URS_2024_02/HZS1301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1329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5002000" TargetMode="External" /><Relationship Id="rId5" Type="http://schemas.openxmlformats.org/officeDocument/2006/relationships/hyperlink" Target="https://podminky.urs.cz/item/CS_URS_2024_01/072002000" TargetMode="External" /><Relationship Id="rId6" Type="http://schemas.openxmlformats.org/officeDocument/2006/relationships/hyperlink" Target="https://podminky.urs.cz/item/CS_URS_2024_02/080001000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229_24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Kofola Music Clubu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Bruntálská 1403/72, Krnov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27. 11. 2024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Krnov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Ing. Karel Grygera, Podvihov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'D.1.1 - Architektonicko s...'!J30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'D.1.1 - Architektonicko s...'!P100</f>
        <v>0</v>
      </c>
      <c r="AV55" s="123">
        <f>'D.1.1 - Architektonicko s...'!J33</f>
        <v>0</v>
      </c>
      <c r="AW55" s="123">
        <f>'D.1.1 - Architektonicko s...'!J34</f>
        <v>0</v>
      </c>
      <c r="AX55" s="123">
        <f>'D.1.1 - Architektonicko s...'!J35</f>
        <v>0</v>
      </c>
      <c r="AY55" s="123">
        <f>'D.1.1 - Architektonicko s...'!J36</f>
        <v>0</v>
      </c>
      <c r="AZ55" s="123">
        <f>'D.1.1 - Architektonicko s...'!F33</f>
        <v>0</v>
      </c>
      <c r="BA55" s="123">
        <f>'D.1.1 - Architektonicko s...'!F34</f>
        <v>0</v>
      </c>
      <c r="BB55" s="123">
        <f>'D.1.1 - Architektonicko s...'!F35</f>
        <v>0</v>
      </c>
      <c r="BC55" s="123">
        <f>'D.1.1 - Architektonicko s...'!F36</f>
        <v>0</v>
      </c>
      <c r="BD55" s="125">
        <f>'D.1.1 - Architektonicko s...'!F37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'EPS - Elektrická požární 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'EPS - Elektrická požární ...'!P83</f>
        <v>0</v>
      </c>
      <c r="AV56" s="123">
        <f>'EPS - Elektrická požární ...'!J33</f>
        <v>0</v>
      </c>
      <c r="AW56" s="123">
        <f>'EPS - Elektrická požární ...'!J34</f>
        <v>0</v>
      </c>
      <c r="AX56" s="123">
        <f>'EPS - Elektrická požární ...'!J35</f>
        <v>0</v>
      </c>
      <c r="AY56" s="123">
        <f>'EPS - Elektrická požární ...'!J36</f>
        <v>0</v>
      </c>
      <c r="AZ56" s="123">
        <f>'EPS - Elektrická požární ...'!F33</f>
        <v>0</v>
      </c>
      <c r="BA56" s="123">
        <f>'EPS - Elektrická požární ...'!F34</f>
        <v>0</v>
      </c>
      <c r="BB56" s="123">
        <f>'EPS - Elektrická požární ...'!F35</f>
        <v>0</v>
      </c>
      <c r="BC56" s="123">
        <f>'EPS - Elektrická požární ...'!F36</f>
        <v>0</v>
      </c>
      <c r="BD56" s="125">
        <f>'EPS - Elektrická požární 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7">
        <v>0</v>
      </c>
      <c r="AT57" s="128">
        <f>ROUND(SUM(AV57:AW57),2)</f>
        <v>0</v>
      </c>
      <c r="AU57" s="129">
        <f>'VRN - Vedlejší rozpočtové...'!P85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cK+7rO+VbXLllI595U7+/C9OGdiVbXNAfFucHlNRRVumP4HENgIJXsDmPjCIxJnlF0kDJvCuIuFugbA6TztgWQ==" hashValue="SDPrxPP0Z66KBPbvKyYGsb4LbMTMVPGBNCEThoSlWG8aJuGr0N0X+sVPMeS9Uf3p4CxEXs78Pu/ZgjZsYEVJN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.1.1 - Architektonicko s...'!C2" display="/"/>
    <hyperlink ref="A56" location="'EPS - Elektrická požární ...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Kofola Music Clubu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37</v>
      </c>
      <c r="G12" s="41"/>
      <c r="H12" s="41"/>
      <c r="I12" s="135" t="s">
        <v>23</v>
      </c>
      <c r="J12" s="140" t="str">
        <f>'Rekapitulace stavby'!AN8</f>
        <v>27. 11. 2024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00296139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Krnov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CZ00296139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Karel Grygera, Podvihov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ROUND(J100,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ROUND((SUM(BE100:BE696)),  2)</f>
        <v>0</v>
      </c>
      <c r="G33" s="41"/>
      <c r="H33" s="41"/>
      <c r="I33" s="151">
        <v>0.20999999999999999</v>
      </c>
      <c r="J33" s="150">
        <f>ROUND(((SUM(BE100:BE696))*I33),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ROUND((SUM(BF100:BF696)),  2)</f>
        <v>0</v>
      </c>
      <c r="G34" s="41"/>
      <c r="H34" s="41"/>
      <c r="I34" s="151">
        <v>0.12</v>
      </c>
      <c r="J34" s="150">
        <f>ROUND(((SUM(BF100:BF696))*I34),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ROUND((SUM(BG100:BG696)),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ROUND((SUM(BH100:BH696)),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ROUND((SUM(BI100:BI696)),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Kofola Music Clubu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D.1.1 - Architektonicko s...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Krnov</v>
      </c>
      <c r="G54" s="43"/>
      <c r="H54" s="43"/>
      <c r="I54" s="35" t="s">
        <v>33</v>
      </c>
      <c r="J54" s="39" t="str">
        <f>E21</f>
        <v>Ing. Karel Grygera, Podvihov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J101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J102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J138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J240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J335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J342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104</v>
      </c>
      <c r="E66" s="177"/>
      <c r="F66" s="177"/>
      <c r="G66" s="177"/>
      <c r="H66" s="177"/>
      <c r="I66" s="177"/>
      <c r="J66" s="178">
        <f>J357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105</v>
      </c>
      <c r="E67" s="171"/>
      <c r="F67" s="171"/>
      <c r="G67" s="171"/>
      <c r="H67" s="171"/>
      <c r="I67" s="171"/>
      <c r="J67" s="172">
        <f>J360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J361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107</v>
      </c>
      <c r="E69" s="177"/>
      <c r="F69" s="177"/>
      <c r="G69" s="177"/>
      <c r="H69" s="177"/>
      <c r="I69" s="177"/>
      <c r="J69" s="178">
        <f>J382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108</v>
      </c>
      <c r="E70" s="177"/>
      <c r="F70" s="177"/>
      <c r="G70" s="177"/>
      <c r="H70" s="177"/>
      <c r="I70" s="177"/>
      <c r="J70" s="178">
        <f>J401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109</v>
      </c>
      <c r="E71" s="177"/>
      <c r="F71" s="177"/>
      <c r="G71" s="177"/>
      <c r="H71" s="177"/>
      <c r="I71" s="177"/>
      <c r="J71" s="178">
        <f>J416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110</v>
      </c>
      <c r="E72" s="177"/>
      <c r="F72" s="177"/>
      <c r="G72" s="177"/>
      <c r="H72" s="177"/>
      <c r="I72" s="177"/>
      <c r="J72" s="178">
        <f>J428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111</v>
      </c>
      <c r="E73" s="177"/>
      <c r="F73" s="177"/>
      <c r="G73" s="177"/>
      <c r="H73" s="177"/>
      <c r="I73" s="177"/>
      <c r="J73" s="178">
        <f>J435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112</v>
      </c>
      <c r="E74" s="177"/>
      <c r="F74" s="177"/>
      <c r="G74" s="177"/>
      <c r="H74" s="177"/>
      <c r="I74" s="177"/>
      <c r="J74" s="178">
        <f>J532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113</v>
      </c>
      <c r="E75" s="177"/>
      <c r="F75" s="177"/>
      <c r="G75" s="177"/>
      <c r="H75" s="177"/>
      <c r="I75" s="177"/>
      <c r="J75" s="178">
        <f>J554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</v>
      </c>
      <c r="E76" s="177"/>
      <c r="F76" s="177"/>
      <c r="G76" s="177"/>
      <c r="H76" s="177"/>
      <c r="I76" s="177"/>
      <c r="J76" s="178">
        <f>J580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115</v>
      </c>
      <c r="E77" s="177"/>
      <c r="F77" s="177"/>
      <c r="G77" s="177"/>
      <c r="H77" s="177"/>
      <c r="I77" s="177"/>
      <c r="J77" s="178">
        <f>J621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116</v>
      </c>
      <c r="E78" s="177"/>
      <c r="F78" s="177"/>
      <c r="G78" s="177"/>
      <c r="H78" s="177"/>
      <c r="I78" s="177"/>
      <c r="J78" s="178">
        <f>J667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117</v>
      </c>
      <c r="E79" s="177"/>
      <c r="F79" s="177"/>
      <c r="G79" s="177"/>
      <c r="H79" s="177"/>
      <c r="I79" s="177"/>
      <c r="J79" s="178">
        <f>J683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8"/>
      <c r="C80" s="169"/>
      <c r="D80" s="170" t="s">
        <v>118</v>
      </c>
      <c r="E80" s="171"/>
      <c r="F80" s="171"/>
      <c r="G80" s="171"/>
      <c r="H80" s="171"/>
      <c r="I80" s="171"/>
      <c r="J80" s="172">
        <f>J691</f>
        <v>0</v>
      </c>
      <c r="K80" s="169"/>
      <c r="L80" s="17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119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63" t="str">
        <f>E7</f>
        <v>Stavební úpravy Kofola Music Clubu</v>
      </c>
      <c r="F90" s="35"/>
      <c r="G90" s="35"/>
      <c r="H90" s="35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92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D.1.1 - Architektonicko s...</v>
      </c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 xml:space="preserve"> </v>
      </c>
      <c r="G94" s="43"/>
      <c r="H94" s="43"/>
      <c r="I94" s="35" t="s">
        <v>23</v>
      </c>
      <c r="J94" s="75" t="str">
        <f>IF(J12="","",J12)</f>
        <v>27. 11. 2024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25</v>
      </c>
      <c r="D96" s="43"/>
      <c r="E96" s="43"/>
      <c r="F96" s="30" t="str">
        <f>E15</f>
        <v>Město Krnov</v>
      </c>
      <c r="G96" s="43"/>
      <c r="H96" s="43"/>
      <c r="I96" s="35" t="s">
        <v>33</v>
      </c>
      <c r="J96" s="39" t="str">
        <f>E21</f>
        <v>Ing. Karel Grygera, Podvihov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31</v>
      </c>
      <c r="D97" s="43"/>
      <c r="E97" s="43"/>
      <c r="F97" s="30" t="str">
        <f>IF(E18="","",E18)</f>
        <v>Vyplň údaj</v>
      </c>
      <c r="G97" s="43"/>
      <c r="H97" s="43"/>
      <c r="I97" s="35" t="s">
        <v>36</v>
      </c>
      <c r="J97" s="39" t="str">
        <f>E24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0"/>
      <c r="B99" s="181"/>
      <c r="C99" s="182" t="s">
        <v>120</v>
      </c>
      <c r="D99" s="183" t="s">
        <v>59</v>
      </c>
      <c r="E99" s="183" t="s">
        <v>55</v>
      </c>
      <c r="F99" s="183" t="s">
        <v>56</v>
      </c>
      <c r="G99" s="183" t="s">
        <v>121</v>
      </c>
      <c r="H99" s="183" t="s">
        <v>122</v>
      </c>
      <c r="I99" s="183" t="s">
        <v>123</v>
      </c>
      <c r="J99" s="183" t="s">
        <v>96</v>
      </c>
      <c r="K99" s="184" t="s">
        <v>124</v>
      </c>
      <c r="L99" s="185"/>
      <c r="M99" s="95" t="s">
        <v>19</v>
      </c>
      <c r="N99" s="96" t="s">
        <v>44</v>
      </c>
      <c r="O99" s="96" t="s">
        <v>125</v>
      </c>
      <c r="P99" s="96" t="s">
        <v>126</v>
      </c>
      <c r="Q99" s="96" t="s">
        <v>127</v>
      </c>
      <c r="R99" s="96" t="s">
        <v>128</v>
      </c>
      <c r="S99" s="96" t="s">
        <v>129</v>
      </c>
      <c r="T99" s="97" t="s">
        <v>130</v>
      </c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</row>
    <row r="100" s="2" customFormat="1" ht="22.8" customHeight="1">
      <c r="A100" s="41"/>
      <c r="B100" s="42"/>
      <c r="C100" s="102" t="s">
        <v>131</v>
      </c>
      <c r="D100" s="43"/>
      <c r="E100" s="43"/>
      <c r="F100" s="43"/>
      <c r="G100" s="43"/>
      <c r="H100" s="43"/>
      <c r="I100" s="43"/>
      <c r="J100" s="186">
        <f>BK100</f>
        <v>0</v>
      </c>
      <c r="K100" s="43"/>
      <c r="L100" s="47"/>
      <c r="M100" s="98"/>
      <c r="N100" s="187"/>
      <c r="O100" s="99"/>
      <c r="P100" s="188">
        <f>P101+P360+P691</f>
        <v>0</v>
      </c>
      <c r="Q100" s="99"/>
      <c r="R100" s="188">
        <f>R101+R360+R691</f>
        <v>9.7857419999999991</v>
      </c>
      <c r="S100" s="99"/>
      <c r="T100" s="189">
        <f>T101+T360+T691</f>
        <v>13.025499999999999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</v>
      </c>
      <c r="AU100" s="20" t="s">
        <v>97</v>
      </c>
      <c r="BK100" s="190">
        <f>BK101+BK360+BK691</f>
        <v>0</v>
      </c>
    </row>
    <row r="101" s="12" customFormat="1" ht="25.92" customHeight="1">
      <c r="A101" s="12"/>
      <c r="B101" s="191"/>
      <c r="C101" s="192"/>
      <c r="D101" s="193" t="s">
        <v>73</v>
      </c>
      <c r="E101" s="194" t="s">
        <v>132</v>
      </c>
      <c r="F101" s="194" t="s">
        <v>133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P102+P138+P240+P342+P357</f>
        <v>0</v>
      </c>
      <c r="Q101" s="199"/>
      <c r="R101" s="200">
        <f>R102+R138+R240+R342+R357</f>
        <v>0</v>
      </c>
      <c r="S101" s="199"/>
      <c r="T101" s="201">
        <f>T102+T138+T240+T342+T357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82</v>
      </c>
      <c r="AT101" s="203" t="s">
        <v>73</v>
      </c>
      <c r="AU101" s="203" t="s">
        <v>74</v>
      </c>
      <c r="AY101" s="202" t="s">
        <v>134</v>
      </c>
      <c r="BK101" s="204">
        <f>BK102+BK138+BK240+BK342+BK357</f>
        <v>0</v>
      </c>
    </row>
    <row r="102" s="12" customFormat="1" ht="22.8" customHeight="1">
      <c r="A102" s="12"/>
      <c r="B102" s="191"/>
      <c r="C102" s="192"/>
      <c r="D102" s="193" t="s">
        <v>73</v>
      </c>
      <c r="E102" s="205" t="s">
        <v>135</v>
      </c>
      <c r="F102" s="205" t="s">
        <v>136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SUM(P103:P137)</f>
        <v>0</v>
      </c>
      <c r="Q102" s="199"/>
      <c r="R102" s="200">
        <f>SUM(R103:R137)</f>
        <v>0</v>
      </c>
      <c r="S102" s="199"/>
      <c r="T102" s="201">
        <f>SUM(T103:T137)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82</v>
      </c>
      <c r="AT102" s="203" t="s">
        <v>73</v>
      </c>
      <c r="AU102" s="203" t="s">
        <v>82</v>
      </c>
      <c r="AY102" s="202" t="s">
        <v>134</v>
      </c>
      <c r="BK102" s="204">
        <f>SUM(BK103:BK137)</f>
        <v>0</v>
      </c>
    </row>
    <row r="103" s="2" customFormat="1" ht="37.8" customHeight="1">
      <c r="A103" s="41"/>
      <c r="B103" s="42"/>
      <c r="C103" s="207" t="s">
        <v>82</v>
      </c>
      <c r="D103" s="207" t="s">
        <v>137</v>
      </c>
      <c r="E103" s="208" t="s">
        <v>138</v>
      </c>
      <c r="F103" s="209" t="s">
        <v>139</v>
      </c>
      <c r="G103" s="210" t="s">
        <v>140</v>
      </c>
      <c r="H103" s="211">
        <v>0.82299999999999995</v>
      </c>
      <c r="I103" s="212"/>
      <c r="J103" s="213">
        <f>ROUND(I103*H103,2)</f>
        <v>0</v>
      </c>
      <c r="K103" s="209" t="s">
        <v>141</v>
      </c>
      <c r="L103" s="47"/>
      <c r="M103" s="214" t="s">
        <v>19</v>
      </c>
      <c r="N103" s="215" t="s">
        <v>45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142</v>
      </c>
      <c r="AT103" s="218" t="s">
        <v>137</v>
      </c>
      <c r="AU103" s="218" t="s">
        <v>84</v>
      </c>
      <c r="AY103" s="20" t="s">
        <v>134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82</v>
      </c>
      <c r="BK103" s="219">
        <f>ROUND(I103*H103,2)</f>
        <v>0</v>
      </c>
      <c r="BL103" s="20" t="s">
        <v>142</v>
      </c>
      <c r="BM103" s="218" t="s">
        <v>84</v>
      </c>
    </row>
    <row r="104" s="2" customFormat="1">
      <c r="A104" s="41"/>
      <c r="B104" s="42"/>
      <c r="C104" s="43"/>
      <c r="D104" s="220" t="s">
        <v>143</v>
      </c>
      <c r="E104" s="43"/>
      <c r="F104" s="221" t="s">
        <v>144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143</v>
      </c>
      <c r="AU104" s="20" t="s">
        <v>84</v>
      </c>
    </row>
    <row r="105" s="13" customFormat="1">
      <c r="A105" s="13"/>
      <c r="B105" s="225"/>
      <c r="C105" s="226"/>
      <c r="D105" s="227" t="s">
        <v>145</v>
      </c>
      <c r="E105" s="228" t="s">
        <v>19</v>
      </c>
      <c r="F105" s="229" t="s">
        <v>146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134</v>
      </c>
    </row>
    <row r="106" s="13" customFormat="1">
      <c r="A106" s="13"/>
      <c r="B106" s="225"/>
      <c r="C106" s="226"/>
      <c r="D106" s="227" t="s">
        <v>145</v>
      </c>
      <c r="E106" s="228" t="s">
        <v>19</v>
      </c>
      <c r="F106" s="229" t="s">
        <v>147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134</v>
      </c>
    </row>
    <row r="107" s="14" customFormat="1">
      <c r="A107" s="14"/>
      <c r="B107" s="236"/>
      <c r="C107" s="237"/>
      <c r="D107" s="227" t="s">
        <v>145</v>
      </c>
      <c r="E107" s="238" t="s">
        <v>19</v>
      </c>
      <c r="F107" s="239" t="s">
        <v>148</v>
      </c>
      <c r="G107" s="237"/>
      <c r="H107" s="240">
        <v>0.32300000000000001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145</v>
      </c>
      <c r="AU107" s="246" t="s">
        <v>84</v>
      </c>
      <c r="AV107" s="14" t="s">
        <v>84</v>
      </c>
      <c r="AW107" s="14" t="s">
        <v>35</v>
      </c>
      <c r="AX107" s="14" t="s">
        <v>74</v>
      </c>
      <c r="AY107" s="246" t="s">
        <v>134</v>
      </c>
    </row>
    <row r="108" s="14" customFormat="1">
      <c r="A108" s="14"/>
      <c r="B108" s="236"/>
      <c r="C108" s="237"/>
      <c r="D108" s="227" t="s">
        <v>145</v>
      </c>
      <c r="E108" s="238" t="s">
        <v>19</v>
      </c>
      <c r="F108" s="239" t="s">
        <v>149</v>
      </c>
      <c r="G108" s="237"/>
      <c r="H108" s="240">
        <v>0.5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134</v>
      </c>
    </row>
    <row r="109" s="15" customFormat="1">
      <c r="A109" s="15"/>
      <c r="B109" s="247"/>
      <c r="C109" s="248"/>
      <c r="D109" s="227" t="s">
        <v>145</v>
      </c>
      <c r="E109" s="249" t="s">
        <v>19</v>
      </c>
      <c r="F109" s="250" t="s">
        <v>150</v>
      </c>
      <c r="G109" s="248"/>
      <c r="H109" s="251">
        <v>0.82299999999999995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145</v>
      </c>
      <c r="AU109" s="257" t="s">
        <v>84</v>
      </c>
      <c r="AV109" s="15" t="s">
        <v>142</v>
      </c>
      <c r="AW109" s="15" t="s">
        <v>35</v>
      </c>
      <c r="AX109" s="15" t="s">
        <v>82</v>
      </c>
      <c r="AY109" s="257" t="s">
        <v>134</v>
      </c>
    </row>
    <row r="110" s="2" customFormat="1" ht="21.75" customHeight="1">
      <c r="A110" s="41"/>
      <c r="B110" s="42"/>
      <c r="C110" s="207" t="s">
        <v>84</v>
      </c>
      <c r="D110" s="207" t="s">
        <v>137</v>
      </c>
      <c r="E110" s="208" t="s">
        <v>151</v>
      </c>
      <c r="F110" s="209" t="s">
        <v>152</v>
      </c>
      <c r="G110" s="210" t="s">
        <v>153</v>
      </c>
      <c r="H110" s="211">
        <v>6</v>
      </c>
      <c r="I110" s="212"/>
      <c r="J110" s="213">
        <f>ROUND(I110*H110,2)</f>
        <v>0</v>
      </c>
      <c r="K110" s="209" t="s">
        <v>141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142</v>
      </c>
      <c r="AT110" s="218" t="s">
        <v>137</v>
      </c>
      <c r="AU110" s="218" t="s">
        <v>84</v>
      </c>
      <c r="AY110" s="20" t="s">
        <v>134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142</v>
      </c>
    </row>
    <row r="111" s="2" customFormat="1">
      <c r="A111" s="41"/>
      <c r="B111" s="42"/>
      <c r="C111" s="43"/>
      <c r="D111" s="220" t="s">
        <v>143</v>
      </c>
      <c r="E111" s="43"/>
      <c r="F111" s="221" t="s">
        <v>154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143</v>
      </c>
      <c r="AU111" s="20" t="s">
        <v>84</v>
      </c>
    </row>
    <row r="112" s="2" customFormat="1" ht="24.15" customHeight="1">
      <c r="A112" s="41"/>
      <c r="B112" s="42"/>
      <c r="C112" s="258" t="s">
        <v>135</v>
      </c>
      <c r="D112" s="258" t="s">
        <v>155</v>
      </c>
      <c r="E112" s="259" t="s">
        <v>156</v>
      </c>
      <c r="F112" s="260" t="s">
        <v>157</v>
      </c>
      <c r="G112" s="261" t="s">
        <v>153</v>
      </c>
      <c r="H112" s="262">
        <v>6</v>
      </c>
      <c r="I112" s="263"/>
      <c r="J112" s="264">
        <f>ROUND(I112*H112,2)</f>
        <v>0</v>
      </c>
      <c r="K112" s="260" t="s">
        <v>19</v>
      </c>
      <c r="L112" s="265"/>
      <c r="M112" s="266" t="s">
        <v>19</v>
      </c>
      <c r="N112" s="267" t="s">
        <v>45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158</v>
      </c>
      <c r="AT112" s="218" t="s">
        <v>155</v>
      </c>
      <c r="AU112" s="218" t="s">
        <v>84</v>
      </c>
      <c r="AY112" s="20" t="s">
        <v>134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142</v>
      </c>
      <c r="BM112" s="218" t="s">
        <v>159</v>
      </c>
    </row>
    <row r="113" s="2" customFormat="1" ht="44.25" customHeight="1">
      <c r="A113" s="41"/>
      <c r="B113" s="42"/>
      <c r="C113" s="207" t="s">
        <v>142</v>
      </c>
      <c r="D113" s="207" t="s">
        <v>137</v>
      </c>
      <c r="E113" s="208" t="s">
        <v>160</v>
      </c>
      <c r="F113" s="209" t="s">
        <v>161</v>
      </c>
      <c r="G113" s="210" t="s">
        <v>153</v>
      </c>
      <c r="H113" s="211">
        <v>1</v>
      </c>
      <c r="I113" s="212"/>
      <c r="J113" s="213">
        <f>ROUND(I113*H113,2)</f>
        <v>0</v>
      </c>
      <c r="K113" s="209" t="s">
        <v>141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84</v>
      </c>
      <c r="AY113" s="20" t="s">
        <v>134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158</v>
      </c>
    </row>
    <row r="114" s="2" customFormat="1">
      <c r="A114" s="41"/>
      <c r="B114" s="42"/>
      <c r="C114" s="43"/>
      <c r="D114" s="220" t="s">
        <v>143</v>
      </c>
      <c r="E114" s="43"/>
      <c r="F114" s="221" t="s">
        <v>162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143</v>
      </c>
      <c r="AU114" s="20" t="s">
        <v>84</v>
      </c>
    </row>
    <row r="115" s="2" customFormat="1" ht="37.8" customHeight="1">
      <c r="A115" s="41"/>
      <c r="B115" s="42"/>
      <c r="C115" s="207" t="s">
        <v>163</v>
      </c>
      <c r="D115" s="207" t="s">
        <v>137</v>
      </c>
      <c r="E115" s="208" t="s">
        <v>164</v>
      </c>
      <c r="F115" s="209" t="s">
        <v>165</v>
      </c>
      <c r="G115" s="210" t="s">
        <v>166</v>
      </c>
      <c r="H115" s="211">
        <v>13.824</v>
      </c>
      <c r="I115" s="212"/>
      <c r="J115" s="213">
        <f>ROUND(I115*H115,2)</f>
        <v>0</v>
      </c>
      <c r="K115" s="209" t="s">
        <v>141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84</v>
      </c>
      <c r="AY115" s="20" t="s">
        <v>134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167</v>
      </c>
    </row>
    <row r="116" s="2" customFormat="1">
      <c r="A116" s="41"/>
      <c r="B116" s="42"/>
      <c r="C116" s="43"/>
      <c r="D116" s="220" t="s">
        <v>143</v>
      </c>
      <c r="E116" s="43"/>
      <c r="F116" s="221" t="s">
        <v>168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</v>
      </c>
      <c r="AU116" s="20" t="s">
        <v>84</v>
      </c>
    </row>
    <row r="117" s="13" customFormat="1">
      <c r="A117" s="13"/>
      <c r="B117" s="225"/>
      <c r="C117" s="226"/>
      <c r="D117" s="227" t="s">
        <v>145</v>
      </c>
      <c r="E117" s="228" t="s">
        <v>19</v>
      </c>
      <c r="F117" s="229" t="s">
        <v>146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134</v>
      </c>
    </row>
    <row r="118" s="13" customFormat="1">
      <c r="A118" s="13"/>
      <c r="B118" s="225"/>
      <c r="C118" s="226"/>
      <c r="D118" s="227" t="s">
        <v>145</v>
      </c>
      <c r="E118" s="228" t="s">
        <v>19</v>
      </c>
      <c r="F118" s="229" t="s">
        <v>169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145</v>
      </c>
      <c r="AU118" s="235" t="s">
        <v>84</v>
      </c>
      <c r="AV118" s="13" t="s">
        <v>82</v>
      </c>
      <c r="AW118" s="13" t="s">
        <v>35</v>
      </c>
      <c r="AX118" s="13" t="s">
        <v>74</v>
      </c>
      <c r="AY118" s="235" t="s">
        <v>134</v>
      </c>
    </row>
    <row r="119" s="14" customFormat="1">
      <c r="A119" s="14"/>
      <c r="B119" s="236"/>
      <c r="C119" s="237"/>
      <c r="D119" s="227" t="s">
        <v>145</v>
      </c>
      <c r="E119" s="238" t="s">
        <v>19</v>
      </c>
      <c r="F119" s="239" t="s">
        <v>170</v>
      </c>
      <c r="G119" s="237"/>
      <c r="H119" s="240">
        <v>13.824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145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134</v>
      </c>
    </row>
    <row r="120" s="15" customFormat="1">
      <c r="A120" s="15"/>
      <c r="B120" s="247"/>
      <c r="C120" s="248"/>
      <c r="D120" s="227" t="s">
        <v>145</v>
      </c>
      <c r="E120" s="249" t="s">
        <v>19</v>
      </c>
      <c r="F120" s="250" t="s">
        <v>150</v>
      </c>
      <c r="G120" s="248"/>
      <c r="H120" s="251">
        <v>13.824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145</v>
      </c>
      <c r="AU120" s="257" t="s">
        <v>84</v>
      </c>
      <c r="AV120" s="15" t="s">
        <v>142</v>
      </c>
      <c r="AW120" s="15" t="s">
        <v>35</v>
      </c>
      <c r="AX120" s="15" t="s">
        <v>82</v>
      </c>
      <c r="AY120" s="257" t="s">
        <v>134</v>
      </c>
    </row>
    <row r="121" s="2" customFormat="1" ht="37.8" customHeight="1">
      <c r="A121" s="41"/>
      <c r="B121" s="42"/>
      <c r="C121" s="207" t="s">
        <v>159</v>
      </c>
      <c r="D121" s="207" t="s">
        <v>137</v>
      </c>
      <c r="E121" s="208" t="s">
        <v>171</v>
      </c>
      <c r="F121" s="209" t="s">
        <v>172</v>
      </c>
      <c r="G121" s="210" t="s">
        <v>166</v>
      </c>
      <c r="H121" s="211">
        <v>11.936</v>
      </c>
      <c r="I121" s="212"/>
      <c r="J121" s="213">
        <f>ROUND(I121*H121,2)</f>
        <v>0</v>
      </c>
      <c r="K121" s="209" t="s">
        <v>141</v>
      </c>
      <c r="L121" s="47"/>
      <c r="M121" s="214" t="s">
        <v>19</v>
      </c>
      <c r="N121" s="215" t="s">
        <v>45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142</v>
      </c>
      <c r="AT121" s="218" t="s">
        <v>137</v>
      </c>
      <c r="AU121" s="218" t="s">
        <v>84</v>
      </c>
      <c r="AY121" s="20" t="s">
        <v>134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82</v>
      </c>
      <c r="BK121" s="219">
        <f>ROUND(I121*H121,2)</f>
        <v>0</v>
      </c>
      <c r="BL121" s="20" t="s">
        <v>142</v>
      </c>
      <c r="BM121" s="218" t="s">
        <v>8</v>
      </c>
    </row>
    <row r="122" s="2" customFormat="1">
      <c r="A122" s="41"/>
      <c r="B122" s="42"/>
      <c r="C122" s="43"/>
      <c r="D122" s="220" t="s">
        <v>143</v>
      </c>
      <c r="E122" s="43"/>
      <c r="F122" s="221" t="s">
        <v>173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143</v>
      </c>
      <c r="AU122" s="20" t="s">
        <v>84</v>
      </c>
    </row>
    <row r="123" s="13" customFormat="1">
      <c r="A123" s="13"/>
      <c r="B123" s="225"/>
      <c r="C123" s="226"/>
      <c r="D123" s="227" t="s">
        <v>145</v>
      </c>
      <c r="E123" s="228" t="s">
        <v>19</v>
      </c>
      <c r="F123" s="229" t="s">
        <v>146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134</v>
      </c>
    </row>
    <row r="124" s="13" customFormat="1">
      <c r="A124" s="13"/>
      <c r="B124" s="225"/>
      <c r="C124" s="226"/>
      <c r="D124" s="227" t="s">
        <v>145</v>
      </c>
      <c r="E124" s="228" t="s">
        <v>19</v>
      </c>
      <c r="F124" s="229" t="s">
        <v>169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145</v>
      </c>
      <c r="AU124" s="235" t="s">
        <v>84</v>
      </c>
      <c r="AV124" s="13" t="s">
        <v>82</v>
      </c>
      <c r="AW124" s="13" t="s">
        <v>35</v>
      </c>
      <c r="AX124" s="13" t="s">
        <v>74</v>
      </c>
      <c r="AY124" s="235" t="s">
        <v>134</v>
      </c>
    </row>
    <row r="125" s="14" customFormat="1">
      <c r="A125" s="14"/>
      <c r="B125" s="236"/>
      <c r="C125" s="237"/>
      <c r="D125" s="227" t="s">
        <v>145</v>
      </c>
      <c r="E125" s="238" t="s">
        <v>19</v>
      </c>
      <c r="F125" s="239" t="s">
        <v>174</v>
      </c>
      <c r="G125" s="237"/>
      <c r="H125" s="240">
        <v>11.936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145</v>
      </c>
      <c r="AU125" s="246" t="s">
        <v>84</v>
      </c>
      <c r="AV125" s="14" t="s">
        <v>84</v>
      </c>
      <c r="AW125" s="14" t="s">
        <v>35</v>
      </c>
      <c r="AX125" s="14" t="s">
        <v>74</v>
      </c>
      <c r="AY125" s="246" t="s">
        <v>134</v>
      </c>
    </row>
    <row r="126" s="15" customFormat="1">
      <c r="A126" s="15"/>
      <c r="B126" s="247"/>
      <c r="C126" s="248"/>
      <c r="D126" s="227" t="s">
        <v>145</v>
      </c>
      <c r="E126" s="249" t="s">
        <v>19</v>
      </c>
      <c r="F126" s="250" t="s">
        <v>150</v>
      </c>
      <c r="G126" s="248"/>
      <c r="H126" s="251">
        <v>11.936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145</v>
      </c>
      <c r="AU126" s="257" t="s">
        <v>84</v>
      </c>
      <c r="AV126" s="15" t="s">
        <v>142</v>
      </c>
      <c r="AW126" s="15" t="s">
        <v>35</v>
      </c>
      <c r="AX126" s="15" t="s">
        <v>82</v>
      </c>
      <c r="AY126" s="257" t="s">
        <v>134</v>
      </c>
    </row>
    <row r="127" s="2" customFormat="1" ht="24.15" customHeight="1">
      <c r="A127" s="41"/>
      <c r="B127" s="42"/>
      <c r="C127" s="207" t="s">
        <v>175</v>
      </c>
      <c r="D127" s="207" t="s">
        <v>137</v>
      </c>
      <c r="E127" s="208" t="s">
        <v>176</v>
      </c>
      <c r="F127" s="209" t="s">
        <v>177</v>
      </c>
      <c r="G127" s="210" t="s">
        <v>178</v>
      </c>
      <c r="H127" s="211">
        <v>9.5999999999999996</v>
      </c>
      <c r="I127" s="212"/>
      <c r="J127" s="213">
        <f>ROUND(I127*H127,2)</f>
        <v>0</v>
      </c>
      <c r="K127" s="209" t="s">
        <v>141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142</v>
      </c>
      <c r="AT127" s="218" t="s">
        <v>137</v>
      </c>
      <c r="AU127" s="218" t="s">
        <v>84</v>
      </c>
      <c r="AY127" s="20" t="s">
        <v>134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142</v>
      </c>
      <c r="BM127" s="218" t="s">
        <v>179</v>
      </c>
    </row>
    <row r="128" s="2" customFormat="1">
      <c r="A128" s="41"/>
      <c r="B128" s="42"/>
      <c r="C128" s="43"/>
      <c r="D128" s="220" t="s">
        <v>143</v>
      </c>
      <c r="E128" s="43"/>
      <c r="F128" s="221" t="s">
        <v>180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143</v>
      </c>
      <c r="AU128" s="20" t="s">
        <v>84</v>
      </c>
    </row>
    <row r="129" s="13" customFormat="1">
      <c r="A129" s="13"/>
      <c r="B129" s="225"/>
      <c r="C129" s="226"/>
      <c r="D129" s="227" t="s">
        <v>145</v>
      </c>
      <c r="E129" s="228" t="s">
        <v>19</v>
      </c>
      <c r="F129" s="229" t="s">
        <v>146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134</v>
      </c>
    </row>
    <row r="130" s="14" customFormat="1">
      <c r="A130" s="14"/>
      <c r="B130" s="236"/>
      <c r="C130" s="237"/>
      <c r="D130" s="227" t="s">
        <v>145</v>
      </c>
      <c r="E130" s="238" t="s">
        <v>19</v>
      </c>
      <c r="F130" s="239" t="s">
        <v>181</v>
      </c>
      <c r="G130" s="237"/>
      <c r="H130" s="240">
        <v>9.5999999999999996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134</v>
      </c>
    </row>
    <row r="131" s="15" customFormat="1">
      <c r="A131" s="15"/>
      <c r="B131" s="247"/>
      <c r="C131" s="248"/>
      <c r="D131" s="227" t="s">
        <v>145</v>
      </c>
      <c r="E131" s="249" t="s">
        <v>19</v>
      </c>
      <c r="F131" s="250" t="s">
        <v>150</v>
      </c>
      <c r="G131" s="248"/>
      <c r="H131" s="251">
        <v>9.5999999999999996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145</v>
      </c>
      <c r="AU131" s="257" t="s">
        <v>84</v>
      </c>
      <c r="AV131" s="15" t="s">
        <v>142</v>
      </c>
      <c r="AW131" s="15" t="s">
        <v>35</v>
      </c>
      <c r="AX131" s="15" t="s">
        <v>82</v>
      </c>
      <c r="AY131" s="257" t="s">
        <v>134</v>
      </c>
    </row>
    <row r="132" s="2" customFormat="1" ht="37.8" customHeight="1">
      <c r="A132" s="41"/>
      <c r="B132" s="42"/>
      <c r="C132" s="207" t="s">
        <v>158</v>
      </c>
      <c r="D132" s="207" t="s">
        <v>137</v>
      </c>
      <c r="E132" s="208" t="s">
        <v>182</v>
      </c>
      <c r="F132" s="209" t="s">
        <v>183</v>
      </c>
      <c r="G132" s="210" t="s">
        <v>166</v>
      </c>
      <c r="H132" s="211">
        <v>18.239999999999998</v>
      </c>
      <c r="I132" s="212"/>
      <c r="J132" s="213">
        <f>ROUND(I132*H132,2)</f>
        <v>0</v>
      </c>
      <c r="K132" s="209" t="s">
        <v>141</v>
      </c>
      <c r="L132" s="47"/>
      <c r="M132" s="214" t="s">
        <v>19</v>
      </c>
      <c r="N132" s="215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142</v>
      </c>
      <c r="AT132" s="218" t="s">
        <v>137</v>
      </c>
      <c r="AU132" s="218" t="s">
        <v>84</v>
      </c>
      <c r="AY132" s="20" t="s">
        <v>134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142</v>
      </c>
      <c r="BM132" s="218" t="s">
        <v>184</v>
      </c>
    </row>
    <row r="133" s="2" customFormat="1">
      <c r="A133" s="41"/>
      <c r="B133" s="42"/>
      <c r="C133" s="43"/>
      <c r="D133" s="220" t="s">
        <v>143</v>
      </c>
      <c r="E133" s="43"/>
      <c r="F133" s="221" t="s">
        <v>185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143</v>
      </c>
      <c r="AU133" s="20" t="s">
        <v>84</v>
      </c>
    </row>
    <row r="134" s="13" customFormat="1">
      <c r="A134" s="13"/>
      <c r="B134" s="225"/>
      <c r="C134" s="226"/>
      <c r="D134" s="227" t="s">
        <v>145</v>
      </c>
      <c r="E134" s="228" t="s">
        <v>19</v>
      </c>
      <c r="F134" s="229" t="s">
        <v>146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145</v>
      </c>
      <c r="AU134" s="235" t="s">
        <v>84</v>
      </c>
      <c r="AV134" s="13" t="s">
        <v>82</v>
      </c>
      <c r="AW134" s="13" t="s">
        <v>35</v>
      </c>
      <c r="AX134" s="13" t="s">
        <v>74</v>
      </c>
      <c r="AY134" s="235" t="s">
        <v>134</v>
      </c>
    </row>
    <row r="135" s="13" customFormat="1">
      <c r="A135" s="13"/>
      <c r="B135" s="225"/>
      <c r="C135" s="226"/>
      <c r="D135" s="227" t="s">
        <v>145</v>
      </c>
      <c r="E135" s="228" t="s">
        <v>19</v>
      </c>
      <c r="F135" s="229" t="s">
        <v>186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145</v>
      </c>
      <c r="AU135" s="235" t="s">
        <v>84</v>
      </c>
      <c r="AV135" s="13" t="s">
        <v>82</v>
      </c>
      <c r="AW135" s="13" t="s">
        <v>35</v>
      </c>
      <c r="AX135" s="13" t="s">
        <v>74</v>
      </c>
      <c r="AY135" s="235" t="s">
        <v>134</v>
      </c>
    </row>
    <row r="136" s="14" customFormat="1">
      <c r="A136" s="14"/>
      <c r="B136" s="236"/>
      <c r="C136" s="237"/>
      <c r="D136" s="227" t="s">
        <v>145</v>
      </c>
      <c r="E136" s="238" t="s">
        <v>19</v>
      </c>
      <c r="F136" s="239" t="s">
        <v>187</v>
      </c>
      <c r="G136" s="237"/>
      <c r="H136" s="240">
        <v>18.239999999999998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145</v>
      </c>
      <c r="AU136" s="246" t="s">
        <v>84</v>
      </c>
      <c r="AV136" s="14" t="s">
        <v>84</v>
      </c>
      <c r="AW136" s="14" t="s">
        <v>35</v>
      </c>
      <c r="AX136" s="14" t="s">
        <v>74</v>
      </c>
      <c r="AY136" s="246" t="s">
        <v>134</v>
      </c>
    </row>
    <row r="137" s="15" customFormat="1">
      <c r="A137" s="15"/>
      <c r="B137" s="247"/>
      <c r="C137" s="248"/>
      <c r="D137" s="227" t="s">
        <v>145</v>
      </c>
      <c r="E137" s="249" t="s">
        <v>19</v>
      </c>
      <c r="F137" s="250" t="s">
        <v>150</v>
      </c>
      <c r="G137" s="248"/>
      <c r="H137" s="251">
        <v>18.239999999999998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145</v>
      </c>
      <c r="AU137" s="257" t="s">
        <v>84</v>
      </c>
      <c r="AV137" s="15" t="s">
        <v>142</v>
      </c>
      <c r="AW137" s="15" t="s">
        <v>35</v>
      </c>
      <c r="AX137" s="15" t="s">
        <v>82</v>
      </c>
      <c r="AY137" s="257" t="s">
        <v>134</v>
      </c>
    </row>
    <row r="138" s="12" customFormat="1" ht="22.8" customHeight="1">
      <c r="A138" s="12"/>
      <c r="B138" s="191"/>
      <c r="C138" s="192"/>
      <c r="D138" s="193" t="s">
        <v>73</v>
      </c>
      <c r="E138" s="205" t="s">
        <v>159</v>
      </c>
      <c r="F138" s="205" t="s">
        <v>188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SUM(P139:P239)</f>
        <v>0</v>
      </c>
      <c r="Q138" s="199"/>
      <c r="R138" s="200">
        <f>SUM(R139:R239)</f>
        <v>0</v>
      </c>
      <c r="S138" s="199"/>
      <c r="T138" s="201">
        <f>SUM(T139:T239)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82</v>
      </c>
      <c r="AT138" s="203" t="s">
        <v>73</v>
      </c>
      <c r="AU138" s="203" t="s">
        <v>82</v>
      </c>
      <c r="AY138" s="202" t="s">
        <v>134</v>
      </c>
      <c r="BK138" s="204">
        <f>SUM(BK139:BK239)</f>
        <v>0</v>
      </c>
    </row>
    <row r="139" s="2" customFormat="1" ht="24.15" customHeight="1">
      <c r="A139" s="41"/>
      <c r="B139" s="42"/>
      <c r="C139" s="207" t="s">
        <v>189</v>
      </c>
      <c r="D139" s="207" t="s">
        <v>137</v>
      </c>
      <c r="E139" s="208" t="s">
        <v>190</v>
      </c>
      <c r="F139" s="209" t="s">
        <v>191</v>
      </c>
      <c r="G139" s="210" t="s">
        <v>166</v>
      </c>
      <c r="H139" s="211">
        <v>24.792999999999999</v>
      </c>
      <c r="I139" s="212"/>
      <c r="J139" s="213">
        <f>ROUND(I139*H139,2)</f>
        <v>0</v>
      </c>
      <c r="K139" s="209" t="s">
        <v>141</v>
      </c>
      <c r="L139" s="47"/>
      <c r="M139" s="214" t="s">
        <v>19</v>
      </c>
      <c r="N139" s="215" t="s">
        <v>45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142</v>
      </c>
      <c r="AT139" s="218" t="s">
        <v>137</v>
      </c>
      <c r="AU139" s="218" t="s">
        <v>84</v>
      </c>
      <c r="AY139" s="20" t="s">
        <v>134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82</v>
      </c>
      <c r="BK139" s="219">
        <f>ROUND(I139*H139,2)</f>
        <v>0</v>
      </c>
      <c r="BL139" s="20" t="s">
        <v>142</v>
      </c>
      <c r="BM139" s="218" t="s">
        <v>192</v>
      </c>
    </row>
    <row r="140" s="2" customFormat="1">
      <c r="A140" s="41"/>
      <c r="B140" s="42"/>
      <c r="C140" s="43"/>
      <c r="D140" s="220" t="s">
        <v>143</v>
      </c>
      <c r="E140" s="43"/>
      <c r="F140" s="221" t="s">
        <v>193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143</v>
      </c>
      <c r="AU140" s="20" t="s">
        <v>84</v>
      </c>
    </row>
    <row r="141" s="2" customFormat="1" ht="37.8" customHeight="1">
      <c r="A141" s="41"/>
      <c r="B141" s="42"/>
      <c r="C141" s="207" t="s">
        <v>167</v>
      </c>
      <c r="D141" s="207" t="s">
        <v>137</v>
      </c>
      <c r="E141" s="208" t="s">
        <v>194</v>
      </c>
      <c r="F141" s="209" t="s">
        <v>195</v>
      </c>
      <c r="G141" s="210" t="s">
        <v>166</v>
      </c>
      <c r="H141" s="211">
        <v>24.792999999999999</v>
      </c>
      <c r="I141" s="212"/>
      <c r="J141" s="213">
        <f>ROUND(I141*H141,2)</f>
        <v>0</v>
      </c>
      <c r="K141" s="209" t="s">
        <v>141</v>
      </c>
      <c r="L141" s="47"/>
      <c r="M141" s="214" t="s">
        <v>19</v>
      </c>
      <c r="N141" s="215" t="s">
        <v>45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142</v>
      </c>
      <c r="AT141" s="218" t="s">
        <v>137</v>
      </c>
      <c r="AU141" s="218" t="s">
        <v>84</v>
      </c>
      <c r="AY141" s="20" t="s">
        <v>134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82</v>
      </c>
      <c r="BK141" s="219">
        <f>ROUND(I141*H141,2)</f>
        <v>0</v>
      </c>
      <c r="BL141" s="20" t="s">
        <v>142</v>
      </c>
      <c r="BM141" s="218" t="s">
        <v>196</v>
      </c>
    </row>
    <row r="142" s="2" customFormat="1">
      <c r="A142" s="41"/>
      <c r="B142" s="42"/>
      <c r="C142" s="43"/>
      <c r="D142" s="220" t="s">
        <v>143</v>
      </c>
      <c r="E142" s="43"/>
      <c r="F142" s="221" t="s">
        <v>197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143</v>
      </c>
      <c r="AU142" s="20" t="s">
        <v>84</v>
      </c>
    </row>
    <row r="143" s="13" customFormat="1">
      <c r="A143" s="13"/>
      <c r="B143" s="225"/>
      <c r="C143" s="226"/>
      <c r="D143" s="227" t="s">
        <v>145</v>
      </c>
      <c r="E143" s="228" t="s">
        <v>19</v>
      </c>
      <c r="F143" s="229" t="s">
        <v>146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145</v>
      </c>
      <c r="AU143" s="235" t="s">
        <v>84</v>
      </c>
      <c r="AV143" s="13" t="s">
        <v>82</v>
      </c>
      <c r="AW143" s="13" t="s">
        <v>35</v>
      </c>
      <c r="AX143" s="13" t="s">
        <v>74</v>
      </c>
      <c r="AY143" s="235" t="s">
        <v>134</v>
      </c>
    </row>
    <row r="144" s="13" customFormat="1">
      <c r="A144" s="13"/>
      <c r="B144" s="225"/>
      <c r="C144" s="226"/>
      <c r="D144" s="227" t="s">
        <v>145</v>
      </c>
      <c r="E144" s="228" t="s">
        <v>19</v>
      </c>
      <c r="F144" s="229" t="s">
        <v>198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145</v>
      </c>
      <c r="AU144" s="235" t="s">
        <v>84</v>
      </c>
      <c r="AV144" s="13" t="s">
        <v>82</v>
      </c>
      <c r="AW144" s="13" t="s">
        <v>35</v>
      </c>
      <c r="AX144" s="13" t="s">
        <v>74</v>
      </c>
      <c r="AY144" s="235" t="s">
        <v>134</v>
      </c>
    </row>
    <row r="145" s="14" customFormat="1">
      <c r="A145" s="14"/>
      <c r="B145" s="236"/>
      <c r="C145" s="237"/>
      <c r="D145" s="227" t="s">
        <v>145</v>
      </c>
      <c r="E145" s="238" t="s">
        <v>19</v>
      </c>
      <c r="F145" s="239" t="s">
        <v>199</v>
      </c>
      <c r="G145" s="237"/>
      <c r="H145" s="240">
        <v>24.792999999999999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145</v>
      </c>
      <c r="AU145" s="246" t="s">
        <v>84</v>
      </c>
      <c r="AV145" s="14" t="s">
        <v>84</v>
      </c>
      <c r="AW145" s="14" t="s">
        <v>35</v>
      </c>
      <c r="AX145" s="14" t="s">
        <v>74</v>
      </c>
      <c r="AY145" s="246" t="s">
        <v>134</v>
      </c>
    </row>
    <row r="146" s="15" customFormat="1">
      <c r="A146" s="15"/>
      <c r="B146" s="247"/>
      <c r="C146" s="248"/>
      <c r="D146" s="227" t="s">
        <v>145</v>
      </c>
      <c r="E146" s="249" t="s">
        <v>19</v>
      </c>
      <c r="F146" s="250" t="s">
        <v>150</v>
      </c>
      <c r="G146" s="248"/>
      <c r="H146" s="251">
        <v>24.792999999999999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145</v>
      </c>
      <c r="AU146" s="257" t="s">
        <v>84</v>
      </c>
      <c r="AV146" s="15" t="s">
        <v>142</v>
      </c>
      <c r="AW146" s="15" t="s">
        <v>35</v>
      </c>
      <c r="AX146" s="15" t="s">
        <v>82</v>
      </c>
      <c r="AY146" s="257" t="s">
        <v>134</v>
      </c>
    </row>
    <row r="147" s="2" customFormat="1" ht="24.15" customHeight="1">
      <c r="A147" s="41"/>
      <c r="B147" s="42"/>
      <c r="C147" s="207" t="s">
        <v>200</v>
      </c>
      <c r="D147" s="207" t="s">
        <v>137</v>
      </c>
      <c r="E147" s="208" t="s">
        <v>201</v>
      </c>
      <c r="F147" s="209" t="s">
        <v>202</v>
      </c>
      <c r="G147" s="210" t="s">
        <v>166</v>
      </c>
      <c r="H147" s="211">
        <v>24.792999999999999</v>
      </c>
      <c r="I147" s="212"/>
      <c r="J147" s="213">
        <f>ROUND(I147*H147,2)</f>
        <v>0</v>
      </c>
      <c r="K147" s="209" t="s">
        <v>141</v>
      </c>
      <c r="L147" s="47"/>
      <c r="M147" s="214" t="s">
        <v>19</v>
      </c>
      <c r="N147" s="215" t="s">
        <v>45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142</v>
      </c>
      <c r="AT147" s="218" t="s">
        <v>137</v>
      </c>
      <c r="AU147" s="218" t="s">
        <v>84</v>
      </c>
      <c r="AY147" s="20" t="s">
        <v>134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82</v>
      </c>
      <c r="BK147" s="219">
        <f>ROUND(I147*H147,2)</f>
        <v>0</v>
      </c>
      <c r="BL147" s="20" t="s">
        <v>142</v>
      </c>
      <c r="BM147" s="218" t="s">
        <v>203</v>
      </c>
    </row>
    <row r="148" s="2" customFormat="1">
      <c r="A148" s="41"/>
      <c r="B148" s="42"/>
      <c r="C148" s="43"/>
      <c r="D148" s="220" t="s">
        <v>143</v>
      </c>
      <c r="E148" s="43"/>
      <c r="F148" s="221" t="s">
        <v>204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143</v>
      </c>
      <c r="AU148" s="20" t="s">
        <v>84</v>
      </c>
    </row>
    <row r="149" s="13" customFormat="1">
      <c r="A149" s="13"/>
      <c r="B149" s="225"/>
      <c r="C149" s="226"/>
      <c r="D149" s="227" t="s">
        <v>145</v>
      </c>
      <c r="E149" s="228" t="s">
        <v>19</v>
      </c>
      <c r="F149" s="229" t="s">
        <v>146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145</v>
      </c>
      <c r="AU149" s="235" t="s">
        <v>84</v>
      </c>
      <c r="AV149" s="13" t="s">
        <v>82</v>
      </c>
      <c r="AW149" s="13" t="s">
        <v>35</v>
      </c>
      <c r="AX149" s="13" t="s">
        <v>74</v>
      </c>
      <c r="AY149" s="235" t="s">
        <v>134</v>
      </c>
    </row>
    <row r="150" s="13" customFormat="1">
      <c r="A150" s="13"/>
      <c r="B150" s="225"/>
      <c r="C150" s="226"/>
      <c r="D150" s="227" t="s">
        <v>145</v>
      </c>
      <c r="E150" s="228" t="s">
        <v>19</v>
      </c>
      <c r="F150" s="229" t="s">
        <v>198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145</v>
      </c>
      <c r="AU150" s="235" t="s">
        <v>84</v>
      </c>
      <c r="AV150" s="13" t="s">
        <v>82</v>
      </c>
      <c r="AW150" s="13" t="s">
        <v>35</v>
      </c>
      <c r="AX150" s="13" t="s">
        <v>74</v>
      </c>
      <c r="AY150" s="235" t="s">
        <v>134</v>
      </c>
    </row>
    <row r="151" s="14" customFormat="1">
      <c r="A151" s="14"/>
      <c r="B151" s="236"/>
      <c r="C151" s="237"/>
      <c r="D151" s="227" t="s">
        <v>145</v>
      </c>
      <c r="E151" s="238" t="s">
        <v>19</v>
      </c>
      <c r="F151" s="239" t="s">
        <v>199</v>
      </c>
      <c r="G151" s="237"/>
      <c r="H151" s="240">
        <v>24.792999999999999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145</v>
      </c>
      <c r="AU151" s="246" t="s">
        <v>84</v>
      </c>
      <c r="AV151" s="14" t="s">
        <v>84</v>
      </c>
      <c r="AW151" s="14" t="s">
        <v>35</v>
      </c>
      <c r="AX151" s="14" t="s">
        <v>74</v>
      </c>
      <c r="AY151" s="246" t="s">
        <v>134</v>
      </c>
    </row>
    <row r="152" s="15" customFormat="1">
      <c r="A152" s="15"/>
      <c r="B152" s="247"/>
      <c r="C152" s="248"/>
      <c r="D152" s="227" t="s">
        <v>145</v>
      </c>
      <c r="E152" s="249" t="s">
        <v>19</v>
      </c>
      <c r="F152" s="250" t="s">
        <v>150</v>
      </c>
      <c r="G152" s="248"/>
      <c r="H152" s="251">
        <v>24.792999999999999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145</v>
      </c>
      <c r="AU152" s="257" t="s">
        <v>84</v>
      </c>
      <c r="AV152" s="15" t="s">
        <v>142</v>
      </c>
      <c r="AW152" s="15" t="s">
        <v>35</v>
      </c>
      <c r="AX152" s="15" t="s">
        <v>82</v>
      </c>
      <c r="AY152" s="257" t="s">
        <v>134</v>
      </c>
    </row>
    <row r="153" s="2" customFormat="1" ht="44.25" customHeight="1">
      <c r="A153" s="41"/>
      <c r="B153" s="42"/>
      <c r="C153" s="207" t="s">
        <v>8</v>
      </c>
      <c r="D153" s="207" t="s">
        <v>137</v>
      </c>
      <c r="E153" s="208" t="s">
        <v>205</v>
      </c>
      <c r="F153" s="209" t="s">
        <v>206</v>
      </c>
      <c r="G153" s="210" t="s">
        <v>166</v>
      </c>
      <c r="H153" s="211">
        <v>59.578000000000003</v>
      </c>
      <c r="I153" s="212"/>
      <c r="J153" s="213">
        <f>ROUND(I153*H153,2)</f>
        <v>0</v>
      </c>
      <c r="K153" s="209" t="s">
        <v>141</v>
      </c>
      <c r="L153" s="47"/>
      <c r="M153" s="214" t="s">
        <v>19</v>
      </c>
      <c r="N153" s="215" t="s">
        <v>45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142</v>
      </c>
      <c r="AT153" s="218" t="s">
        <v>137</v>
      </c>
      <c r="AU153" s="218" t="s">
        <v>84</v>
      </c>
      <c r="AY153" s="20" t="s">
        <v>134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82</v>
      </c>
      <c r="BK153" s="219">
        <f>ROUND(I153*H153,2)</f>
        <v>0</v>
      </c>
      <c r="BL153" s="20" t="s">
        <v>142</v>
      </c>
      <c r="BM153" s="218" t="s">
        <v>207</v>
      </c>
    </row>
    <row r="154" s="2" customFormat="1">
      <c r="A154" s="41"/>
      <c r="B154" s="42"/>
      <c r="C154" s="43"/>
      <c r="D154" s="220" t="s">
        <v>143</v>
      </c>
      <c r="E154" s="43"/>
      <c r="F154" s="221" t="s">
        <v>208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143</v>
      </c>
      <c r="AU154" s="20" t="s">
        <v>84</v>
      </c>
    </row>
    <row r="155" s="13" customFormat="1">
      <c r="A155" s="13"/>
      <c r="B155" s="225"/>
      <c r="C155" s="226"/>
      <c r="D155" s="227" t="s">
        <v>145</v>
      </c>
      <c r="E155" s="228" t="s">
        <v>19</v>
      </c>
      <c r="F155" s="229" t="s">
        <v>146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145</v>
      </c>
      <c r="AU155" s="235" t="s">
        <v>84</v>
      </c>
      <c r="AV155" s="13" t="s">
        <v>82</v>
      </c>
      <c r="AW155" s="13" t="s">
        <v>35</v>
      </c>
      <c r="AX155" s="13" t="s">
        <v>74</v>
      </c>
      <c r="AY155" s="235" t="s">
        <v>134</v>
      </c>
    </row>
    <row r="156" s="13" customFormat="1">
      <c r="A156" s="13"/>
      <c r="B156" s="225"/>
      <c r="C156" s="226"/>
      <c r="D156" s="227" t="s">
        <v>145</v>
      </c>
      <c r="E156" s="228" t="s">
        <v>19</v>
      </c>
      <c r="F156" s="229" t="s">
        <v>209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145</v>
      </c>
      <c r="AU156" s="235" t="s">
        <v>84</v>
      </c>
      <c r="AV156" s="13" t="s">
        <v>82</v>
      </c>
      <c r="AW156" s="13" t="s">
        <v>35</v>
      </c>
      <c r="AX156" s="13" t="s">
        <v>74</v>
      </c>
      <c r="AY156" s="235" t="s">
        <v>134</v>
      </c>
    </row>
    <row r="157" s="14" customFormat="1">
      <c r="A157" s="14"/>
      <c r="B157" s="236"/>
      <c r="C157" s="237"/>
      <c r="D157" s="227" t="s">
        <v>145</v>
      </c>
      <c r="E157" s="238" t="s">
        <v>19</v>
      </c>
      <c r="F157" s="239" t="s">
        <v>210</v>
      </c>
      <c r="G157" s="237"/>
      <c r="H157" s="240">
        <v>59.578000000000003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145</v>
      </c>
      <c r="AU157" s="246" t="s">
        <v>84</v>
      </c>
      <c r="AV157" s="14" t="s">
        <v>84</v>
      </c>
      <c r="AW157" s="14" t="s">
        <v>35</v>
      </c>
      <c r="AX157" s="14" t="s">
        <v>74</v>
      </c>
      <c r="AY157" s="246" t="s">
        <v>134</v>
      </c>
    </row>
    <row r="158" s="15" customFormat="1">
      <c r="A158" s="15"/>
      <c r="B158" s="247"/>
      <c r="C158" s="248"/>
      <c r="D158" s="227" t="s">
        <v>145</v>
      </c>
      <c r="E158" s="249" t="s">
        <v>19</v>
      </c>
      <c r="F158" s="250" t="s">
        <v>150</v>
      </c>
      <c r="G158" s="248"/>
      <c r="H158" s="251">
        <v>59.578000000000003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145</v>
      </c>
      <c r="AU158" s="257" t="s">
        <v>84</v>
      </c>
      <c r="AV158" s="15" t="s">
        <v>142</v>
      </c>
      <c r="AW158" s="15" t="s">
        <v>35</v>
      </c>
      <c r="AX158" s="15" t="s">
        <v>82</v>
      </c>
      <c r="AY158" s="257" t="s">
        <v>134</v>
      </c>
    </row>
    <row r="159" s="2" customFormat="1" ht="24.15" customHeight="1">
      <c r="A159" s="41"/>
      <c r="B159" s="42"/>
      <c r="C159" s="207" t="s">
        <v>211</v>
      </c>
      <c r="D159" s="207" t="s">
        <v>137</v>
      </c>
      <c r="E159" s="208" t="s">
        <v>212</v>
      </c>
      <c r="F159" s="209" t="s">
        <v>213</v>
      </c>
      <c r="G159" s="210" t="s">
        <v>166</v>
      </c>
      <c r="H159" s="211">
        <v>33.966000000000001</v>
      </c>
      <c r="I159" s="212"/>
      <c r="J159" s="213">
        <f>ROUND(I159*H159,2)</f>
        <v>0</v>
      </c>
      <c r="K159" s="209" t="s">
        <v>141</v>
      </c>
      <c r="L159" s="47"/>
      <c r="M159" s="214" t="s">
        <v>19</v>
      </c>
      <c r="N159" s="215" t="s">
        <v>45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142</v>
      </c>
      <c r="AT159" s="218" t="s">
        <v>137</v>
      </c>
      <c r="AU159" s="218" t="s">
        <v>84</v>
      </c>
      <c r="AY159" s="20" t="s">
        <v>134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82</v>
      </c>
      <c r="BK159" s="219">
        <f>ROUND(I159*H159,2)</f>
        <v>0</v>
      </c>
      <c r="BL159" s="20" t="s">
        <v>142</v>
      </c>
      <c r="BM159" s="218" t="s">
        <v>214</v>
      </c>
    </row>
    <row r="160" s="2" customFormat="1">
      <c r="A160" s="41"/>
      <c r="B160" s="42"/>
      <c r="C160" s="43"/>
      <c r="D160" s="220" t="s">
        <v>143</v>
      </c>
      <c r="E160" s="43"/>
      <c r="F160" s="221" t="s">
        <v>215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143</v>
      </c>
      <c r="AU160" s="20" t="s">
        <v>84</v>
      </c>
    </row>
    <row r="161" s="13" customFormat="1">
      <c r="A161" s="13"/>
      <c r="B161" s="225"/>
      <c r="C161" s="226"/>
      <c r="D161" s="227" t="s">
        <v>145</v>
      </c>
      <c r="E161" s="228" t="s">
        <v>19</v>
      </c>
      <c r="F161" s="229" t="s">
        <v>146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145</v>
      </c>
      <c r="AU161" s="235" t="s">
        <v>84</v>
      </c>
      <c r="AV161" s="13" t="s">
        <v>82</v>
      </c>
      <c r="AW161" s="13" t="s">
        <v>35</v>
      </c>
      <c r="AX161" s="13" t="s">
        <v>74</v>
      </c>
      <c r="AY161" s="235" t="s">
        <v>134</v>
      </c>
    </row>
    <row r="162" s="13" customFormat="1">
      <c r="A162" s="13"/>
      <c r="B162" s="225"/>
      <c r="C162" s="226"/>
      <c r="D162" s="227" t="s">
        <v>145</v>
      </c>
      <c r="E162" s="228" t="s">
        <v>19</v>
      </c>
      <c r="F162" s="229" t="s">
        <v>209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145</v>
      </c>
      <c r="AU162" s="235" t="s">
        <v>84</v>
      </c>
      <c r="AV162" s="13" t="s">
        <v>82</v>
      </c>
      <c r="AW162" s="13" t="s">
        <v>35</v>
      </c>
      <c r="AX162" s="13" t="s">
        <v>74</v>
      </c>
      <c r="AY162" s="235" t="s">
        <v>134</v>
      </c>
    </row>
    <row r="163" s="14" customFormat="1">
      <c r="A163" s="14"/>
      <c r="B163" s="236"/>
      <c r="C163" s="237"/>
      <c r="D163" s="227" t="s">
        <v>145</v>
      </c>
      <c r="E163" s="238" t="s">
        <v>19</v>
      </c>
      <c r="F163" s="239" t="s">
        <v>216</v>
      </c>
      <c r="G163" s="237"/>
      <c r="H163" s="240">
        <v>4.0270000000000001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145</v>
      </c>
      <c r="AU163" s="246" t="s">
        <v>84</v>
      </c>
      <c r="AV163" s="14" t="s">
        <v>84</v>
      </c>
      <c r="AW163" s="14" t="s">
        <v>35</v>
      </c>
      <c r="AX163" s="14" t="s">
        <v>74</v>
      </c>
      <c r="AY163" s="246" t="s">
        <v>134</v>
      </c>
    </row>
    <row r="164" s="13" customFormat="1">
      <c r="A164" s="13"/>
      <c r="B164" s="225"/>
      <c r="C164" s="226"/>
      <c r="D164" s="227" t="s">
        <v>145</v>
      </c>
      <c r="E164" s="228" t="s">
        <v>19</v>
      </c>
      <c r="F164" s="229" t="s">
        <v>217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145</v>
      </c>
      <c r="AU164" s="235" t="s">
        <v>84</v>
      </c>
      <c r="AV164" s="13" t="s">
        <v>82</v>
      </c>
      <c r="AW164" s="13" t="s">
        <v>35</v>
      </c>
      <c r="AX164" s="13" t="s">
        <v>74</v>
      </c>
      <c r="AY164" s="235" t="s">
        <v>134</v>
      </c>
    </row>
    <row r="165" s="14" customFormat="1">
      <c r="A165" s="14"/>
      <c r="B165" s="236"/>
      <c r="C165" s="237"/>
      <c r="D165" s="227" t="s">
        <v>145</v>
      </c>
      <c r="E165" s="238" t="s">
        <v>19</v>
      </c>
      <c r="F165" s="239" t="s">
        <v>218</v>
      </c>
      <c r="G165" s="237"/>
      <c r="H165" s="240">
        <v>19.635000000000002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134</v>
      </c>
    </row>
    <row r="166" s="14" customFormat="1">
      <c r="A166" s="14"/>
      <c r="B166" s="236"/>
      <c r="C166" s="237"/>
      <c r="D166" s="227" t="s">
        <v>145</v>
      </c>
      <c r="E166" s="238" t="s">
        <v>19</v>
      </c>
      <c r="F166" s="239" t="s">
        <v>219</v>
      </c>
      <c r="G166" s="237"/>
      <c r="H166" s="240">
        <v>2.3199999999999998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145</v>
      </c>
      <c r="AU166" s="246" t="s">
        <v>84</v>
      </c>
      <c r="AV166" s="14" t="s">
        <v>84</v>
      </c>
      <c r="AW166" s="14" t="s">
        <v>35</v>
      </c>
      <c r="AX166" s="14" t="s">
        <v>74</v>
      </c>
      <c r="AY166" s="246" t="s">
        <v>134</v>
      </c>
    </row>
    <row r="167" s="13" customFormat="1">
      <c r="A167" s="13"/>
      <c r="B167" s="225"/>
      <c r="C167" s="226"/>
      <c r="D167" s="227" t="s">
        <v>145</v>
      </c>
      <c r="E167" s="228" t="s">
        <v>19</v>
      </c>
      <c r="F167" s="229" t="s">
        <v>220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145</v>
      </c>
      <c r="AU167" s="235" t="s">
        <v>84</v>
      </c>
      <c r="AV167" s="13" t="s">
        <v>82</v>
      </c>
      <c r="AW167" s="13" t="s">
        <v>35</v>
      </c>
      <c r="AX167" s="13" t="s">
        <v>74</v>
      </c>
      <c r="AY167" s="235" t="s">
        <v>134</v>
      </c>
    </row>
    <row r="168" s="14" customFormat="1">
      <c r="A168" s="14"/>
      <c r="B168" s="236"/>
      <c r="C168" s="237"/>
      <c r="D168" s="227" t="s">
        <v>145</v>
      </c>
      <c r="E168" s="238" t="s">
        <v>19</v>
      </c>
      <c r="F168" s="239" t="s">
        <v>221</v>
      </c>
      <c r="G168" s="237"/>
      <c r="H168" s="240">
        <v>3.952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145</v>
      </c>
      <c r="AU168" s="246" t="s">
        <v>84</v>
      </c>
      <c r="AV168" s="14" t="s">
        <v>84</v>
      </c>
      <c r="AW168" s="14" t="s">
        <v>35</v>
      </c>
      <c r="AX168" s="14" t="s">
        <v>74</v>
      </c>
      <c r="AY168" s="246" t="s">
        <v>134</v>
      </c>
    </row>
    <row r="169" s="14" customFormat="1">
      <c r="A169" s="14"/>
      <c r="B169" s="236"/>
      <c r="C169" s="237"/>
      <c r="D169" s="227" t="s">
        <v>145</v>
      </c>
      <c r="E169" s="238" t="s">
        <v>19</v>
      </c>
      <c r="F169" s="239" t="s">
        <v>222</v>
      </c>
      <c r="G169" s="237"/>
      <c r="H169" s="240">
        <v>4.032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145</v>
      </c>
      <c r="AU169" s="246" t="s">
        <v>84</v>
      </c>
      <c r="AV169" s="14" t="s">
        <v>84</v>
      </c>
      <c r="AW169" s="14" t="s">
        <v>35</v>
      </c>
      <c r="AX169" s="14" t="s">
        <v>74</v>
      </c>
      <c r="AY169" s="246" t="s">
        <v>134</v>
      </c>
    </row>
    <row r="170" s="15" customFormat="1">
      <c r="A170" s="15"/>
      <c r="B170" s="247"/>
      <c r="C170" s="248"/>
      <c r="D170" s="227" t="s">
        <v>145</v>
      </c>
      <c r="E170" s="249" t="s">
        <v>19</v>
      </c>
      <c r="F170" s="250" t="s">
        <v>150</v>
      </c>
      <c r="G170" s="248"/>
      <c r="H170" s="251">
        <v>33.966000000000001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145</v>
      </c>
      <c r="AU170" s="257" t="s">
        <v>84</v>
      </c>
      <c r="AV170" s="15" t="s">
        <v>142</v>
      </c>
      <c r="AW170" s="15" t="s">
        <v>35</v>
      </c>
      <c r="AX170" s="15" t="s">
        <v>82</v>
      </c>
      <c r="AY170" s="257" t="s">
        <v>134</v>
      </c>
    </row>
    <row r="171" s="2" customFormat="1" ht="24.15" customHeight="1">
      <c r="A171" s="41"/>
      <c r="B171" s="42"/>
      <c r="C171" s="207" t="s">
        <v>179</v>
      </c>
      <c r="D171" s="207" t="s">
        <v>137</v>
      </c>
      <c r="E171" s="208" t="s">
        <v>223</v>
      </c>
      <c r="F171" s="209" t="s">
        <v>224</v>
      </c>
      <c r="G171" s="210" t="s">
        <v>166</v>
      </c>
      <c r="H171" s="211">
        <v>100</v>
      </c>
      <c r="I171" s="212"/>
      <c r="J171" s="213">
        <f>ROUND(I171*H171,2)</f>
        <v>0</v>
      </c>
      <c r="K171" s="209" t="s">
        <v>141</v>
      </c>
      <c r="L171" s="47"/>
      <c r="M171" s="214" t="s">
        <v>19</v>
      </c>
      <c r="N171" s="215" t="s">
        <v>45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142</v>
      </c>
      <c r="AT171" s="218" t="s">
        <v>137</v>
      </c>
      <c r="AU171" s="218" t="s">
        <v>84</v>
      </c>
      <c r="AY171" s="20" t="s">
        <v>134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82</v>
      </c>
      <c r="BK171" s="219">
        <f>ROUND(I171*H171,2)</f>
        <v>0</v>
      </c>
      <c r="BL171" s="20" t="s">
        <v>142</v>
      </c>
      <c r="BM171" s="218" t="s">
        <v>225</v>
      </c>
    </row>
    <row r="172" s="2" customFormat="1">
      <c r="A172" s="41"/>
      <c r="B172" s="42"/>
      <c r="C172" s="43"/>
      <c r="D172" s="220" t="s">
        <v>143</v>
      </c>
      <c r="E172" s="43"/>
      <c r="F172" s="221" t="s">
        <v>226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143</v>
      </c>
      <c r="AU172" s="20" t="s">
        <v>84</v>
      </c>
    </row>
    <row r="173" s="2" customFormat="1" ht="44.25" customHeight="1">
      <c r="A173" s="41"/>
      <c r="B173" s="42"/>
      <c r="C173" s="207" t="s">
        <v>227</v>
      </c>
      <c r="D173" s="207" t="s">
        <v>137</v>
      </c>
      <c r="E173" s="208" t="s">
        <v>228</v>
      </c>
      <c r="F173" s="209" t="s">
        <v>229</v>
      </c>
      <c r="G173" s="210" t="s">
        <v>178</v>
      </c>
      <c r="H173" s="211">
        <v>55</v>
      </c>
      <c r="I173" s="212"/>
      <c r="J173" s="213">
        <f>ROUND(I173*H173,2)</f>
        <v>0</v>
      </c>
      <c r="K173" s="209" t="s">
        <v>141</v>
      </c>
      <c r="L173" s="47"/>
      <c r="M173" s="214" t="s">
        <v>19</v>
      </c>
      <c r="N173" s="215" t="s">
        <v>45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142</v>
      </c>
      <c r="AT173" s="218" t="s">
        <v>137</v>
      </c>
      <c r="AU173" s="218" t="s">
        <v>84</v>
      </c>
      <c r="AY173" s="20" t="s">
        <v>134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82</v>
      </c>
      <c r="BK173" s="219">
        <f>ROUND(I173*H173,2)</f>
        <v>0</v>
      </c>
      <c r="BL173" s="20" t="s">
        <v>142</v>
      </c>
      <c r="BM173" s="218" t="s">
        <v>230</v>
      </c>
    </row>
    <row r="174" s="2" customFormat="1">
      <c r="A174" s="41"/>
      <c r="B174" s="42"/>
      <c r="C174" s="43"/>
      <c r="D174" s="220" t="s">
        <v>143</v>
      </c>
      <c r="E174" s="43"/>
      <c r="F174" s="221" t="s">
        <v>231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143</v>
      </c>
      <c r="AU174" s="20" t="s">
        <v>84</v>
      </c>
    </row>
    <row r="175" s="2" customFormat="1" ht="24.15" customHeight="1">
      <c r="A175" s="41"/>
      <c r="B175" s="42"/>
      <c r="C175" s="258" t="s">
        <v>184</v>
      </c>
      <c r="D175" s="258" t="s">
        <v>155</v>
      </c>
      <c r="E175" s="259" t="s">
        <v>232</v>
      </c>
      <c r="F175" s="260" t="s">
        <v>233</v>
      </c>
      <c r="G175" s="261" t="s">
        <v>178</v>
      </c>
      <c r="H175" s="262">
        <v>57.75</v>
      </c>
      <c r="I175" s="263"/>
      <c r="J175" s="264">
        <f>ROUND(I175*H175,2)</f>
        <v>0</v>
      </c>
      <c r="K175" s="260" t="s">
        <v>141</v>
      </c>
      <c r="L175" s="265"/>
      <c r="M175" s="266" t="s">
        <v>19</v>
      </c>
      <c r="N175" s="267" t="s">
        <v>45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158</v>
      </c>
      <c r="AT175" s="218" t="s">
        <v>155</v>
      </c>
      <c r="AU175" s="218" t="s">
        <v>84</v>
      </c>
      <c r="AY175" s="20" t="s">
        <v>134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142</v>
      </c>
      <c r="BM175" s="218" t="s">
        <v>234</v>
      </c>
    </row>
    <row r="176" s="14" customFormat="1">
      <c r="A176" s="14"/>
      <c r="B176" s="236"/>
      <c r="C176" s="237"/>
      <c r="D176" s="227" t="s">
        <v>145</v>
      </c>
      <c r="E176" s="238" t="s">
        <v>19</v>
      </c>
      <c r="F176" s="239" t="s">
        <v>235</v>
      </c>
      <c r="G176" s="237"/>
      <c r="H176" s="240">
        <v>57.75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145</v>
      </c>
      <c r="AU176" s="246" t="s">
        <v>84</v>
      </c>
      <c r="AV176" s="14" t="s">
        <v>84</v>
      </c>
      <c r="AW176" s="14" t="s">
        <v>35</v>
      </c>
      <c r="AX176" s="14" t="s">
        <v>74</v>
      </c>
      <c r="AY176" s="246" t="s">
        <v>134</v>
      </c>
    </row>
    <row r="177" s="15" customFormat="1">
      <c r="A177" s="15"/>
      <c r="B177" s="247"/>
      <c r="C177" s="248"/>
      <c r="D177" s="227" t="s">
        <v>145</v>
      </c>
      <c r="E177" s="249" t="s">
        <v>19</v>
      </c>
      <c r="F177" s="250" t="s">
        <v>150</v>
      </c>
      <c r="G177" s="248"/>
      <c r="H177" s="251">
        <v>57.75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145</v>
      </c>
      <c r="AU177" s="257" t="s">
        <v>84</v>
      </c>
      <c r="AV177" s="15" t="s">
        <v>142</v>
      </c>
      <c r="AW177" s="15" t="s">
        <v>35</v>
      </c>
      <c r="AX177" s="15" t="s">
        <v>82</v>
      </c>
      <c r="AY177" s="257" t="s">
        <v>134</v>
      </c>
    </row>
    <row r="178" s="2" customFormat="1" ht="44.25" customHeight="1">
      <c r="A178" s="41"/>
      <c r="B178" s="42"/>
      <c r="C178" s="207" t="s">
        <v>236</v>
      </c>
      <c r="D178" s="207" t="s">
        <v>137</v>
      </c>
      <c r="E178" s="208" t="s">
        <v>237</v>
      </c>
      <c r="F178" s="209" t="s">
        <v>238</v>
      </c>
      <c r="G178" s="210" t="s">
        <v>166</v>
      </c>
      <c r="H178" s="211">
        <v>35</v>
      </c>
      <c r="I178" s="212"/>
      <c r="J178" s="213">
        <f>ROUND(I178*H178,2)</f>
        <v>0</v>
      </c>
      <c r="K178" s="209" t="s">
        <v>141</v>
      </c>
      <c r="L178" s="47"/>
      <c r="M178" s="214" t="s">
        <v>19</v>
      </c>
      <c r="N178" s="215" t="s">
        <v>45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142</v>
      </c>
      <c r="AT178" s="218" t="s">
        <v>137</v>
      </c>
      <c r="AU178" s="218" t="s">
        <v>84</v>
      </c>
      <c r="AY178" s="20" t="s">
        <v>134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82</v>
      </c>
      <c r="BK178" s="219">
        <f>ROUND(I178*H178,2)</f>
        <v>0</v>
      </c>
      <c r="BL178" s="20" t="s">
        <v>142</v>
      </c>
      <c r="BM178" s="218" t="s">
        <v>239</v>
      </c>
    </row>
    <row r="179" s="2" customFormat="1">
      <c r="A179" s="41"/>
      <c r="B179" s="42"/>
      <c r="C179" s="43"/>
      <c r="D179" s="220" t="s">
        <v>143</v>
      </c>
      <c r="E179" s="43"/>
      <c r="F179" s="221" t="s">
        <v>240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143</v>
      </c>
      <c r="AU179" s="20" t="s">
        <v>84</v>
      </c>
    </row>
    <row r="180" s="13" customFormat="1">
      <c r="A180" s="13"/>
      <c r="B180" s="225"/>
      <c r="C180" s="226"/>
      <c r="D180" s="227" t="s">
        <v>145</v>
      </c>
      <c r="E180" s="228" t="s">
        <v>19</v>
      </c>
      <c r="F180" s="229" t="s">
        <v>146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145</v>
      </c>
      <c r="AU180" s="235" t="s">
        <v>84</v>
      </c>
      <c r="AV180" s="13" t="s">
        <v>82</v>
      </c>
      <c r="AW180" s="13" t="s">
        <v>35</v>
      </c>
      <c r="AX180" s="13" t="s">
        <v>74</v>
      </c>
      <c r="AY180" s="235" t="s">
        <v>134</v>
      </c>
    </row>
    <row r="181" s="13" customFormat="1">
      <c r="A181" s="13"/>
      <c r="B181" s="225"/>
      <c r="C181" s="226"/>
      <c r="D181" s="227" t="s">
        <v>145</v>
      </c>
      <c r="E181" s="228" t="s">
        <v>19</v>
      </c>
      <c r="F181" s="229" t="s">
        <v>241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145</v>
      </c>
      <c r="AU181" s="235" t="s">
        <v>84</v>
      </c>
      <c r="AV181" s="13" t="s">
        <v>82</v>
      </c>
      <c r="AW181" s="13" t="s">
        <v>35</v>
      </c>
      <c r="AX181" s="13" t="s">
        <v>74</v>
      </c>
      <c r="AY181" s="235" t="s">
        <v>134</v>
      </c>
    </row>
    <row r="182" s="14" customFormat="1">
      <c r="A182" s="14"/>
      <c r="B182" s="236"/>
      <c r="C182" s="237"/>
      <c r="D182" s="227" t="s">
        <v>145</v>
      </c>
      <c r="E182" s="238" t="s">
        <v>19</v>
      </c>
      <c r="F182" s="239" t="s">
        <v>242</v>
      </c>
      <c r="G182" s="237"/>
      <c r="H182" s="240">
        <v>35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145</v>
      </c>
      <c r="AU182" s="246" t="s">
        <v>84</v>
      </c>
      <c r="AV182" s="14" t="s">
        <v>84</v>
      </c>
      <c r="AW182" s="14" t="s">
        <v>35</v>
      </c>
      <c r="AX182" s="14" t="s">
        <v>74</v>
      </c>
      <c r="AY182" s="246" t="s">
        <v>134</v>
      </c>
    </row>
    <row r="183" s="15" customFormat="1">
      <c r="A183" s="15"/>
      <c r="B183" s="247"/>
      <c r="C183" s="248"/>
      <c r="D183" s="227" t="s">
        <v>145</v>
      </c>
      <c r="E183" s="249" t="s">
        <v>19</v>
      </c>
      <c r="F183" s="250" t="s">
        <v>150</v>
      </c>
      <c r="G183" s="248"/>
      <c r="H183" s="251">
        <v>35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145</v>
      </c>
      <c r="AU183" s="257" t="s">
        <v>84</v>
      </c>
      <c r="AV183" s="15" t="s">
        <v>142</v>
      </c>
      <c r="AW183" s="15" t="s">
        <v>35</v>
      </c>
      <c r="AX183" s="15" t="s">
        <v>82</v>
      </c>
      <c r="AY183" s="257" t="s">
        <v>134</v>
      </c>
    </row>
    <row r="184" s="2" customFormat="1" ht="44.25" customHeight="1">
      <c r="A184" s="41"/>
      <c r="B184" s="42"/>
      <c r="C184" s="207" t="s">
        <v>192</v>
      </c>
      <c r="D184" s="207" t="s">
        <v>137</v>
      </c>
      <c r="E184" s="208" t="s">
        <v>243</v>
      </c>
      <c r="F184" s="209" t="s">
        <v>244</v>
      </c>
      <c r="G184" s="210" t="s">
        <v>166</v>
      </c>
      <c r="H184" s="211">
        <v>70</v>
      </c>
      <c r="I184" s="212"/>
      <c r="J184" s="213">
        <f>ROUND(I184*H184,2)</f>
        <v>0</v>
      </c>
      <c r="K184" s="209" t="s">
        <v>141</v>
      </c>
      <c r="L184" s="47"/>
      <c r="M184" s="214" t="s">
        <v>19</v>
      </c>
      <c r="N184" s="215" t="s">
        <v>45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142</v>
      </c>
      <c r="AT184" s="218" t="s">
        <v>137</v>
      </c>
      <c r="AU184" s="218" t="s">
        <v>84</v>
      </c>
      <c r="AY184" s="20" t="s">
        <v>134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82</v>
      </c>
      <c r="BK184" s="219">
        <f>ROUND(I184*H184,2)</f>
        <v>0</v>
      </c>
      <c r="BL184" s="20" t="s">
        <v>142</v>
      </c>
      <c r="BM184" s="218" t="s">
        <v>245</v>
      </c>
    </row>
    <row r="185" s="2" customFormat="1">
      <c r="A185" s="41"/>
      <c r="B185" s="42"/>
      <c r="C185" s="43"/>
      <c r="D185" s="220" t="s">
        <v>143</v>
      </c>
      <c r="E185" s="43"/>
      <c r="F185" s="221" t="s">
        <v>246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143</v>
      </c>
      <c r="AU185" s="20" t="s">
        <v>84</v>
      </c>
    </row>
    <row r="186" s="13" customFormat="1">
      <c r="A186" s="13"/>
      <c r="B186" s="225"/>
      <c r="C186" s="226"/>
      <c r="D186" s="227" t="s">
        <v>145</v>
      </c>
      <c r="E186" s="228" t="s">
        <v>19</v>
      </c>
      <c r="F186" s="229" t="s">
        <v>146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145</v>
      </c>
      <c r="AU186" s="235" t="s">
        <v>84</v>
      </c>
      <c r="AV186" s="13" t="s">
        <v>82</v>
      </c>
      <c r="AW186" s="13" t="s">
        <v>35</v>
      </c>
      <c r="AX186" s="13" t="s">
        <v>74</v>
      </c>
      <c r="AY186" s="235" t="s">
        <v>134</v>
      </c>
    </row>
    <row r="187" s="13" customFormat="1">
      <c r="A187" s="13"/>
      <c r="B187" s="225"/>
      <c r="C187" s="226"/>
      <c r="D187" s="227" t="s">
        <v>145</v>
      </c>
      <c r="E187" s="228" t="s">
        <v>19</v>
      </c>
      <c r="F187" s="229" t="s">
        <v>241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145</v>
      </c>
      <c r="AU187" s="235" t="s">
        <v>84</v>
      </c>
      <c r="AV187" s="13" t="s">
        <v>82</v>
      </c>
      <c r="AW187" s="13" t="s">
        <v>35</v>
      </c>
      <c r="AX187" s="13" t="s">
        <v>74</v>
      </c>
      <c r="AY187" s="235" t="s">
        <v>134</v>
      </c>
    </row>
    <row r="188" s="14" customFormat="1">
      <c r="A188" s="14"/>
      <c r="B188" s="236"/>
      <c r="C188" s="237"/>
      <c r="D188" s="227" t="s">
        <v>145</v>
      </c>
      <c r="E188" s="238" t="s">
        <v>19</v>
      </c>
      <c r="F188" s="239" t="s">
        <v>247</v>
      </c>
      <c r="G188" s="237"/>
      <c r="H188" s="240">
        <v>70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145</v>
      </c>
      <c r="AU188" s="246" t="s">
        <v>84</v>
      </c>
      <c r="AV188" s="14" t="s">
        <v>84</v>
      </c>
      <c r="AW188" s="14" t="s">
        <v>35</v>
      </c>
      <c r="AX188" s="14" t="s">
        <v>74</v>
      </c>
      <c r="AY188" s="246" t="s">
        <v>134</v>
      </c>
    </row>
    <row r="189" s="15" customFormat="1">
      <c r="A189" s="15"/>
      <c r="B189" s="247"/>
      <c r="C189" s="248"/>
      <c r="D189" s="227" t="s">
        <v>145</v>
      </c>
      <c r="E189" s="249" t="s">
        <v>19</v>
      </c>
      <c r="F189" s="250" t="s">
        <v>150</v>
      </c>
      <c r="G189" s="248"/>
      <c r="H189" s="251">
        <v>70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145</v>
      </c>
      <c r="AU189" s="257" t="s">
        <v>84</v>
      </c>
      <c r="AV189" s="15" t="s">
        <v>142</v>
      </c>
      <c r="AW189" s="15" t="s">
        <v>35</v>
      </c>
      <c r="AX189" s="15" t="s">
        <v>82</v>
      </c>
      <c r="AY189" s="257" t="s">
        <v>134</v>
      </c>
    </row>
    <row r="190" s="2" customFormat="1" ht="16.5" customHeight="1">
      <c r="A190" s="41"/>
      <c r="B190" s="42"/>
      <c r="C190" s="207" t="s">
        <v>248</v>
      </c>
      <c r="D190" s="207" t="s">
        <v>137</v>
      </c>
      <c r="E190" s="208" t="s">
        <v>249</v>
      </c>
      <c r="F190" s="209" t="s">
        <v>250</v>
      </c>
      <c r="G190" s="210" t="s">
        <v>166</v>
      </c>
      <c r="H190" s="211">
        <v>44.890000000000001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45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142</v>
      </c>
      <c r="AT190" s="218" t="s">
        <v>137</v>
      </c>
      <c r="AU190" s="218" t="s">
        <v>84</v>
      </c>
      <c r="AY190" s="20" t="s">
        <v>134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82</v>
      </c>
      <c r="BK190" s="219">
        <f>ROUND(I190*H190,2)</f>
        <v>0</v>
      </c>
      <c r="BL190" s="20" t="s">
        <v>142</v>
      </c>
      <c r="BM190" s="218" t="s">
        <v>251</v>
      </c>
    </row>
    <row r="191" s="13" customFormat="1">
      <c r="A191" s="13"/>
      <c r="B191" s="225"/>
      <c r="C191" s="226"/>
      <c r="D191" s="227" t="s">
        <v>145</v>
      </c>
      <c r="E191" s="228" t="s">
        <v>19</v>
      </c>
      <c r="F191" s="229" t="s">
        <v>146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145</v>
      </c>
      <c r="AU191" s="235" t="s">
        <v>84</v>
      </c>
      <c r="AV191" s="13" t="s">
        <v>82</v>
      </c>
      <c r="AW191" s="13" t="s">
        <v>35</v>
      </c>
      <c r="AX191" s="13" t="s">
        <v>74</v>
      </c>
      <c r="AY191" s="235" t="s">
        <v>134</v>
      </c>
    </row>
    <row r="192" s="13" customFormat="1">
      <c r="A192" s="13"/>
      <c r="B192" s="225"/>
      <c r="C192" s="226"/>
      <c r="D192" s="227" t="s">
        <v>145</v>
      </c>
      <c r="E192" s="228" t="s">
        <v>19</v>
      </c>
      <c r="F192" s="229" t="s">
        <v>252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145</v>
      </c>
      <c r="AU192" s="235" t="s">
        <v>84</v>
      </c>
      <c r="AV192" s="13" t="s">
        <v>82</v>
      </c>
      <c r="AW192" s="13" t="s">
        <v>35</v>
      </c>
      <c r="AX192" s="13" t="s">
        <v>74</v>
      </c>
      <c r="AY192" s="235" t="s">
        <v>134</v>
      </c>
    </row>
    <row r="193" s="13" customFormat="1">
      <c r="A193" s="13"/>
      <c r="B193" s="225"/>
      <c r="C193" s="226"/>
      <c r="D193" s="227" t="s">
        <v>145</v>
      </c>
      <c r="E193" s="228" t="s">
        <v>19</v>
      </c>
      <c r="F193" s="229" t="s">
        <v>253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145</v>
      </c>
      <c r="AU193" s="235" t="s">
        <v>84</v>
      </c>
      <c r="AV193" s="13" t="s">
        <v>82</v>
      </c>
      <c r="AW193" s="13" t="s">
        <v>35</v>
      </c>
      <c r="AX193" s="13" t="s">
        <v>74</v>
      </c>
      <c r="AY193" s="235" t="s">
        <v>134</v>
      </c>
    </row>
    <row r="194" s="14" customFormat="1">
      <c r="A194" s="14"/>
      <c r="B194" s="236"/>
      <c r="C194" s="237"/>
      <c r="D194" s="227" t="s">
        <v>145</v>
      </c>
      <c r="E194" s="238" t="s">
        <v>19</v>
      </c>
      <c r="F194" s="239" t="s">
        <v>254</v>
      </c>
      <c r="G194" s="237"/>
      <c r="H194" s="240">
        <v>44.890000000000001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145</v>
      </c>
      <c r="AU194" s="246" t="s">
        <v>84</v>
      </c>
      <c r="AV194" s="14" t="s">
        <v>84</v>
      </c>
      <c r="AW194" s="14" t="s">
        <v>35</v>
      </c>
      <c r="AX194" s="14" t="s">
        <v>74</v>
      </c>
      <c r="AY194" s="246" t="s">
        <v>134</v>
      </c>
    </row>
    <row r="195" s="15" customFormat="1">
      <c r="A195" s="15"/>
      <c r="B195" s="247"/>
      <c r="C195" s="248"/>
      <c r="D195" s="227" t="s">
        <v>145</v>
      </c>
      <c r="E195" s="249" t="s">
        <v>19</v>
      </c>
      <c r="F195" s="250" t="s">
        <v>150</v>
      </c>
      <c r="G195" s="248"/>
      <c r="H195" s="251">
        <v>44.890000000000001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145</v>
      </c>
      <c r="AU195" s="257" t="s">
        <v>84</v>
      </c>
      <c r="AV195" s="15" t="s">
        <v>142</v>
      </c>
      <c r="AW195" s="15" t="s">
        <v>35</v>
      </c>
      <c r="AX195" s="15" t="s">
        <v>82</v>
      </c>
      <c r="AY195" s="257" t="s">
        <v>134</v>
      </c>
    </row>
    <row r="196" s="2" customFormat="1" ht="21.75" customHeight="1">
      <c r="A196" s="41"/>
      <c r="B196" s="42"/>
      <c r="C196" s="207" t="s">
        <v>196</v>
      </c>
      <c r="D196" s="207" t="s">
        <v>137</v>
      </c>
      <c r="E196" s="208" t="s">
        <v>255</v>
      </c>
      <c r="F196" s="209" t="s">
        <v>256</v>
      </c>
      <c r="G196" s="210" t="s">
        <v>257</v>
      </c>
      <c r="H196" s="211">
        <v>0.16800000000000001</v>
      </c>
      <c r="I196" s="212"/>
      <c r="J196" s="213">
        <f>ROUND(I196*H196,2)</f>
        <v>0</v>
      </c>
      <c r="K196" s="209" t="s">
        <v>141</v>
      </c>
      <c r="L196" s="47"/>
      <c r="M196" s="214" t="s">
        <v>19</v>
      </c>
      <c r="N196" s="215" t="s">
        <v>45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142</v>
      </c>
      <c r="AT196" s="218" t="s">
        <v>137</v>
      </c>
      <c r="AU196" s="218" t="s">
        <v>84</v>
      </c>
      <c r="AY196" s="20" t="s">
        <v>134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82</v>
      </c>
      <c r="BK196" s="219">
        <f>ROUND(I196*H196,2)</f>
        <v>0</v>
      </c>
      <c r="BL196" s="20" t="s">
        <v>142</v>
      </c>
      <c r="BM196" s="218" t="s">
        <v>258</v>
      </c>
    </row>
    <row r="197" s="2" customFormat="1">
      <c r="A197" s="41"/>
      <c r="B197" s="42"/>
      <c r="C197" s="43"/>
      <c r="D197" s="220" t="s">
        <v>143</v>
      </c>
      <c r="E197" s="43"/>
      <c r="F197" s="221" t="s">
        <v>259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143</v>
      </c>
      <c r="AU197" s="20" t="s">
        <v>84</v>
      </c>
    </row>
    <row r="198" s="13" customFormat="1">
      <c r="A198" s="13"/>
      <c r="B198" s="225"/>
      <c r="C198" s="226"/>
      <c r="D198" s="227" t="s">
        <v>145</v>
      </c>
      <c r="E198" s="228" t="s">
        <v>19</v>
      </c>
      <c r="F198" s="229" t="s">
        <v>146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145</v>
      </c>
      <c r="AU198" s="235" t="s">
        <v>84</v>
      </c>
      <c r="AV198" s="13" t="s">
        <v>82</v>
      </c>
      <c r="AW198" s="13" t="s">
        <v>35</v>
      </c>
      <c r="AX198" s="13" t="s">
        <v>74</v>
      </c>
      <c r="AY198" s="235" t="s">
        <v>134</v>
      </c>
    </row>
    <row r="199" s="13" customFormat="1">
      <c r="A199" s="13"/>
      <c r="B199" s="225"/>
      <c r="C199" s="226"/>
      <c r="D199" s="227" t="s">
        <v>145</v>
      </c>
      <c r="E199" s="228" t="s">
        <v>19</v>
      </c>
      <c r="F199" s="229" t="s">
        <v>253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145</v>
      </c>
      <c r="AU199" s="235" t="s">
        <v>84</v>
      </c>
      <c r="AV199" s="13" t="s">
        <v>82</v>
      </c>
      <c r="AW199" s="13" t="s">
        <v>35</v>
      </c>
      <c r="AX199" s="13" t="s">
        <v>74</v>
      </c>
      <c r="AY199" s="235" t="s">
        <v>134</v>
      </c>
    </row>
    <row r="200" s="14" customFormat="1">
      <c r="A200" s="14"/>
      <c r="B200" s="236"/>
      <c r="C200" s="237"/>
      <c r="D200" s="227" t="s">
        <v>145</v>
      </c>
      <c r="E200" s="238" t="s">
        <v>19</v>
      </c>
      <c r="F200" s="239" t="s">
        <v>260</v>
      </c>
      <c r="G200" s="237"/>
      <c r="H200" s="240">
        <v>0.16800000000000001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145</v>
      </c>
      <c r="AU200" s="246" t="s">
        <v>84</v>
      </c>
      <c r="AV200" s="14" t="s">
        <v>84</v>
      </c>
      <c r="AW200" s="14" t="s">
        <v>35</v>
      </c>
      <c r="AX200" s="14" t="s">
        <v>74</v>
      </c>
      <c r="AY200" s="246" t="s">
        <v>134</v>
      </c>
    </row>
    <row r="201" s="15" customFormat="1">
      <c r="A201" s="15"/>
      <c r="B201" s="247"/>
      <c r="C201" s="248"/>
      <c r="D201" s="227" t="s">
        <v>145</v>
      </c>
      <c r="E201" s="249" t="s">
        <v>19</v>
      </c>
      <c r="F201" s="250" t="s">
        <v>150</v>
      </c>
      <c r="G201" s="248"/>
      <c r="H201" s="251">
        <v>0.16800000000000001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145</v>
      </c>
      <c r="AU201" s="257" t="s">
        <v>84</v>
      </c>
      <c r="AV201" s="15" t="s">
        <v>142</v>
      </c>
      <c r="AW201" s="15" t="s">
        <v>35</v>
      </c>
      <c r="AX201" s="15" t="s">
        <v>82</v>
      </c>
      <c r="AY201" s="257" t="s">
        <v>134</v>
      </c>
    </row>
    <row r="202" s="2" customFormat="1" ht="24.15" customHeight="1">
      <c r="A202" s="41"/>
      <c r="B202" s="42"/>
      <c r="C202" s="207" t="s">
        <v>7</v>
      </c>
      <c r="D202" s="207" t="s">
        <v>137</v>
      </c>
      <c r="E202" s="208" t="s">
        <v>261</v>
      </c>
      <c r="F202" s="209" t="s">
        <v>262</v>
      </c>
      <c r="G202" s="210" t="s">
        <v>166</v>
      </c>
      <c r="H202" s="211">
        <v>22.445</v>
      </c>
      <c r="I202" s="212"/>
      <c r="J202" s="213">
        <f>ROUND(I202*H202,2)</f>
        <v>0</v>
      </c>
      <c r="K202" s="209" t="s">
        <v>141</v>
      </c>
      <c r="L202" s="47"/>
      <c r="M202" s="214" t="s">
        <v>19</v>
      </c>
      <c r="N202" s="215" t="s">
        <v>45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142</v>
      </c>
      <c r="AT202" s="218" t="s">
        <v>137</v>
      </c>
      <c r="AU202" s="218" t="s">
        <v>84</v>
      </c>
      <c r="AY202" s="20" t="s">
        <v>134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82</v>
      </c>
      <c r="BK202" s="219">
        <f>ROUND(I202*H202,2)</f>
        <v>0</v>
      </c>
      <c r="BL202" s="20" t="s">
        <v>142</v>
      </c>
      <c r="BM202" s="218" t="s">
        <v>263</v>
      </c>
    </row>
    <row r="203" s="2" customFormat="1">
      <c r="A203" s="41"/>
      <c r="B203" s="42"/>
      <c r="C203" s="43"/>
      <c r="D203" s="220" t="s">
        <v>143</v>
      </c>
      <c r="E203" s="43"/>
      <c r="F203" s="221" t="s">
        <v>264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143</v>
      </c>
      <c r="AU203" s="20" t="s">
        <v>84</v>
      </c>
    </row>
    <row r="204" s="13" customFormat="1">
      <c r="A204" s="13"/>
      <c r="B204" s="225"/>
      <c r="C204" s="226"/>
      <c r="D204" s="227" t="s">
        <v>145</v>
      </c>
      <c r="E204" s="228" t="s">
        <v>19</v>
      </c>
      <c r="F204" s="229" t="s">
        <v>146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145</v>
      </c>
      <c r="AU204" s="235" t="s">
        <v>84</v>
      </c>
      <c r="AV204" s="13" t="s">
        <v>82</v>
      </c>
      <c r="AW204" s="13" t="s">
        <v>35</v>
      </c>
      <c r="AX204" s="13" t="s">
        <v>74</v>
      </c>
      <c r="AY204" s="235" t="s">
        <v>134</v>
      </c>
    </row>
    <row r="205" s="13" customFormat="1">
      <c r="A205" s="13"/>
      <c r="B205" s="225"/>
      <c r="C205" s="226"/>
      <c r="D205" s="227" t="s">
        <v>145</v>
      </c>
      <c r="E205" s="228" t="s">
        <v>19</v>
      </c>
      <c r="F205" s="229" t="s">
        <v>253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145</v>
      </c>
      <c r="AU205" s="235" t="s">
        <v>84</v>
      </c>
      <c r="AV205" s="13" t="s">
        <v>82</v>
      </c>
      <c r="AW205" s="13" t="s">
        <v>35</v>
      </c>
      <c r="AX205" s="13" t="s">
        <v>74</v>
      </c>
      <c r="AY205" s="235" t="s">
        <v>134</v>
      </c>
    </row>
    <row r="206" s="14" customFormat="1">
      <c r="A206" s="14"/>
      <c r="B206" s="236"/>
      <c r="C206" s="237"/>
      <c r="D206" s="227" t="s">
        <v>145</v>
      </c>
      <c r="E206" s="238" t="s">
        <v>19</v>
      </c>
      <c r="F206" s="239" t="s">
        <v>265</v>
      </c>
      <c r="G206" s="237"/>
      <c r="H206" s="240">
        <v>22.445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145</v>
      </c>
      <c r="AU206" s="246" t="s">
        <v>84</v>
      </c>
      <c r="AV206" s="14" t="s">
        <v>84</v>
      </c>
      <c r="AW206" s="14" t="s">
        <v>35</v>
      </c>
      <c r="AX206" s="14" t="s">
        <v>74</v>
      </c>
      <c r="AY206" s="246" t="s">
        <v>134</v>
      </c>
    </row>
    <row r="207" s="15" customFormat="1">
      <c r="A207" s="15"/>
      <c r="B207" s="247"/>
      <c r="C207" s="248"/>
      <c r="D207" s="227" t="s">
        <v>145</v>
      </c>
      <c r="E207" s="249" t="s">
        <v>19</v>
      </c>
      <c r="F207" s="250" t="s">
        <v>150</v>
      </c>
      <c r="G207" s="248"/>
      <c r="H207" s="251">
        <v>22.445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145</v>
      </c>
      <c r="AU207" s="257" t="s">
        <v>84</v>
      </c>
      <c r="AV207" s="15" t="s">
        <v>142</v>
      </c>
      <c r="AW207" s="15" t="s">
        <v>35</v>
      </c>
      <c r="AX207" s="15" t="s">
        <v>82</v>
      </c>
      <c r="AY207" s="257" t="s">
        <v>134</v>
      </c>
    </row>
    <row r="208" s="2" customFormat="1" ht="37.8" customHeight="1">
      <c r="A208" s="41"/>
      <c r="B208" s="42"/>
      <c r="C208" s="207" t="s">
        <v>203</v>
      </c>
      <c r="D208" s="207" t="s">
        <v>137</v>
      </c>
      <c r="E208" s="208" t="s">
        <v>266</v>
      </c>
      <c r="F208" s="209" t="s">
        <v>267</v>
      </c>
      <c r="G208" s="210" t="s">
        <v>153</v>
      </c>
      <c r="H208" s="211">
        <v>4</v>
      </c>
      <c r="I208" s="212"/>
      <c r="J208" s="213">
        <f>ROUND(I208*H208,2)</f>
        <v>0</v>
      </c>
      <c r="K208" s="209" t="s">
        <v>141</v>
      </c>
      <c r="L208" s="47"/>
      <c r="M208" s="214" t="s">
        <v>19</v>
      </c>
      <c r="N208" s="215" t="s">
        <v>45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142</v>
      </c>
      <c r="AT208" s="218" t="s">
        <v>137</v>
      </c>
      <c r="AU208" s="218" t="s">
        <v>84</v>
      </c>
      <c r="AY208" s="20" t="s">
        <v>134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82</v>
      </c>
      <c r="BK208" s="219">
        <f>ROUND(I208*H208,2)</f>
        <v>0</v>
      </c>
      <c r="BL208" s="20" t="s">
        <v>142</v>
      </c>
      <c r="BM208" s="218" t="s">
        <v>268</v>
      </c>
    </row>
    <row r="209" s="2" customFormat="1">
      <c r="A209" s="41"/>
      <c r="B209" s="42"/>
      <c r="C209" s="43"/>
      <c r="D209" s="220" t="s">
        <v>143</v>
      </c>
      <c r="E209" s="43"/>
      <c r="F209" s="221" t="s">
        <v>269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143</v>
      </c>
      <c r="AU209" s="20" t="s">
        <v>84</v>
      </c>
    </row>
    <row r="210" s="13" customFormat="1">
      <c r="A210" s="13"/>
      <c r="B210" s="225"/>
      <c r="C210" s="226"/>
      <c r="D210" s="227" t="s">
        <v>145</v>
      </c>
      <c r="E210" s="228" t="s">
        <v>19</v>
      </c>
      <c r="F210" s="229" t="s">
        <v>146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145</v>
      </c>
      <c r="AU210" s="235" t="s">
        <v>84</v>
      </c>
      <c r="AV210" s="13" t="s">
        <v>82</v>
      </c>
      <c r="AW210" s="13" t="s">
        <v>35</v>
      </c>
      <c r="AX210" s="13" t="s">
        <v>74</v>
      </c>
      <c r="AY210" s="235" t="s">
        <v>134</v>
      </c>
    </row>
    <row r="211" s="13" customFormat="1">
      <c r="A211" s="13"/>
      <c r="B211" s="225"/>
      <c r="C211" s="226"/>
      <c r="D211" s="227" t="s">
        <v>145</v>
      </c>
      <c r="E211" s="228" t="s">
        <v>19</v>
      </c>
      <c r="F211" s="229" t="s">
        <v>270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145</v>
      </c>
      <c r="AU211" s="235" t="s">
        <v>84</v>
      </c>
      <c r="AV211" s="13" t="s">
        <v>82</v>
      </c>
      <c r="AW211" s="13" t="s">
        <v>35</v>
      </c>
      <c r="AX211" s="13" t="s">
        <v>74</v>
      </c>
      <c r="AY211" s="235" t="s">
        <v>134</v>
      </c>
    </row>
    <row r="212" s="14" customFormat="1">
      <c r="A212" s="14"/>
      <c r="B212" s="236"/>
      <c r="C212" s="237"/>
      <c r="D212" s="227" t="s">
        <v>145</v>
      </c>
      <c r="E212" s="238" t="s">
        <v>19</v>
      </c>
      <c r="F212" s="239" t="s">
        <v>271</v>
      </c>
      <c r="G212" s="237"/>
      <c r="H212" s="240">
        <v>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145</v>
      </c>
      <c r="AU212" s="246" t="s">
        <v>84</v>
      </c>
      <c r="AV212" s="14" t="s">
        <v>84</v>
      </c>
      <c r="AW212" s="14" t="s">
        <v>35</v>
      </c>
      <c r="AX212" s="14" t="s">
        <v>74</v>
      </c>
      <c r="AY212" s="246" t="s">
        <v>134</v>
      </c>
    </row>
    <row r="213" s="14" customFormat="1">
      <c r="A213" s="14"/>
      <c r="B213" s="236"/>
      <c r="C213" s="237"/>
      <c r="D213" s="227" t="s">
        <v>145</v>
      </c>
      <c r="E213" s="238" t="s">
        <v>19</v>
      </c>
      <c r="F213" s="239" t="s">
        <v>272</v>
      </c>
      <c r="G213" s="237"/>
      <c r="H213" s="240">
        <v>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145</v>
      </c>
      <c r="AU213" s="246" t="s">
        <v>84</v>
      </c>
      <c r="AV213" s="14" t="s">
        <v>84</v>
      </c>
      <c r="AW213" s="14" t="s">
        <v>35</v>
      </c>
      <c r="AX213" s="14" t="s">
        <v>74</v>
      </c>
      <c r="AY213" s="246" t="s">
        <v>134</v>
      </c>
    </row>
    <row r="214" s="14" customFormat="1">
      <c r="A214" s="14"/>
      <c r="B214" s="236"/>
      <c r="C214" s="237"/>
      <c r="D214" s="227" t="s">
        <v>145</v>
      </c>
      <c r="E214" s="238" t="s">
        <v>19</v>
      </c>
      <c r="F214" s="239" t="s">
        <v>273</v>
      </c>
      <c r="G214" s="237"/>
      <c r="H214" s="240">
        <v>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145</v>
      </c>
      <c r="AU214" s="246" t="s">
        <v>84</v>
      </c>
      <c r="AV214" s="14" t="s">
        <v>84</v>
      </c>
      <c r="AW214" s="14" t="s">
        <v>35</v>
      </c>
      <c r="AX214" s="14" t="s">
        <v>74</v>
      </c>
      <c r="AY214" s="246" t="s">
        <v>134</v>
      </c>
    </row>
    <row r="215" s="16" customFormat="1">
      <c r="A215" s="16"/>
      <c r="B215" s="268"/>
      <c r="C215" s="269"/>
      <c r="D215" s="227" t="s">
        <v>145</v>
      </c>
      <c r="E215" s="270" t="s">
        <v>19</v>
      </c>
      <c r="F215" s="271" t="s">
        <v>274</v>
      </c>
      <c r="G215" s="269"/>
      <c r="H215" s="272">
        <v>3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8" t="s">
        <v>145</v>
      </c>
      <c r="AU215" s="278" t="s">
        <v>84</v>
      </c>
      <c r="AV215" s="16" t="s">
        <v>135</v>
      </c>
      <c r="AW215" s="16" t="s">
        <v>35</v>
      </c>
      <c r="AX215" s="16" t="s">
        <v>74</v>
      </c>
      <c r="AY215" s="278" t="s">
        <v>134</v>
      </c>
    </row>
    <row r="216" s="14" customFormat="1">
      <c r="A216" s="14"/>
      <c r="B216" s="236"/>
      <c r="C216" s="237"/>
      <c r="D216" s="227" t="s">
        <v>145</v>
      </c>
      <c r="E216" s="238" t="s">
        <v>19</v>
      </c>
      <c r="F216" s="239" t="s">
        <v>275</v>
      </c>
      <c r="G216" s="237"/>
      <c r="H216" s="240">
        <v>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145</v>
      </c>
      <c r="AU216" s="246" t="s">
        <v>84</v>
      </c>
      <c r="AV216" s="14" t="s">
        <v>84</v>
      </c>
      <c r="AW216" s="14" t="s">
        <v>35</v>
      </c>
      <c r="AX216" s="14" t="s">
        <v>74</v>
      </c>
      <c r="AY216" s="246" t="s">
        <v>134</v>
      </c>
    </row>
    <row r="217" s="15" customFormat="1">
      <c r="A217" s="15"/>
      <c r="B217" s="247"/>
      <c r="C217" s="248"/>
      <c r="D217" s="227" t="s">
        <v>145</v>
      </c>
      <c r="E217" s="249" t="s">
        <v>19</v>
      </c>
      <c r="F217" s="250" t="s">
        <v>150</v>
      </c>
      <c r="G217" s="248"/>
      <c r="H217" s="251">
        <v>4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145</v>
      </c>
      <c r="AU217" s="257" t="s">
        <v>84</v>
      </c>
      <c r="AV217" s="15" t="s">
        <v>142</v>
      </c>
      <c r="AW217" s="15" t="s">
        <v>35</v>
      </c>
      <c r="AX217" s="15" t="s">
        <v>82</v>
      </c>
      <c r="AY217" s="257" t="s">
        <v>134</v>
      </c>
    </row>
    <row r="218" s="2" customFormat="1" ht="24.15" customHeight="1">
      <c r="A218" s="41"/>
      <c r="B218" s="42"/>
      <c r="C218" s="258" t="s">
        <v>276</v>
      </c>
      <c r="D218" s="258" t="s">
        <v>155</v>
      </c>
      <c r="E218" s="259" t="s">
        <v>277</v>
      </c>
      <c r="F218" s="260" t="s">
        <v>278</v>
      </c>
      <c r="G218" s="261" t="s">
        <v>153</v>
      </c>
      <c r="H218" s="262">
        <v>3</v>
      </c>
      <c r="I218" s="263"/>
      <c r="J218" s="264">
        <f>ROUND(I218*H218,2)</f>
        <v>0</v>
      </c>
      <c r="K218" s="260" t="s">
        <v>141</v>
      </c>
      <c r="L218" s="265"/>
      <c r="M218" s="266" t="s">
        <v>19</v>
      </c>
      <c r="N218" s="267" t="s">
        <v>45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158</v>
      </c>
      <c r="AT218" s="218" t="s">
        <v>155</v>
      </c>
      <c r="AU218" s="218" t="s">
        <v>84</v>
      </c>
      <c r="AY218" s="20" t="s">
        <v>134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82</v>
      </c>
      <c r="BK218" s="219">
        <f>ROUND(I218*H218,2)</f>
        <v>0</v>
      </c>
      <c r="BL218" s="20" t="s">
        <v>142</v>
      </c>
      <c r="BM218" s="218" t="s">
        <v>279</v>
      </c>
    </row>
    <row r="219" s="2" customFormat="1" ht="24.15" customHeight="1">
      <c r="A219" s="41"/>
      <c r="B219" s="42"/>
      <c r="C219" s="258" t="s">
        <v>207</v>
      </c>
      <c r="D219" s="258" t="s">
        <v>155</v>
      </c>
      <c r="E219" s="259" t="s">
        <v>280</v>
      </c>
      <c r="F219" s="260" t="s">
        <v>281</v>
      </c>
      <c r="G219" s="261" t="s">
        <v>153</v>
      </c>
      <c r="H219" s="262">
        <v>1</v>
      </c>
      <c r="I219" s="263"/>
      <c r="J219" s="264">
        <f>ROUND(I219*H219,2)</f>
        <v>0</v>
      </c>
      <c r="K219" s="260" t="s">
        <v>141</v>
      </c>
      <c r="L219" s="265"/>
      <c r="M219" s="266" t="s">
        <v>19</v>
      </c>
      <c r="N219" s="267" t="s">
        <v>45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158</v>
      </c>
      <c r="AT219" s="218" t="s">
        <v>155</v>
      </c>
      <c r="AU219" s="218" t="s">
        <v>84</v>
      </c>
      <c r="AY219" s="20" t="s">
        <v>134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82</v>
      </c>
      <c r="BK219" s="219">
        <f>ROUND(I219*H219,2)</f>
        <v>0</v>
      </c>
      <c r="BL219" s="20" t="s">
        <v>142</v>
      </c>
      <c r="BM219" s="218" t="s">
        <v>282</v>
      </c>
    </row>
    <row r="220" s="2" customFormat="1" ht="37.8" customHeight="1">
      <c r="A220" s="41"/>
      <c r="B220" s="42"/>
      <c r="C220" s="207" t="s">
        <v>283</v>
      </c>
      <c r="D220" s="207" t="s">
        <v>137</v>
      </c>
      <c r="E220" s="208" t="s">
        <v>284</v>
      </c>
      <c r="F220" s="209" t="s">
        <v>285</v>
      </c>
      <c r="G220" s="210" t="s">
        <v>153</v>
      </c>
      <c r="H220" s="211">
        <v>4</v>
      </c>
      <c r="I220" s="212"/>
      <c r="J220" s="213">
        <f>ROUND(I220*H220,2)</f>
        <v>0</v>
      </c>
      <c r="K220" s="209" t="s">
        <v>141</v>
      </c>
      <c r="L220" s="47"/>
      <c r="M220" s="214" t="s">
        <v>19</v>
      </c>
      <c r="N220" s="215" t="s">
        <v>45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142</v>
      </c>
      <c r="AT220" s="218" t="s">
        <v>137</v>
      </c>
      <c r="AU220" s="218" t="s">
        <v>84</v>
      </c>
      <c r="AY220" s="20" t="s">
        <v>134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82</v>
      </c>
      <c r="BK220" s="219">
        <f>ROUND(I220*H220,2)</f>
        <v>0</v>
      </c>
      <c r="BL220" s="20" t="s">
        <v>142</v>
      </c>
      <c r="BM220" s="218" t="s">
        <v>286</v>
      </c>
    </row>
    <row r="221" s="2" customFormat="1">
      <c r="A221" s="41"/>
      <c r="B221" s="42"/>
      <c r="C221" s="43"/>
      <c r="D221" s="220" t="s">
        <v>143</v>
      </c>
      <c r="E221" s="43"/>
      <c r="F221" s="221" t="s">
        <v>287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143</v>
      </c>
      <c r="AU221" s="20" t="s">
        <v>84</v>
      </c>
    </row>
    <row r="222" s="13" customFormat="1">
      <c r="A222" s="13"/>
      <c r="B222" s="225"/>
      <c r="C222" s="226"/>
      <c r="D222" s="227" t="s">
        <v>145</v>
      </c>
      <c r="E222" s="228" t="s">
        <v>19</v>
      </c>
      <c r="F222" s="229" t="s">
        <v>146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145</v>
      </c>
      <c r="AU222" s="235" t="s">
        <v>84</v>
      </c>
      <c r="AV222" s="13" t="s">
        <v>82</v>
      </c>
      <c r="AW222" s="13" t="s">
        <v>35</v>
      </c>
      <c r="AX222" s="13" t="s">
        <v>74</v>
      </c>
      <c r="AY222" s="235" t="s">
        <v>134</v>
      </c>
    </row>
    <row r="223" s="13" customFormat="1">
      <c r="A223" s="13"/>
      <c r="B223" s="225"/>
      <c r="C223" s="226"/>
      <c r="D223" s="227" t="s">
        <v>145</v>
      </c>
      <c r="E223" s="228" t="s">
        <v>19</v>
      </c>
      <c r="F223" s="229" t="s">
        <v>270</v>
      </c>
      <c r="G223" s="226"/>
      <c r="H223" s="228" t="s">
        <v>19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145</v>
      </c>
      <c r="AU223" s="235" t="s">
        <v>84</v>
      </c>
      <c r="AV223" s="13" t="s">
        <v>82</v>
      </c>
      <c r="AW223" s="13" t="s">
        <v>35</v>
      </c>
      <c r="AX223" s="13" t="s">
        <v>74</v>
      </c>
      <c r="AY223" s="235" t="s">
        <v>134</v>
      </c>
    </row>
    <row r="224" s="14" customFormat="1">
      <c r="A224" s="14"/>
      <c r="B224" s="236"/>
      <c r="C224" s="237"/>
      <c r="D224" s="227" t="s">
        <v>145</v>
      </c>
      <c r="E224" s="238" t="s">
        <v>19</v>
      </c>
      <c r="F224" s="239" t="s">
        <v>288</v>
      </c>
      <c r="G224" s="237"/>
      <c r="H224" s="240">
        <v>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145</v>
      </c>
      <c r="AU224" s="246" t="s">
        <v>84</v>
      </c>
      <c r="AV224" s="14" t="s">
        <v>84</v>
      </c>
      <c r="AW224" s="14" t="s">
        <v>35</v>
      </c>
      <c r="AX224" s="14" t="s">
        <v>74</v>
      </c>
      <c r="AY224" s="246" t="s">
        <v>134</v>
      </c>
    </row>
    <row r="225" s="14" customFormat="1">
      <c r="A225" s="14"/>
      <c r="B225" s="236"/>
      <c r="C225" s="237"/>
      <c r="D225" s="227" t="s">
        <v>145</v>
      </c>
      <c r="E225" s="238" t="s">
        <v>19</v>
      </c>
      <c r="F225" s="239" t="s">
        <v>289</v>
      </c>
      <c r="G225" s="237"/>
      <c r="H225" s="240">
        <v>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145</v>
      </c>
      <c r="AU225" s="246" t="s">
        <v>84</v>
      </c>
      <c r="AV225" s="14" t="s">
        <v>84</v>
      </c>
      <c r="AW225" s="14" t="s">
        <v>35</v>
      </c>
      <c r="AX225" s="14" t="s">
        <v>74</v>
      </c>
      <c r="AY225" s="246" t="s">
        <v>134</v>
      </c>
    </row>
    <row r="226" s="13" customFormat="1">
      <c r="A226" s="13"/>
      <c r="B226" s="225"/>
      <c r="C226" s="226"/>
      <c r="D226" s="227" t="s">
        <v>145</v>
      </c>
      <c r="E226" s="228" t="s">
        <v>19</v>
      </c>
      <c r="F226" s="229" t="s">
        <v>290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145</v>
      </c>
      <c r="AU226" s="235" t="s">
        <v>84</v>
      </c>
      <c r="AV226" s="13" t="s">
        <v>82</v>
      </c>
      <c r="AW226" s="13" t="s">
        <v>35</v>
      </c>
      <c r="AX226" s="13" t="s">
        <v>74</v>
      </c>
      <c r="AY226" s="235" t="s">
        <v>134</v>
      </c>
    </row>
    <row r="227" s="14" customFormat="1">
      <c r="A227" s="14"/>
      <c r="B227" s="236"/>
      <c r="C227" s="237"/>
      <c r="D227" s="227" t="s">
        <v>145</v>
      </c>
      <c r="E227" s="238" t="s">
        <v>19</v>
      </c>
      <c r="F227" s="239" t="s">
        <v>291</v>
      </c>
      <c r="G227" s="237"/>
      <c r="H227" s="240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145</v>
      </c>
      <c r="AU227" s="246" t="s">
        <v>84</v>
      </c>
      <c r="AV227" s="14" t="s">
        <v>84</v>
      </c>
      <c r="AW227" s="14" t="s">
        <v>35</v>
      </c>
      <c r="AX227" s="14" t="s">
        <v>74</v>
      </c>
      <c r="AY227" s="246" t="s">
        <v>134</v>
      </c>
    </row>
    <row r="228" s="14" customFormat="1">
      <c r="A228" s="14"/>
      <c r="B228" s="236"/>
      <c r="C228" s="237"/>
      <c r="D228" s="227" t="s">
        <v>145</v>
      </c>
      <c r="E228" s="238" t="s">
        <v>19</v>
      </c>
      <c r="F228" s="239" t="s">
        <v>292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145</v>
      </c>
      <c r="AU228" s="246" t="s">
        <v>84</v>
      </c>
      <c r="AV228" s="14" t="s">
        <v>84</v>
      </c>
      <c r="AW228" s="14" t="s">
        <v>35</v>
      </c>
      <c r="AX228" s="14" t="s">
        <v>74</v>
      </c>
      <c r="AY228" s="246" t="s">
        <v>134</v>
      </c>
    </row>
    <row r="229" s="15" customFormat="1">
      <c r="A229" s="15"/>
      <c r="B229" s="247"/>
      <c r="C229" s="248"/>
      <c r="D229" s="227" t="s">
        <v>145</v>
      </c>
      <c r="E229" s="249" t="s">
        <v>19</v>
      </c>
      <c r="F229" s="250" t="s">
        <v>150</v>
      </c>
      <c r="G229" s="248"/>
      <c r="H229" s="251">
        <v>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145</v>
      </c>
      <c r="AU229" s="257" t="s">
        <v>84</v>
      </c>
      <c r="AV229" s="15" t="s">
        <v>142</v>
      </c>
      <c r="AW229" s="15" t="s">
        <v>35</v>
      </c>
      <c r="AX229" s="15" t="s">
        <v>82</v>
      </c>
      <c r="AY229" s="257" t="s">
        <v>134</v>
      </c>
    </row>
    <row r="230" s="2" customFormat="1" ht="37.8" customHeight="1">
      <c r="A230" s="41"/>
      <c r="B230" s="42"/>
      <c r="C230" s="258" t="s">
        <v>214</v>
      </c>
      <c r="D230" s="258" t="s">
        <v>155</v>
      </c>
      <c r="E230" s="259" t="s">
        <v>293</v>
      </c>
      <c r="F230" s="260" t="s">
        <v>294</v>
      </c>
      <c r="G230" s="261" t="s">
        <v>153</v>
      </c>
      <c r="H230" s="262">
        <v>1</v>
      </c>
      <c r="I230" s="263"/>
      <c r="J230" s="264">
        <f>ROUND(I230*H230,2)</f>
        <v>0</v>
      </c>
      <c r="K230" s="260" t="s">
        <v>141</v>
      </c>
      <c r="L230" s="265"/>
      <c r="M230" s="266" t="s">
        <v>19</v>
      </c>
      <c r="N230" s="267" t="s">
        <v>45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158</v>
      </c>
      <c r="AT230" s="218" t="s">
        <v>155</v>
      </c>
      <c r="AU230" s="218" t="s">
        <v>84</v>
      </c>
      <c r="AY230" s="20" t="s">
        <v>134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82</v>
      </c>
      <c r="BK230" s="219">
        <f>ROUND(I230*H230,2)</f>
        <v>0</v>
      </c>
      <c r="BL230" s="20" t="s">
        <v>142</v>
      </c>
      <c r="BM230" s="218" t="s">
        <v>295</v>
      </c>
    </row>
    <row r="231" s="2" customFormat="1" ht="37.8" customHeight="1">
      <c r="A231" s="41"/>
      <c r="B231" s="42"/>
      <c r="C231" s="258" t="s">
        <v>296</v>
      </c>
      <c r="D231" s="258" t="s">
        <v>155</v>
      </c>
      <c r="E231" s="259" t="s">
        <v>297</v>
      </c>
      <c r="F231" s="260" t="s">
        <v>298</v>
      </c>
      <c r="G231" s="261" t="s">
        <v>153</v>
      </c>
      <c r="H231" s="262">
        <v>2</v>
      </c>
      <c r="I231" s="263"/>
      <c r="J231" s="264">
        <f>ROUND(I231*H231,2)</f>
        <v>0</v>
      </c>
      <c r="K231" s="260" t="s">
        <v>141</v>
      </c>
      <c r="L231" s="265"/>
      <c r="M231" s="266" t="s">
        <v>19</v>
      </c>
      <c r="N231" s="267" t="s">
        <v>45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158</v>
      </c>
      <c r="AT231" s="218" t="s">
        <v>155</v>
      </c>
      <c r="AU231" s="218" t="s">
        <v>84</v>
      </c>
      <c r="AY231" s="20" t="s">
        <v>134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82</v>
      </c>
      <c r="BK231" s="219">
        <f>ROUND(I231*H231,2)</f>
        <v>0</v>
      </c>
      <c r="BL231" s="20" t="s">
        <v>142</v>
      </c>
      <c r="BM231" s="218" t="s">
        <v>299</v>
      </c>
    </row>
    <row r="232" s="2" customFormat="1" ht="37.8" customHeight="1">
      <c r="A232" s="41"/>
      <c r="B232" s="42"/>
      <c r="C232" s="258" t="s">
        <v>225</v>
      </c>
      <c r="D232" s="258" t="s">
        <v>155</v>
      </c>
      <c r="E232" s="259" t="s">
        <v>300</v>
      </c>
      <c r="F232" s="260" t="s">
        <v>301</v>
      </c>
      <c r="G232" s="261" t="s">
        <v>153</v>
      </c>
      <c r="H232" s="262">
        <v>1</v>
      </c>
      <c r="I232" s="263"/>
      <c r="J232" s="264">
        <f>ROUND(I232*H232,2)</f>
        <v>0</v>
      </c>
      <c r="K232" s="260" t="s">
        <v>141</v>
      </c>
      <c r="L232" s="265"/>
      <c r="M232" s="266" t="s">
        <v>19</v>
      </c>
      <c r="N232" s="267" t="s">
        <v>45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158</v>
      </c>
      <c r="AT232" s="218" t="s">
        <v>155</v>
      </c>
      <c r="AU232" s="218" t="s">
        <v>84</v>
      </c>
      <c r="AY232" s="20" t="s">
        <v>134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82</v>
      </c>
      <c r="BK232" s="219">
        <f>ROUND(I232*H232,2)</f>
        <v>0</v>
      </c>
      <c r="BL232" s="20" t="s">
        <v>142</v>
      </c>
      <c r="BM232" s="218" t="s">
        <v>302</v>
      </c>
    </row>
    <row r="233" s="2" customFormat="1" ht="44.25" customHeight="1">
      <c r="A233" s="41"/>
      <c r="B233" s="42"/>
      <c r="C233" s="207" t="s">
        <v>303</v>
      </c>
      <c r="D233" s="207" t="s">
        <v>137</v>
      </c>
      <c r="E233" s="208" t="s">
        <v>304</v>
      </c>
      <c r="F233" s="209" t="s">
        <v>305</v>
      </c>
      <c r="G233" s="210" t="s">
        <v>153</v>
      </c>
      <c r="H233" s="211">
        <v>1</v>
      </c>
      <c r="I233" s="212"/>
      <c r="J233" s="213">
        <f>ROUND(I233*H233,2)</f>
        <v>0</v>
      </c>
      <c r="K233" s="209" t="s">
        <v>141</v>
      </c>
      <c r="L233" s="47"/>
      <c r="M233" s="214" t="s">
        <v>19</v>
      </c>
      <c r="N233" s="215" t="s">
        <v>45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142</v>
      </c>
      <c r="AT233" s="218" t="s">
        <v>137</v>
      </c>
      <c r="AU233" s="218" t="s">
        <v>84</v>
      </c>
      <c r="AY233" s="20" t="s">
        <v>134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82</v>
      </c>
      <c r="BK233" s="219">
        <f>ROUND(I233*H233,2)</f>
        <v>0</v>
      </c>
      <c r="BL233" s="20" t="s">
        <v>142</v>
      </c>
      <c r="BM233" s="218" t="s">
        <v>306</v>
      </c>
    </row>
    <row r="234" s="2" customFormat="1">
      <c r="A234" s="41"/>
      <c r="B234" s="42"/>
      <c r="C234" s="43"/>
      <c r="D234" s="220" t="s">
        <v>143</v>
      </c>
      <c r="E234" s="43"/>
      <c r="F234" s="221" t="s">
        <v>307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143</v>
      </c>
      <c r="AU234" s="20" t="s">
        <v>84</v>
      </c>
    </row>
    <row r="235" s="13" customFormat="1">
      <c r="A235" s="13"/>
      <c r="B235" s="225"/>
      <c r="C235" s="226"/>
      <c r="D235" s="227" t="s">
        <v>145</v>
      </c>
      <c r="E235" s="228" t="s">
        <v>19</v>
      </c>
      <c r="F235" s="229" t="s">
        <v>146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145</v>
      </c>
      <c r="AU235" s="235" t="s">
        <v>84</v>
      </c>
      <c r="AV235" s="13" t="s">
        <v>82</v>
      </c>
      <c r="AW235" s="13" t="s">
        <v>35</v>
      </c>
      <c r="AX235" s="13" t="s">
        <v>74</v>
      </c>
      <c r="AY235" s="235" t="s">
        <v>134</v>
      </c>
    </row>
    <row r="236" s="13" customFormat="1">
      <c r="A236" s="13"/>
      <c r="B236" s="225"/>
      <c r="C236" s="226"/>
      <c r="D236" s="227" t="s">
        <v>145</v>
      </c>
      <c r="E236" s="228" t="s">
        <v>19</v>
      </c>
      <c r="F236" s="229" t="s">
        <v>270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145</v>
      </c>
      <c r="AU236" s="235" t="s">
        <v>84</v>
      </c>
      <c r="AV236" s="13" t="s">
        <v>82</v>
      </c>
      <c r="AW236" s="13" t="s">
        <v>35</v>
      </c>
      <c r="AX236" s="13" t="s">
        <v>74</v>
      </c>
      <c r="AY236" s="235" t="s">
        <v>134</v>
      </c>
    </row>
    <row r="237" s="14" customFormat="1">
      <c r="A237" s="14"/>
      <c r="B237" s="236"/>
      <c r="C237" s="237"/>
      <c r="D237" s="227" t="s">
        <v>145</v>
      </c>
      <c r="E237" s="238" t="s">
        <v>19</v>
      </c>
      <c r="F237" s="239" t="s">
        <v>308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145</v>
      </c>
      <c r="AU237" s="246" t="s">
        <v>84</v>
      </c>
      <c r="AV237" s="14" t="s">
        <v>84</v>
      </c>
      <c r="AW237" s="14" t="s">
        <v>35</v>
      </c>
      <c r="AX237" s="14" t="s">
        <v>74</v>
      </c>
      <c r="AY237" s="246" t="s">
        <v>134</v>
      </c>
    </row>
    <row r="238" s="15" customFormat="1">
      <c r="A238" s="15"/>
      <c r="B238" s="247"/>
      <c r="C238" s="248"/>
      <c r="D238" s="227" t="s">
        <v>145</v>
      </c>
      <c r="E238" s="249" t="s">
        <v>19</v>
      </c>
      <c r="F238" s="250" t="s">
        <v>150</v>
      </c>
      <c r="G238" s="248"/>
      <c r="H238" s="251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145</v>
      </c>
      <c r="AU238" s="257" t="s">
        <v>84</v>
      </c>
      <c r="AV238" s="15" t="s">
        <v>142</v>
      </c>
      <c r="AW238" s="15" t="s">
        <v>35</v>
      </c>
      <c r="AX238" s="15" t="s">
        <v>82</v>
      </c>
      <c r="AY238" s="257" t="s">
        <v>134</v>
      </c>
    </row>
    <row r="239" s="2" customFormat="1" ht="37.8" customHeight="1">
      <c r="A239" s="41"/>
      <c r="B239" s="42"/>
      <c r="C239" s="258" t="s">
        <v>230</v>
      </c>
      <c r="D239" s="258" t="s">
        <v>155</v>
      </c>
      <c r="E239" s="259" t="s">
        <v>309</v>
      </c>
      <c r="F239" s="260" t="s">
        <v>310</v>
      </c>
      <c r="G239" s="261" t="s">
        <v>153</v>
      </c>
      <c r="H239" s="262">
        <v>1</v>
      </c>
      <c r="I239" s="263"/>
      <c r="J239" s="264">
        <f>ROUND(I239*H239,2)</f>
        <v>0</v>
      </c>
      <c r="K239" s="260" t="s">
        <v>19</v>
      </c>
      <c r="L239" s="265"/>
      <c r="M239" s="266" t="s">
        <v>19</v>
      </c>
      <c r="N239" s="267" t="s">
        <v>45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158</v>
      </c>
      <c r="AT239" s="218" t="s">
        <v>155</v>
      </c>
      <c r="AU239" s="218" t="s">
        <v>84</v>
      </c>
      <c r="AY239" s="20" t="s">
        <v>134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82</v>
      </c>
      <c r="BK239" s="219">
        <f>ROUND(I239*H239,2)</f>
        <v>0</v>
      </c>
      <c r="BL239" s="20" t="s">
        <v>142</v>
      </c>
      <c r="BM239" s="218" t="s">
        <v>311</v>
      </c>
    </row>
    <row r="240" s="12" customFormat="1" ht="22.8" customHeight="1">
      <c r="A240" s="12"/>
      <c r="B240" s="191"/>
      <c r="C240" s="192"/>
      <c r="D240" s="193" t="s">
        <v>73</v>
      </c>
      <c r="E240" s="205" t="s">
        <v>189</v>
      </c>
      <c r="F240" s="205" t="s">
        <v>312</v>
      </c>
      <c r="G240" s="192"/>
      <c r="H240" s="192"/>
      <c r="I240" s="195"/>
      <c r="J240" s="206">
        <f>BK240</f>
        <v>0</v>
      </c>
      <c r="K240" s="192"/>
      <c r="L240" s="197"/>
      <c r="M240" s="198"/>
      <c r="N240" s="199"/>
      <c r="O240" s="199"/>
      <c r="P240" s="200">
        <f>P241+SUM(P242:P335)</f>
        <v>0</v>
      </c>
      <c r="Q240" s="199"/>
      <c r="R240" s="200">
        <f>R241+SUM(R242:R335)</f>
        <v>0</v>
      </c>
      <c r="S240" s="199"/>
      <c r="T240" s="201">
        <f>T241+SUM(T242:T335)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2" t="s">
        <v>82</v>
      </c>
      <c r="AT240" s="203" t="s">
        <v>73</v>
      </c>
      <c r="AU240" s="203" t="s">
        <v>82</v>
      </c>
      <c r="AY240" s="202" t="s">
        <v>134</v>
      </c>
      <c r="BK240" s="204">
        <f>BK241+SUM(BK242:BK335)</f>
        <v>0</v>
      </c>
    </row>
    <row r="241" s="2" customFormat="1" ht="37.8" customHeight="1">
      <c r="A241" s="41"/>
      <c r="B241" s="42"/>
      <c r="C241" s="207" t="s">
        <v>313</v>
      </c>
      <c r="D241" s="207" t="s">
        <v>137</v>
      </c>
      <c r="E241" s="208" t="s">
        <v>314</v>
      </c>
      <c r="F241" s="209" t="s">
        <v>315</v>
      </c>
      <c r="G241" s="210" t="s">
        <v>166</v>
      </c>
      <c r="H241" s="211">
        <v>80</v>
      </c>
      <c r="I241" s="212"/>
      <c r="J241" s="213">
        <f>ROUND(I241*H241,2)</f>
        <v>0</v>
      </c>
      <c r="K241" s="209" t="s">
        <v>141</v>
      </c>
      <c r="L241" s="47"/>
      <c r="M241" s="214" t="s">
        <v>19</v>
      </c>
      <c r="N241" s="215" t="s">
        <v>45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142</v>
      </c>
      <c r="AT241" s="218" t="s">
        <v>137</v>
      </c>
      <c r="AU241" s="218" t="s">
        <v>84</v>
      </c>
      <c r="AY241" s="20" t="s">
        <v>134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82</v>
      </c>
      <c r="BK241" s="219">
        <f>ROUND(I241*H241,2)</f>
        <v>0</v>
      </c>
      <c r="BL241" s="20" t="s">
        <v>142</v>
      </c>
      <c r="BM241" s="218" t="s">
        <v>316</v>
      </c>
    </row>
    <row r="242" s="2" customFormat="1">
      <c r="A242" s="41"/>
      <c r="B242" s="42"/>
      <c r="C242" s="43"/>
      <c r="D242" s="220" t="s">
        <v>143</v>
      </c>
      <c r="E242" s="43"/>
      <c r="F242" s="221" t="s">
        <v>317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143</v>
      </c>
      <c r="AU242" s="20" t="s">
        <v>84</v>
      </c>
    </row>
    <row r="243" s="2" customFormat="1" ht="37.8" customHeight="1">
      <c r="A243" s="41"/>
      <c r="B243" s="42"/>
      <c r="C243" s="207" t="s">
        <v>234</v>
      </c>
      <c r="D243" s="207" t="s">
        <v>137</v>
      </c>
      <c r="E243" s="208" t="s">
        <v>318</v>
      </c>
      <c r="F243" s="209" t="s">
        <v>319</v>
      </c>
      <c r="G243" s="210" t="s">
        <v>166</v>
      </c>
      <c r="H243" s="211">
        <v>501.01999999999998</v>
      </c>
      <c r="I243" s="212"/>
      <c r="J243" s="213">
        <f>ROUND(I243*H243,2)</f>
        <v>0</v>
      </c>
      <c r="K243" s="209" t="s">
        <v>141</v>
      </c>
      <c r="L243" s="47"/>
      <c r="M243" s="214" t="s">
        <v>19</v>
      </c>
      <c r="N243" s="215" t="s">
        <v>45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142</v>
      </c>
      <c r="AT243" s="218" t="s">
        <v>137</v>
      </c>
      <c r="AU243" s="218" t="s">
        <v>84</v>
      </c>
      <c r="AY243" s="20" t="s">
        <v>134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82</v>
      </c>
      <c r="BK243" s="219">
        <f>ROUND(I243*H243,2)</f>
        <v>0</v>
      </c>
      <c r="BL243" s="20" t="s">
        <v>142</v>
      </c>
      <c r="BM243" s="218" t="s">
        <v>320</v>
      </c>
    </row>
    <row r="244" s="2" customFormat="1">
      <c r="A244" s="41"/>
      <c r="B244" s="42"/>
      <c r="C244" s="43"/>
      <c r="D244" s="220" t="s">
        <v>143</v>
      </c>
      <c r="E244" s="43"/>
      <c r="F244" s="221" t="s">
        <v>321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143</v>
      </c>
      <c r="AU244" s="20" t="s">
        <v>84</v>
      </c>
    </row>
    <row r="245" s="13" customFormat="1">
      <c r="A245" s="13"/>
      <c r="B245" s="225"/>
      <c r="C245" s="226"/>
      <c r="D245" s="227" t="s">
        <v>145</v>
      </c>
      <c r="E245" s="228" t="s">
        <v>19</v>
      </c>
      <c r="F245" s="229" t="s">
        <v>146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145</v>
      </c>
      <c r="AU245" s="235" t="s">
        <v>84</v>
      </c>
      <c r="AV245" s="13" t="s">
        <v>82</v>
      </c>
      <c r="AW245" s="13" t="s">
        <v>35</v>
      </c>
      <c r="AX245" s="13" t="s">
        <v>74</v>
      </c>
      <c r="AY245" s="235" t="s">
        <v>134</v>
      </c>
    </row>
    <row r="246" s="13" customFormat="1">
      <c r="A246" s="13"/>
      <c r="B246" s="225"/>
      <c r="C246" s="226"/>
      <c r="D246" s="227" t="s">
        <v>145</v>
      </c>
      <c r="E246" s="228" t="s">
        <v>19</v>
      </c>
      <c r="F246" s="229" t="s">
        <v>322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145</v>
      </c>
      <c r="AU246" s="235" t="s">
        <v>84</v>
      </c>
      <c r="AV246" s="13" t="s">
        <v>82</v>
      </c>
      <c r="AW246" s="13" t="s">
        <v>35</v>
      </c>
      <c r="AX246" s="13" t="s">
        <v>74</v>
      </c>
      <c r="AY246" s="235" t="s">
        <v>134</v>
      </c>
    </row>
    <row r="247" s="14" customFormat="1">
      <c r="A247" s="14"/>
      <c r="B247" s="236"/>
      <c r="C247" s="237"/>
      <c r="D247" s="227" t="s">
        <v>145</v>
      </c>
      <c r="E247" s="238" t="s">
        <v>19</v>
      </c>
      <c r="F247" s="239" t="s">
        <v>323</v>
      </c>
      <c r="G247" s="237"/>
      <c r="H247" s="240">
        <v>471.01999999999998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145</v>
      </c>
      <c r="AU247" s="246" t="s">
        <v>84</v>
      </c>
      <c r="AV247" s="14" t="s">
        <v>84</v>
      </c>
      <c r="AW247" s="14" t="s">
        <v>35</v>
      </c>
      <c r="AX247" s="14" t="s">
        <v>74</v>
      </c>
      <c r="AY247" s="246" t="s">
        <v>134</v>
      </c>
    </row>
    <row r="248" s="13" customFormat="1">
      <c r="A248" s="13"/>
      <c r="B248" s="225"/>
      <c r="C248" s="226"/>
      <c r="D248" s="227" t="s">
        <v>145</v>
      </c>
      <c r="E248" s="228" t="s">
        <v>19</v>
      </c>
      <c r="F248" s="229" t="s">
        <v>324</v>
      </c>
      <c r="G248" s="226"/>
      <c r="H248" s="228" t="s">
        <v>19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145</v>
      </c>
      <c r="AU248" s="235" t="s">
        <v>84</v>
      </c>
      <c r="AV248" s="13" t="s">
        <v>82</v>
      </c>
      <c r="AW248" s="13" t="s">
        <v>35</v>
      </c>
      <c r="AX248" s="13" t="s">
        <v>74</v>
      </c>
      <c r="AY248" s="235" t="s">
        <v>134</v>
      </c>
    </row>
    <row r="249" s="14" customFormat="1">
      <c r="A249" s="14"/>
      <c r="B249" s="236"/>
      <c r="C249" s="237"/>
      <c r="D249" s="227" t="s">
        <v>145</v>
      </c>
      <c r="E249" s="238" t="s">
        <v>19</v>
      </c>
      <c r="F249" s="239" t="s">
        <v>325</v>
      </c>
      <c r="G249" s="237"/>
      <c r="H249" s="240">
        <v>30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145</v>
      </c>
      <c r="AU249" s="246" t="s">
        <v>84</v>
      </c>
      <c r="AV249" s="14" t="s">
        <v>84</v>
      </c>
      <c r="AW249" s="14" t="s">
        <v>35</v>
      </c>
      <c r="AX249" s="14" t="s">
        <v>74</v>
      </c>
      <c r="AY249" s="246" t="s">
        <v>134</v>
      </c>
    </row>
    <row r="250" s="15" customFormat="1">
      <c r="A250" s="15"/>
      <c r="B250" s="247"/>
      <c r="C250" s="248"/>
      <c r="D250" s="227" t="s">
        <v>145</v>
      </c>
      <c r="E250" s="249" t="s">
        <v>19</v>
      </c>
      <c r="F250" s="250" t="s">
        <v>150</v>
      </c>
      <c r="G250" s="248"/>
      <c r="H250" s="251">
        <v>501.01999999999998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7" t="s">
        <v>145</v>
      </c>
      <c r="AU250" s="257" t="s">
        <v>84</v>
      </c>
      <c r="AV250" s="15" t="s">
        <v>142</v>
      </c>
      <c r="AW250" s="15" t="s">
        <v>35</v>
      </c>
      <c r="AX250" s="15" t="s">
        <v>82</v>
      </c>
      <c r="AY250" s="257" t="s">
        <v>134</v>
      </c>
    </row>
    <row r="251" s="2" customFormat="1" ht="24.15" customHeight="1">
      <c r="A251" s="41"/>
      <c r="B251" s="42"/>
      <c r="C251" s="207" t="s">
        <v>326</v>
      </c>
      <c r="D251" s="207" t="s">
        <v>137</v>
      </c>
      <c r="E251" s="208" t="s">
        <v>327</v>
      </c>
      <c r="F251" s="209" t="s">
        <v>328</v>
      </c>
      <c r="G251" s="210" t="s">
        <v>166</v>
      </c>
      <c r="H251" s="211">
        <v>39.317</v>
      </c>
      <c r="I251" s="212"/>
      <c r="J251" s="213">
        <f>ROUND(I251*H251,2)</f>
        <v>0</v>
      </c>
      <c r="K251" s="209" t="s">
        <v>141</v>
      </c>
      <c r="L251" s="47"/>
      <c r="M251" s="214" t="s">
        <v>19</v>
      </c>
      <c r="N251" s="215" t="s">
        <v>45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142</v>
      </c>
      <c r="AT251" s="218" t="s">
        <v>137</v>
      </c>
      <c r="AU251" s="218" t="s">
        <v>84</v>
      </c>
      <c r="AY251" s="20" t="s">
        <v>134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82</v>
      </c>
      <c r="BK251" s="219">
        <f>ROUND(I251*H251,2)</f>
        <v>0</v>
      </c>
      <c r="BL251" s="20" t="s">
        <v>142</v>
      </c>
      <c r="BM251" s="218" t="s">
        <v>329</v>
      </c>
    </row>
    <row r="252" s="2" customFormat="1">
      <c r="A252" s="41"/>
      <c r="B252" s="42"/>
      <c r="C252" s="43"/>
      <c r="D252" s="220" t="s">
        <v>143</v>
      </c>
      <c r="E252" s="43"/>
      <c r="F252" s="221" t="s">
        <v>330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143</v>
      </c>
      <c r="AU252" s="20" t="s">
        <v>84</v>
      </c>
    </row>
    <row r="253" s="13" customFormat="1">
      <c r="A253" s="13"/>
      <c r="B253" s="225"/>
      <c r="C253" s="226"/>
      <c r="D253" s="227" t="s">
        <v>145</v>
      </c>
      <c r="E253" s="228" t="s">
        <v>19</v>
      </c>
      <c r="F253" s="229" t="s">
        <v>146</v>
      </c>
      <c r="G253" s="226"/>
      <c r="H253" s="228" t="s">
        <v>19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145</v>
      </c>
      <c r="AU253" s="235" t="s">
        <v>84</v>
      </c>
      <c r="AV253" s="13" t="s">
        <v>82</v>
      </c>
      <c r="AW253" s="13" t="s">
        <v>35</v>
      </c>
      <c r="AX253" s="13" t="s">
        <v>74</v>
      </c>
      <c r="AY253" s="235" t="s">
        <v>134</v>
      </c>
    </row>
    <row r="254" s="13" customFormat="1">
      <c r="A254" s="13"/>
      <c r="B254" s="225"/>
      <c r="C254" s="226"/>
      <c r="D254" s="227" t="s">
        <v>145</v>
      </c>
      <c r="E254" s="228" t="s">
        <v>19</v>
      </c>
      <c r="F254" s="229" t="s">
        <v>331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145</v>
      </c>
      <c r="AU254" s="235" t="s">
        <v>84</v>
      </c>
      <c r="AV254" s="13" t="s">
        <v>82</v>
      </c>
      <c r="AW254" s="13" t="s">
        <v>35</v>
      </c>
      <c r="AX254" s="13" t="s">
        <v>74</v>
      </c>
      <c r="AY254" s="235" t="s">
        <v>134</v>
      </c>
    </row>
    <row r="255" s="14" customFormat="1">
      <c r="A255" s="14"/>
      <c r="B255" s="236"/>
      <c r="C255" s="237"/>
      <c r="D255" s="227" t="s">
        <v>145</v>
      </c>
      <c r="E255" s="238" t="s">
        <v>19</v>
      </c>
      <c r="F255" s="239" t="s">
        <v>332</v>
      </c>
      <c r="G255" s="237"/>
      <c r="H255" s="240">
        <v>39.317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145</v>
      </c>
      <c r="AU255" s="246" t="s">
        <v>84</v>
      </c>
      <c r="AV255" s="14" t="s">
        <v>84</v>
      </c>
      <c r="AW255" s="14" t="s">
        <v>35</v>
      </c>
      <c r="AX255" s="14" t="s">
        <v>74</v>
      </c>
      <c r="AY255" s="246" t="s">
        <v>134</v>
      </c>
    </row>
    <row r="256" s="15" customFormat="1">
      <c r="A256" s="15"/>
      <c r="B256" s="247"/>
      <c r="C256" s="248"/>
      <c r="D256" s="227" t="s">
        <v>145</v>
      </c>
      <c r="E256" s="249" t="s">
        <v>19</v>
      </c>
      <c r="F256" s="250" t="s">
        <v>150</v>
      </c>
      <c r="G256" s="248"/>
      <c r="H256" s="251">
        <v>39.317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7" t="s">
        <v>145</v>
      </c>
      <c r="AU256" s="257" t="s">
        <v>84</v>
      </c>
      <c r="AV256" s="15" t="s">
        <v>142</v>
      </c>
      <c r="AW256" s="15" t="s">
        <v>35</v>
      </c>
      <c r="AX256" s="15" t="s">
        <v>82</v>
      </c>
      <c r="AY256" s="257" t="s">
        <v>134</v>
      </c>
    </row>
    <row r="257" s="2" customFormat="1" ht="44.25" customHeight="1">
      <c r="A257" s="41"/>
      <c r="B257" s="42"/>
      <c r="C257" s="207" t="s">
        <v>239</v>
      </c>
      <c r="D257" s="207" t="s">
        <v>137</v>
      </c>
      <c r="E257" s="208" t="s">
        <v>333</v>
      </c>
      <c r="F257" s="209" t="s">
        <v>334</v>
      </c>
      <c r="G257" s="210" t="s">
        <v>140</v>
      </c>
      <c r="H257" s="211">
        <v>1.7450000000000001</v>
      </c>
      <c r="I257" s="212"/>
      <c r="J257" s="213">
        <f>ROUND(I257*H257,2)</f>
        <v>0</v>
      </c>
      <c r="K257" s="209" t="s">
        <v>141</v>
      </c>
      <c r="L257" s="47"/>
      <c r="M257" s="214" t="s">
        <v>19</v>
      </c>
      <c r="N257" s="215" t="s">
        <v>45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142</v>
      </c>
      <c r="AT257" s="218" t="s">
        <v>137</v>
      </c>
      <c r="AU257" s="218" t="s">
        <v>84</v>
      </c>
      <c r="AY257" s="20" t="s">
        <v>134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82</v>
      </c>
      <c r="BK257" s="219">
        <f>ROUND(I257*H257,2)</f>
        <v>0</v>
      </c>
      <c r="BL257" s="20" t="s">
        <v>142</v>
      </c>
      <c r="BM257" s="218" t="s">
        <v>335</v>
      </c>
    </row>
    <row r="258" s="2" customFormat="1">
      <c r="A258" s="41"/>
      <c r="B258" s="42"/>
      <c r="C258" s="43"/>
      <c r="D258" s="220" t="s">
        <v>143</v>
      </c>
      <c r="E258" s="43"/>
      <c r="F258" s="221" t="s">
        <v>336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143</v>
      </c>
      <c r="AU258" s="20" t="s">
        <v>84</v>
      </c>
    </row>
    <row r="259" s="13" customFormat="1">
      <c r="A259" s="13"/>
      <c r="B259" s="225"/>
      <c r="C259" s="226"/>
      <c r="D259" s="227" t="s">
        <v>145</v>
      </c>
      <c r="E259" s="228" t="s">
        <v>19</v>
      </c>
      <c r="F259" s="229" t="s">
        <v>146</v>
      </c>
      <c r="G259" s="226"/>
      <c r="H259" s="228" t="s">
        <v>19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145</v>
      </c>
      <c r="AU259" s="235" t="s">
        <v>84</v>
      </c>
      <c r="AV259" s="13" t="s">
        <v>82</v>
      </c>
      <c r="AW259" s="13" t="s">
        <v>35</v>
      </c>
      <c r="AX259" s="13" t="s">
        <v>74</v>
      </c>
      <c r="AY259" s="235" t="s">
        <v>134</v>
      </c>
    </row>
    <row r="260" s="13" customFormat="1">
      <c r="A260" s="13"/>
      <c r="B260" s="225"/>
      <c r="C260" s="226"/>
      <c r="D260" s="227" t="s">
        <v>145</v>
      </c>
      <c r="E260" s="228" t="s">
        <v>19</v>
      </c>
      <c r="F260" s="229" t="s">
        <v>331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145</v>
      </c>
      <c r="AU260" s="235" t="s">
        <v>84</v>
      </c>
      <c r="AV260" s="13" t="s">
        <v>82</v>
      </c>
      <c r="AW260" s="13" t="s">
        <v>35</v>
      </c>
      <c r="AX260" s="13" t="s">
        <v>74</v>
      </c>
      <c r="AY260" s="235" t="s">
        <v>134</v>
      </c>
    </row>
    <row r="261" s="14" customFormat="1">
      <c r="A261" s="14"/>
      <c r="B261" s="236"/>
      <c r="C261" s="237"/>
      <c r="D261" s="227" t="s">
        <v>145</v>
      </c>
      <c r="E261" s="238" t="s">
        <v>19</v>
      </c>
      <c r="F261" s="239" t="s">
        <v>337</v>
      </c>
      <c r="G261" s="237"/>
      <c r="H261" s="240">
        <v>0.85499999999999998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145</v>
      </c>
      <c r="AU261" s="246" t="s">
        <v>84</v>
      </c>
      <c r="AV261" s="14" t="s">
        <v>84</v>
      </c>
      <c r="AW261" s="14" t="s">
        <v>35</v>
      </c>
      <c r="AX261" s="14" t="s">
        <v>74</v>
      </c>
      <c r="AY261" s="246" t="s">
        <v>134</v>
      </c>
    </row>
    <row r="262" s="14" customFormat="1">
      <c r="A262" s="14"/>
      <c r="B262" s="236"/>
      <c r="C262" s="237"/>
      <c r="D262" s="227" t="s">
        <v>145</v>
      </c>
      <c r="E262" s="238" t="s">
        <v>19</v>
      </c>
      <c r="F262" s="239" t="s">
        <v>338</v>
      </c>
      <c r="G262" s="237"/>
      <c r="H262" s="240">
        <v>0.89000000000000001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145</v>
      </c>
      <c r="AU262" s="246" t="s">
        <v>84</v>
      </c>
      <c r="AV262" s="14" t="s">
        <v>84</v>
      </c>
      <c r="AW262" s="14" t="s">
        <v>35</v>
      </c>
      <c r="AX262" s="14" t="s">
        <v>74</v>
      </c>
      <c r="AY262" s="246" t="s">
        <v>134</v>
      </c>
    </row>
    <row r="263" s="15" customFormat="1">
      <c r="A263" s="15"/>
      <c r="B263" s="247"/>
      <c r="C263" s="248"/>
      <c r="D263" s="227" t="s">
        <v>145</v>
      </c>
      <c r="E263" s="249" t="s">
        <v>19</v>
      </c>
      <c r="F263" s="250" t="s">
        <v>150</v>
      </c>
      <c r="G263" s="248"/>
      <c r="H263" s="251">
        <v>1.7450000000000001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145</v>
      </c>
      <c r="AU263" s="257" t="s">
        <v>84</v>
      </c>
      <c r="AV263" s="15" t="s">
        <v>142</v>
      </c>
      <c r="AW263" s="15" t="s">
        <v>35</v>
      </c>
      <c r="AX263" s="15" t="s">
        <v>82</v>
      </c>
      <c r="AY263" s="257" t="s">
        <v>134</v>
      </c>
    </row>
    <row r="264" s="2" customFormat="1" ht="24.15" customHeight="1">
      <c r="A264" s="41"/>
      <c r="B264" s="42"/>
      <c r="C264" s="207" t="s">
        <v>339</v>
      </c>
      <c r="D264" s="207" t="s">
        <v>137</v>
      </c>
      <c r="E264" s="208" t="s">
        <v>340</v>
      </c>
      <c r="F264" s="209" t="s">
        <v>341</v>
      </c>
      <c r="G264" s="210" t="s">
        <v>140</v>
      </c>
      <c r="H264" s="211">
        <v>3.2450000000000001</v>
      </c>
      <c r="I264" s="212"/>
      <c r="J264" s="213">
        <f>ROUND(I264*H264,2)</f>
        <v>0</v>
      </c>
      <c r="K264" s="209" t="s">
        <v>141</v>
      </c>
      <c r="L264" s="47"/>
      <c r="M264" s="214" t="s">
        <v>19</v>
      </c>
      <c r="N264" s="215" t="s">
        <v>45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142</v>
      </c>
      <c r="AT264" s="218" t="s">
        <v>137</v>
      </c>
      <c r="AU264" s="218" t="s">
        <v>84</v>
      </c>
      <c r="AY264" s="20" t="s">
        <v>134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82</v>
      </c>
      <c r="BK264" s="219">
        <f>ROUND(I264*H264,2)</f>
        <v>0</v>
      </c>
      <c r="BL264" s="20" t="s">
        <v>142</v>
      </c>
      <c r="BM264" s="218" t="s">
        <v>342</v>
      </c>
    </row>
    <row r="265" s="2" customFormat="1">
      <c r="A265" s="41"/>
      <c r="B265" s="42"/>
      <c r="C265" s="43"/>
      <c r="D265" s="220" t="s">
        <v>143</v>
      </c>
      <c r="E265" s="43"/>
      <c r="F265" s="221" t="s">
        <v>343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143</v>
      </c>
      <c r="AU265" s="20" t="s">
        <v>84</v>
      </c>
    </row>
    <row r="266" s="13" customFormat="1">
      <c r="A266" s="13"/>
      <c r="B266" s="225"/>
      <c r="C266" s="226"/>
      <c r="D266" s="227" t="s">
        <v>145</v>
      </c>
      <c r="E266" s="228" t="s">
        <v>19</v>
      </c>
      <c r="F266" s="229" t="s">
        <v>146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145</v>
      </c>
      <c r="AU266" s="235" t="s">
        <v>84</v>
      </c>
      <c r="AV266" s="13" t="s">
        <v>82</v>
      </c>
      <c r="AW266" s="13" t="s">
        <v>35</v>
      </c>
      <c r="AX266" s="13" t="s">
        <v>74</v>
      </c>
      <c r="AY266" s="235" t="s">
        <v>134</v>
      </c>
    </row>
    <row r="267" s="13" customFormat="1">
      <c r="A267" s="13"/>
      <c r="B267" s="225"/>
      <c r="C267" s="226"/>
      <c r="D267" s="227" t="s">
        <v>145</v>
      </c>
      <c r="E267" s="228" t="s">
        <v>19</v>
      </c>
      <c r="F267" s="229" t="s">
        <v>253</v>
      </c>
      <c r="G267" s="226"/>
      <c r="H267" s="228" t="s">
        <v>19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145</v>
      </c>
      <c r="AU267" s="235" t="s">
        <v>84</v>
      </c>
      <c r="AV267" s="13" t="s">
        <v>82</v>
      </c>
      <c r="AW267" s="13" t="s">
        <v>35</v>
      </c>
      <c r="AX267" s="13" t="s">
        <v>74</v>
      </c>
      <c r="AY267" s="235" t="s">
        <v>134</v>
      </c>
    </row>
    <row r="268" s="14" customFormat="1">
      <c r="A268" s="14"/>
      <c r="B268" s="236"/>
      <c r="C268" s="237"/>
      <c r="D268" s="227" t="s">
        <v>145</v>
      </c>
      <c r="E268" s="238" t="s">
        <v>19</v>
      </c>
      <c r="F268" s="239" t="s">
        <v>344</v>
      </c>
      <c r="G268" s="237"/>
      <c r="H268" s="240">
        <v>3.2450000000000001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145</v>
      </c>
      <c r="AU268" s="246" t="s">
        <v>84</v>
      </c>
      <c r="AV268" s="14" t="s">
        <v>84</v>
      </c>
      <c r="AW268" s="14" t="s">
        <v>35</v>
      </c>
      <c r="AX268" s="14" t="s">
        <v>74</v>
      </c>
      <c r="AY268" s="246" t="s">
        <v>134</v>
      </c>
    </row>
    <row r="269" s="15" customFormat="1">
      <c r="A269" s="15"/>
      <c r="B269" s="247"/>
      <c r="C269" s="248"/>
      <c r="D269" s="227" t="s">
        <v>145</v>
      </c>
      <c r="E269" s="249" t="s">
        <v>19</v>
      </c>
      <c r="F269" s="250" t="s">
        <v>150</v>
      </c>
      <c r="G269" s="248"/>
      <c r="H269" s="251">
        <v>3.2450000000000001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145</v>
      </c>
      <c r="AU269" s="257" t="s">
        <v>84</v>
      </c>
      <c r="AV269" s="15" t="s">
        <v>142</v>
      </c>
      <c r="AW269" s="15" t="s">
        <v>35</v>
      </c>
      <c r="AX269" s="15" t="s">
        <v>82</v>
      </c>
      <c r="AY269" s="257" t="s">
        <v>134</v>
      </c>
    </row>
    <row r="270" s="2" customFormat="1" ht="37.8" customHeight="1">
      <c r="A270" s="41"/>
      <c r="B270" s="42"/>
      <c r="C270" s="207" t="s">
        <v>245</v>
      </c>
      <c r="D270" s="207" t="s">
        <v>137</v>
      </c>
      <c r="E270" s="208" t="s">
        <v>345</v>
      </c>
      <c r="F270" s="209" t="s">
        <v>346</v>
      </c>
      <c r="G270" s="210" t="s">
        <v>140</v>
      </c>
      <c r="H270" s="211">
        <v>3.2450000000000001</v>
      </c>
      <c r="I270" s="212"/>
      <c r="J270" s="213">
        <f>ROUND(I270*H270,2)</f>
        <v>0</v>
      </c>
      <c r="K270" s="209" t="s">
        <v>141</v>
      </c>
      <c r="L270" s="47"/>
      <c r="M270" s="214" t="s">
        <v>19</v>
      </c>
      <c r="N270" s="215" t="s">
        <v>45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142</v>
      </c>
      <c r="AT270" s="218" t="s">
        <v>137</v>
      </c>
      <c r="AU270" s="218" t="s">
        <v>84</v>
      </c>
      <c r="AY270" s="20" t="s">
        <v>134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82</v>
      </c>
      <c r="BK270" s="219">
        <f>ROUND(I270*H270,2)</f>
        <v>0</v>
      </c>
      <c r="BL270" s="20" t="s">
        <v>142</v>
      </c>
      <c r="BM270" s="218" t="s">
        <v>347</v>
      </c>
    </row>
    <row r="271" s="2" customFormat="1">
      <c r="A271" s="41"/>
      <c r="B271" s="42"/>
      <c r="C271" s="43"/>
      <c r="D271" s="220" t="s">
        <v>143</v>
      </c>
      <c r="E271" s="43"/>
      <c r="F271" s="221" t="s">
        <v>348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143</v>
      </c>
      <c r="AU271" s="20" t="s">
        <v>84</v>
      </c>
    </row>
    <row r="272" s="2" customFormat="1" ht="44.25" customHeight="1">
      <c r="A272" s="41"/>
      <c r="B272" s="42"/>
      <c r="C272" s="207" t="s">
        <v>349</v>
      </c>
      <c r="D272" s="207" t="s">
        <v>137</v>
      </c>
      <c r="E272" s="208" t="s">
        <v>350</v>
      </c>
      <c r="F272" s="209" t="s">
        <v>351</v>
      </c>
      <c r="G272" s="210" t="s">
        <v>166</v>
      </c>
      <c r="H272" s="211">
        <v>24.173999999999999</v>
      </c>
      <c r="I272" s="212"/>
      <c r="J272" s="213">
        <f>ROUND(I272*H272,2)</f>
        <v>0</v>
      </c>
      <c r="K272" s="209" t="s">
        <v>141</v>
      </c>
      <c r="L272" s="47"/>
      <c r="M272" s="214" t="s">
        <v>19</v>
      </c>
      <c r="N272" s="215" t="s">
        <v>45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142</v>
      </c>
      <c r="AT272" s="218" t="s">
        <v>137</v>
      </c>
      <c r="AU272" s="218" t="s">
        <v>84</v>
      </c>
      <c r="AY272" s="20" t="s">
        <v>134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82</v>
      </c>
      <c r="BK272" s="219">
        <f>ROUND(I272*H272,2)</f>
        <v>0</v>
      </c>
      <c r="BL272" s="20" t="s">
        <v>142</v>
      </c>
      <c r="BM272" s="218" t="s">
        <v>352</v>
      </c>
    </row>
    <row r="273" s="2" customFormat="1">
      <c r="A273" s="41"/>
      <c r="B273" s="42"/>
      <c r="C273" s="43"/>
      <c r="D273" s="220" t="s">
        <v>143</v>
      </c>
      <c r="E273" s="43"/>
      <c r="F273" s="221" t="s">
        <v>353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143</v>
      </c>
      <c r="AU273" s="20" t="s">
        <v>84</v>
      </c>
    </row>
    <row r="274" s="13" customFormat="1">
      <c r="A274" s="13"/>
      <c r="B274" s="225"/>
      <c r="C274" s="226"/>
      <c r="D274" s="227" t="s">
        <v>145</v>
      </c>
      <c r="E274" s="228" t="s">
        <v>19</v>
      </c>
      <c r="F274" s="229" t="s">
        <v>146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145</v>
      </c>
      <c r="AU274" s="235" t="s">
        <v>84</v>
      </c>
      <c r="AV274" s="13" t="s">
        <v>82</v>
      </c>
      <c r="AW274" s="13" t="s">
        <v>35</v>
      </c>
      <c r="AX274" s="13" t="s">
        <v>74</v>
      </c>
      <c r="AY274" s="235" t="s">
        <v>134</v>
      </c>
    </row>
    <row r="275" s="13" customFormat="1">
      <c r="A275" s="13"/>
      <c r="B275" s="225"/>
      <c r="C275" s="226"/>
      <c r="D275" s="227" t="s">
        <v>145</v>
      </c>
      <c r="E275" s="228" t="s">
        <v>19</v>
      </c>
      <c r="F275" s="229" t="s">
        <v>253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145</v>
      </c>
      <c r="AU275" s="235" t="s">
        <v>84</v>
      </c>
      <c r="AV275" s="13" t="s">
        <v>82</v>
      </c>
      <c r="AW275" s="13" t="s">
        <v>35</v>
      </c>
      <c r="AX275" s="13" t="s">
        <v>74</v>
      </c>
      <c r="AY275" s="235" t="s">
        <v>134</v>
      </c>
    </row>
    <row r="276" s="14" customFormat="1">
      <c r="A276" s="14"/>
      <c r="B276" s="236"/>
      <c r="C276" s="237"/>
      <c r="D276" s="227" t="s">
        <v>145</v>
      </c>
      <c r="E276" s="238" t="s">
        <v>19</v>
      </c>
      <c r="F276" s="239" t="s">
        <v>354</v>
      </c>
      <c r="G276" s="237"/>
      <c r="H276" s="240">
        <v>24.173999999999999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145</v>
      </c>
      <c r="AU276" s="246" t="s">
        <v>84</v>
      </c>
      <c r="AV276" s="14" t="s">
        <v>84</v>
      </c>
      <c r="AW276" s="14" t="s">
        <v>35</v>
      </c>
      <c r="AX276" s="14" t="s">
        <v>74</v>
      </c>
      <c r="AY276" s="246" t="s">
        <v>134</v>
      </c>
    </row>
    <row r="277" s="15" customFormat="1">
      <c r="A277" s="15"/>
      <c r="B277" s="247"/>
      <c r="C277" s="248"/>
      <c r="D277" s="227" t="s">
        <v>145</v>
      </c>
      <c r="E277" s="249" t="s">
        <v>19</v>
      </c>
      <c r="F277" s="250" t="s">
        <v>150</v>
      </c>
      <c r="G277" s="248"/>
      <c r="H277" s="251">
        <v>24.173999999999999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7" t="s">
        <v>145</v>
      </c>
      <c r="AU277" s="257" t="s">
        <v>84</v>
      </c>
      <c r="AV277" s="15" t="s">
        <v>142</v>
      </c>
      <c r="AW277" s="15" t="s">
        <v>35</v>
      </c>
      <c r="AX277" s="15" t="s">
        <v>82</v>
      </c>
      <c r="AY277" s="257" t="s">
        <v>134</v>
      </c>
    </row>
    <row r="278" s="2" customFormat="1" ht="44.25" customHeight="1">
      <c r="A278" s="41"/>
      <c r="B278" s="42"/>
      <c r="C278" s="207" t="s">
        <v>251</v>
      </c>
      <c r="D278" s="207" t="s">
        <v>137</v>
      </c>
      <c r="E278" s="208" t="s">
        <v>355</v>
      </c>
      <c r="F278" s="209" t="s">
        <v>356</v>
      </c>
      <c r="G278" s="210" t="s">
        <v>166</v>
      </c>
      <c r="H278" s="211">
        <v>4.6980000000000004</v>
      </c>
      <c r="I278" s="212"/>
      <c r="J278" s="213">
        <f>ROUND(I278*H278,2)</f>
        <v>0</v>
      </c>
      <c r="K278" s="209" t="s">
        <v>141</v>
      </c>
      <c r="L278" s="47"/>
      <c r="M278" s="214" t="s">
        <v>19</v>
      </c>
      <c r="N278" s="215" t="s">
        <v>45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142</v>
      </c>
      <c r="AT278" s="218" t="s">
        <v>137</v>
      </c>
      <c r="AU278" s="218" t="s">
        <v>84</v>
      </c>
      <c r="AY278" s="20" t="s">
        <v>134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82</v>
      </c>
      <c r="BK278" s="219">
        <f>ROUND(I278*H278,2)</f>
        <v>0</v>
      </c>
      <c r="BL278" s="20" t="s">
        <v>142</v>
      </c>
      <c r="BM278" s="218" t="s">
        <v>357</v>
      </c>
    </row>
    <row r="279" s="2" customFormat="1">
      <c r="A279" s="41"/>
      <c r="B279" s="42"/>
      <c r="C279" s="43"/>
      <c r="D279" s="220" t="s">
        <v>143</v>
      </c>
      <c r="E279" s="43"/>
      <c r="F279" s="221" t="s">
        <v>358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143</v>
      </c>
      <c r="AU279" s="20" t="s">
        <v>84</v>
      </c>
    </row>
    <row r="280" s="13" customFormat="1">
      <c r="A280" s="13"/>
      <c r="B280" s="225"/>
      <c r="C280" s="226"/>
      <c r="D280" s="227" t="s">
        <v>145</v>
      </c>
      <c r="E280" s="228" t="s">
        <v>19</v>
      </c>
      <c r="F280" s="229" t="s">
        <v>146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145</v>
      </c>
      <c r="AU280" s="235" t="s">
        <v>84</v>
      </c>
      <c r="AV280" s="13" t="s">
        <v>82</v>
      </c>
      <c r="AW280" s="13" t="s">
        <v>35</v>
      </c>
      <c r="AX280" s="13" t="s">
        <v>74</v>
      </c>
      <c r="AY280" s="235" t="s">
        <v>134</v>
      </c>
    </row>
    <row r="281" s="13" customFormat="1">
      <c r="A281" s="13"/>
      <c r="B281" s="225"/>
      <c r="C281" s="226"/>
      <c r="D281" s="227" t="s">
        <v>145</v>
      </c>
      <c r="E281" s="228" t="s">
        <v>19</v>
      </c>
      <c r="F281" s="229" t="s">
        <v>359</v>
      </c>
      <c r="G281" s="226"/>
      <c r="H281" s="228" t="s">
        <v>19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145</v>
      </c>
      <c r="AU281" s="235" t="s">
        <v>84</v>
      </c>
      <c r="AV281" s="13" t="s">
        <v>82</v>
      </c>
      <c r="AW281" s="13" t="s">
        <v>35</v>
      </c>
      <c r="AX281" s="13" t="s">
        <v>74</v>
      </c>
      <c r="AY281" s="235" t="s">
        <v>134</v>
      </c>
    </row>
    <row r="282" s="14" customFormat="1">
      <c r="A282" s="14"/>
      <c r="B282" s="236"/>
      <c r="C282" s="237"/>
      <c r="D282" s="227" t="s">
        <v>145</v>
      </c>
      <c r="E282" s="238" t="s">
        <v>19</v>
      </c>
      <c r="F282" s="239" t="s">
        <v>360</v>
      </c>
      <c r="G282" s="237"/>
      <c r="H282" s="240">
        <v>4.6980000000000004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145</v>
      </c>
      <c r="AU282" s="246" t="s">
        <v>84</v>
      </c>
      <c r="AV282" s="14" t="s">
        <v>84</v>
      </c>
      <c r="AW282" s="14" t="s">
        <v>35</v>
      </c>
      <c r="AX282" s="14" t="s">
        <v>74</v>
      </c>
      <c r="AY282" s="246" t="s">
        <v>134</v>
      </c>
    </row>
    <row r="283" s="15" customFormat="1">
      <c r="A283" s="15"/>
      <c r="B283" s="247"/>
      <c r="C283" s="248"/>
      <c r="D283" s="227" t="s">
        <v>145</v>
      </c>
      <c r="E283" s="249" t="s">
        <v>19</v>
      </c>
      <c r="F283" s="250" t="s">
        <v>150</v>
      </c>
      <c r="G283" s="248"/>
      <c r="H283" s="251">
        <v>4.6980000000000004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145</v>
      </c>
      <c r="AU283" s="257" t="s">
        <v>84</v>
      </c>
      <c r="AV283" s="15" t="s">
        <v>142</v>
      </c>
      <c r="AW283" s="15" t="s">
        <v>35</v>
      </c>
      <c r="AX283" s="15" t="s">
        <v>82</v>
      </c>
      <c r="AY283" s="257" t="s">
        <v>134</v>
      </c>
    </row>
    <row r="284" s="2" customFormat="1" ht="37.8" customHeight="1">
      <c r="A284" s="41"/>
      <c r="B284" s="42"/>
      <c r="C284" s="207" t="s">
        <v>361</v>
      </c>
      <c r="D284" s="207" t="s">
        <v>137</v>
      </c>
      <c r="E284" s="208" t="s">
        <v>362</v>
      </c>
      <c r="F284" s="209" t="s">
        <v>363</v>
      </c>
      <c r="G284" s="210" t="s">
        <v>166</v>
      </c>
      <c r="H284" s="211">
        <v>21.007999999999999</v>
      </c>
      <c r="I284" s="212"/>
      <c r="J284" s="213">
        <f>ROUND(I284*H284,2)</f>
        <v>0</v>
      </c>
      <c r="K284" s="209" t="s">
        <v>141</v>
      </c>
      <c r="L284" s="47"/>
      <c r="M284" s="214" t="s">
        <v>19</v>
      </c>
      <c r="N284" s="215" t="s">
        <v>45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142</v>
      </c>
      <c r="AT284" s="218" t="s">
        <v>137</v>
      </c>
      <c r="AU284" s="218" t="s">
        <v>84</v>
      </c>
      <c r="AY284" s="20" t="s">
        <v>134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82</v>
      </c>
      <c r="BK284" s="219">
        <f>ROUND(I284*H284,2)</f>
        <v>0</v>
      </c>
      <c r="BL284" s="20" t="s">
        <v>142</v>
      </c>
      <c r="BM284" s="218" t="s">
        <v>364</v>
      </c>
    </row>
    <row r="285" s="2" customFormat="1">
      <c r="A285" s="41"/>
      <c r="B285" s="42"/>
      <c r="C285" s="43"/>
      <c r="D285" s="220" t="s">
        <v>143</v>
      </c>
      <c r="E285" s="43"/>
      <c r="F285" s="221" t="s">
        <v>365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143</v>
      </c>
      <c r="AU285" s="20" t="s">
        <v>84</v>
      </c>
    </row>
    <row r="286" s="13" customFormat="1">
      <c r="A286" s="13"/>
      <c r="B286" s="225"/>
      <c r="C286" s="226"/>
      <c r="D286" s="227" t="s">
        <v>145</v>
      </c>
      <c r="E286" s="228" t="s">
        <v>19</v>
      </c>
      <c r="F286" s="229" t="s">
        <v>146</v>
      </c>
      <c r="G286" s="226"/>
      <c r="H286" s="228" t="s">
        <v>19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145</v>
      </c>
      <c r="AU286" s="235" t="s">
        <v>84</v>
      </c>
      <c r="AV286" s="13" t="s">
        <v>82</v>
      </c>
      <c r="AW286" s="13" t="s">
        <v>35</v>
      </c>
      <c r="AX286" s="13" t="s">
        <v>74</v>
      </c>
      <c r="AY286" s="235" t="s">
        <v>134</v>
      </c>
    </row>
    <row r="287" s="13" customFormat="1">
      <c r="A287" s="13"/>
      <c r="B287" s="225"/>
      <c r="C287" s="226"/>
      <c r="D287" s="227" t="s">
        <v>145</v>
      </c>
      <c r="E287" s="228" t="s">
        <v>19</v>
      </c>
      <c r="F287" s="229" t="s">
        <v>359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145</v>
      </c>
      <c r="AU287" s="235" t="s">
        <v>84</v>
      </c>
      <c r="AV287" s="13" t="s">
        <v>82</v>
      </c>
      <c r="AW287" s="13" t="s">
        <v>35</v>
      </c>
      <c r="AX287" s="13" t="s">
        <v>74</v>
      </c>
      <c r="AY287" s="235" t="s">
        <v>134</v>
      </c>
    </row>
    <row r="288" s="14" customFormat="1">
      <c r="A288" s="14"/>
      <c r="B288" s="236"/>
      <c r="C288" s="237"/>
      <c r="D288" s="227" t="s">
        <v>145</v>
      </c>
      <c r="E288" s="238" t="s">
        <v>19</v>
      </c>
      <c r="F288" s="239" t="s">
        <v>366</v>
      </c>
      <c r="G288" s="237"/>
      <c r="H288" s="240">
        <v>15.554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145</v>
      </c>
      <c r="AU288" s="246" t="s">
        <v>84</v>
      </c>
      <c r="AV288" s="14" t="s">
        <v>84</v>
      </c>
      <c r="AW288" s="14" t="s">
        <v>35</v>
      </c>
      <c r="AX288" s="14" t="s">
        <v>74</v>
      </c>
      <c r="AY288" s="246" t="s">
        <v>134</v>
      </c>
    </row>
    <row r="289" s="14" customFormat="1">
      <c r="A289" s="14"/>
      <c r="B289" s="236"/>
      <c r="C289" s="237"/>
      <c r="D289" s="227" t="s">
        <v>145</v>
      </c>
      <c r="E289" s="238" t="s">
        <v>19</v>
      </c>
      <c r="F289" s="239" t="s">
        <v>367</v>
      </c>
      <c r="G289" s="237"/>
      <c r="H289" s="240">
        <v>1.8180000000000001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145</v>
      </c>
      <c r="AU289" s="246" t="s">
        <v>84</v>
      </c>
      <c r="AV289" s="14" t="s">
        <v>84</v>
      </c>
      <c r="AW289" s="14" t="s">
        <v>35</v>
      </c>
      <c r="AX289" s="14" t="s">
        <v>74</v>
      </c>
      <c r="AY289" s="246" t="s">
        <v>134</v>
      </c>
    </row>
    <row r="290" s="13" customFormat="1">
      <c r="A290" s="13"/>
      <c r="B290" s="225"/>
      <c r="C290" s="226"/>
      <c r="D290" s="227" t="s">
        <v>145</v>
      </c>
      <c r="E290" s="228" t="s">
        <v>19</v>
      </c>
      <c r="F290" s="229" t="s">
        <v>324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145</v>
      </c>
      <c r="AU290" s="235" t="s">
        <v>84</v>
      </c>
      <c r="AV290" s="13" t="s">
        <v>82</v>
      </c>
      <c r="AW290" s="13" t="s">
        <v>35</v>
      </c>
      <c r="AX290" s="13" t="s">
        <v>74</v>
      </c>
      <c r="AY290" s="235" t="s">
        <v>134</v>
      </c>
    </row>
    <row r="291" s="14" customFormat="1">
      <c r="A291" s="14"/>
      <c r="B291" s="236"/>
      <c r="C291" s="237"/>
      <c r="D291" s="227" t="s">
        <v>145</v>
      </c>
      <c r="E291" s="238" t="s">
        <v>19</v>
      </c>
      <c r="F291" s="239" t="s">
        <v>368</v>
      </c>
      <c r="G291" s="237"/>
      <c r="H291" s="240">
        <v>3.6360000000000001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145</v>
      </c>
      <c r="AU291" s="246" t="s">
        <v>84</v>
      </c>
      <c r="AV291" s="14" t="s">
        <v>84</v>
      </c>
      <c r="AW291" s="14" t="s">
        <v>35</v>
      </c>
      <c r="AX291" s="14" t="s">
        <v>74</v>
      </c>
      <c r="AY291" s="246" t="s">
        <v>134</v>
      </c>
    </row>
    <row r="292" s="15" customFormat="1">
      <c r="A292" s="15"/>
      <c r="B292" s="247"/>
      <c r="C292" s="248"/>
      <c r="D292" s="227" t="s">
        <v>145</v>
      </c>
      <c r="E292" s="249" t="s">
        <v>19</v>
      </c>
      <c r="F292" s="250" t="s">
        <v>150</v>
      </c>
      <c r="G292" s="248"/>
      <c r="H292" s="251">
        <v>21.007999999999999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7" t="s">
        <v>145</v>
      </c>
      <c r="AU292" s="257" t="s">
        <v>84</v>
      </c>
      <c r="AV292" s="15" t="s">
        <v>142</v>
      </c>
      <c r="AW292" s="15" t="s">
        <v>35</v>
      </c>
      <c r="AX292" s="15" t="s">
        <v>82</v>
      </c>
      <c r="AY292" s="257" t="s">
        <v>134</v>
      </c>
    </row>
    <row r="293" s="2" customFormat="1" ht="37.8" customHeight="1">
      <c r="A293" s="41"/>
      <c r="B293" s="42"/>
      <c r="C293" s="207" t="s">
        <v>258</v>
      </c>
      <c r="D293" s="207" t="s">
        <v>137</v>
      </c>
      <c r="E293" s="208" t="s">
        <v>369</v>
      </c>
      <c r="F293" s="209" t="s">
        <v>370</v>
      </c>
      <c r="G293" s="210" t="s">
        <v>166</v>
      </c>
      <c r="H293" s="211">
        <v>11.039</v>
      </c>
      <c r="I293" s="212"/>
      <c r="J293" s="213">
        <f>ROUND(I293*H293,2)</f>
        <v>0</v>
      </c>
      <c r="K293" s="209" t="s">
        <v>141</v>
      </c>
      <c r="L293" s="47"/>
      <c r="M293" s="214" t="s">
        <v>19</v>
      </c>
      <c r="N293" s="215" t="s">
        <v>45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142</v>
      </c>
      <c r="AT293" s="218" t="s">
        <v>137</v>
      </c>
      <c r="AU293" s="218" t="s">
        <v>84</v>
      </c>
      <c r="AY293" s="20" t="s">
        <v>134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82</v>
      </c>
      <c r="BK293" s="219">
        <f>ROUND(I293*H293,2)</f>
        <v>0</v>
      </c>
      <c r="BL293" s="20" t="s">
        <v>142</v>
      </c>
      <c r="BM293" s="218" t="s">
        <v>371</v>
      </c>
    </row>
    <row r="294" s="2" customFormat="1">
      <c r="A294" s="41"/>
      <c r="B294" s="42"/>
      <c r="C294" s="43"/>
      <c r="D294" s="220" t="s">
        <v>143</v>
      </c>
      <c r="E294" s="43"/>
      <c r="F294" s="221" t="s">
        <v>372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143</v>
      </c>
      <c r="AU294" s="20" t="s">
        <v>84</v>
      </c>
    </row>
    <row r="295" s="13" customFormat="1">
      <c r="A295" s="13"/>
      <c r="B295" s="225"/>
      <c r="C295" s="226"/>
      <c r="D295" s="227" t="s">
        <v>145</v>
      </c>
      <c r="E295" s="228" t="s">
        <v>19</v>
      </c>
      <c r="F295" s="229" t="s">
        <v>146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145</v>
      </c>
      <c r="AU295" s="235" t="s">
        <v>84</v>
      </c>
      <c r="AV295" s="13" t="s">
        <v>82</v>
      </c>
      <c r="AW295" s="13" t="s">
        <v>35</v>
      </c>
      <c r="AX295" s="13" t="s">
        <v>74</v>
      </c>
      <c r="AY295" s="235" t="s">
        <v>134</v>
      </c>
    </row>
    <row r="296" s="13" customFormat="1">
      <c r="A296" s="13"/>
      <c r="B296" s="225"/>
      <c r="C296" s="226"/>
      <c r="D296" s="227" t="s">
        <v>145</v>
      </c>
      <c r="E296" s="228" t="s">
        <v>19</v>
      </c>
      <c r="F296" s="229" t="s">
        <v>359</v>
      </c>
      <c r="G296" s="226"/>
      <c r="H296" s="228" t="s">
        <v>19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145</v>
      </c>
      <c r="AU296" s="235" t="s">
        <v>84</v>
      </c>
      <c r="AV296" s="13" t="s">
        <v>82</v>
      </c>
      <c r="AW296" s="13" t="s">
        <v>35</v>
      </c>
      <c r="AX296" s="13" t="s">
        <v>74</v>
      </c>
      <c r="AY296" s="235" t="s">
        <v>134</v>
      </c>
    </row>
    <row r="297" s="14" customFormat="1">
      <c r="A297" s="14"/>
      <c r="B297" s="236"/>
      <c r="C297" s="237"/>
      <c r="D297" s="227" t="s">
        <v>145</v>
      </c>
      <c r="E297" s="238" t="s">
        <v>19</v>
      </c>
      <c r="F297" s="239" t="s">
        <v>373</v>
      </c>
      <c r="G297" s="237"/>
      <c r="H297" s="240">
        <v>2.02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145</v>
      </c>
      <c r="AU297" s="246" t="s">
        <v>84</v>
      </c>
      <c r="AV297" s="14" t="s">
        <v>84</v>
      </c>
      <c r="AW297" s="14" t="s">
        <v>35</v>
      </c>
      <c r="AX297" s="14" t="s">
        <v>74</v>
      </c>
      <c r="AY297" s="246" t="s">
        <v>134</v>
      </c>
    </row>
    <row r="298" s="14" customFormat="1">
      <c r="A298" s="14"/>
      <c r="B298" s="236"/>
      <c r="C298" s="237"/>
      <c r="D298" s="227" t="s">
        <v>145</v>
      </c>
      <c r="E298" s="238" t="s">
        <v>19</v>
      </c>
      <c r="F298" s="239" t="s">
        <v>374</v>
      </c>
      <c r="G298" s="237"/>
      <c r="H298" s="240">
        <v>2.948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145</v>
      </c>
      <c r="AU298" s="246" t="s">
        <v>84</v>
      </c>
      <c r="AV298" s="14" t="s">
        <v>84</v>
      </c>
      <c r="AW298" s="14" t="s">
        <v>35</v>
      </c>
      <c r="AX298" s="14" t="s">
        <v>74</v>
      </c>
      <c r="AY298" s="246" t="s">
        <v>134</v>
      </c>
    </row>
    <row r="299" s="14" customFormat="1">
      <c r="A299" s="14"/>
      <c r="B299" s="236"/>
      <c r="C299" s="237"/>
      <c r="D299" s="227" t="s">
        <v>145</v>
      </c>
      <c r="E299" s="238" t="s">
        <v>19</v>
      </c>
      <c r="F299" s="239" t="s">
        <v>375</v>
      </c>
      <c r="G299" s="237"/>
      <c r="H299" s="240">
        <v>2.9969999999999999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145</v>
      </c>
      <c r="AU299" s="246" t="s">
        <v>84</v>
      </c>
      <c r="AV299" s="14" t="s">
        <v>84</v>
      </c>
      <c r="AW299" s="14" t="s">
        <v>35</v>
      </c>
      <c r="AX299" s="14" t="s">
        <v>74</v>
      </c>
      <c r="AY299" s="246" t="s">
        <v>134</v>
      </c>
    </row>
    <row r="300" s="14" customFormat="1">
      <c r="A300" s="14"/>
      <c r="B300" s="236"/>
      <c r="C300" s="237"/>
      <c r="D300" s="227" t="s">
        <v>145</v>
      </c>
      <c r="E300" s="238" t="s">
        <v>19</v>
      </c>
      <c r="F300" s="239" t="s">
        <v>376</v>
      </c>
      <c r="G300" s="237"/>
      <c r="H300" s="240">
        <v>3.0739999999999998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145</v>
      </c>
      <c r="AU300" s="246" t="s">
        <v>84</v>
      </c>
      <c r="AV300" s="14" t="s">
        <v>84</v>
      </c>
      <c r="AW300" s="14" t="s">
        <v>35</v>
      </c>
      <c r="AX300" s="14" t="s">
        <v>74</v>
      </c>
      <c r="AY300" s="246" t="s">
        <v>134</v>
      </c>
    </row>
    <row r="301" s="15" customFormat="1">
      <c r="A301" s="15"/>
      <c r="B301" s="247"/>
      <c r="C301" s="248"/>
      <c r="D301" s="227" t="s">
        <v>145</v>
      </c>
      <c r="E301" s="249" t="s">
        <v>19</v>
      </c>
      <c r="F301" s="250" t="s">
        <v>150</v>
      </c>
      <c r="G301" s="248"/>
      <c r="H301" s="251">
        <v>11.039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145</v>
      </c>
      <c r="AU301" s="257" t="s">
        <v>84</v>
      </c>
      <c r="AV301" s="15" t="s">
        <v>142</v>
      </c>
      <c r="AW301" s="15" t="s">
        <v>35</v>
      </c>
      <c r="AX301" s="15" t="s">
        <v>82</v>
      </c>
      <c r="AY301" s="257" t="s">
        <v>134</v>
      </c>
    </row>
    <row r="302" s="2" customFormat="1" ht="55.5" customHeight="1">
      <c r="A302" s="41"/>
      <c r="B302" s="42"/>
      <c r="C302" s="207" t="s">
        <v>377</v>
      </c>
      <c r="D302" s="207" t="s">
        <v>137</v>
      </c>
      <c r="E302" s="208" t="s">
        <v>378</v>
      </c>
      <c r="F302" s="209" t="s">
        <v>379</v>
      </c>
      <c r="G302" s="210" t="s">
        <v>140</v>
      </c>
      <c r="H302" s="211">
        <v>9.016</v>
      </c>
      <c r="I302" s="212"/>
      <c r="J302" s="213">
        <f>ROUND(I302*H302,2)</f>
        <v>0</v>
      </c>
      <c r="K302" s="209" t="s">
        <v>141</v>
      </c>
      <c r="L302" s="47"/>
      <c r="M302" s="214" t="s">
        <v>19</v>
      </c>
      <c r="N302" s="215" t="s">
        <v>45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142</v>
      </c>
      <c r="AT302" s="218" t="s">
        <v>137</v>
      </c>
      <c r="AU302" s="218" t="s">
        <v>84</v>
      </c>
      <c r="AY302" s="20" t="s">
        <v>134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82</v>
      </c>
      <c r="BK302" s="219">
        <f>ROUND(I302*H302,2)</f>
        <v>0</v>
      </c>
      <c r="BL302" s="20" t="s">
        <v>142</v>
      </c>
      <c r="BM302" s="218" t="s">
        <v>380</v>
      </c>
    </row>
    <row r="303" s="2" customFormat="1">
      <c r="A303" s="41"/>
      <c r="B303" s="42"/>
      <c r="C303" s="43"/>
      <c r="D303" s="220" t="s">
        <v>143</v>
      </c>
      <c r="E303" s="43"/>
      <c r="F303" s="221" t="s">
        <v>381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143</v>
      </c>
      <c r="AU303" s="20" t="s">
        <v>84</v>
      </c>
    </row>
    <row r="304" s="13" customFormat="1">
      <c r="A304" s="13"/>
      <c r="B304" s="225"/>
      <c r="C304" s="226"/>
      <c r="D304" s="227" t="s">
        <v>145</v>
      </c>
      <c r="E304" s="228" t="s">
        <v>19</v>
      </c>
      <c r="F304" s="229" t="s">
        <v>146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145</v>
      </c>
      <c r="AU304" s="235" t="s">
        <v>84</v>
      </c>
      <c r="AV304" s="13" t="s">
        <v>82</v>
      </c>
      <c r="AW304" s="13" t="s">
        <v>35</v>
      </c>
      <c r="AX304" s="13" t="s">
        <v>74</v>
      </c>
      <c r="AY304" s="235" t="s">
        <v>134</v>
      </c>
    </row>
    <row r="305" s="13" customFormat="1">
      <c r="A305" s="13"/>
      <c r="B305" s="225"/>
      <c r="C305" s="226"/>
      <c r="D305" s="227" t="s">
        <v>145</v>
      </c>
      <c r="E305" s="228" t="s">
        <v>19</v>
      </c>
      <c r="F305" s="229" t="s">
        <v>331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145</v>
      </c>
      <c r="AU305" s="235" t="s">
        <v>84</v>
      </c>
      <c r="AV305" s="13" t="s">
        <v>82</v>
      </c>
      <c r="AW305" s="13" t="s">
        <v>35</v>
      </c>
      <c r="AX305" s="13" t="s">
        <v>74</v>
      </c>
      <c r="AY305" s="235" t="s">
        <v>134</v>
      </c>
    </row>
    <row r="306" s="14" customFormat="1">
      <c r="A306" s="14"/>
      <c r="B306" s="236"/>
      <c r="C306" s="237"/>
      <c r="D306" s="227" t="s">
        <v>145</v>
      </c>
      <c r="E306" s="238" t="s">
        <v>19</v>
      </c>
      <c r="F306" s="239" t="s">
        <v>382</v>
      </c>
      <c r="G306" s="237"/>
      <c r="H306" s="240">
        <v>3.4399999999999999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145</v>
      </c>
      <c r="AU306" s="246" t="s">
        <v>84</v>
      </c>
      <c r="AV306" s="14" t="s">
        <v>84</v>
      </c>
      <c r="AW306" s="14" t="s">
        <v>35</v>
      </c>
      <c r="AX306" s="14" t="s">
        <v>74</v>
      </c>
      <c r="AY306" s="246" t="s">
        <v>134</v>
      </c>
    </row>
    <row r="307" s="14" customFormat="1">
      <c r="A307" s="14"/>
      <c r="B307" s="236"/>
      <c r="C307" s="237"/>
      <c r="D307" s="227" t="s">
        <v>145</v>
      </c>
      <c r="E307" s="238" t="s">
        <v>19</v>
      </c>
      <c r="F307" s="239" t="s">
        <v>383</v>
      </c>
      <c r="G307" s="237"/>
      <c r="H307" s="240">
        <v>2.4809999999999999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145</v>
      </c>
      <c r="AU307" s="246" t="s">
        <v>84</v>
      </c>
      <c r="AV307" s="14" t="s">
        <v>84</v>
      </c>
      <c r="AW307" s="14" t="s">
        <v>35</v>
      </c>
      <c r="AX307" s="14" t="s">
        <v>74</v>
      </c>
      <c r="AY307" s="246" t="s">
        <v>134</v>
      </c>
    </row>
    <row r="308" s="16" customFormat="1">
      <c r="A308" s="16"/>
      <c r="B308" s="268"/>
      <c r="C308" s="269"/>
      <c r="D308" s="227" t="s">
        <v>145</v>
      </c>
      <c r="E308" s="270" t="s">
        <v>19</v>
      </c>
      <c r="F308" s="271" t="s">
        <v>274</v>
      </c>
      <c r="G308" s="269"/>
      <c r="H308" s="272">
        <v>5.9210000000000003</v>
      </c>
      <c r="I308" s="273"/>
      <c r="J308" s="269"/>
      <c r="K308" s="269"/>
      <c r="L308" s="274"/>
      <c r="M308" s="275"/>
      <c r="N308" s="276"/>
      <c r="O308" s="276"/>
      <c r="P308" s="276"/>
      <c r="Q308" s="276"/>
      <c r="R308" s="276"/>
      <c r="S308" s="276"/>
      <c r="T308" s="27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8" t="s">
        <v>145</v>
      </c>
      <c r="AU308" s="278" t="s">
        <v>84</v>
      </c>
      <c r="AV308" s="16" t="s">
        <v>135</v>
      </c>
      <c r="AW308" s="16" t="s">
        <v>35</v>
      </c>
      <c r="AX308" s="16" t="s">
        <v>74</v>
      </c>
      <c r="AY308" s="278" t="s">
        <v>134</v>
      </c>
    </row>
    <row r="309" s="13" customFormat="1">
      <c r="A309" s="13"/>
      <c r="B309" s="225"/>
      <c r="C309" s="226"/>
      <c r="D309" s="227" t="s">
        <v>145</v>
      </c>
      <c r="E309" s="228" t="s">
        <v>19</v>
      </c>
      <c r="F309" s="229" t="s">
        <v>384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145</v>
      </c>
      <c r="AU309" s="235" t="s">
        <v>84</v>
      </c>
      <c r="AV309" s="13" t="s">
        <v>82</v>
      </c>
      <c r="AW309" s="13" t="s">
        <v>35</v>
      </c>
      <c r="AX309" s="13" t="s">
        <v>74</v>
      </c>
      <c r="AY309" s="235" t="s">
        <v>134</v>
      </c>
    </row>
    <row r="310" s="14" customFormat="1">
      <c r="A310" s="14"/>
      <c r="B310" s="236"/>
      <c r="C310" s="237"/>
      <c r="D310" s="227" t="s">
        <v>145</v>
      </c>
      <c r="E310" s="238" t="s">
        <v>19</v>
      </c>
      <c r="F310" s="239" t="s">
        <v>385</v>
      </c>
      <c r="G310" s="237"/>
      <c r="H310" s="240">
        <v>3.0950000000000002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145</v>
      </c>
      <c r="AU310" s="246" t="s">
        <v>84</v>
      </c>
      <c r="AV310" s="14" t="s">
        <v>84</v>
      </c>
      <c r="AW310" s="14" t="s">
        <v>35</v>
      </c>
      <c r="AX310" s="14" t="s">
        <v>74</v>
      </c>
      <c r="AY310" s="246" t="s">
        <v>134</v>
      </c>
    </row>
    <row r="311" s="15" customFormat="1">
      <c r="A311" s="15"/>
      <c r="B311" s="247"/>
      <c r="C311" s="248"/>
      <c r="D311" s="227" t="s">
        <v>145</v>
      </c>
      <c r="E311" s="249" t="s">
        <v>19</v>
      </c>
      <c r="F311" s="250" t="s">
        <v>150</v>
      </c>
      <c r="G311" s="248"/>
      <c r="H311" s="251">
        <v>9.016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145</v>
      </c>
      <c r="AU311" s="257" t="s">
        <v>84</v>
      </c>
      <c r="AV311" s="15" t="s">
        <v>142</v>
      </c>
      <c r="AW311" s="15" t="s">
        <v>35</v>
      </c>
      <c r="AX311" s="15" t="s">
        <v>82</v>
      </c>
      <c r="AY311" s="257" t="s">
        <v>134</v>
      </c>
    </row>
    <row r="312" s="2" customFormat="1" ht="49.05" customHeight="1">
      <c r="A312" s="41"/>
      <c r="B312" s="42"/>
      <c r="C312" s="207" t="s">
        <v>263</v>
      </c>
      <c r="D312" s="207" t="s">
        <v>137</v>
      </c>
      <c r="E312" s="208" t="s">
        <v>386</v>
      </c>
      <c r="F312" s="209" t="s">
        <v>387</v>
      </c>
      <c r="G312" s="210" t="s">
        <v>178</v>
      </c>
      <c r="H312" s="211">
        <v>5</v>
      </c>
      <c r="I312" s="212"/>
      <c r="J312" s="213">
        <f>ROUND(I312*H312,2)</f>
        <v>0</v>
      </c>
      <c r="K312" s="209" t="s">
        <v>141</v>
      </c>
      <c r="L312" s="47"/>
      <c r="M312" s="214" t="s">
        <v>19</v>
      </c>
      <c r="N312" s="215" t="s">
        <v>45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142</v>
      </c>
      <c r="AT312" s="218" t="s">
        <v>137</v>
      </c>
      <c r="AU312" s="218" t="s">
        <v>84</v>
      </c>
      <c r="AY312" s="20" t="s">
        <v>134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82</v>
      </c>
      <c r="BK312" s="219">
        <f>ROUND(I312*H312,2)</f>
        <v>0</v>
      </c>
      <c r="BL312" s="20" t="s">
        <v>142</v>
      </c>
      <c r="BM312" s="218" t="s">
        <v>388</v>
      </c>
    </row>
    <row r="313" s="2" customFormat="1">
      <c r="A313" s="41"/>
      <c r="B313" s="42"/>
      <c r="C313" s="43"/>
      <c r="D313" s="220" t="s">
        <v>143</v>
      </c>
      <c r="E313" s="43"/>
      <c r="F313" s="221" t="s">
        <v>389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143</v>
      </c>
      <c r="AU313" s="20" t="s">
        <v>84</v>
      </c>
    </row>
    <row r="314" s="13" customFormat="1">
      <c r="A314" s="13"/>
      <c r="B314" s="225"/>
      <c r="C314" s="226"/>
      <c r="D314" s="227" t="s">
        <v>145</v>
      </c>
      <c r="E314" s="228" t="s">
        <v>19</v>
      </c>
      <c r="F314" s="229" t="s">
        <v>146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145</v>
      </c>
      <c r="AU314" s="235" t="s">
        <v>84</v>
      </c>
      <c r="AV314" s="13" t="s">
        <v>82</v>
      </c>
      <c r="AW314" s="13" t="s">
        <v>35</v>
      </c>
      <c r="AX314" s="13" t="s">
        <v>74</v>
      </c>
      <c r="AY314" s="235" t="s">
        <v>134</v>
      </c>
    </row>
    <row r="315" s="13" customFormat="1">
      <c r="A315" s="13"/>
      <c r="B315" s="225"/>
      <c r="C315" s="226"/>
      <c r="D315" s="227" t="s">
        <v>145</v>
      </c>
      <c r="E315" s="228" t="s">
        <v>19</v>
      </c>
      <c r="F315" s="229" t="s">
        <v>390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145</v>
      </c>
      <c r="AU315" s="235" t="s">
        <v>84</v>
      </c>
      <c r="AV315" s="13" t="s">
        <v>82</v>
      </c>
      <c r="AW315" s="13" t="s">
        <v>35</v>
      </c>
      <c r="AX315" s="13" t="s">
        <v>74</v>
      </c>
      <c r="AY315" s="235" t="s">
        <v>134</v>
      </c>
    </row>
    <row r="316" s="14" customFormat="1">
      <c r="A316" s="14"/>
      <c r="B316" s="236"/>
      <c r="C316" s="237"/>
      <c r="D316" s="227" t="s">
        <v>145</v>
      </c>
      <c r="E316" s="238" t="s">
        <v>19</v>
      </c>
      <c r="F316" s="239" t="s">
        <v>391</v>
      </c>
      <c r="G316" s="237"/>
      <c r="H316" s="240">
        <v>5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145</v>
      </c>
      <c r="AU316" s="246" t="s">
        <v>84</v>
      </c>
      <c r="AV316" s="14" t="s">
        <v>84</v>
      </c>
      <c r="AW316" s="14" t="s">
        <v>35</v>
      </c>
      <c r="AX316" s="14" t="s">
        <v>74</v>
      </c>
      <c r="AY316" s="246" t="s">
        <v>134</v>
      </c>
    </row>
    <row r="317" s="15" customFormat="1">
      <c r="A317" s="15"/>
      <c r="B317" s="247"/>
      <c r="C317" s="248"/>
      <c r="D317" s="227" t="s">
        <v>145</v>
      </c>
      <c r="E317" s="249" t="s">
        <v>19</v>
      </c>
      <c r="F317" s="250" t="s">
        <v>150</v>
      </c>
      <c r="G317" s="248"/>
      <c r="H317" s="251">
        <v>5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7" t="s">
        <v>145</v>
      </c>
      <c r="AU317" s="257" t="s">
        <v>84</v>
      </c>
      <c r="AV317" s="15" t="s">
        <v>142</v>
      </c>
      <c r="AW317" s="15" t="s">
        <v>35</v>
      </c>
      <c r="AX317" s="15" t="s">
        <v>82</v>
      </c>
      <c r="AY317" s="257" t="s">
        <v>134</v>
      </c>
    </row>
    <row r="318" s="2" customFormat="1" ht="44.25" customHeight="1">
      <c r="A318" s="41"/>
      <c r="B318" s="42"/>
      <c r="C318" s="207" t="s">
        <v>392</v>
      </c>
      <c r="D318" s="207" t="s">
        <v>137</v>
      </c>
      <c r="E318" s="208" t="s">
        <v>393</v>
      </c>
      <c r="F318" s="209" t="s">
        <v>394</v>
      </c>
      <c r="G318" s="210" t="s">
        <v>166</v>
      </c>
      <c r="H318" s="211">
        <v>37.378999999999998</v>
      </c>
      <c r="I318" s="212"/>
      <c r="J318" s="213">
        <f>ROUND(I318*H318,2)</f>
        <v>0</v>
      </c>
      <c r="K318" s="209" t="s">
        <v>141</v>
      </c>
      <c r="L318" s="47"/>
      <c r="M318" s="214" t="s">
        <v>19</v>
      </c>
      <c r="N318" s="215" t="s">
        <v>45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142</v>
      </c>
      <c r="AT318" s="218" t="s">
        <v>137</v>
      </c>
      <c r="AU318" s="218" t="s">
        <v>84</v>
      </c>
      <c r="AY318" s="20" t="s">
        <v>134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82</v>
      </c>
      <c r="BK318" s="219">
        <f>ROUND(I318*H318,2)</f>
        <v>0</v>
      </c>
      <c r="BL318" s="20" t="s">
        <v>142</v>
      </c>
      <c r="BM318" s="218" t="s">
        <v>395</v>
      </c>
    </row>
    <row r="319" s="2" customFormat="1">
      <c r="A319" s="41"/>
      <c r="B319" s="42"/>
      <c r="C319" s="43"/>
      <c r="D319" s="220" t="s">
        <v>143</v>
      </c>
      <c r="E319" s="43"/>
      <c r="F319" s="221" t="s">
        <v>396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143</v>
      </c>
      <c r="AU319" s="20" t="s">
        <v>84</v>
      </c>
    </row>
    <row r="320" s="13" customFormat="1">
      <c r="A320" s="13"/>
      <c r="B320" s="225"/>
      <c r="C320" s="226"/>
      <c r="D320" s="227" t="s">
        <v>145</v>
      </c>
      <c r="E320" s="228" t="s">
        <v>19</v>
      </c>
      <c r="F320" s="229" t="s">
        <v>146</v>
      </c>
      <c r="G320" s="226"/>
      <c r="H320" s="228" t="s">
        <v>19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145</v>
      </c>
      <c r="AU320" s="235" t="s">
        <v>84</v>
      </c>
      <c r="AV320" s="13" t="s">
        <v>82</v>
      </c>
      <c r="AW320" s="13" t="s">
        <v>35</v>
      </c>
      <c r="AX320" s="13" t="s">
        <v>74</v>
      </c>
      <c r="AY320" s="235" t="s">
        <v>134</v>
      </c>
    </row>
    <row r="321" s="13" customFormat="1">
      <c r="A321" s="13"/>
      <c r="B321" s="225"/>
      <c r="C321" s="226"/>
      <c r="D321" s="227" t="s">
        <v>145</v>
      </c>
      <c r="E321" s="228" t="s">
        <v>19</v>
      </c>
      <c r="F321" s="229" t="s">
        <v>331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145</v>
      </c>
      <c r="AU321" s="235" t="s">
        <v>84</v>
      </c>
      <c r="AV321" s="13" t="s">
        <v>82</v>
      </c>
      <c r="AW321" s="13" t="s">
        <v>35</v>
      </c>
      <c r="AX321" s="13" t="s">
        <v>74</v>
      </c>
      <c r="AY321" s="235" t="s">
        <v>134</v>
      </c>
    </row>
    <row r="322" s="14" customFormat="1">
      <c r="A322" s="14"/>
      <c r="B322" s="236"/>
      <c r="C322" s="237"/>
      <c r="D322" s="227" t="s">
        <v>145</v>
      </c>
      <c r="E322" s="238" t="s">
        <v>19</v>
      </c>
      <c r="F322" s="239" t="s">
        <v>397</v>
      </c>
      <c r="G322" s="237"/>
      <c r="H322" s="240">
        <v>37.378999999999998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145</v>
      </c>
      <c r="AU322" s="246" t="s">
        <v>84</v>
      </c>
      <c r="AV322" s="14" t="s">
        <v>84</v>
      </c>
      <c r="AW322" s="14" t="s">
        <v>35</v>
      </c>
      <c r="AX322" s="14" t="s">
        <v>74</v>
      </c>
      <c r="AY322" s="246" t="s">
        <v>134</v>
      </c>
    </row>
    <row r="323" s="15" customFormat="1">
      <c r="A323" s="15"/>
      <c r="B323" s="247"/>
      <c r="C323" s="248"/>
      <c r="D323" s="227" t="s">
        <v>145</v>
      </c>
      <c r="E323" s="249" t="s">
        <v>19</v>
      </c>
      <c r="F323" s="250" t="s">
        <v>150</v>
      </c>
      <c r="G323" s="248"/>
      <c r="H323" s="251">
        <v>37.378999999999998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145</v>
      </c>
      <c r="AU323" s="257" t="s">
        <v>84</v>
      </c>
      <c r="AV323" s="15" t="s">
        <v>142</v>
      </c>
      <c r="AW323" s="15" t="s">
        <v>35</v>
      </c>
      <c r="AX323" s="15" t="s">
        <v>82</v>
      </c>
      <c r="AY323" s="257" t="s">
        <v>134</v>
      </c>
    </row>
    <row r="324" s="2" customFormat="1" ht="37.8" customHeight="1">
      <c r="A324" s="41"/>
      <c r="B324" s="42"/>
      <c r="C324" s="207" t="s">
        <v>268</v>
      </c>
      <c r="D324" s="207" t="s">
        <v>137</v>
      </c>
      <c r="E324" s="208" t="s">
        <v>398</v>
      </c>
      <c r="F324" s="209" t="s">
        <v>399</v>
      </c>
      <c r="G324" s="210" t="s">
        <v>166</v>
      </c>
      <c r="H324" s="211">
        <v>45.747</v>
      </c>
      <c r="I324" s="212"/>
      <c r="J324" s="213">
        <f>ROUND(I324*H324,2)</f>
        <v>0</v>
      </c>
      <c r="K324" s="209" t="s">
        <v>141</v>
      </c>
      <c r="L324" s="47"/>
      <c r="M324" s="214" t="s">
        <v>19</v>
      </c>
      <c r="N324" s="215" t="s">
        <v>45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142</v>
      </c>
      <c r="AT324" s="218" t="s">
        <v>137</v>
      </c>
      <c r="AU324" s="218" t="s">
        <v>84</v>
      </c>
      <c r="AY324" s="20" t="s">
        <v>134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82</v>
      </c>
      <c r="BK324" s="219">
        <f>ROUND(I324*H324,2)</f>
        <v>0</v>
      </c>
      <c r="BL324" s="20" t="s">
        <v>142</v>
      </c>
      <c r="BM324" s="218" t="s">
        <v>400</v>
      </c>
    </row>
    <row r="325" s="2" customFormat="1">
      <c r="A325" s="41"/>
      <c r="B325" s="42"/>
      <c r="C325" s="43"/>
      <c r="D325" s="220" t="s">
        <v>143</v>
      </c>
      <c r="E325" s="43"/>
      <c r="F325" s="221" t="s">
        <v>401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143</v>
      </c>
      <c r="AU325" s="20" t="s">
        <v>84</v>
      </c>
    </row>
    <row r="326" s="13" customFormat="1">
      <c r="A326" s="13"/>
      <c r="B326" s="225"/>
      <c r="C326" s="226"/>
      <c r="D326" s="227" t="s">
        <v>145</v>
      </c>
      <c r="E326" s="228" t="s">
        <v>19</v>
      </c>
      <c r="F326" s="229" t="s">
        <v>146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145</v>
      </c>
      <c r="AU326" s="235" t="s">
        <v>84</v>
      </c>
      <c r="AV326" s="13" t="s">
        <v>82</v>
      </c>
      <c r="AW326" s="13" t="s">
        <v>35</v>
      </c>
      <c r="AX326" s="13" t="s">
        <v>74</v>
      </c>
      <c r="AY326" s="235" t="s">
        <v>134</v>
      </c>
    </row>
    <row r="327" s="13" customFormat="1">
      <c r="A327" s="13"/>
      <c r="B327" s="225"/>
      <c r="C327" s="226"/>
      <c r="D327" s="227" t="s">
        <v>145</v>
      </c>
      <c r="E327" s="228" t="s">
        <v>19</v>
      </c>
      <c r="F327" s="229" t="s">
        <v>331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145</v>
      </c>
      <c r="AU327" s="235" t="s">
        <v>84</v>
      </c>
      <c r="AV327" s="13" t="s">
        <v>82</v>
      </c>
      <c r="AW327" s="13" t="s">
        <v>35</v>
      </c>
      <c r="AX327" s="13" t="s">
        <v>74</v>
      </c>
      <c r="AY327" s="235" t="s">
        <v>134</v>
      </c>
    </row>
    <row r="328" s="14" customFormat="1">
      <c r="A328" s="14"/>
      <c r="B328" s="236"/>
      <c r="C328" s="237"/>
      <c r="D328" s="227" t="s">
        <v>145</v>
      </c>
      <c r="E328" s="238" t="s">
        <v>19</v>
      </c>
      <c r="F328" s="239" t="s">
        <v>402</v>
      </c>
      <c r="G328" s="237"/>
      <c r="H328" s="240">
        <v>45.747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145</v>
      </c>
      <c r="AU328" s="246" t="s">
        <v>84</v>
      </c>
      <c r="AV328" s="14" t="s">
        <v>84</v>
      </c>
      <c r="AW328" s="14" t="s">
        <v>35</v>
      </c>
      <c r="AX328" s="14" t="s">
        <v>74</v>
      </c>
      <c r="AY328" s="246" t="s">
        <v>134</v>
      </c>
    </row>
    <row r="329" s="15" customFormat="1">
      <c r="A329" s="15"/>
      <c r="B329" s="247"/>
      <c r="C329" s="248"/>
      <c r="D329" s="227" t="s">
        <v>145</v>
      </c>
      <c r="E329" s="249" t="s">
        <v>19</v>
      </c>
      <c r="F329" s="250" t="s">
        <v>150</v>
      </c>
      <c r="G329" s="248"/>
      <c r="H329" s="251">
        <v>45.747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145</v>
      </c>
      <c r="AU329" s="257" t="s">
        <v>84</v>
      </c>
      <c r="AV329" s="15" t="s">
        <v>142</v>
      </c>
      <c r="AW329" s="15" t="s">
        <v>35</v>
      </c>
      <c r="AX329" s="15" t="s">
        <v>82</v>
      </c>
      <c r="AY329" s="257" t="s">
        <v>134</v>
      </c>
    </row>
    <row r="330" s="2" customFormat="1" ht="24.15" customHeight="1">
      <c r="A330" s="41"/>
      <c r="B330" s="42"/>
      <c r="C330" s="207" t="s">
        <v>403</v>
      </c>
      <c r="D330" s="207" t="s">
        <v>137</v>
      </c>
      <c r="E330" s="208" t="s">
        <v>404</v>
      </c>
      <c r="F330" s="209" t="s">
        <v>405</v>
      </c>
      <c r="G330" s="210" t="s">
        <v>166</v>
      </c>
      <c r="H330" s="211">
        <v>280.14699999999999</v>
      </c>
      <c r="I330" s="212"/>
      <c r="J330" s="213">
        <f>ROUND(I330*H330,2)</f>
        <v>0</v>
      </c>
      <c r="K330" s="209" t="s">
        <v>19</v>
      </c>
      <c r="L330" s="47"/>
      <c r="M330" s="214" t="s">
        <v>19</v>
      </c>
      <c r="N330" s="215" t="s">
        <v>45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142</v>
      </c>
      <c r="AT330" s="218" t="s">
        <v>137</v>
      </c>
      <c r="AU330" s="218" t="s">
        <v>84</v>
      </c>
      <c r="AY330" s="20" t="s">
        <v>134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82</v>
      </c>
      <c r="BK330" s="219">
        <f>ROUND(I330*H330,2)</f>
        <v>0</v>
      </c>
      <c r="BL330" s="20" t="s">
        <v>142</v>
      </c>
      <c r="BM330" s="218" t="s">
        <v>406</v>
      </c>
    </row>
    <row r="331" s="13" customFormat="1">
      <c r="A331" s="13"/>
      <c r="B331" s="225"/>
      <c r="C331" s="226"/>
      <c r="D331" s="227" t="s">
        <v>145</v>
      </c>
      <c r="E331" s="228" t="s">
        <v>19</v>
      </c>
      <c r="F331" s="229" t="s">
        <v>146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145</v>
      </c>
      <c r="AU331" s="235" t="s">
        <v>84</v>
      </c>
      <c r="AV331" s="13" t="s">
        <v>82</v>
      </c>
      <c r="AW331" s="13" t="s">
        <v>35</v>
      </c>
      <c r="AX331" s="13" t="s">
        <v>74</v>
      </c>
      <c r="AY331" s="235" t="s">
        <v>134</v>
      </c>
    </row>
    <row r="332" s="13" customFormat="1">
      <c r="A332" s="13"/>
      <c r="B332" s="225"/>
      <c r="C332" s="226"/>
      <c r="D332" s="227" t="s">
        <v>145</v>
      </c>
      <c r="E332" s="228" t="s">
        <v>19</v>
      </c>
      <c r="F332" s="229" t="s">
        <v>331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145</v>
      </c>
      <c r="AU332" s="235" t="s">
        <v>84</v>
      </c>
      <c r="AV332" s="13" t="s">
        <v>82</v>
      </c>
      <c r="AW332" s="13" t="s">
        <v>35</v>
      </c>
      <c r="AX332" s="13" t="s">
        <v>74</v>
      </c>
      <c r="AY332" s="235" t="s">
        <v>134</v>
      </c>
    </row>
    <row r="333" s="14" customFormat="1">
      <c r="A333" s="14"/>
      <c r="B333" s="236"/>
      <c r="C333" s="237"/>
      <c r="D333" s="227" t="s">
        <v>145</v>
      </c>
      <c r="E333" s="238" t="s">
        <v>19</v>
      </c>
      <c r="F333" s="239" t="s">
        <v>407</v>
      </c>
      <c r="G333" s="237"/>
      <c r="H333" s="240">
        <v>280.14699999999999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145</v>
      </c>
      <c r="AU333" s="246" t="s">
        <v>84</v>
      </c>
      <c r="AV333" s="14" t="s">
        <v>84</v>
      </c>
      <c r="AW333" s="14" t="s">
        <v>35</v>
      </c>
      <c r="AX333" s="14" t="s">
        <v>74</v>
      </c>
      <c r="AY333" s="246" t="s">
        <v>134</v>
      </c>
    </row>
    <row r="334" s="15" customFormat="1">
      <c r="A334" s="15"/>
      <c r="B334" s="247"/>
      <c r="C334" s="248"/>
      <c r="D334" s="227" t="s">
        <v>145</v>
      </c>
      <c r="E334" s="249" t="s">
        <v>19</v>
      </c>
      <c r="F334" s="250" t="s">
        <v>150</v>
      </c>
      <c r="G334" s="248"/>
      <c r="H334" s="251">
        <v>280.14699999999999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145</v>
      </c>
      <c r="AU334" s="257" t="s">
        <v>84</v>
      </c>
      <c r="AV334" s="15" t="s">
        <v>142</v>
      </c>
      <c r="AW334" s="15" t="s">
        <v>35</v>
      </c>
      <c r="AX334" s="15" t="s">
        <v>82</v>
      </c>
      <c r="AY334" s="257" t="s">
        <v>134</v>
      </c>
    </row>
    <row r="335" s="12" customFormat="1" ht="20.88" customHeight="1">
      <c r="A335" s="12"/>
      <c r="B335" s="191"/>
      <c r="C335" s="192"/>
      <c r="D335" s="193" t="s">
        <v>73</v>
      </c>
      <c r="E335" s="205" t="s">
        <v>408</v>
      </c>
      <c r="F335" s="205" t="s">
        <v>409</v>
      </c>
      <c r="G335" s="192"/>
      <c r="H335" s="192"/>
      <c r="I335" s="195"/>
      <c r="J335" s="206">
        <f>BK335</f>
        <v>0</v>
      </c>
      <c r="K335" s="192"/>
      <c r="L335" s="197"/>
      <c r="M335" s="198"/>
      <c r="N335" s="199"/>
      <c r="O335" s="199"/>
      <c r="P335" s="200">
        <f>SUM(P336:P341)</f>
        <v>0</v>
      </c>
      <c r="Q335" s="199"/>
      <c r="R335" s="200">
        <f>SUM(R336:R341)</f>
        <v>0</v>
      </c>
      <c r="S335" s="199"/>
      <c r="T335" s="201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2" t="s">
        <v>82</v>
      </c>
      <c r="AT335" s="203" t="s">
        <v>73</v>
      </c>
      <c r="AU335" s="203" t="s">
        <v>84</v>
      </c>
      <c r="AY335" s="202" t="s">
        <v>134</v>
      </c>
      <c r="BK335" s="204">
        <f>SUM(BK336:BK341)</f>
        <v>0</v>
      </c>
    </row>
    <row r="336" s="2" customFormat="1" ht="44.25" customHeight="1">
      <c r="A336" s="41"/>
      <c r="B336" s="42"/>
      <c r="C336" s="207" t="s">
        <v>279</v>
      </c>
      <c r="D336" s="207" t="s">
        <v>137</v>
      </c>
      <c r="E336" s="208" t="s">
        <v>410</v>
      </c>
      <c r="F336" s="209" t="s">
        <v>411</v>
      </c>
      <c r="G336" s="210" t="s">
        <v>153</v>
      </c>
      <c r="H336" s="211">
        <v>2</v>
      </c>
      <c r="I336" s="212"/>
      <c r="J336" s="213">
        <f>ROUND(I336*H336,2)</f>
        <v>0</v>
      </c>
      <c r="K336" s="209" t="s">
        <v>141</v>
      </c>
      <c r="L336" s="47"/>
      <c r="M336" s="214" t="s">
        <v>19</v>
      </c>
      <c r="N336" s="215" t="s">
        <v>45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184</v>
      </c>
      <c r="AT336" s="218" t="s">
        <v>137</v>
      </c>
      <c r="AU336" s="218" t="s">
        <v>135</v>
      </c>
      <c r="AY336" s="20" t="s">
        <v>134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82</v>
      </c>
      <c r="BK336" s="219">
        <f>ROUND(I336*H336,2)</f>
        <v>0</v>
      </c>
      <c r="BL336" s="20" t="s">
        <v>184</v>
      </c>
      <c r="BM336" s="218" t="s">
        <v>412</v>
      </c>
    </row>
    <row r="337" s="2" customFormat="1">
      <c r="A337" s="41"/>
      <c r="B337" s="42"/>
      <c r="C337" s="43"/>
      <c r="D337" s="220" t="s">
        <v>143</v>
      </c>
      <c r="E337" s="43"/>
      <c r="F337" s="221" t="s">
        <v>413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143</v>
      </c>
      <c r="AU337" s="20" t="s">
        <v>135</v>
      </c>
    </row>
    <row r="338" s="2" customFormat="1" ht="55.5" customHeight="1">
      <c r="A338" s="41"/>
      <c r="B338" s="42"/>
      <c r="C338" s="207" t="s">
        <v>414</v>
      </c>
      <c r="D338" s="207" t="s">
        <v>137</v>
      </c>
      <c r="E338" s="208" t="s">
        <v>415</v>
      </c>
      <c r="F338" s="209" t="s">
        <v>416</v>
      </c>
      <c r="G338" s="210" t="s">
        <v>153</v>
      </c>
      <c r="H338" s="211">
        <v>60</v>
      </c>
      <c r="I338" s="212"/>
      <c r="J338" s="213">
        <f>ROUND(I338*H338,2)</f>
        <v>0</v>
      </c>
      <c r="K338" s="209" t="s">
        <v>141</v>
      </c>
      <c r="L338" s="47"/>
      <c r="M338" s="214" t="s">
        <v>19</v>
      </c>
      <c r="N338" s="215" t="s">
        <v>45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184</v>
      </c>
      <c r="AT338" s="218" t="s">
        <v>137</v>
      </c>
      <c r="AU338" s="218" t="s">
        <v>135</v>
      </c>
      <c r="AY338" s="20" t="s">
        <v>134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82</v>
      </c>
      <c r="BK338" s="219">
        <f>ROUND(I338*H338,2)</f>
        <v>0</v>
      </c>
      <c r="BL338" s="20" t="s">
        <v>184</v>
      </c>
      <c r="BM338" s="218" t="s">
        <v>417</v>
      </c>
    </row>
    <row r="339" s="2" customFormat="1">
      <c r="A339" s="41"/>
      <c r="B339" s="42"/>
      <c r="C339" s="43"/>
      <c r="D339" s="220" t="s">
        <v>143</v>
      </c>
      <c r="E339" s="43"/>
      <c r="F339" s="221" t="s">
        <v>418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143</v>
      </c>
      <c r="AU339" s="20" t="s">
        <v>135</v>
      </c>
    </row>
    <row r="340" s="2" customFormat="1" ht="44.25" customHeight="1">
      <c r="A340" s="41"/>
      <c r="B340" s="42"/>
      <c r="C340" s="207" t="s">
        <v>282</v>
      </c>
      <c r="D340" s="207" t="s">
        <v>137</v>
      </c>
      <c r="E340" s="208" t="s">
        <v>419</v>
      </c>
      <c r="F340" s="209" t="s">
        <v>420</v>
      </c>
      <c r="G340" s="210" t="s">
        <v>153</v>
      </c>
      <c r="H340" s="211">
        <v>2</v>
      </c>
      <c r="I340" s="212"/>
      <c r="J340" s="213">
        <f>ROUND(I340*H340,2)</f>
        <v>0</v>
      </c>
      <c r="K340" s="209" t="s">
        <v>141</v>
      </c>
      <c r="L340" s="47"/>
      <c r="M340" s="214" t="s">
        <v>19</v>
      </c>
      <c r="N340" s="215" t="s">
        <v>45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184</v>
      </c>
      <c r="AT340" s="218" t="s">
        <v>137</v>
      </c>
      <c r="AU340" s="218" t="s">
        <v>135</v>
      </c>
      <c r="AY340" s="20" t="s">
        <v>134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82</v>
      </c>
      <c r="BK340" s="219">
        <f>ROUND(I340*H340,2)</f>
        <v>0</v>
      </c>
      <c r="BL340" s="20" t="s">
        <v>184</v>
      </c>
      <c r="BM340" s="218" t="s">
        <v>421</v>
      </c>
    </row>
    <row r="341" s="2" customFormat="1">
      <c r="A341" s="41"/>
      <c r="B341" s="42"/>
      <c r="C341" s="43"/>
      <c r="D341" s="220" t="s">
        <v>143</v>
      </c>
      <c r="E341" s="43"/>
      <c r="F341" s="221" t="s">
        <v>422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143</v>
      </c>
      <c r="AU341" s="20" t="s">
        <v>135</v>
      </c>
    </row>
    <row r="342" s="12" customFormat="1" ht="22.8" customHeight="1">
      <c r="A342" s="12"/>
      <c r="B342" s="191"/>
      <c r="C342" s="192"/>
      <c r="D342" s="193" t="s">
        <v>73</v>
      </c>
      <c r="E342" s="205" t="s">
        <v>423</v>
      </c>
      <c r="F342" s="205" t="s">
        <v>424</v>
      </c>
      <c r="G342" s="192"/>
      <c r="H342" s="192"/>
      <c r="I342" s="195"/>
      <c r="J342" s="206">
        <f>BK342</f>
        <v>0</v>
      </c>
      <c r="K342" s="192"/>
      <c r="L342" s="197"/>
      <c r="M342" s="198"/>
      <c r="N342" s="199"/>
      <c r="O342" s="199"/>
      <c r="P342" s="200">
        <f>SUM(P343:P356)</f>
        <v>0</v>
      </c>
      <c r="Q342" s="199"/>
      <c r="R342" s="200">
        <f>SUM(R343:R356)</f>
        <v>0</v>
      </c>
      <c r="S342" s="199"/>
      <c r="T342" s="201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2" t="s">
        <v>82</v>
      </c>
      <c r="AT342" s="203" t="s">
        <v>73</v>
      </c>
      <c r="AU342" s="203" t="s">
        <v>82</v>
      </c>
      <c r="AY342" s="202" t="s">
        <v>134</v>
      </c>
      <c r="BK342" s="204">
        <f>SUM(BK343:BK356)</f>
        <v>0</v>
      </c>
    </row>
    <row r="343" s="2" customFormat="1" ht="44.25" customHeight="1">
      <c r="A343" s="41"/>
      <c r="B343" s="42"/>
      <c r="C343" s="207" t="s">
        <v>425</v>
      </c>
      <c r="D343" s="207" t="s">
        <v>137</v>
      </c>
      <c r="E343" s="208" t="s">
        <v>426</v>
      </c>
      <c r="F343" s="209" t="s">
        <v>427</v>
      </c>
      <c r="G343" s="210" t="s">
        <v>257</v>
      </c>
      <c r="H343" s="211">
        <v>42.146000000000001</v>
      </c>
      <c r="I343" s="212"/>
      <c r="J343" s="213">
        <f>ROUND(I343*H343,2)</f>
        <v>0</v>
      </c>
      <c r="K343" s="209" t="s">
        <v>141</v>
      </c>
      <c r="L343" s="47"/>
      <c r="M343" s="214" t="s">
        <v>19</v>
      </c>
      <c r="N343" s="215" t="s">
        <v>45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142</v>
      </c>
      <c r="AT343" s="218" t="s">
        <v>137</v>
      </c>
      <c r="AU343" s="218" t="s">
        <v>84</v>
      </c>
      <c r="AY343" s="20" t="s">
        <v>134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82</v>
      </c>
      <c r="BK343" s="219">
        <f>ROUND(I343*H343,2)</f>
        <v>0</v>
      </c>
      <c r="BL343" s="20" t="s">
        <v>142</v>
      </c>
      <c r="BM343" s="218" t="s">
        <v>428</v>
      </c>
    </row>
    <row r="344" s="2" customFormat="1">
      <c r="A344" s="41"/>
      <c r="B344" s="42"/>
      <c r="C344" s="43"/>
      <c r="D344" s="220" t="s">
        <v>143</v>
      </c>
      <c r="E344" s="43"/>
      <c r="F344" s="221" t="s">
        <v>429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143</v>
      </c>
      <c r="AU344" s="20" t="s">
        <v>84</v>
      </c>
    </row>
    <row r="345" s="2" customFormat="1" ht="33" customHeight="1">
      <c r="A345" s="41"/>
      <c r="B345" s="42"/>
      <c r="C345" s="207" t="s">
        <v>286</v>
      </c>
      <c r="D345" s="207" t="s">
        <v>137</v>
      </c>
      <c r="E345" s="208" t="s">
        <v>430</v>
      </c>
      <c r="F345" s="209" t="s">
        <v>431</v>
      </c>
      <c r="G345" s="210" t="s">
        <v>257</v>
      </c>
      <c r="H345" s="211">
        <v>42.146000000000001</v>
      </c>
      <c r="I345" s="212"/>
      <c r="J345" s="213">
        <f>ROUND(I345*H345,2)</f>
        <v>0</v>
      </c>
      <c r="K345" s="209" t="s">
        <v>141</v>
      </c>
      <c r="L345" s="47"/>
      <c r="M345" s="214" t="s">
        <v>19</v>
      </c>
      <c r="N345" s="215" t="s">
        <v>45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142</v>
      </c>
      <c r="AT345" s="218" t="s">
        <v>137</v>
      </c>
      <c r="AU345" s="218" t="s">
        <v>84</v>
      </c>
      <c r="AY345" s="20" t="s">
        <v>134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82</v>
      </c>
      <c r="BK345" s="219">
        <f>ROUND(I345*H345,2)</f>
        <v>0</v>
      </c>
      <c r="BL345" s="20" t="s">
        <v>142</v>
      </c>
      <c r="BM345" s="218" t="s">
        <v>408</v>
      </c>
    </row>
    <row r="346" s="2" customFormat="1">
      <c r="A346" s="41"/>
      <c r="B346" s="42"/>
      <c r="C346" s="43"/>
      <c r="D346" s="220" t="s">
        <v>143</v>
      </c>
      <c r="E346" s="43"/>
      <c r="F346" s="221" t="s">
        <v>432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143</v>
      </c>
      <c r="AU346" s="20" t="s">
        <v>84</v>
      </c>
    </row>
    <row r="347" s="2" customFormat="1" ht="44.25" customHeight="1">
      <c r="A347" s="41"/>
      <c r="B347" s="42"/>
      <c r="C347" s="207" t="s">
        <v>433</v>
      </c>
      <c r="D347" s="207" t="s">
        <v>137</v>
      </c>
      <c r="E347" s="208" t="s">
        <v>434</v>
      </c>
      <c r="F347" s="209" t="s">
        <v>435</v>
      </c>
      <c r="G347" s="210" t="s">
        <v>257</v>
      </c>
      <c r="H347" s="211">
        <v>969.35799999999995</v>
      </c>
      <c r="I347" s="212"/>
      <c r="J347" s="213">
        <f>ROUND(I347*H347,2)</f>
        <v>0</v>
      </c>
      <c r="K347" s="209" t="s">
        <v>141</v>
      </c>
      <c r="L347" s="47"/>
      <c r="M347" s="214" t="s">
        <v>19</v>
      </c>
      <c r="N347" s="215" t="s">
        <v>45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142</v>
      </c>
      <c r="AT347" s="218" t="s">
        <v>137</v>
      </c>
      <c r="AU347" s="218" t="s">
        <v>84</v>
      </c>
      <c r="AY347" s="20" t="s">
        <v>134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82</v>
      </c>
      <c r="BK347" s="219">
        <f>ROUND(I347*H347,2)</f>
        <v>0</v>
      </c>
      <c r="BL347" s="20" t="s">
        <v>142</v>
      </c>
      <c r="BM347" s="218" t="s">
        <v>436</v>
      </c>
    </row>
    <row r="348" s="2" customFormat="1">
      <c r="A348" s="41"/>
      <c r="B348" s="42"/>
      <c r="C348" s="43"/>
      <c r="D348" s="220" t="s">
        <v>143</v>
      </c>
      <c r="E348" s="43"/>
      <c r="F348" s="221" t="s">
        <v>437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143</v>
      </c>
      <c r="AU348" s="20" t="s">
        <v>84</v>
      </c>
    </row>
    <row r="349" s="14" customFormat="1">
      <c r="A349" s="14"/>
      <c r="B349" s="236"/>
      <c r="C349" s="237"/>
      <c r="D349" s="227" t="s">
        <v>145</v>
      </c>
      <c r="E349" s="238" t="s">
        <v>19</v>
      </c>
      <c r="F349" s="239" t="s">
        <v>438</v>
      </c>
      <c r="G349" s="237"/>
      <c r="H349" s="240">
        <v>969.35799999999995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145</v>
      </c>
      <c r="AU349" s="246" t="s">
        <v>84</v>
      </c>
      <c r="AV349" s="14" t="s">
        <v>84</v>
      </c>
      <c r="AW349" s="14" t="s">
        <v>35</v>
      </c>
      <c r="AX349" s="14" t="s">
        <v>74</v>
      </c>
      <c r="AY349" s="246" t="s">
        <v>134</v>
      </c>
    </row>
    <row r="350" s="15" customFormat="1">
      <c r="A350" s="15"/>
      <c r="B350" s="247"/>
      <c r="C350" s="248"/>
      <c r="D350" s="227" t="s">
        <v>145</v>
      </c>
      <c r="E350" s="249" t="s">
        <v>19</v>
      </c>
      <c r="F350" s="250" t="s">
        <v>150</v>
      </c>
      <c r="G350" s="248"/>
      <c r="H350" s="251">
        <v>969.35799999999995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7" t="s">
        <v>145</v>
      </c>
      <c r="AU350" s="257" t="s">
        <v>84</v>
      </c>
      <c r="AV350" s="15" t="s">
        <v>142</v>
      </c>
      <c r="AW350" s="15" t="s">
        <v>35</v>
      </c>
      <c r="AX350" s="15" t="s">
        <v>82</v>
      </c>
      <c r="AY350" s="257" t="s">
        <v>134</v>
      </c>
    </row>
    <row r="351" s="2" customFormat="1" ht="37.8" customHeight="1">
      <c r="A351" s="41"/>
      <c r="B351" s="42"/>
      <c r="C351" s="207" t="s">
        <v>295</v>
      </c>
      <c r="D351" s="207" t="s">
        <v>137</v>
      </c>
      <c r="E351" s="208" t="s">
        <v>439</v>
      </c>
      <c r="F351" s="209" t="s">
        <v>440</v>
      </c>
      <c r="G351" s="210" t="s">
        <v>257</v>
      </c>
      <c r="H351" s="211">
        <v>26.811</v>
      </c>
      <c r="I351" s="212"/>
      <c r="J351" s="213">
        <f>ROUND(I351*H351,2)</f>
        <v>0</v>
      </c>
      <c r="K351" s="209" t="s">
        <v>141</v>
      </c>
      <c r="L351" s="47"/>
      <c r="M351" s="214" t="s">
        <v>19</v>
      </c>
      <c r="N351" s="215" t="s">
        <v>45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142</v>
      </c>
      <c r="AT351" s="218" t="s">
        <v>137</v>
      </c>
      <c r="AU351" s="218" t="s">
        <v>84</v>
      </c>
      <c r="AY351" s="20" t="s">
        <v>134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82</v>
      </c>
      <c r="BK351" s="219">
        <f>ROUND(I351*H351,2)</f>
        <v>0</v>
      </c>
      <c r="BL351" s="20" t="s">
        <v>142</v>
      </c>
      <c r="BM351" s="218" t="s">
        <v>441</v>
      </c>
    </row>
    <row r="352" s="2" customFormat="1">
      <c r="A352" s="41"/>
      <c r="B352" s="42"/>
      <c r="C352" s="43"/>
      <c r="D352" s="220" t="s">
        <v>143</v>
      </c>
      <c r="E352" s="43"/>
      <c r="F352" s="221" t="s">
        <v>442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143</v>
      </c>
      <c r="AU352" s="20" t="s">
        <v>84</v>
      </c>
    </row>
    <row r="353" s="2" customFormat="1" ht="44.25" customHeight="1">
      <c r="A353" s="41"/>
      <c r="B353" s="42"/>
      <c r="C353" s="207" t="s">
        <v>443</v>
      </c>
      <c r="D353" s="207" t="s">
        <v>137</v>
      </c>
      <c r="E353" s="208" t="s">
        <v>444</v>
      </c>
      <c r="F353" s="209" t="s">
        <v>445</v>
      </c>
      <c r="G353" s="210" t="s">
        <v>257</v>
      </c>
      <c r="H353" s="211">
        <v>15.335000000000001</v>
      </c>
      <c r="I353" s="212"/>
      <c r="J353" s="213">
        <f>ROUND(I353*H353,2)</f>
        <v>0</v>
      </c>
      <c r="K353" s="209" t="s">
        <v>141</v>
      </c>
      <c r="L353" s="47"/>
      <c r="M353" s="214" t="s">
        <v>19</v>
      </c>
      <c r="N353" s="215" t="s">
        <v>45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142</v>
      </c>
      <c r="AT353" s="218" t="s">
        <v>137</v>
      </c>
      <c r="AU353" s="218" t="s">
        <v>84</v>
      </c>
      <c r="AY353" s="20" t="s">
        <v>134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82</v>
      </c>
      <c r="BK353" s="219">
        <f>ROUND(I353*H353,2)</f>
        <v>0</v>
      </c>
      <c r="BL353" s="20" t="s">
        <v>142</v>
      </c>
      <c r="BM353" s="218" t="s">
        <v>446</v>
      </c>
    </row>
    <row r="354" s="2" customFormat="1">
      <c r="A354" s="41"/>
      <c r="B354" s="42"/>
      <c r="C354" s="43"/>
      <c r="D354" s="220" t="s">
        <v>143</v>
      </c>
      <c r="E354" s="43"/>
      <c r="F354" s="221" t="s">
        <v>447</v>
      </c>
      <c r="G354" s="43"/>
      <c r="H354" s="43"/>
      <c r="I354" s="222"/>
      <c r="J354" s="43"/>
      <c r="K354" s="43"/>
      <c r="L354" s="47"/>
      <c r="M354" s="223"/>
      <c r="N354" s="22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143</v>
      </c>
      <c r="AU354" s="20" t="s">
        <v>84</v>
      </c>
    </row>
    <row r="355" s="14" customFormat="1">
      <c r="A355" s="14"/>
      <c r="B355" s="236"/>
      <c r="C355" s="237"/>
      <c r="D355" s="227" t="s">
        <v>145</v>
      </c>
      <c r="E355" s="238" t="s">
        <v>19</v>
      </c>
      <c r="F355" s="239" t="s">
        <v>448</v>
      </c>
      <c r="G355" s="237"/>
      <c r="H355" s="240">
        <v>15.335000000000001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145</v>
      </c>
      <c r="AU355" s="246" t="s">
        <v>84</v>
      </c>
      <c r="AV355" s="14" t="s">
        <v>84</v>
      </c>
      <c r="AW355" s="14" t="s">
        <v>35</v>
      </c>
      <c r="AX355" s="14" t="s">
        <v>74</v>
      </c>
      <c r="AY355" s="246" t="s">
        <v>134</v>
      </c>
    </row>
    <row r="356" s="15" customFormat="1">
      <c r="A356" s="15"/>
      <c r="B356" s="247"/>
      <c r="C356" s="248"/>
      <c r="D356" s="227" t="s">
        <v>145</v>
      </c>
      <c r="E356" s="249" t="s">
        <v>19</v>
      </c>
      <c r="F356" s="250" t="s">
        <v>150</v>
      </c>
      <c r="G356" s="248"/>
      <c r="H356" s="251">
        <v>15.335000000000001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145</v>
      </c>
      <c r="AU356" s="257" t="s">
        <v>84</v>
      </c>
      <c r="AV356" s="15" t="s">
        <v>142</v>
      </c>
      <c r="AW356" s="15" t="s">
        <v>35</v>
      </c>
      <c r="AX356" s="15" t="s">
        <v>82</v>
      </c>
      <c r="AY356" s="257" t="s">
        <v>134</v>
      </c>
    </row>
    <row r="357" s="12" customFormat="1" ht="22.8" customHeight="1">
      <c r="A357" s="12"/>
      <c r="B357" s="191"/>
      <c r="C357" s="192"/>
      <c r="D357" s="193" t="s">
        <v>73</v>
      </c>
      <c r="E357" s="205" t="s">
        <v>449</v>
      </c>
      <c r="F357" s="205" t="s">
        <v>450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SUM(P358:P359)</f>
        <v>0</v>
      </c>
      <c r="Q357" s="199"/>
      <c r="R357" s="200">
        <f>SUM(R358:R359)</f>
        <v>0</v>
      </c>
      <c r="S357" s="199"/>
      <c r="T357" s="201">
        <f>SUM(T358:T359)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82</v>
      </c>
      <c r="AT357" s="203" t="s">
        <v>73</v>
      </c>
      <c r="AU357" s="203" t="s">
        <v>82</v>
      </c>
      <c r="AY357" s="202" t="s">
        <v>134</v>
      </c>
      <c r="BK357" s="204">
        <f>SUM(BK358:BK359)</f>
        <v>0</v>
      </c>
    </row>
    <row r="358" s="2" customFormat="1" ht="78" customHeight="1">
      <c r="A358" s="41"/>
      <c r="B358" s="42"/>
      <c r="C358" s="207" t="s">
        <v>299</v>
      </c>
      <c r="D358" s="207" t="s">
        <v>137</v>
      </c>
      <c r="E358" s="208" t="s">
        <v>451</v>
      </c>
      <c r="F358" s="209" t="s">
        <v>452</v>
      </c>
      <c r="G358" s="210" t="s">
        <v>257</v>
      </c>
      <c r="H358" s="211">
        <v>10.358000000000001</v>
      </c>
      <c r="I358" s="212"/>
      <c r="J358" s="213">
        <f>ROUND(I358*H358,2)</f>
        <v>0</v>
      </c>
      <c r="K358" s="209" t="s">
        <v>141</v>
      </c>
      <c r="L358" s="47"/>
      <c r="M358" s="214" t="s">
        <v>19</v>
      </c>
      <c r="N358" s="215" t="s">
        <v>45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142</v>
      </c>
      <c r="AT358" s="218" t="s">
        <v>137</v>
      </c>
      <c r="AU358" s="218" t="s">
        <v>84</v>
      </c>
      <c r="AY358" s="20" t="s">
        <v>134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82</v>
      </c>
      <c r="BK358" s="219">
        <f>ROUND(I358*H358,2)</f>
        <v>0</v>
      </c>
      <c r="BL358" s="20" t="s">
        <v>142</v>
      </c>
      <c r="BM358" s="218" t="s">
        <v>453</v>
      </c>
    </row>
    <row r="359" s="2" customFormat="1">
      <c r="A359" s="41"/>
      <c r="B359" s="42"/>
      <c r="C359" s="43"/>
      <c r="D359" s="220" t="s">
        <v>143</v>
      </c>
      <c r="E359" s="43"/>
      <c r="F359" s="221" t="s">
        <v>454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143</v>
      </c>
      <c r="AU359" s="20" t="s">
        <v>84</v>
      </c>
    </row>
    <row r="360" s="12" customFormat="1" ht="25.92" customHeight="1">
      <c r="A360" s="12"/>
      <c r="B360" s="191"/>
      <c r="C360" s="192"/>
      <c r="D360" s="193" t="s">
        <v>73</v>
      </c>
      <c r="E360" s="194" t="s">
        <v>455</v>
      </c>
      <c r="F360" s="194" t="s">
        <v>456</v>
      </c>
      <c r="G360" s="192"/>
      <c r="H360" s="192"/>
      <c r="I360" s="195"/>
      <c r="J360" s="196">
        <f>BK360</f>
        <v>0</v>
      </c>
      <c r="K360" s="192"/>
      <c r="L360" s="197"/>
      <c r="M360" s="198"/>
      <c r="N360" s="199"/>
      <c r="O360" s="199"/>
      <c r="P360" s="200">
        <f>P361+P382+P401+P416+P428+P435+P532+P554+P580+P621+P667+P683</f>
        <v>0</v>
      </c>
      <c r="Q360" s="199"/>
      <c r="R360" s="200">
        <f>R361+R382+R401+R416+R428+R435+R532+R554+R580+R621+R667+R683</f>
        <v>9.7857419999999991</v>
      </c>
      <c r="S360" s="199"/>
      <c r="T360" s="201">
        <f>T361+T382+T401+T416+T428+T435+T532+T554+T580+T621+T667+T683</f>
        <v>13.025499999999999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84</v>
      </c>
      <c r="AT360" s="203" t="s">
        <v>73</v>
      </c>
      <c r="AU360" s="203" t="s">
        <v>74</v>
      </c>
      <c r="AY360" s="202" t="s">
        <v>134</v>
      </c>
      <c r="BK360" s="204">
        <f>BK361+BK382+BK401+BK416+BK428+BK435+BK532+BK554+BK580+BK621+BK667+BK683</f>
        <v>0</v>
      </c>
    </row>
    <row r="361" s="12" customFormat="1" ht="22.8" customHeight="1">
      <c r="A361" s="12"/>
      <c r="B361" s="191"/>
      <c r="C361" s="192"/>
      <c r="D361" s="193" t="s">
        <v>73</v>
      </c>
      <c r="E361" s="205" t="s">
        <v>457</v>
      </c>
      <c r="F361" s="205" t="s">
        <v>458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SUM(P362:P381)</f>
        <v>0</v>
      </c>
      <c r="Q361" s="199"/>
      <c r="R361" s="200">
        <f>SUM(R362:R381)</f>
        <v>0</v>
      </c>
      <c r="S361" s="199"/>
      <c r="T361" s="201">
        <f>SUM(T362:T381)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84</v>
      </c>
      <c r="AT361" s="203" t="s">
        <v>73</v>
      </c>
      <c r="AU361" s="203" t="s">
        <v>82</v>
      </c>
      <c r="AY361" s="202" t="s">
        <v>134</v>
      </c>
      <c r="BK361" s="204">
        <f>SUM(BK362:BK381)</f>
        <v>0</v>
      </c>
    </row>
    <row r="362" s="2" customFormat="1" ht="37.8" customHeight="1">
      <c r="A362" s="41"/>
      <c r="B362" s="42"/>
      <c r="C362" s="207" t="s">
        <v>459</v>
      </c>
      <c r="D362" s="207" t="s">
        <v>137</v>
      </c>
      <c r="E362" s="208" t="s">
        <v>460</v>
      </c>
      <c r="F362" s="209" t="s">
        <v>461</v>
      </c>
      <c r="G362" s="210" t="s">
        <v>166</v>
      </c>
      <c r="H362" s="211">
        <v>22.445</v>
      </c>
      <c r="I362" s="212"/>
      <c r="J362" s="213">
        <f>ROUND(I362*H362,2)</f>
        <v>0</v>
      </c>
      <c r="K362" s="209" t="s">
        <v>141</v>
      </c>
      <c r="L362" s="47"/>
      <c r="M362" s="214" t="s">
        <v>19</v>
      </c>
      <c r="N362" s="215" t="s">
        <v>45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184</v>
      </c>
      <c r="AT362" s="218" t="s">
        <v>137</v>
      </c>
      <c r="AU362" s="218" t="s">
        <v>84</v>
      </c>
      <c r="AY362" s="20" t="s">
        <v>134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82</v>
      </c>
      <c r="BK362" s="219">
        <f>ROUND(I362*H362,2)</f>
        <v>0</v>
      </c>
      <c r="BL362" s="20" t="s">
        <v>184</v>
      </c>
      <c r="BM362" s="218" t="s">
        <v>462</v>
      </c>
    </row>
    <row r="363" s="2" customFormat="1">
      <c r="A363" s="41"/>
      <c r="B363" s="42"/>
      <c r="C363" s="43"/>
      <c r="D363" s="220" t="s">
        <v>143</v>
      </c>
      <c r="E363" s="43"/>
      <c r="F363" s="221" t="s">
        <v>463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143</v>
      </c>
      <c r="AU363" s="20" t="s">
        <v>84</v>
      </c>
    </row>
    <row r="364" s="13" customFormat="1">
      <c r="A364" s="13"/>
      <c r="B364" s="225"/>
      <c r="C364" s="226"/>
      <c r="D364" s="227" t="s">
        <v>145</v>
      </c>
      <c r="E364" s="228" t="s">
        <v>19</v>
      </c>
      <c r="F364" s="229" t="s">
        <v>146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145</v>
      </c>
      <c r="AU364" s="235" t="s">
        <v>84</v>
      </c>
      <c r="AV364" s="13" t="s">
        <v>82</v>
      </c>
      <c r="AW364" s="13" t="s">
        <v>35</v>
      </c>
      <c r="AX364" s="13" t="s">
        <v>74</v>
      </c>
      <c r="AY364" s="235" t="s">
        <v>134</v>
      </c>
    </row>
    <row r="365" s="13" customFormat="1">
      <c r="A365" s="13"/>
      <c r="B365" s="225"/>
      <c r="C365" s="226"/>
      <c r="D365" s="227" t="s">
        <v>145</v>
      </c>
      <c r="E365" s="228" t="s">
        <v>19</v>
      </c>
      <c r="F365" s="229" t="s">
        <v>253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145</v>
      </c>
      <c r="AU365" s="235" t="s">
        <v>84</v>
      </c>
      <c r="AV365" s="13" t="s">
        <v>82</v>
      </c>
      <c r="AW365" s="13" t="s">
        <v>35</v>
      </c>
      <c r="AX365" s="13" t="s">
        <v>74</v>
      </c>
      <c r="AY365" s="235" t="s">
        <v>134</v>
      </c>
    </row>
    <row r="366" s="14" customFormat="1">
      <c r="A366" s="14"/>
      <c r="B366" s="236"/>
      <c r="C366" s="237"/>
      <c r="D366" s="227" t="s">
        <v>145</v>
      </c>
      <c r="E366" s="238" t="s">
        <v>19</v>
      </c>
      <c r="F366" s="239" t="s">
        <v>464</v>
      </c>
      <c r="G366" s="237"/>
      <c r="H366" s="240">
        <v>22.445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145</v>
      </c>
      <c r="AU366" s="246" t="s">
        <v>84</v>
      </c>
      <c r="AV366" s="14" t="s">
        <v>84</v>
      </c>
      <c r="AW366" s="14" t="s">
        <v>35</v>
      </c>
      <c r="AX366" s="14" t="s">
        <v>74</v>
      </c>
      <c r="AY366" s="246" t="s">
        <v>134</v>
      </c>
    </row>
    <row r="367" s="15" customFormat="1">
      <c r="A367" s="15"/>
      <c r="B367" s="247"/>
      <c r="C367" s="248"/>
      <c r="D367" s="227" t="s">
        <v>145</v>
      </c>
      <c r="E367" s="249" t="s">
        <v>19</v>
      </c>
      <c r="F367" s="250" t="s">
        <v>150</v>
      </c>
      <c r="G367" s="248"/>
      <c r="H367" s="251">
        <v>22.445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145</v>
      </c>
      <c r="AU367" s="257" t="s">
        <v>84</v>
      </c>
      <c r="AV367" s="15" t="s">
        <v>142</v>
      </c>
      <c r="AW367" s="15" t="s">
        <v>35</v>
      </c>
      <c r="AX367" s="15" t="s">
        <v>82</v>
      </c>
      <c r="AY367" s="257" t="s">
        <v>134</v>
      </c>
    </row>
    <row r="368" s="2" customFormat="1" ht="16.5" customHeight="1">
      <c r="A368" s="41"/>
      <c r="B368" s="42"/>
      <c r="C368" s="258" t="s">
        <v>302</v>
      </c>
      <c r="D368" s="258" t="s">
        <v>155</v>
      </c>
      <c r="E368" s="259" t="s">
        <v>465</v>
      </c>
      <c r="F368" s="260" t="s">
        <v>466</v>
      </c>
      <c r="G368" s="261" t="s">
        <v>257</v>
      </c>
      <c r="H368" s="262">
        <v>0.0070000000000000001</v>
      </c>
      <c r="I368" s="263"/>
      <c r="J368" s="264">
        <f>ROUND(I368*H368,2)</f>
        <v>0</v>
      </c>
      <c r="K368" s="260" t="s">
        <v>141</v>
      </c>
      <c r="L368" s="265"/>
      <c r="M368" s="266" t="s">
        <v>19</v>
      </c>
      <c r="N368" s="267" t="s">
        <v>45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234</v>
      </c>
      <c r="AT368" s="218" t="s">
        <v>155</v>
      </c>
      <c r="AU368" s="218" t="s">
        <v>84</v>
      </c>
      <c r="AY368" s="20" t="s">
        <v>134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82</v>
      </c>
      <c r="BK368" s="219">
        <f>ROUND(I368*H368,2)</f>
        <v>0</v>
      </c>
      <c r="BL368" s="20" t="s">
        <v>184</v>
      </c>
      <c r="BM368" s="218" t="s">
        <v>467</v>
      </c>
    </row>
    <row r="369" s="14" customFormat="1">
      <c r="A369" s="14"/>
      <c r="B369" s="236"/>
      <c r="C369" s="237"/>
      <c r="D369" s="227" t="s">
        <v>145</v>
      </c>
      <c r="E369" s="238" t="s">
        <v>19</v>
      </c>
      <c r="F369" s="239" t="s">
        <v>468</v>
      </c>
      <c r="G369" s="237"/>
      <c r="H369" s="240">
        <v>0.0070000000000000001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145</v>
      </c>
      <c r="AU369" s="246" t="s">
        <v>84</v>
      </c>
      <c r="AV369" s="14" t="s">
        <v>84</v>
      </c>
      <c r="AW369" s="14" t="s">
        <v>35</v>
      </c>
      <c r="AX369" s="14" t="s">
        <v>74</v>
      </c>
      <c r="AY369" s="246" t="s">
        <v>134</v>
      </c>
    </row>
    <row r="370" s="15" customFormat="1">
      <c r="A370" s="15"/>
      <c r="B370" s="247"/>
      <c r="C370" s="248"/>
      <c r="D370" s="227" t="s">
        <v>145</v>
      </c>
      <c r="E370" s="249" t="s">
        <v>19</v>
      </c>
      <c r="F370" s="250" t="s">
        <v>150</v>
      </c>
      <c r="G370" s="248"/>
      <c r="H370" s="251">
        <v>0.0070000000000000001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145</v>
      </c>
      <c r="AU370" s="257" t="s">
        <v>84</v>
      </c>
      <c r="AV370" s="15" t="s">
        <v>142</v>
      </c>
      <c r="AW370" s="15" t="s">
        <v>35</v>
      </c>
      <c r="AX370" s="15" t="s">
        <v>82</v>
      </c>
      <c r="AY370" s="257" t="s">
        <v>134</v>
      </c>
    </row>
    <row r="371" s="2" customFormat="1" ht="24.15" customHeight="1">
      <c r="A371" s="41"/>
      <c r="B371" s="42"/>
      <c r="C371" s="207" t="s">
        <v>469</v>
      </c>
      <c r="D371" s="207" t="s">
        <v>137</v>
      </c>
      <c r="E371" s="208" t="s">
        <v>470</v>
      </c>
      <c r="F371" s="209" t="s">
        <v>471</v>
      </c>
      <c r="G371" s="210" t="s">
        <v>166</v>
      </c>
      <c r="H371" s="211">
        <v>22.445</v>
      </c>
      <c r="I371" s="212"/>
      <c r="J371" s="213">
        <f>ROUND(I371*H371,2)</f>
        <v>0</v>
      </c>
      <c r="K371" s="209" t="s">
        <v>141</v>
      </c>
      <c r="L371" s="47"/>
      <c r="M371" s="214" t="s">
        <v>19</v>
      </c>
      <c r="N371" s="215" t="s">
        <v>45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184</v>
      </c>
      <c r="AT371" s="218" t="s">
        <v>137</v>
      </c>
      <c r="AU371" s="218" t="s">
        <v>84</v>
      </c>
      <c r="AY371" s="20" t="s">
        <v>134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82</v>
      </c>
      <c r="BK371" s="219">
        <f>ROUND(I371*H371,2)</f>
        <v>0</v>
      </c>
      <c r="BL371" s="20" t="s">
        <v>184</v>
      </c>
      <c r="BM371" s="218" t="s">
        <v>472</v>
      </c>
    </row>
    <row r="372" s="2" customFormat="1">
      <c r="A372" s="41"/>
      <c r="B372" s="42"/>
      <c r="C372" s="43"/>
      <c r="D372" s="220" t="s">
        <v>143</v>
      </c>
      <c r="E372" s="43"/>
      <c r="F372" s="221" t="s">
        <v>473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143</v>
      </c>
      <c r="AU372" s="20" t="s">
        <v>84</v>
      </c>
    </row>
    <row r="373" s="13" customFormat="1">
      <c r="A373" s="13"/>
      <c r="B373" s="225"/>
      <c r="C373" s="226"/>
      <c r="D373" s="227" t="s">
        <v>145</v>
      </c>
      <c r="E373" s="228" t="s">
        <v>19</v>
      </c>
      <c r="F373" s="229" t="s">
        <v>146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145</v>
      </c>
      <c r="AU373" s="235" t="s">
        <v>84</v>
      </c>
      <c r="AV373" s="13" t="s">
        <v>82</v>
      </c>
      <c r="AW373" s="13" t="s">
        <v>35</v>
      </c>
      <c r="AX373" s="13" t="s">
        <v>74</v>
      </c>
      <c r="AY373" s="235" t="s">
        <v>134</v>
      </c>
    </row>
    <row r="374" s="13" customFormat="1">
      <c r="A374" s="13"/>
      <c r="B374" s="225"/>
      <c r="C374" s="226"/>
      <c r="D374" s="227" t="s">
        <v>145</v>
      </c>
      <c r="E374" s="228" t="s">
        <v>19</v>
      </c>
      <c r="F374" s="229" t="s">
        <v>253</v>
      </c>
      <c r="G374" s="226"/>
      <c r="H374" s="228" t="s">
        <v>19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145</v>
      </c>
      <c r="AU374" s="235" t="s">
        <v>84</v>
      </c>
      <c r="AV374" s="13" t="s">
        <v>82</v>
      </c>
      <c r="AW374" s="13" t="s">
        <v>35</v>
      </c>
      <c r="AX374" s="13" t="s">
        <v>74</v>
      </c>
      <c r="AY374" s="235" t="s">
        <v>134</v>
      </c>
    </row>
    <row r="375" s="14" customFormat="1">
      <c r="A375" s="14"/>
      <c r="B375" s="236"/>
      <c r="C375" s="237"/>
      <c r="D375" s="227" t="s">
        <v>145</v>
      </c>
      <c r="E375" s="238" t="s">
        <v>19</v>
      </c>
      <c r="F375" s="239" t="s">
        <v>464</v>
      </c>
      <c r="G375" s="237"/>
      <c r="H375" s="240">
        <v>22.445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145</v>
      </c>
      <c r="AU375" s="246" t="s">
        <v>84</v>
      </c>
      <c r="AV375" s="14" t="s">
        <v>84</v>
      </c>
      <c r="AW375" s="14" t="s">
        <v>35</v>
      </c>
      <c r="AX375" s="14" t="s">
        <v>74</v>
      </c>
      <c r="AY375" s="246" t="s">
        <v>134</v>
      </c>
    </row>
    <row r="376" s="15" customFormat="1">
      <c r="A376" s="15"/>
      <c r="B376" s="247"/>
      <c r="C376" s="248"/>
      <c r="D376" s="227" t="s">
        <v>145</v>
      </c>
      <c r="E376" s="249" t="s">
        <v>19</v>
      </c>
      <c r="F376" s="250" t="s">
        <v>150</v>
      </c>
      <c r="G376" s="248"/>
      <c r="H376" s="251">
        <v>22.445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145</v>
      </c>
      <c r="AU376" s="257" t="s">
        <v>84</v>
      </c>
      <c r="AV376" s="15" t="s">
        <v>142</v>
      </c>
      <c r="AW376" s="15" t="s">
        <v>35</v>
      </c>
      <c r="AX376" s="15" t="s">
        <v>82</v>
      </c>
      <c r="AY376" s="257" t="s">
        <v>134</v>
      </c>
    </row>
    <row r="377" s="2" customFormat="1" ht="49.05" customHeight="1">
      <c r="A377" s="41"/>
      <c r="B377" s="42"/>
      <c r="C377" s="258" t="s">
        <v>306</v>
      </c>
      <c r="D377" s="258" t="s">
        <v>155</v>
      </c>
      <c r="E377" s="259" t="s">
        <v>474</v>
      </c>
      <c r="F377" s="260" t="s">
        <v>475</v>
      </c>
      <c r="G377" s="261" t="s">
        <v>166</v>
      </c>
      <c r="H377" s="262">
        <v>26.16</v>
      </c>
      <c r="I377" s="263"/>
      <c r="J377" s="264">
        <f>ROUND(I377*H377,2)</f>
        <v>0</v>
      </c>
      <c r="K377" s="260" t="s">
        <v>141</v>
      </c>
      <c r="L377" s="265"/>
      <c r="M377" s="266" t="s">
        <v>19</v>
      </c>
      <c r="N377" s="267" t="s">
        <v>45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234</v>
      </c>
      <c r="AT377" s="218" t="s">
        <v>155</v>
      </c>
      <c r="AU377" s="218" t="s">
        <v>84</v>
      </c>
      <c r="AY377" s="20" t="s">
        <v>134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82</v>
      </c>
      <c r="BK377" s="219">
        <f>ROUND(I377*H377,2)</f>
        <v>0</v>
      </c>
      <c r="BL377" s="20" t="s">
        <v>184</v>
      </c>
      <c r="BM377" s="218" t="s">
        <v>476</v>
      </c>
    </row>
    <row r="378" s="14" customFormat="1">
      <c r="A378" s="14"/>
      <c r="B378" s="236"/>
      <c r="C378" s="237"/>
      <c r="D378" s="227" t="s">
        <v>145</v>
      </c>
      <c r="E378" s="238" t="s">
        <v>19</v>
      </c>
      <c r="F378" s="239" t="s">
        <v>477</v>
      </c>
      <c r="G378" s="237"/>
      <c r="H378" s="240">
        <v>26.16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145</v>
      </c>
      <c r="AU378" s="246" t="s">
        <v>84</v>
      </c>
      <c r="AV378" s="14" t="s">
        <v>84</v>
      </c>
      <c r="AW378" s="14" t="s">
        <v>35</v>
      </c>
      <c r="AX378" s="14" t="s">
        <v>74</v>
      </c>
      <c r="AY378" s="246" t="s">
        <v>134</v>
      </c>
    </row>
    <row r="379" s="15" customFormat="1">
      <c r="A379" s="15"/>
      <c r="B379" s="247"/>
      <c r="C379" s="248"/>
      <c r="D379" s="227" t="s">
        <v>145</v>
      </c>
      <c r="E379" s="249" t="s">
        <v>19</v>
      </c>
      <c r="F379" s="250" t="s">
        <v>150</v>
      </c>
      <c r="G379" s="248"/>
      <c r="H379" s="251">
        <v>26.16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7" t="s">
        <v>145</v>
      </c>
      <c r="AU379" s="257" t="s">
        <v>84</v>
      </c>
      <c r="AV379" s="15" t="s">
        <v>142</v>
      </c>
      <c r="AW379" s="15" t="s">
        <v>35</v>
      </c>
      <c r="AX379" s="15" t="s">
        <v>82</v>
      </c>
      <c r="AY379" s="257" t="s">
        <v>134</v>
      </c>
    </row>
    <row r="380" s="2" customFormat="1" ht="55.5" customHeight="1">
      <c r="A380" s="41"/>
      <c r="B380" s="42"/>
      <c r="C380" s="207" t="s">
        <v>478</v>
      </c>
      <c r="D380" s="207" t="s">
        <v>137</v>
      </c>
      <c r="E380" s="208" t="s">
        <v>479</v>
      </c>
      <c r="F380" s="209" t="s">
        <v>480</v>
      </c>
      <c r="G380" s="210" t="s">
        <v>257</v>
      </c>
      <c r="H380" s="211">
        <v>0.157</v>
      </c>
      <c r="I380" s="212"/>
      <c r="J380" s="213">
        <f>ROUND(I380*H380,2)</f>
        <v>0</v>
      </c>
      <c r="K380" s="209" t="s">
        <v>141</v>
      </c>
      <c r="L380" s="47"/>
      <c r="M380" s="214" t="s">
        <v>19</v>
      </c>
      <c r="N380" s="215" t="s">
        <v>45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184</v>
      </c>
      <c r="AT380" s="218" t="s">
        <v>137</v>
      </c>
      <c r="AU380" s="218" t="s">
        <v>84</v>
      </c>
      <c r="AY380" s="20" t="s">
        <v>134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82</v>
      </c>
      <c r="BK380" s="219">
        <f>ROUND(I380*H380,2)</f>
        <v>0</v>
      </c>
      <c r="BL380" s="20" t="s">
        <v>184</v>
      </c>
      <c r="BM380" s="218" t="s">
        <v>481</v>
      </c>
    </row>
    <row r="381" s="2" customFormat="1">
      <c r="A381" s="41"/>
      <c r="B381" s="42"/>
      <c r="C381" s="43"/>
      <c r="D381" s="220" t="s">
        <v>143</v>
      </c>
      <c r="E381" s="43"/>
      <c r="F381" s="221" t="s">
        <v>482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143</v>
      </c>
      <c r="AU381" s="20" t="s">
        <v>84</v>
      </c>
    </row>
    <row r="382" s="12" customFormat="1" ht="22.8" customHeight="1">
      <c r="A382" s="12"/>
      <c r="B382" s="191"/>
      <c r="C382" s="192"/>
      <c r="D382" s="193" t="s">
        <v>73</v>
      </c>
      <c r="E382" s="205" t="s">
        <v>483</v>
      </c>
      <c r="F382" s="205" t="s">
        <v>484</v>
      </c>
      <c r="G382" s="192"/>
      <c r="H382" s="192"/>
      <c r="I382" s="195"/>
      <c r="J382" s="206">
        <f>BK382</f>
        <v>0</v>
      </c>
      <c r="K382" s="192"/>
      <c r="L382" s="197"/>
      <c r="M382" s="198"/>
      <c r="N382" s="199"/>
      <c r="O382" s="199"/>
      <c r="P382" s="200">
        <f>SUM(P383:P400)</f>
        <v>0</v>
      </c>
      <c r="Q382" s="199"/>
      <c r="R382" s="200">
        <f>SUM(R383:R400)</f>
        <v>1.762235</v>
      </c>
      <c r="S382" s="199"/>
      <c r="T382" s="201">
        <f>SUM(T383:T400)</f>
        <v>5.4582500000000005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2" t="s">
        <v>84</v>
      </c>
      <c r="AT382" s="203" t="s">
        <v>73</v>
      </c>
      <c r="AU382" s="203" t="s">
        <v>82</v>
      </c>
      <c r="AY382" s="202" t="s">
        <v>134</v>
      </c>
      <c r="BK382" s="204">
        <f>SUM(BK383:BK400)</f>
        <v>0</v>
      </c>
    </row>
    <row r="383" s="2" customFormat="1" ht="49.05" customHeight="1">
      <c r="A383" s="41"/>
      <c r="B383" s="42"/>
      <c r="C383" s="207" t="s">
        <v>311</v>
      </c>
      <c r="D383" s="207" t="s">
        <v>137</v>
      </c>
      <c r="E383" s="208" t="s">
        <v>485</v>
      </c>
      <c r="F383" s="209" t="s">
        <v>486</v>
      </c>
      <c r="G383" s="210" t="s">
        <v>166</v>
      </c>
      <c r="H383" s="211">
        <v>155.94999999999999</v>
      </c>
      <c r="I383" s="212"/>
      <c r="J383" s="213">
        <f>ROUND(I383*H383,2)</f>
        <v>0</v>
      </c>
      <c r="K383" s="209" t="s">
        <v>141</v>
      </c>
      <c r="L383" s="47"/>
      <c r="M383" s="214" t="s">
        <v>19</v>
      </c>
      <c r="N383" s="215" t="s">
        <v>45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0.035000000000000003</v>
      </c>
      <c r="T383" s="217">
        <f>S383*H383</f>
        <v>5.4582500000000005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142</v>
      </c>
      <c r="AT383" s="218" t="s">
        <v>137</v>
      </c>
      <c r="AU383" s="218" t="s">
        <v>84</v>
      </c>
      <c r="AY383" s="20" t="s">
        <v>134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82</v>
      </c>
      <c r="BK383" s="219">
        <f>ROUND(I383*H383,2)</f>
        <v>0</v>
      </c>
      <c r="BL383" s="20" t="s">
        <v>142</v>
      </c>
      <c r="BM383" s="218" t="s">
        <v>487</v>
      </c>
    </row>
    <row r="384" s="2" customFormat="1">
      <c r="A384" s="41"/>
      <c r="B384" s="42"/>
      <c r="C384" s="43"/>
      <c r="D384" s="220" t="s">
        <v>143</v>
      </c>
      <c r="E384" s="43"/>
      <c r="F384" s="221" t="s">
        <v>488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143</v>
      </c>
      <c r="AU384" s="20" t="s">
        <v>84</v>
      </c>
    </row>
    <row r="385" s="2" customFormat="1" ht="44.25" customHeight="1">
      <c r="A385" s="41"/>
      <c r="B385" s="42"/>
      <c r="C385" s="207" t="s">
        <v>489</v>
      </c>
      <c r="D385" s="207" t="s">
        <v>137</v>
      </c>
      <c r="E385" s="208" t="s">
        <v>490</v>
      </c>
      <c r="F385" s="209" t="s">
        <v>491</v>
      </c>
      <c r="G385" s="210" t="s">
        <v>166</v>
      </c>
      <c r="H385" s="211">
        <v>155.94999999999999</v>
      </c>
      <c r="I385" s="212"/>
      <c r="J385" s="213">
        <f>ROUND(I385*H385,2)</f>
        <v>0</v>
      </c>
      <c r="K385" s="209" t="s">
        <v>141</v>
      </c>
      <c r="L385" s="47"/>
      <c r="M385" s="214" t="s">
        <v>19</v>
      </c>
      <c r="N385" s="215" t="s">
        <v>45</v>
      </c>
      <c r="O385" s="87"/>
      <c r="P385" s="216">
        <f>O385*H385</f>
        <v>0</v>
      </c>
      <c r="Q385" s="216">
        <v>0.00029999999999999997</v>
      </c>
      <c r="R385" s="216">
        <f>Q385*H385</f>
        <v>0.046784999999999993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142</v>
      </c>
      <c r="AT385" s="218" t="s">
        <v>137</v>
      </c>
      <c r="AU385" s="218" t="s">
        <v>84</v>
      </c>
      <c r="AY385" s="20" t="s">
        <v>134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82</v>
      </c>
      <c r="BK385" s="219">
        <f>ROUND(I385*H385,2)</f>
        <v>0</v>
      </c>
      <c r="BL385" s="20" t="s">
        <v>142</v>
      </c>
      <c r="BM385" s="218" t="s">
        <v>492</v>
      </c>
    </row>
    <row r="386" s="2" customFormat="1">
      <c r="A386" s="41"/>
      <c r="B386" s="42"/>
      <c r="C386" s="43"/>
      <c r="D386" s="220" t="s">
        <v>143</v>
      </c>
      <c r="E386" s="43"/>
      <c r="F386" s="221" t="s">
        <v>493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143</v>
      </c>
      <c r="AU386" s="20" t="s">
        <v>84</v>
      </c>
    </row>
    <row r="387" s="2" customFormat="1" ht="44.25" customHeight="1">
      <c r="A387" s="41"/>
      <c r="B387" s="42"/>
      <c r="C387" s="258" t="s">
        <v>316</v>
      </c>
      <c r="D387" s="258" t="s">
        <v>155</v>
      </c>
      <c r="E387" s="259" t="s">
        <v>494</v>
      </c>
      <c r="F387" s="260" t="s">
        <v>495</v>
      </c>
      <c r="G387" s="261" t="s">
        <v>166</v>
      </c>
      <c r="H387" s="262">
        <v>171.54499999999999</v>
      </c>
      <c r="I387" s="263"/>
      <c r="J387" s="264">
        <f>ROUND(I387*H387,2)</f>
        <v>0</v>
      </c>
      <c r="K387" s="260" t="s">
        <v>19</v>
      </c>
      <c r="L387" s="265"/>
      <c r="M387" s="266" t="s">
        <v>19</v>
      </c>
      <c r="N387" s="267" t="s">
        <v>45</v>
      </c>
      <c r="O387" s="87"/>
      <c r="P387" s="216">
        <f>O387*H387</f>
        <v>0</v>
      </c>
      <c r="Q387" s="216">
        <v>0.01</v>
      </c>
      <c r="R387" s="216">
        <f>Q387*H387</f>
        <v>1.7154499999999999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158</v>
      </c>
      <c r="AT387" s="218" t="s">
        <v>155</v>
      </c>
      <c r="AU387" s="218" t="s">
        <v>84</v>
      </c>
      <c r="AY387" s="20" t="s">
        <v>134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82</v>
      </c>
      <c r="BK387" s="219">
        <f>ROUND(I387*H387,2)</f>
        <v>0</v>
      </c>
      <c r="BL387" s="20" t="s">
        <v>142</v>
      </c>
      <c r="BM387" s="218" t="s">
        <v>496</v>
      </c>
    </row>
    <row r="388" s="2" customFormat="1">
      <c r="A388" s="41"/>
      <c r="B388" s="42"/>
      <c r="C388" s="43"/>
      <c r="D388" s="227" t="s">
        <v>497</v>
      </c>
      <c r="E388" s="43"/>
      <c r="F388" s="279" t="s">
        <v>498</v>
      </c>
      <c r="G388" s="43"/>
      <c r="H388" s="43"/>
      <c r="I388" s="222"/>
      <c r="J388" s="43"/>
      <c r="K388" s="43"/>
      <c r="L388" s="47"/>
      <c r="M388" s="223"/>
      <c r="N388" s="22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497</v>
      </c>
      <c r="AU388" s="20" t="s">
        <v>84</v>
      </c>
    </row>
    <row r="389" s="14" customFormat="1">
      <c r="A389" s="14"/>
      <c r="B389" s="236"/>
      <c r="C389" s="237"/>
      <c r="D389" s="227" t="s">
        <v>145</v>
      </c>
      <c r="E389" s="238" t="s">
        <v>19</v>
      </c>
      <c r="F389" s="239" t="s">
        <v>499</v>
      </c>
      <c r="G389" s="237"/>
      <c r="H389" s="240">
        <v>171.54499999999999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145</v>
      </c>
      <c r="AU389" s="246" t="s">
        <v>84</v>
      </c>
      <c r="AV389" s="14" t="s">
        <v>84</v>
      </c>
      <c r="AW389" s="14" t="s">
        <v>35</v>
      </c>
      <c r="AX389" s="14" t="s">
        <v>82</v>
      </c>
      <c r="AY389" s="246" t="s">
        <v>134</v>
      </c>
    </row>
    <row r="390" s="2" customFormat="1" ht="37.8" customHeight="1">
      <c r="A390" s="41"/>
      <c r="B390" s="42"/>
      <c r="C390" s="207" t="s">
        <v>500</v>
      </c>
      <c r="D390" s="207" t="s">
        <v>137</v>
      </c>
      <c r="E390" s="208" t="s">
        <v>501</v>
      </c>
      <c r="F390" s="209" t="s">
        <v>502</v>
      </c>
      <c r="G390" s="210" t="s">
        <v>166</v>
      </c>
      <c r="H390" s="211">
        <v>22.445</v>
      </c>
      <c r="I390" s="212"/>
      <c r="J390" s="213">
        <f>ROUND(I390*H390,2)</f>
        <v>0</v>
      </c>
      <c r="K390" s="209" t="s">
        <v>141</v>
      </c>
      <c r="L390" s="47"/>
      <c r="M390" s="214" t="s">
        <v>19</v>
      </c>
      <c r="N390" s="215" t="s">
        <v>45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184</v>
      </c>
      <c r="AT390" s="218" t="s">
        <v>137</v>
      </c>
      <c r="AU390" s="218" t="s">
        <v>84</v>
      </c>
      <c r="AY390" s="20" t="s">
        <v>134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82</v>
      </c>
      <c r="BK390" s="219">
        <f>ROUND(I390*H390,2)</f>
        <v>0</v>
      </c>
      <c r="BL390" s="20" t="s">
        <v>184</v>
      </c>
      <c r="BM390" s="218" t="s">
        <v>503</v>
      </c>
    </row>
    <row r="391" s="2" customFormat="1">
      <c r="A391" s="41"/>
      <c r="B391" s="42"/>
      <c r="C391" s="43"/>
      <c r="D391" s="220" t="s">
        <v>143</v>
      </c>
      <c r="E391" s="43"/>
      <c r="F391" s="221" t="s">
        <v>504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143</v>
      </c>
      <c r="AU391" s="20" t="s">
        <v>84</v>
      </c>
    </row>
    <row r="392" s="13" customFormat="1">
      <c r="A392" s="13"/>
      <c r="B392" s="225"/>
      <c r="C392" s="226"/>
      <c r="D392" s="227" t="s">
        <v>145</v>
      </c>
      <c r="E392" s="228" t="s">
        <v>19</v>
      </c>
      <c r="F392" s="229" t="s">
        <v>146</v>
      </c>
      <c r="G392" s="226"/>
      <c r="H392" s="228" t="s">
        <v>19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145</v>
      </c>
      <c r="AU392" s="235" t="s">
        <v>84</v>
      </c>
      <c r="AV392" s="13" t="s">
        <v>82</v>
      </c>
      <c r="AW392" s="13" t="s">
        <v>35</v>
      </c>
      <c r="AX392" s="13" t="s">
        <v>74</v>
      </c>
      <c r="AY392" s="235" t="s">
        <v>134</v>
      </c>
    </row>
    <row r="393" s="13" customFormat="1">
      <c r="A393" s="13"/>
      <c r="B393" s="225"/>
      <c r="C393" s="226"/>
      <c r="D393" s="227" t="s">
        <v>145</v>
      </c>
      <c r="E393" s="228" t="s">
        <v>19</v>
      </c>
      <c r="F393" s="229" t="s">
        <v>253</v>
      </c>
      <c r="G393" s="226"/>
      <c r="H393" s="228" t="s">
        <v>19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145</v>
      </c>
      <c r="AU393" s="235" t="s">
        <v>84</v>
      </c>
      <c r="AV393" s="13" t="s">
        <v>82</v>
      </c>
      <c r="AW393" s="13" t="s">
        <v>35</v>
      </c>
      <c r="AX393" s="13" t="s">
        <v>74</v>
      </c>
      <c r="AY393" s="235" t="s">
        <v>134</v>
      </c>
    </row>
    <row r="394" s="14" customFormat="1">
      <c r="A394" s="14"/>
      <c r="B394" s="236"/>
      <c r="C394" s="237"/>
      <c r="D394" s="227" t="s">
        <v>145</v>
      </c>
      <c r="E394" s="238" t="s">
        <v>19</v>
      </c>
      <c r="F394" s="239" t="s">
        <v>265</v>
      </c>
      <c r="G394" s="237"/>
      <c r="H394" s="240">
        <v>22.445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145</v>
      </c>
      <c r="AU394" s="246" t="s">
        <v>84</v>
      </c>
      <c r="AV394" s="14" t="s">
        <v>84</v>
      </c>
      <c r="AW394" s="14" t="s">
        <v>35</v>
      </c>
      <c r="AX394" s="14" t="s">
        <v>74</v>
      </c>
      <c r="AY394" s="246" t="s">
        <v>134</v>
      </c>
    </row>
    <row r="395" s="15" customFormat="1">
      <c r="A395" s="15"/>
      <c r="B395" s="247"/>
      <c r="C395" s="248"/>
      <c r="D395" s="227" t="s">
        <v>145</v>
      </c>
      <c r="E395" s="249" t="s">
        <v>19</v>
      </c>
      <c r="F395" s="250" t="s">
        <v>150</v>
      </c>
      <c r="G395" s="248"/>
      <c r="H395" s="251">
        <v>22.445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145</v>
      </c>
      <c r="AU395" s="257" t="s">
        <v>84</v>
      </c>
      <c r="AV395" s="15" t="s">
        <v>142</v>
      </c>
      <c r="AW395" s="15" t="s">
        <v>35</v>
      </c>
      <c r="AX395" s="15" t="s">
        <v>82</v>
      </c>
      <c r="AY395" s="257" t="s">
        <v>134</v>
      </c>
    </row>
    <row r="396" s="2" customFormat="1" ht="33" customHeight="1">
      <c r="A396" s="41"/>
      <c r="B396" s="42"/>
      <c r="C396" s="258" t="s">
        <v>320</v>
      </c>
      <c r="D396" s="258" t="s">
        <v>155</v>
      </c>
      <c r="E396" s="259" t="s">
        <v>505</v>
      </c>
      <c r="F396" s="260" t="s">
        <v>506</v>
      </c>
      <c r="G396" s="261" t="s">
        <v>166</v>
      </c>
      <c r="H396" s="262">
        <v>23.567</v>
      </c>
      <c r="I396" s="263"/>
      <c r="J396" s="264">
        <f>ROUND(I396*H396,2)</f>
        <v>0</v>
      </c>
      <c r="K396" s="260" t="s">
        <v>141</v>
      </c>
      <c r="L396" s="265"/>
      <c r="M396" s="266" t="s">
        <v>19</v>
      </c>
      <c r="N396" s="267" t="s">
        <v>45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234</v>
      </c>
      <c r="AT396" s="218" t="s">
        <v>155</v>
      </c>
      <c r="AU396" s="218" t="s">
        <v>84</v>
      </c>
      <c r="AY396" s="20" t="s">
        <v>134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82</v>
      </c>
      <c r="BK396" s="219">
        <f>ROUND(I396*H396,2)</f>
        <v>0</v>
      </c>
      <c r="BL396" s="20" t="s">
        <v>184</v>
      </c>
      <c r="BM396" s="218" t="s">
        <v>507</v>
      </c>
    </row>
    <row r="397" s="14" customFormat="1">
      <c r="A397" s="14"/>
      <c r="B397" s="236"/>
      <c r="C397" s="237"/>
      <c r="D397" s="227" t="s">
        <v>145</v>
      </c>
      <c r="E397" s="238" t="s">
        <v>19</v>
      </c>
      <c r="F397" s="239" t="s">
        <v>508</v>
      </c>
      <c r="G397" s="237"/>
      <c r="H397" s="240">
        <v>23.567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145</v>
      </c>
      <c r="AU397" s="246" t="s">
        <v>84</v>
      </c>
      <c r="AV397" s="14" t="s">
        <v>84</v>
      </c>
      <c r="AW397" s="14" t="s">
        <v>35</v>
      </c>
      <c r="AX397" s="14" t="s">
        <v>74</v>
      </c>
      <c r="AY397" s="246" t="s">
        <v>134</v>
      </c>
    </row>
    <row r="398" s="15" customFormat="1">
      <c r="A398" s="15"/>
      <c r="B398" s="247"/>
      <c r="C398" s="248"/>
      <c r="D398" s="227" t="s">
        <v>145</v>
      </c>
      <c r="E398" s="249" t="s">
        <v>19</v>
      </c>
      <c r="F398" s="250" t="s">
        <v>150</v>
      </c>
      <c r="G398" s="248"/>
      <c r="H398" s="251">
        <v>23.567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145</v>
      </c>
      <c r="AU398" s="257" t="s">
        <v>84</v>
      </c>
      <c r="AV398" s="15" t="s">
        <v>142</v>
      </c>
      <c r="AW398" s="15" t="s">
        <v>35</v>
      </c>
      <c r="AX398" s="15" t="s">
        <v>82</v>
      </c>
      <c r="AY398" s="257" t="s">
        <v>134</v>
      </c>
    </row>
    <row r="399" s="2" customFormat="1" ht="55.5" customHeight="1">
      <c r="A399" s="41"/>
      <c r="B399" s="42"/>
      <c r="C399" s="207" t="s">
        <v>509</v>
      </c>
      <c r="D399" s="207" t="s">
        <v>137</v>
      </c>
      <c r="E399" s="208" t="s">
        <v>510</v>
      </c>
      <c r="F399" s="209" t="s">
        <v>511</v>
      </c>
      <c r="G399" s="210" t="s">
        <v>257</v>
      </c>
      <c r="H399" s="211">
        <v>0.028000000000000001</v>
      </c>
      <c r="I399" s="212"/>
      <c r="J399" s="213">
        <f>ROUND(I399*H399,2)</f>
        <v>0</v>
      </c>
      <c r="K399" s="209" t="s">
        <v>141</v>
      </c>
      <c r="L399" s="47"/>
      <c r="M399" s="214" t="s">
        <v>19</v>
      </c>
      <c r="N399" s="215" t="s">
        <v>45</v>
      </c>
      <c r="O399" s="87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184</v>
      </c>
      <c r="AT399" s="218" t="s">
        <v>137</v>
      </c>
      <c r="AU399" s="218" t="s">
        <v>84</v>
      </c>
      <c r="AY399" s="20" t="s">
        <v>134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82</v>
      </c>
      <c r="BK399" s="219">
        <f>ROUND(I399*H399,2)</f>
        <v>0</v>
      </c>
      <c r="BL399" s="20" t="s">
        <v>184</v>
      </c>
      <c r="BM399" s="218" t="s">
        <v>512</v>
      </c>
    </row>
    <row r="400" s="2" customFormat="1">
      <c r="A400" s="41"/>
      <c r="B400" s="42"/>
      <c r="C400" s="43"/>
      <c r="D400" s="220" t="s">
        <v>143</v>
      </c>
      <c r="E400" s="43"/>
      <c r="F400" s="221" t="s">
        <v>513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143</v>
      </c>
      <c r="AU400" s="20" t="s">
        <v>84</v>
      </c>
    </row>
    <row r="401" s="12" customFormat="1" ht="22.8" customHeight="1">
      <c r="A401" s="12"/>
      <c r="B401" s="191"/>
      <c r="C401" s="192"/>
      <c r="D401" s="193" t="s">
        <v>73</v>
      </c>
      <c r="E401" s="205" t="s">
        <v>514</v>
      </c>
      <c r="F401" s="205" t="s">
        <v>515</v>
      </c>
      <c r="G401" s="192"/>
      <c r="H401" s="192"/>
      <c r="I401" s="195"/>
      <c r="J401" s="206">
        <f>BK401</f>
        <v>0</v>
      </c>
      <c r="K401" s="192"/>
      <c r="L401" s="197"/>
      <c r="M401" s="198"/>
      <c r="N401" s="199"/>
      <c r="O401" s="199"/>
      <c r="P401" s="200">
        <f>SUM(P402:P415)</f>
        <v>0</v>
      </c>
      <c r="Q401" s="199"/>
      <c r="R401" s="200">
        <f>SUM(R402:R415)</f>
        <v>3.3066000000000004</v>
      </c>
      <c r="S401" s="199"/>
      <c r="T401" s="201">
        <f>SUM(T402:T415)</f>
        <v>6.4755999999999991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2" t="s">
        <v>84</v>
      </c>
      <c r="AT401" s="203" t="s">
        <v>73</v>
      </c>
      <c r="AU401" s="203" t="s">
        <v>82</v>
      </c>
      <c r="AY401" s="202" t="s">
        <v>134</v>
      </c>
      <c r="BK401" s="204">
        <f>SUM(BK402:BK415)</f>
        <v>0</v>
      </c>
    </row>
    <row r="402" s="2" customFormat="1" ht="44.25" customHeight="1">
      <c r="A402" s="41"/>
      <c r="B402" s="42"/>
      <c r="C402" s="207" t="s">
        <v>329</v>
      </c>
      <c r="D402" s="207" t="s">
        <v>137</v>
      </c>
      <c r="E402" s="208" t="s">
        <v>516</v>
      </c>
      <c r="F402" s="209" t="s">
        <v>517</v>
      </c>
      <c r="G402" s="210" t="s">
        <v>178</v>
      </c>
      <c r="H402" s="211">
        <v>15</v>
      </c>
      <c r="I402" s="212"/>
      <c r="J402" s="213">
        <f>ROUND(I402*H402,2)</f>
        <v>0</v>
      </c>
      <c r="K402" s="209" t="s">
        <v>141</v>
      </c>
      <c r="L402" s="47"/>
      <c r="M402" s="214" t="s">
        <v>19</v>
      </c>
      <c r="N402" s="215" t="s">
        <v>45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0.01584</v>
      </c>
      <c r="T402" s="217">
        <f>S402*H402</f>
        <v>0.23760000000000001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184</v>
      </c>
      <c r="AT402" s="218" t="s">
        <v>137</v>
      </c>
      <c r="AU402" s="218" t="s">
        <v>84</v>
      </c>
      <c r="AY402" s="20" t="s">
        <v>134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82</v>
      </c>
      <c r="BK402" s="219">
        <f>ROUND(I402*H402,2)</f>
        <v>0</v>
      </c>
      <c r="BL402" s="20" t="s">
        <v>184</v>
      </c>
      <c r="BM402" s="218" t="s">
        <v>518</v>
      </c>
    </row>
    <row r="403" s="2" customFormat="1">
      <c r="A403" s="41"/>
      <c r="B403" s="42"/>
      <c r="C403" s="43"/>
      <c r="D403" s="220" t="s">
        <v>143</v>
      </c>
      <c r="E403" s="43"/>
      <c r="F403" s="221" t="s">
        <v>519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143</v>
      </c>
      <c r="AU403" s="20" t="s">
        <v>84</v>
      </c>
    </row>
    <row r="404" s="2" customFormat="1" ht="66.75" customHeight="1">
      <c r="A404" s="41"/>
      <c r="B404" s="42"/>
      <c r="C404" s="207" t="s">
        <v>520</v>
      </c>
      <c r="D404" s="207" t="s">
        <v>137</v>
      </c>
      <c r="E404" s="208" t="s">
        <v>521</v>
      </c>
      <c r="F404" s="209" t="s">
        <v>522</v>
      </c>
      <c r="G404" s="210" t="s">
        <v>178</v>
      </c>
      <c r="H404" s="211">
        <v>15</v>
      </c>
      <c r="I404" s="212"/>
      <c r="J404" s="213">
        <f>ROUND(I404*H404,2)</f>
        <v>0</v>
      </c>
      <c r="K404" s="209" t="s">
        <v>141</v>
      </c>
      <c r="L404" s="47"/>
      <c r="M404" s="214" t="s">
        <v>19</v>
      </c>
      <c r="N404" s="215" t="s">
        <v>45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184</v>
      </c>
      <c r="AT404" s="218" t="s">
        <v>137</v>
      </c>
      <c r="AU404" s="218" t="s">
        <v>84</v>
      </c>
      <c r="AY404" s="20" t="s">
        <v>134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82</v>
      </c>
      <c r="BK404" s="219">
        <f>ROUND(I404*H404,2)</f>
        <v>0</v>
      </c>
      <c r="BL404" s="20" t="s">
        <v>184</v>
      </c>
      <c r="BM404" s="218" t="s">
        <v>523</v>
      </c>
    </row>
    <row r="405" s="2" customFormat="1">
      <c r="A405" s="41"/>
      <c r="B405" s="42"/>
      <c r="C405" s="43"/>
      <c r="D405" s="220" t="s">
        <v>143</v>
      </c>
      <c r="E405" s="43"/>
      <c r="F405" s="221" t="s">
        <v>524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143</v>
      </c>
      <c r="AU405" s="20" t="s">
        <v>84</v>
      </c>
    </row>
    <row r="406" s="2" customFormat="1" ht="21.75" customHeight="1">
      <c r="A406" s="41"/>
      <c r="B406" s="42"/>
      <c r="C406" s="258" t="s">
        <v>335</v>
      </c>
      <c r="D406" s="258" t="s">
        <v>155</v>
      </c>
      <c r="E406" s="259" t="s">
        <v>525</v>
      </c>
      <c r="F406" s="260" t="s">
        <v>526</v>
      </c>
      <c r="G406" s="261" t="s">
        <v>140</v>
      </c>
      <c r="H406" s="262">
        <v>0.86599999999999999</v>
      </c>
      <c r="I406" s="263"/>
      <c r="J406" s="264">
        <f>ROUND(I406*H406,2)</f>
        <v>0</v>
      </c>
      <c r="K406" s="260" t="s">
        <v>141</v>
      </c>
      <c r="L406" s="265"/>
      <c r="M406" s="266" t="s">
        <v>19</v>
      </c>
      <c r="N406" s="267" t="s">
        <v>45</v>
      </c>
      <c r="O406" s="87"/>
      <c r="P406" s="216">
        <f>O406*H406</f>
        <v>0</v>
      </c>
      <c r="Q406" s="216">
        <v>0.55000000000000004</v>
      </c>
      <c r="R406" s="216">
        <f>Q406*H406</f>
        <v>0.47630000000000006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234</v>
      </c>
      <c r="AT406" s="218" t="s">
        <v>155</v>
      </c>
      <c r="AU406" s="218" t="s">
        <v>84</v>
      </c>
      <c r="AY406" s="20" t="s">
        <v>134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20" t="s">
        <v>82</v>
      </c>
      <c r="BK406" s="219">
        <f>ROUND(I406*H406,2)</f>
        <v>0</v>
      </c>
      <c r="BL406" s="20" t="s">
        <v>184</v>
      </c>
      <c r="BM406" s="218" t="s">
        <v>527</v>
      </c>
    </row>
    <row r="407" s="2" customFormat="1" ht="24.15" customHeight="1">
      <c r="A407" s="41"/>
      <c r="B407" s="42"/>
      <c r="C407" s="207" t="s">
        <v>528</v>
      </c>
      <c r="D407" s="207" t="s">
        <v>137</v>
      </c>
      <c r="E407" s="208" t="s">
        <v>529</v>
      </c>
      <c r="F407" s="209" t="s">
        <v>530</v>
      </c>
      <c r="G407" s="210" t="s">
        <v>166</v>
      </c>
      <c r="H407" s="211">
        <v>155.94999999999999</v>
      </c>
      <c r="I407" s="212"/>
      <c r="J407" s="213">
        <f>ROUND(I407*H407,2)</f>
        <v>0</v>
      </c>
      <c r="K407" s="209" t="s">
        <v>141</v>
      </c>
      <c r="L407" s="47"/>
      <c r="M407" s="214" t="s">
        <v>19</v>
      </c>
      <c r="N407" s="215" t="s">
        <v>45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142</v>
      </c>
      <c r="AT407" s="218" t="s">
        <v>137</v>
      </c>
      <c r="AU407" s="218" t="s">
        <v>84</v>
      </c>
      <c r="AY407" s="20" t="s">
        <v>134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82</v>
      </c>
      <c r="BK407" s="219">
        <f>ROUND(I407*H407,2)</f>
        <v>0</v>
      </c>
      <c r="BL407" s="20" t="s">
        <v>142</v>
      </c>
      <c r="BM407" s="218" t="s">
        <v>531</v>
      </c>
    </row>
    <row r="408" s="2" customFormat="1">
      <c r="A408" s="41"/>
      <c r="B408" s="42"/>
      <c r="C408" s="43"/>
      <c r="D408" s="220" t="s">
        <v>143</v>
      </c>
      <c r="E408" s="43"/>
      <c r="F408" s="221" t="s">
        <v>532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143</v>
      </c>
      <c r="AU408" s="20" t="s">
        <v>84</v>
      </c>
    </row>
    <row r="409" s="14" customFormat="1">
      <c r="A409" s="14"/>
      <c r="B409" s="236"/>
      <c r="C409" s="237"/>
      <c r="D409" s="227" t="s">
        <v>145</v>
      </c>
      <c r="E409" s="238" t="s">
        <v>19</v>
      </c>
      <c r="F409" s="239" t="s">
        <v>533</v>
      </c>
      <c r="G409" s="237"/>
      <c r="H409" s="240">
        <v>155.94999999999999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145</v>
      </c>
      <c r="AU409" s="246" t="s">
        <v>84</v>
      </c>
      <c r="AV409" s="14" t="s">
        <v>84</v>
      </c>
      <c r="AW409" s="14" t="s">
        <v>35</v>
      </c>
      <c r="AX409" s="14" t="s">
        <v>82</v>
      </c>
      <c r="AY409" s="246" t="s">
        <v>134</v>
      </c>
    </row>
    <row r="410" s="2" customFormat="1" ht="16.5" customHeight="1">
      <c r="A410" s="41"/>
      <c r="B410" s="42"/>
      <c r="C410" s="258" t="s">
        <v>342</v>
      </c>
      <c r="D410" s="258" t="s">
        <v>155</v>
      </c>
      <c r="E410" s="259" t="s">
        <v>534</v>
      </c>
      <c r="F410" s="260" t="s">
        <v>535</v>
      </c>
      <c r="G410" s="261" t="s">
        <v>140</v>
      </c>
      <c r="H410" s="262">
        <v>5.1459999999999999</v>
      </c>
      <c r="I410" s="263"/>
      <c r="J410" s="264">
        <f>ROUND(I410*H410,2)</f>
        <v>0</v>
      </c>
      <c r="K410" s="260" t="s">
        <v>141</v>
      </c>
      <c r="L410" s="265"/>
      <c r="M410" s="266" t="s">
        <v>19</v>
      </c>
      <c r="N410" s="267" t="s">
        <v>45</v>
      </c>
      <c r="O410" s="87"/>
      <c r="P410" s="216">
        <f>O410*H410</f>
        <v>0</v>
      </c>
      <c r="Q410" s="216">
        <v>0.55000000000000004</v>
      </c>
      <c r="R410" s="216">
        <f>Q410*H410</f>
        <v>2.8303000000000003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158</v>
      </c>
      <c r="AT410" s="218" t="s">
        <v>155</v>
      </c>
      <c r="AU410" s="218" t="s">
        <v>84</v>
      </c>
      <c r="AY410" s="20" t="s">
        <v>134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82</v>
      </c>
      <c r="BK410" s="219">
        <f>ROUND(I410*H410,2)</f>
        <v>0</v>
      </c>
      <c r="BL410" s="20" t="s">
        <v>142</v>
      </c>
      <c r="BM410" s="218" t="s">
        <v>536</v>
      </c>
    </row>
    <row r="411" s="14" customFormat="1">
      <c r="A411" s="14"/>
      <c r="B411" s="236"/>
      <c r="C411" s="237"/>
      <c r="D411" s="227" t="s">
        <v>145</v>
      </c>
      <c r="E411" s="238" t="s">
        <v>19</v>
      </c>
      <c r="F411" s="239" t="s">
        <v>537</v>
      </c>
      <c r="G411" s="237"/>
      <c r="H411" s="240">
        <v>5.1459999999999999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145</v>
      </c>
      <c r="AU411" s="246" t="s">
        <v>84</v>
      </c>
      <c r="AV411" s="14" t="s">
        <v>84</v>
      </c>
      <c r="AW411" s="14" t="s">
        <v>35</v>
      </c>
      <c r="AX411" s="14" t="s">
        <v>82</v>
      </c>
      <c r="AY411" s="246" t="s">
        <v>134</v>
      </c>
    </row>
    <row r="412" s="2" customFormat="1" ht="33" customHeight="1">
      <c r="A412" s="41"/>
      <c r="B412" s="42"/>
      <c r="C412" s="207" t="s">
        <v>538</v>
      </c>
      <c r="D412" s="207" t="s">
        <v>137</v>
      </c>
      <c r="E412" s="208" t="s">
        <v>539</v>
      </c>
      <c r="F412" s="209" t="s">
        <v>540</v>
      </c>
      <c r="G412" s="210" t="s">
        <v>166</v>
      </c>
      <c r="H412" s="211">
        <v>155.94999999999999</v>
      </c>
      <c r="I412" s="212"/>
      <c r="J412" s="213">
        <f>ROUND(I412*H412,2)</f>
        <v>0</v>
      </c>
      <c r="K412" s="209" t="s">
        <v>141</v>
      </c>
      <c r="L412" s="47"/>
      <c r="M412" s="214" t="s">
        <v>19</v>
      </c>
      <c r="N412" s="215" t="s">
        <v>45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0.040000000000000001</v>
      </c>
      <c r="T412" s="217">
        <f>S412*H412</f>
        <v>6.2379999999999995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142</v>
      </c>
      <c r="AT412" s="218" t="s">
        <v>137</v>
      </c>
      <c r="AU412" s="218" t="s">
        <v>84</v>
      </c>
      <c r="AY412" s="20" t="s">
        <v>134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82</v>
      </c>
      <c r="BK412" s="219">
        <f>ROUND(I412*H412,2)</f>
        <v>0</v>
      </c>
      <c r="BL412" s="20" t="s">
        <v>142</v>
      </c>
      <c r="BM412" s="218" t="s">
        <v>541</v>
      </c>
    </row>
    <row r="413" s="2" customFormat="1">
      <c r="A413" s="41"/>
      <c r="B413" s="42"/>
      <c r="C413" s="43"/>
      <c r="D413" s="220" t="s">
        <v>143</v>
      </c>
      <c r="E413" s="43"/>
      <c r="F413" s="221" t="s">
        <v>542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143</v>
      </c>
      <c r="AU413" s="20" t="s">
        <v>84</v>
      </c>
    </row>
    <row r="414" s="2" customFormat="1" ht="55.5" customHeight="1">
      <c r="A414" s="41"/>
      <c r="B414" s="42"/>
      <c r="C414" s="207" t="s">
        <v>347</v>
      </c>
      <c r="D414" s="207" t="s">
        <v>137</v>
      </c>
      <c r="E414" s="208" t="s">
        <v>543</v>
      </c>
      <c r="F414" s="209" t="s">
        <v>544</v>
      </c>
      <c r="G414" s="210" t="s">
        <v>257</v>
      </c>
      <c r="H414" s="211">
        <v>0.47599999999999998</v>
      </c>
      <c r="I414" s="212"/>
      <c r="J414" s="213">
        <f>ROUND(I414*H414,2)</f>
        <v>0</v>
      </c>
      <c r="K414" s="209" t="s">
        <v>141</v>
      </c>
      <c r="L414" s="47"/>
      <c r="M414" s="214" t="s">
        <v>19</v>
      </c>
      <c r="N414" s="215" t="s">
        <v>45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184</v>
      </c>
      <c r="AT414" s="218" t="s">
        <v>137</v>
      </c>
      <c r="AU414" s="218" t="s">
        <v>84</v>
      </c>
      <c r="AY414" s="20" t="s">
        <v>134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82</v>
      </c>
      <c r="BK414" s="219">
        <f>ROUND(I414*H414,2)</f>
        <v>0</v>
      </c>
      <c r="BL414" s="20" t="s">
        <v>184</v>
      </c>
      <c r="BM414" s="218" t="s">
        <v>545</v>
      </c>
    </row>
    <row r="415" s="2" customFormat="1">
      <c r="A415" s="41"/>
      <c r="B415" s="42"/>
      <c r="C415" s="43"/>
      <c r="D415" s="220" t="s">
        <v>143</v>
      </c>
      <c r="E415" s="43"/>
      <c r="F415" s="221" t="s">
        <v>546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143</v>
      </c>
      <c r="AU415" s="20" t="s">
        <v>84</v>
      </c>
    </row>
    <row r="416" s="12" customFormat="1" ht="22.8" customHeight="1">
      <c r="A416" s="12"/>
      <c r="B416" s="191"/>
      <c r="C416" s="192"/>
      <c r="D416" s="193" t="s">
        <v>73</v>
      </c>
      <c r="E416" s="205" t="s">
        <v>547</v>
      </c>
      <c r="F416" s="205" t="s">
        <v>548</v>
      </c>
      <c r="G416" s="192"/>
      <c r="H416" s="192"/>
      <c r="I416" s="195"/>
      <c r="J416" s="206">
        <f>BK416</f>
        <v>0</v>
      </c>
      <c r="K416" s="192"/>
      <c r="L416" s="197"/>
      <c r="M416" s="198"/>
      <c r="N416" s="199"/>
      <c r="O416" s="199"/>
      <c r="P416" s="200">
        <f>SUM(P417:P427)</f>
        <v>0</v>
      </c>
      <c r="Q416" s="199"/>
      <c r="R416" s="200">
        <f>SUM(R417:R427)</f>
        <v>0</v>
      </c>
      <c r="S416" s="199"/>
      <c r="T416" s="201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2" t="s">
        <v>84</v>
      </c>
      <c r="AT416" s="203" t="s">
        <v>73</v>
      </c>
      <c r="AU416" s="203" t="s">
        <v>82</v>
      </c>
      <c r="AY416" s="202" t="s">
        <v>134</v>
      </c>
      <c r="BK416" s="204">
        <f>SUM(BK417:BK427)</f>
        <v>0</v>
      </c>
    </row>
    <row r="417" s="2" customFormat="1" ht="16.5" customHeight="1">
      <c r="A417" s="41"/>
      <c r="B417" s="42"/>
      <c r="C417" s="207" t="s">
        <v>549</v>
      </c>
      <c r="D417" s="207" t="s">
        <v>137</v>
      </c>
      <c r="E417" s="208" t="s">
        <v>550</v>
      </c>
      <c r="F417" s="209" t="s">
        <v>551</v>
      </c>
      <c r="G417" s="210" t="s">
        <v>166</v>
      </c>
      <c r="H417" s="211">
        <v>9.7129999999999992</v>
      </c>
      <c r="I417" s="212"/>
      <c r="J417" s="213">
        <f>ROUND(I417*H417,2)</f>
        <v>0</v>
      </c>
      <c r="K417" s="209" t="s">
        <v>19</v>
      </c>
      <c r="L417" s="47"/>
      <c r="M417" s="214" t="s">
        <v>19</v>
      </c>
      <c r="N417" s="215" t="s">
        <v>45</v>
      </c>
      <c r="O417" s="87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184</v>
      </c>
      <c r="AT417" s="218" t="s">
        <v>137</v>
      </c>
      <c r="AU417" s="218" t="s">
        <v>84</v>
      </c>
      <c r="AY417" s="20" t="s">
        <v>134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82</v>
      </c>
      <c r="BK417" s="219">
        <f>ROUND(I417*H417,2)</f>
        <v>0</v>
      </c>
      <c r="BL417" s="20" t="s">
        <v>184</v>
      </c>
      <c r="BM417" s="218" t="s">
        <v>552</v>
      </c>
    </row>
    <row r="418" s="13" customFormat="1">
      <c r="A418" s="13"/>
      <c r="B418" s="225"/>
      <c r="C418" s="226"/>
      <c r="D418" s="227" t="s">
        <v>145</v>
      </c>
      <c r="E418" s="228" t="s">
        <v>19</v>
      </c>
      <c r="F418" s="229" t="s">
        <v>146</v>
      </c>
      <c r="G418" s="226"/>
      <c r="H418" s="228" t="s">
        <v>19</v>
      </c>
      <c r="I418" s="230"/>
      <c r="J418" s="226"/>
      <c r="K418" s="226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145</v>
      </c>
      <c r="AU418" s="235" t="s">
        <v>84</v>
      </c>
      <c r="AV418" s="13" t="s">
        <v>82</v>
      </c>
      <c r="AW418" s="13" t="s">
        <v>35</v>
      </c>
      <c r="AX418" s="13" t="s">
        <v>74</v>
      </c>
      <c r="AY418" s="235" t="s">
        <v>134</v>
      </c>
    </row>
    <row r="419" s="13" customFormat="1">
      <c r="A419" s="13"/>
      <c r="B419" s="225"/>
      <c r="C419" s="226"/>
      <c r="D419" s="227" t="s">
        <v>145</v>
      </c>
      <c r="E419" s="228" t="s">
        <v>19</v>
      </c>
      <c r="F419" s="229" t="s">
        <v>553</v>
      </c>
      <c r="G419" s="226"/>
      <c r="H419" s="228" t="s">
        <v>19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145</v>
      </c>
      <c r="AU419" s="235" t="s">
        <v>84</v>
      </c>
      <c r="AV419" s="13" t="s">
        <v>82</v>
      </c>
      <c r="AW419" s="13" t="s">
        <v>35</v>
      </c>
      <c r="AX419" s="13" t="s">
        <v>74</v>
      </c>
      <c r="AY419" s="235" t="s">
        <v>134</v>
      </c>
    </row>
    <row r="420" s="13" customFormat="1">
      <c r="A420" s="13"/>
      <c r="B420" s="225"/>
      <c r="C420" s="226"/>
      <c r="D420" s="227" t="s">
        <v>145</v>
      </c>
      <c r="E420" s="228" t="s">
        <v>19</v>
      </c>
      <c r="F420" s="229" t="s">
        <v>554</v>
      </c>
      <c r="G420" s="226"/>
      <c r="H420" s="228" t="s">
        <v>19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145</v>
      </c>
      <c r="AU420" s="235" t="s">
        <v>84</v>
      </c>
      <c r="AV420" s="13" t="s">
        <v>82</v>
      </c>
      <c r="AW420" s="13" t="s">
        <v>35</v>
      </c>
      <c r="AX420" s="13" t="s">
        <v>74</v>
      </c>
      <c r="AY420" s="235" t="s">
        <v>134</v>
      </c>
    </row>
    <row r="421" s="13" customFormat="1">
      <c r="A421" s="13"/>
      <c r="B421" s="225"/>
      <c r="C421" s="226"/>
      <c r="D421" s="227" t="s">
        <v>145</v>
      </c>
      <c r="E421" s="228" t="s">
        <v>19</v>
      </c>
      <c r="F421" s="229" t="s">
        <v>555</v>
      </c>
      <c r="G421" s="226"/>
      <c r="H421" s="228" t="s">
        <v>19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145</v>
      </c>
      <c r="AU421" s="235" t="s">
        <v>84</v>
      </c>
      <c r="AV421" s="13" t="s">
        <v>82</v>
      </c>
      <c r="AW421" s="13" t="s">
        <v>35</v>
      </c>
      <c r="AX421" s="13" t="s">
        <v>74</v>
      </c>
      <c r="AY421" s="235" t="s">
        <v>134</v>
      </c>
    </row>
    <row r="422" s="13" customFormat="1">
      <c r="A422" s="13"/>
      <c r="B422" s="225"/>
      <c r="C422" s="226"/>
      <c r="D422" s="227" t="s">
        <v>145</v>
      </c>
      <c r="E422" s="228" t="s">
        <v>19</v>
      </c>
      <c r="F422" s="229" t="s">
        <v>169</v>
      </c>
      <c r="G422" s="226"/>
      <c r="H422" s="228" t="s">
        <v>19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145</v>
      </c>
      <c r="AU422" s="235" t="s">
        <v>84</v>
      </c>
      <c r="AV422" s="13" t="s">
        <v>82</v>
      </c>
      <c r="AW422" s="13" t="s">
        <v>35</v>
      </c>
      <c r="AX422" s="13" t="s">
        <v>74</v>
      </c>
      <c r="AY422" s="235" t="s">
        <v>134</v>
      </c>
    </row>
    <row r="423" s="14" customFormat="1">
      <c r="A423" s="14"/>
      <c r="B423" s="236"/>
      <c r="C423" s="237"/>
      <c r="D423" s="227" t="s">
        <v>145</v>
      </c>
      <c r="E423" s="238" t="s">
        <v>19</v>
      </c>
      <c r="F423" s="239" t="s">
        <v>556</v>
      </c>
      <c r="G423" s="237"/>
      <c r="H423" s="240">
        <v>9.7129999999999992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145</v>
      </c>
      <c r="AU423" s="246" t="s">
        <v>84</v>
      </c>
      <c r="AV423" s="14" t="s">
        <v>84</v>
      </c>
      <c r="AW423" s="14" t="s">
        <v>35</v>
      </c>
      <c r="AX423" s="14" t="s">
        <v>74</v>
      </c>
      <c r="AY423" s="246" t="s">
        <v>134</v>
      </c>
    </row>
    <row r="424" s="15" customFormat="1">
      <c r="A424" s="15"/>
      <c r="B424" s="247"/>
      <c r="C424" s="248"/>
      <c r="D424" s="227" t="s">
        <v>145</v>
      </c>
      <c r="E424" s="249" t="s">
        <v>19</v>
      </c>
      <c r="F424" s="250" t="s">
        <v>150</v>
      </c>
      <c r="G424" s="248"/>
      <c r="H424" s="251">
        <v>9.7129999999999992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7" t="s">
        <v>145</v>
      </c>
      <c r="AU424" s="257" t="s">
        <v>84</v>
      </c>
      <c r="AV424" s="15" t="s">
        <v>142</v>
      </c>
      <c r="AW424" s="15" t="s">
        <v>35</v>
      </c>
      <c r="AX424" s="15" t="s">
        <v>82</v>
      </c>
      <c r="AY424" s="257" t="s">
        <v>134</v>
      </c>
    </row>
    <row r="425" s="2" customFormat="1" ht="21.75" customHeight="1">
      <c r="A425" s="41"/>
      <c r="B425" s="42"/>
      <c r="C425" s="207" t="s">
        <v>352</v>
      </c>
      <c r="D425" s="207" t="s">
        <v>137</v>
      </c>
      <c r="E425" s="208" t="s">
        <v>557</v>
      </c>
      <c r="F425" s="209" t="s">
        <v>558</v>
      </c>
      <c r="G425" s="210" t="s">
        <v>153</v>
      </c>
      <c r="H425" s="211">
        <v>4</v>
      </c>
      <c r="I425" s="212"/>
      <c r="J425" s="213">
        <f>ROUND(I425*H425,2)</f>
        <v>0</v>
      </c>
      <c r="K425" s="209" t="s">
        <v>19</v>
      </c>
      <c r="L425" s="47"/>
      <c r="M425" s="214" t="s">
        <v>19</v>
      </c>
      <c r="N425" s="215" t="s">
        <v>45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184</v>
      </c>
      <c r="AT425" s="218" t="s">
        <v>137</v>
      </c>
      <c r="AU425" s="218" t="s">
        <v>84</v>
      </c>
      <c r="AY425" s="20" t="s">
        <v>134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82</v>
      </c>
      <c r="BK425" s="219">
        <f>ROUND(I425*H425,2)</f>
        <v>0</v>
      </c>
      <c r="BL425" s="20" t="s">
        <v>184</v>
      </c>
      <c r="BM425" s="218" t="s">
        <v>559</v>
      </c>
    </row>
    <row r="426" s="2" customFormat="1" ht="76.35" customHeight="1">
      <c r="A426" s="41"/>
      <c r="B426" s="42"/>
      <c r="C426" s="207" t="s">
        <v>560</v>
      </c>
      <c r="D426" s="207" t="s">
        <v>137</v>
      </c>
      <c r="E426" s="208" t="s">
        <v>561</v>
      </c>
      <c r="F426" s="209" t="s">
        <v>562</v>
      </c>
      <c r="G426" s="210" t="s">
        <v>563</v>
      </c>
      <c r="H426" s="280"/>
      <c r="I426" s="212"/>
      <c r="J426" s="213">
        <f>ROUND(I426*H426,2)</f>
        <v>0</v>
      </c>
      <c r="K426" s="209" t="s">
        <v>141</v>
      </c>
      <c r="L426" s="47"/>
      <c r="M426" s="214" t="s">
        <v>19</v>
      </c>
      <c r="N426" s="215" t="s">
        <v>45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184</v>
      </c>
      <c r="AT426" s="218" t="s">
        <v>137</v>
      </c>
      <c r="AU426" s="218" t="s">
        <v>84</v>
      </c>
      <c r="AY426" s="20" t="s">
        <v>134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82</v>
      </c>
      <c r="BK426" s="219">
        <f>ROUND(I426*H426,2)</f>
        <v>0</v>
      </c>
      <c r="BL426" s="20" t="s">
        <v>184</v>
      </c>
      <c r="BM426" s="218" t="s">
        <v>564</v>
      </c>
    </row>
    <row r="427" s="2" customFormat="1">
      <c r="A427" s="41"/>
      <c r="B427" s="42"/>
      <c r="C427" s="43"/>
      <c r="D427" s="220" t="s">
        <v>143</v>
      </c>
      <c r="E427" s="43"/>
      <c r="F427" s="221" t="s">
        <v>565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143</v>
      </c>
      <c r="AU427" s="20" t="s">
        <v>84</v>
      </c>
    </row>
    <row r="428" s="12" customFormat="1" ht="22.8" customHeight="1">
      <c r="A428" s="12"/>
      <c r="B428" s="191"/>
      <c r="C428" s="192"/>
      <c r="D428" s="193" t="s">
        <v>73</v>
      </c>
      <c r="E428" s="205" t="s">
        <v>566</v>
      </c>
      <c r="F428" s="205" t="s">
        <v>567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SUM(P429:P434)</f>
        <v>0</v>
      </c>
      <c r="Q428" s="199"/>
      <c r="R428" s="200">
        <f>SUM(R429:R434)</f>
        <v>0</v>
      </c>
      <c r="S428" s="199"/>
      <c r="T428" s="201">
        <f>SUM(T429:T434)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84</v>
      </c>
      <c r="AT428" s="203" t="s">
        <v>73</v>
      </c>
      <c r="AU428" s="203" t="s">
        <v>82</v>
      </c>
      <c r="AY428" s="202" t="s">
        <v>134</v>
      </c>
      <c r="BK428" s="204">
        <f>SUM(BK429:BK434)</f>
        <v>0</v>
      </c>
    </row>
    <row r="429" s="2" customFormat="1" ht="24.15" customHeight="1">
      <c r="A429" s="41"/>
      <c r="B429" s="42"/>
      <c r="C429" s="207" t="s">
        <v>357</v>
      </c>
      <c r="D429" s="207" t="s">
        <v>137</v>
      </c>
      <c r="E429" s="208" t="s">
        <v>568</v>
      </c>
      <c r="F429" s="209" t="s">
        <v>569</v>
      </c>
      <c r="G429" s="210" t="s">
        <v>178</v>
      </c>
      <c r="H429" s="211">
        <v>1.74</v>
      </c>
      <c r="I429" s="212"/>
      <c r="J429" s="213">
        <f>ROUND(I429*H429,2)</f>
        <v>0</v>
      </c>
      <c r="K429" s="209" t="s">
        <v>141</v>
      </c>
      <c r="L429" s="47"/>
      <c r="M429" s="214" t="s">
        <v>19</v>
      </c>
      <c r="N429" s="215" t="s">
        <v>45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184</v>
      </c>
      <c r="AT429" s="218" t="s">
        <v>137</v>
      </c>
      <c r="AU429" s="218" t="s">
        <v>84</v>
      </c>
      <c r="AY429" s="20" t="s">
        <v>134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82</v>
      </c>
      <c r="BK429" s="219">
        <f>ROUND(I429*H429,2)</f>
        <v>0</v>
      </c>
      <c r="BL429" s="20" t="s">
        <v>184</v>
      </c>
      <c r="BM429" s="218" t="s">
        <v>570</v>
      </c>
    </row>
    <row r="430" s="2" customFormat="1">
      <c r="A430" s="41"/>
      <c r="B430" s="42"/>
      <c r="C430" s="43"/>
      <c r="D430" s="220" t="s">
        <v>143</v>
      </c>
      <c r="E430" s="43"/>
      <c r="F430" s="221" t="s">
        <v>571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143</v>
      </c>
      <c r="AU430" s="20" t="s">
        <v>84</v>
      </c>
    </row>
    <row r="431" s="13" customFormat="1">
      <c r="A431" s="13"/>
      <c r="B431" s="225"/>
      <c r="C431" s="226"/>
      <c r="D431" s="227" t="s">
        <v>145</v>
      </c>
      <c r="E431" s="228" t="s">
        <v>19</v>
      </c>
      <c r="F431" s="229" t="s">
        <v>146</v>
      </c>
      <c r="G431" s="226"/>
      <c r="H431" s="228" t="s">
        <v>19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145</v>
      </c>
      <c r="AU431" s="235" t="s">
        <v>84</v>
      </c>
      <c r="AV431" s="13" t="s">
        <v>82</v>
      </c>
      <c r="AW431" s="13" t="s">
        <v>35</v>
      </c>
      <c r="AX431" s="13" t="s">
        <v>74</v>
      </c>
      <c r="AY431" s="235" t="s">
        <v>134</v>
      </c>
    </row>
    <row r="432" s="13" customFormat="1">
      <c r="A432" s="13"/>
      <c r="B432" s="225"/>
      <c r="C432" s="226"/>
      <c r="D432" s="227" t="s">
        <v>145</v>
      </c>
      <c r="E432" s="228" t="s">
        <v>19</v>
      </c>
      <c r="F432" s="229" t="s">
        <v>359</v>
      </c>
      <c r="G432" s="226"/>
      <c r="H432" s="228" t="s">
        <v>19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145</v>
      </c>
      <c r="AU432" s="235" t="s">
        <v>84</v>
      </c>
      <c r="AV432" s="13" t="s">
        <v>82</v>
      </c>
      <c r="AW432" s="13" t="s">
        <v>35</v>
      </c>
      <c r="AX432" s="13" t="s">
        <v>74</v>
      </c>
      <c r="AY432" s="235" t="s">
        <v>134</v>
      </c>
    </row>
    <row r="433" s="14" customFormat="1">
      <c r="A433" s="14"/>
      <c r="B433" s="236"/>
      <c r="C433" s="237"/>
      <c r="D433" s="227" t="s">
        <v>145</v>
      </c>
      <c r="E433" s="238" t="s">
        <v>19</v>
      </c>
      <c r="F433" s="239" t="s">
        <v>572</v>
      </c>
      <c r="G433" s="237"/>
      <c r="H433" s="240">
        <v>1.74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145</v>
      </c>
      <c r="AU433" s="246" t="s">
        <v>84</v>
      </c>
      <c r="AV433" s="14" t="s">
        <v>84</v>
      </c>
      <c r="AW433" s="14" t="s">
        <v>35</v>
      </c>
      <c r="AX433" s="14" t="s">
        <v>74</v>
      </c>
      <c r="AY433" s="246" t="s">
        <v>134</v>
      </c>
    </row>
    <row r="434" s="15" customFormat="1">
      <c r="A434" s="15"/>
      <c r="B434" s="247"/>
      <c r="C434" s="248"/>
      <c r="D434" s="227" t="s">
        <v>145</v>
      </c>
      <c r="E434" s="249" t="s">
        <v>19</v>
      </c>
      <c r="F434" s="250" t="s">
        <v>150</v>
      </c>
      <c r="G434" s="248"/>
      <c r="H434" s="251">
        <v>1.74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145</v>
      </c>
      <c r="AU434" s="257" t="s">
        <v>84</v>
      </c>
      <c r="AV434" s="15" t="s">
        <v>142</v>
      </c>
      <c r="AW434" s="15" t="s">
        <v>35</v>
      </c>
      <c r="AX434" s="15" t="s">
        <v>82</v>
      </c>
      <c r="AY434" s="257" t="s">
        <v>134</v>
      </c>
    </row>
    <row r="435" s="12" customFormat="1" ht="22.8" customHeight="1">
      <c r="A435" s="12"/>
      <c r="B435" s="191"/>
      <c r="C435" s="192"/>
      <c r="D435" s="193" t="s">
        <v>73</v>
      </c>
      <c r="E435" s="205" t="s">
        <v>573</v>
      </c>
      <c r="F435" s="205" t="s">
        <v>574</v>
      </c>
      <c r="G435" s="192"/>
      <c r="H435" s="192"/>
      <c r="I435" s="195"/>
      <c r="J435" s="206">
        <f>BK435</f>
        <v>0</v>
      </c>
      <c r="K435" s="192"/>
      <c r="L435" s="197"/>
      <c r="M435" s="198"/>
      <c r="N435" s="199"/>
      <c r="O435" s="199"/>
      <c r="P435" s="200">
        <f>SUM(P436:P531)</f>
        <v>0</v>
      </c>
      <c r="Q435" s="199"/>
      <c r="R435" s="200">
        <f>SUM(R436:R531)</f>
        <v>0</v>
      </c>
      <c r="S435" s="199"/>
      <c r="T435" s="201">
        <f>SUM(T436:T531)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2" t="s">
        <v>84</v>
      </c>
      <c r="AT435" s="203" t="s">
        <v>73</v>
      </c>
      <c r="AU435" s="203" t="s">
        <v>82</v>
      </c>
      <c r="AY435" s="202" t="s">
        <v>134</v>
      </c>
      <c r="BK435" s="204">
        <f>SUM(BK436:BK531)</f>
        <v>0</v>
      </c>
    </row>
    <row r="436" s="2" customFormat="1" ht="37.8" customHeight="1">
      <c r="A436" s="41"/>
      <c r="B436" s="42"/>
      <c r="C436" s="207" t="s">
        <v>575</v>
      </c>
      <c r="D436" s="207" t="s">
        <v>137</v>
      </c>
      <c r="E436" s="208" t="s">
        <v>576</v>
      </c>
      <c r="F436" s="209" t="s">
        <v>577</v>
      </c>
      <c r="G436" s="210" t="s">
        <v>153</v>
      </c>
      <c r="H436" s="211">
        <v>4</v>
      </c>
      <c r="I436" s="212"/>
      <c r="J436" s="213">
        <f>ROUND(I436*H436,2)</f>
        <v>0</v>
      </c>
      <c r="K436" s="209" t="s">
        <v>141</v>
      </c>
      <c r="L436" s="47"/>
      <c r="M436" s="214" t="s">
        <v>19</v>
      </c>
      <c r="N436" s="215" t="s">
        <v>45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184</v>
      </c>
      <c r="AT436" s="218" t="s">
        <v>137</v>
      </c>
      <c r="AU436" s="218" t="s">
        <v>84</v>
      </c>
      <c r="AY436" s="20" t="s">
        <v>134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82</v>
      </c>
      <c r="BK436" s="219">
        <f>ROUND(I436*H436,2)</f>
        <v>0</v>
      </c>
      <c r="BL436" s="20" t="s">
        <v>184</v>
      </c>
      <c r="BM436" s="218" t="s">
        <v>578</v>
      </c>
    </row>
    <row r="437" s="2" customFormat="1">
      <c r="A437" s="41"/>
      <c r="B437" s="42"/>
      <c r="C437" s="43"/>
      <c r="D437" s="220" t="s">
        <v>143</v>
      </c>
      <c r="E437" s="43"/>
      <c r="F437" s="221" t="s">
        <v>579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143</v>
      </c>
      <c r="AU437" s="20" t="s">
        <v>84</v>
      </c>
    </row>
    <row r="438" s="13" customFormat="1">
      <c r="A438" s="13"/>
      <c r="B438" s="225"/>
      <c r="C438" s="226"/>
      <c r="D438" s="227" t="s">
        <v>145</v>
      </c>
      <c r="E438" s="228" t="s">
        <v>19</v>
      </c>
      <c r="F438" s="229" t="s">
        <v>146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145</v>
      </c>
      <c r="AU438" s="235" t="s">
        <v>84</v>
      </c>
      <c r="AV438" s="13" t="s">
        <v>82</v>
      </c>
      <c r="AW438" s="13" t="s">
        <v>35</v>
      </c>
      <c r="AX438" s="13" t="s">
        <v>74</v>
      </c>
      <c r="AY438" s="235" t="s">
        <v>134</v>
      </c>
    </row>
    <row r="439" s="13" customFormat="1">
      <c r="A439" s="13"/>
      <c r="B439" s="225"/>
      <c r="C439" s="226"/>
      <c r="D439" s="227" t="s">
        <v>145</v>
      </c>
      <c r="E439" s="228" t="s">
        <v>19</v>
      </c>
      <c r="F439" s="229" t="s">
        <v>270</v>
      </c>
      <c r="G439" s="226"/>
      <c r="H439" s="228" t="s">
        <v>19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145</v>
      </c>
      <c r="AU439" s="235" t="s">
        <v>84</v>
      </c>
      <c r="AV439" s="13" t="s">
        <v>82</v>
      </c>
      <c r="AW439" s="13" t="s">
        <v>35</v>
      </c>
      <c r="AX439" s="13" t="s">
        <v>74</v>
      </c>
      <c r="AY439" s="235" t="s">
        <v>134</v>
      </c>
    </row>
    <row r="440" s="14" customFormat="1">
      <c r="A440" s="14"/>
      <c r="B440" s="236"/>
      <c r="C440" s="237"/>
      <c r="D440" s="227" t="s">
        <v>145</v>
      </c>
      <c r="E440" s="238" t="s">
        <v>19</v>
      </c>
      <c r="F440" s="239" t="s">
        <v>271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145</v>
      </c>
      <c r="AU440" s="246" t="s">
        <v>84</v>
      </c>
      <c r="AV440" s="14" t="s">
        <v>84</v>
      </c>
      <c r="AW440" s="14" t="s">
        <v>35</v>
      </c>
      <c r="AX440" s="14" t="s">
        <v>74</v>
      </c>
      <c r="AY440" s="246" t="s">
        <v>134</v>
      </c>
    </row>
    <row r="441" s="14" customFormat="1">
      <c r="A441" s="14"/>
      <c r="B441" s="236"/>
      <c r="C441" s="237"/>
      <c r="D441" s="227" t="s">
        <v>145</v>
      </c>
      <c r="E441" s="238" t="s">
        <v>19</v>
      </c>
      <c r="F441" s="239" t="s">
        <v>272</v>
      </c>
      <c r="G441" s="237"/>
      <c r="H441" s="240">
        <v>1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145</v>
      </c>
      <c r="AU441" s="246" t="s">
        <v>84</v>
      </c>
      <c r="AV441" s="14" t="s">
        <v>84</v>
      </c>
      <c r="AW441" s="14" t="s">
        <v>35</v>
      </c>
      <c r="AX441" s="14" t="s">
        <v>74</v>
      </c>
      <c r="AY441" s="246" t="s">
        <v>134</v>
      </c>
    </row>
    <row r="442" s="14" customFormat="1">
      <c r="A442" s="14"/>
      <c r="B442" s="236"/>
      <c r="C442" s="237"/>
      <c r="D442" s="227" t="s">
        <v>145</v>
      </c>
      <c r="E442" s="238" t="s">
        <v>19</v>
      </c>
      <c r="F442" s="239" t="s">
        <v>273</v>
      </c>
      <c r="G442" s="237"/>
      <c r="H442" s="240">
        <v>1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145</v>
      </c>
      <c r="AU442" s="246" t="s">
        <v>84</v>
      </c>
      <c r="AV442" s="14" t="s">
        <v>84</v>
      </c>
      <c r="AW442" s="14" t="s">
        <v>35</v>
      </c>
      <c r="AX442" s="14" t="s">
        <v>74</v>
      </c>
      <c r="AY442" s="246" t="s">
        <v>134</v>
      </c>
    </row>
    <row r="443" s="16" customFormat="1">
      <c r="A443" s="16"/>
      <c r="B443" s="268"/>
      <c r="C443" s="269"/>
      <c r="D443" s="227" t="s">
        <v>145</v>
      </c>
      <c r="E443" s="270" t="s">
        <v>19</v>
      </c>
      <c r="F443" s="271" t="s">
        <v>274</v>
      </c>
      <c r="G443" s="269"/>
      <c r="H443" s="272">
        <v>3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8" t="s">
        <v>145</v>
      </c>
      <c r="AU443" s="278" t="s">
        <v>84</v>
      </c>
      <c r="AV443" s="16" t="s">
        <v>135</v>
      </c>
      <c r="AW443" s="16" t="s">
        <v>35</v>
      </c>
      <c r="AX443" s="16" t="s">
        <v>74</v>
      </c>
      <c r="AY443" s="278" t="s">
        <v>134</v>
      </c>
    </row>
    <row r="444" s="14" customFormat="1">
      <c r="A444" s="14"/>
      <c r="B444" s="236"/>
      <c r="C444" s="237"/>
      <c r="D444" s="227" t="s">
        <v>145</v>
      </c>
      <c r="E444" s="238" t="s">
        <v>19</v>
      </c>
      <c r="F444" s="239" t="s">
        <v>275</v>
      </c>
      <c r="G444" s="237"/>
      <c r="H444" s="240">
        <v>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145</v>
      </c>
      <c r="AU444" s="246" t="s">
        <v>84</v>
      </c>
      <c r="AV444" s="14" t="s">
        <v>84</v>
      </c>
      <c r="AW444" s="14" t="s">
        <v>35</v>
      </c>
      <c r="AX444" s="14" t="s">
        <v>74</v>
      </c>
      <c r="AY444" s="246" t="s">
        <v>134</v>
      </c>
    </row>
    <row r="445" s="15" customFormat="1">
      <c r="A445" s="15"/>
      <c r="B445" s="247"/>
      <c r="C445" s="248"/>
      <c r="D445" s="227" t="s">
        <v>145</v>
      </c>
      <c r="E445" s="249" t="s">
        <v>19</v>
      </c>
      <c r="F445" s="250" t="s">
        <v>150</v>
      </c>
      <c r="G445" s="248"/>
      <c r="H445" s="251">
        <v>4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145</v>
      </c>
      <c r="AU445" s="257" t="s">
        <v>84</v>
      </c>
      <c r="AV445" s="15" t="s">
        <v>142</v>
      </c>
      <c r="AW445" s="15" t="s">
        <v>35</v>
      </c>
      <c r="AX445" s="15" t="s">
        <v>82</v>
      </c>
      <c r="AY445" s="257" t="s">
        <v>134</v>
      </c>
    </row>
    <row r="446" s="2" customFormat="1" ht="24.15" customHeight="1">
      <c r="A446" s="41"/>
      <c r="B446" s="42"/>
      <c r="C446" s="258" t="s">
        <v>364</v>
      </c>
      <c r="D446" s="258" t="s">
        <v>155</v>
      </c>
      <c r="E446" s="259" t="s">
        <v>580</v>
      </c>
      <c r="F446" s="260" t="s">
        <v>581</v>
      </c>
      <c r="G446" s="261" t="s">
        <v>153</v>
      </c>
      <c r="H446" s="262">
        <v>3</v>
      </c>
      <c r="I446" s="263"/>
      <c r="J446" s="264">
        <f>ROUND(I446*H446,2)</f>
        <v>0</v>
      </c>
      <c r="K446" s="260" t="s">
        <v>141</v>
      </c>
      <c r="L446" s="265"/>
      <c r="M446" s="266" t="s">
        <v>19</v>
      </c>
      <c r="N446" s="267" t="s">
        <v>45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234</v>
      </c>
      <c r="AT446" s="218" t="s">
        <v>155</v>
      </c>
      <c r="AU446" s="218" t="s">
        <v>84</v>
      </c>
      <c r="AY446" s="20" t="s">
        <v>134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82</v>
      </c>
      <c r="BK446" s="219">
        <f>ROUND(I446*H446,2)</f>
        <v>0</v>
      </c>
      <c r="BL446" s="20" t="s">
        <v>184</v>
      </c>
      <c r="BM446" s="218" t="s">
        <v>582</v>
      </c>
    </row>
    <row r="447" s="2" customFormat="1" ht="24.15" customHeight="1">
      <c r="A447" s="41"/>
      <c r="B447" s="42"/>
      <c r="C447" s="258" t="s">
        <v>583</v>
      </c>
      <c r="D447" s="258" t="s">
        <v>155</v>
      </c>
      <c r="E447" s="259" t="s">
        <v>584</v>
      </c>
      <c r="F447" s="260" t="s">
        <v>585</v>
      </c>
      <c r="G447" s="261" t="s">
        <v>153</v>
      </c>
      <c r="H447" s="262">
        <v>1</v>
      </c>
      <c r="I447" s="263"/>
      <c r="J447" s="264">
        <f>ROUND(I447*H447,2)</f>
        <v>0</v>
      </c>
      <c r="K447" s="260" t="s">
        <v>141</v>
      </c>
      <c r="L447" s="265"/>
      <c r="M447" s="266" t="s">
        <v>19</v>
      </c>
      <c r="N447" s="267" t="s">
        <v>45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234</v>
      </c>
      <c r="AT447" s="218" t="s">
        <v>155</v>
      </c>
      <c r="AU447" s="218" t="s">
        <v>84</v>
      </c>
      <c r="AY447" s="20" t="s">
        <v>134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82</v>
      </c>
      <c r="BK447" s="219">
        <f>ROUND(I447*H447,2)</f>
        <v>0</v>
      </c>
      <c r="BL447" s="20" t="s">
        <v>184</v>
      </c>
      <c r="BM447" s="218" t="s">
        <v>586</v>
      </c>
    </row>
    <row r="448" s="2" customFormat="1" ht="24.15" customHeight="1">
      <c r="A448" s="41"/>
      <c r="B448" s="42"/>
      <c r="C448" s="207" t="s">
        <v>371</v>
      </c>
      <c r="D448" s="207" t="s">
        <v>137</v>
      </c>
      <c r="E448" s="208" t="s">
        <v>587</v>
      </c>
      <c r="F448" s="209" t="s">
        <v>588</v>
      </c>
      <c r="G448" s="210" t="s">
        <v>589</v>
      </c>
      <c r="H448" s="211">
        <v>9</v>
      </c>
      <c r="I448" s="212"/>
      <c r="J448" s="213">
        <f>ROUND(I448*H448,2)</f>
        <v>0</v>
      </c>
      <c r="K448" s="209" t="s">
        <v>19</v>
      </c>
      <c r="L448" s="47"/>
      <c r="M448" s="214" t="s">
        <v>19</v>
      </c>
      <c r="N448" s="215" t="s">
        <v>45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184</v>
      </c>
      <c r="AT448" s="218" t="s">
        <v>137</v>
      </c>
      <c r="AU448" s="218" t="s">
        <v>84</v>
      </c>
      <c r="AY448" s="20" t="s">
        <v>134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82</v>
      </c>
      <c r="BK448" s="219">
        <f>ROUND(I448*H448,2)</f>
        <v>0</v>
      </c>
      <c r="BL448" s="20" t="s">
        <v>184</v>
      </c>
      <c r="BM448" s="218" t="s">
        <v>590</v>
      </c>
    </row>
    <row r="449" s="2" customFormat="1" ht="37.8" customHeight="1">
      <c r="A449" s="41"/>
      <c r="B449" s="42"/>
      <c r="C449" s="207" t="s">
        <v>591</v>
      </c>
      <c r="D449" s="207" t="s">
        <v>137</v>
      </c>
      <c r="E449" s="208" t="s">
        <v>592</v>
      </c>
      <c r="F449" s="209" t="s">
        <v>593</v>
      </c>
      <c r="G449" s="210" t="s">
        <v>153</v>
      </c>
      <c r="H449" s="211">
        <v>1</v>
      </c>
      <c r="I449" s="212"/>
      <c r="J449" s="213">
        <f>ROUND(I449*H449,2)</f>
        <v>0</v>
      </c>
      <c r="K449" s="209" t="s">
        <v>141</v>
      </c>
      <c r="L449" s="47"/>
      <c r="M449" s="214" t="s">
        <v>19</v>
      </c>
      <c r="N449" s="215" t="s">
        <v>45</v>
      </c>
      <c r="O449" s="87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184</v>
      </c>
      <c r="AT449" s="218" t="s">
        <v>137</v>
      </c>
      <c r="AU449" s="218" t="s">
        <v>84</v>
      </c>
      <c r="AY449" s="20" t="s">
        <v>134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82</v>
      </c>
      <c r="BK449" s="219">
        <f>ROUND(I449*H449,2)</f>
        <v>0</v>
      </c>
      <c r="BL449" s="20" t="s">
        <v>184</v>
      </c>
      <c r="BM449" s="218" t="s">
        <v>594</v>
      </c>
    </row>
    <row r="450" s="2" customFormat="1">
      <c r="A450" s="41"/>
      <c r="B450" s="42"/>
      <c r="C450" s="43"/>
      <c r="D450" s="220" t="s">
        <v>143</v>
      </c>
      <c r="E450" s="43"/>
      <c r="F450" s="221" t="s">
        <v>595</v>
      </c>
      <c r="G450" s="43"/>
      <c r="H450" s="43"/>
      <c r="I450" s="222"/>
      <c r="J450" s="43"/>
      <c r="K450" s="43"/>
      <c r="L450" s="47"/>
      <c r="M450" s="223"/>
      <c r="N450" s="22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143</v>
      </c>
      <c r="AU450" s="20" t="s">
        <v>84</v>
      </c>
    </row>
    <row r="451" s="13" customFormat="1">
      <c r="A451" s="13"/>
      <c r="B451" s="225"/>
      <c r="C451" s="226"/>
      <c r="D451" s="227" t="s">
        <v>145</v>
      </c>
      <c r="E451" s="228" t="s">
        <v>19</v>
      </c>
      <c r="F451" s="229" t="s">
        <v>146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145</v>
      </c>
      <c r="AU451" s="235" t="s">
        <v>84</v>
      </c>
      <c r="AV451" s="13" t="s">
        <v>82</v>
      </c>
      <c r="AW451" s="13" t="s">
        <v>35</v>
      </c>
      <c r="AX451" s="13" t="s">
        <v>74</v>
      </c>
      <c r="AY451" s="235" t="s">
        <v>134</v>
      </c>
    </row>
    <row r="452" s="13" customFormat="1">
      <c r="A452" s="13"/>
      <c r="B452" s="225"/>
      <c r="C452" s="226"/>
      <c r="D452" s="227" t="s">
        <v>145</v>
      </c>
      <c r="E452" s="228" t="s">
        <v>19</v>
      </c>
      <c r="F452" s="229" t="s">
        <v>270</v>
      </c>
      <c r="G452" s="226"/>
      <c r="H452" s="228" t="s">
        <v>19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145</v>
      </c>
      <c r="AU452" s="235" t="s">
        <v>84</v>
      </c>
      <c r="AV452" s="13" t="s">
        <v>82</v>
      </c>
      <c r="AW452" s="13" t="s">
        <v>35</v>
      </c>
      <c r="AX452" s="13" t="s">
        <v>74</v>
      </c>
      <c r="AY452" s="235" t="s">
        <v>134</v>
      </c>
    </row>
    <row r="453" s="14" customFormat="1">
      <c r="A453" s="14"/>
      <c r="B453" s="236"/>
      <c r="C453" s="237"/>
      <c r="D453" s="227" t="s">
        <v>145</v>
      </c>
      <c r="E453" s="238" t="s">
        <v>19</v>
      </c>
      <c r="F453" s="239" t="s">
        <v>288</v>
      </c>
      <c r="G453" s="237"/>
      <c r="H453" s="240">
        <v>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145</v>
      </c>
      <c r="AU453" s="246" t="s">
        <v>84</v>
      </c>
      <c r="AV453" s="14" t="s">
        <v>84</v>
      </c>
      <c r="AW453" s="14" t="s">
        <v>35</v>
      </c>
      <c r="AX453" s="14" t="s">
        <v>74</v>
      </c>
      <c r="AY453" s="246" t="s">
        <v>134</v>
      </c>
    </row>
    <row r="454" s="15" customFormat="1">
      <c r="A454" s="15"/>
      <c r="B454" s="247"/>
      <c r="C454" s="248"/>
      <c r="D454" s="227" t="s">
        <v>145</v>
      </c>
      <c r="E454" s="249" t="s">
        <v>19</v>
      </c>
      <c r="F454" s="250" t="s">
        <v>150</v>
      </c>
      <c r="G454" s="248"/>
      <c r="H454" s="251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7" t="s">
        <v>145</v>
      </c>
      <c r="AU454" s="257" t="s">
        <v>84</v>
      </c>
      <c r="AV454" s="15" t="s">
        <v>142</v>
      </c>
      <c r="AW454" s="15" t="s">
        <v>35</v>
      </c>
      <c r="AX454" s="15" t="s">
        <v>82</v>
      </c>
      <c r="AY454" s="257" t="s">
        <v>134</v>
      </c>
    </row>
    <row r="455" s="2" customFormat="1" ht="24.15" customHeight="1">
      <c r="A455" s="41"/>
      <c r="B455" s="42"/>
      <c r="C455" s="258" t="s">
        <v>380</v>
      </c>
      <c r="D455" s="258" t="s">
        <v>155</v>
      </c>
      <c r="E455" s="259" t="s">
        <v>596</v>
      </c>
      <c r="F455" s="260" t="s">
        <v>597</v>
      </c>
      <c r="G455" s="261" t="s">
        <v>153</v>
      </c>
      <c r="H455" s="262">
        <v>1</v>
      </c>
      <c r="I455" s="263"/>
      <c r="J455" s="264">
        <f>ROUND(I455*H455,2)</f>
        <v>0</v>
      </c>
      <c r="K455" s="260" t="s">
        <v>19</v>
      </c>
      <c r="L455" s="265"/>
      <c r="M455" s="266" t="s">
        <v>19</v>
      </c>
      <c r="N455" s="267" t="s">
        <v>45</v>
      </c>
      <c r="O455" s="87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234</v>
      </c>
      <c r="AT455" s="218" t="s">
        <v>155</v>
      </c>
      <c r="AU455" s="218" t="s">
        <v>84</v>
      </c>
      <c r="AY455" s="20" t="s">
        <v>134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82</v>
      </c>
      <c r="BK455" s="219">
        <f>ROUND(I455*H455,2)</f>
        <v>0</v>
      </c>
      <c r="BL455" s="20" t="s">
        <v>184</v>
      </c>
      <c r="BM455" s="218" t="s">
        <v>598</v>
      </c>
    </row>
    <row r="456" s="2" customFormat="1" ht="37.8" customHeight="1">
      <c r="A456" s="41"/>
      <c r="B456" s="42"/>
      <c r="C456" s="207" t="s">
        <v>599</v>
      </c>
      <c r="D456" s="207" t="s">
        <v>137</v>
      </c>
      <c r="E456" s="208" t="s">
        <v>600</v>
      </c>
      <c r="F456" s="209" t="s">
        <v>601</v>
      </c>
      <c r="G456" s="210" t="s">
        <v>153</v>
      </c>
      <c r="H456" s="211">
        <v>3</v>
      </c>
      <c r="I456" s="212"/>
      <c r="J456" s="213">
        <f>ROUND(I456*H456,2)</f>
        <v>0</v>
      </c>
      <c r="K456" s="209" t="s">
        <v>141</v>
      </c>
      <c r="L456" s="47"/>
      <c r="M456" s="214" t="s">
        <v>19</v>
      </c>
      <c r="N456" s="215" t="s">
        <v>45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184</v>
      </c>
      <c r="AT456" s="218" t="s">
        <v>137</v>
      </c>
      <c r="AU456" s="218" t="s">
        <v>84</v>
      </c>
      <c r="AY456" s="20" t="s">
        <v>134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82</v>
      </c>
      <c r="BK456" s="219">
        <f>ROUND(I456*H456,2)</f>
        <v>0</v>
      </c>
      <c r="BL456" s="20" t="s">
        <v>184</v>
      </c>
      <c r="BM456" s="218" t="s">
        <v>602</v>
      </c>
    </row>
    <row r="457" s="2" customFormat="1">
      <c r="A457" s="41"/>
      <c r="B457" s="42"/>
      <c r="C457" s="43"/>
      <c r="D457" s="220" t="s">
        <v>143</v>
      </c>
      <c r="E457" s="43"/>
      <c r="F457" s="221" t="s">
        <v>603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143</v>
      </c>
      <c r="AU457" s="20" t="s">
        <v>84</v>
      </c>
    </row>
    <row r="458" s="13" customFormat="1">
      <c r="A458" s="13"/>
      <c r="B458" s="225"/>
      <c r="C458" s="226"/>
      <c r="D458" s="227" t="s">
        <v>145</v>
      </c>
      <c r="E458" s="228" t="s">
        <v>19</v>
      </c>
      <c r="F458" s="229" t="s">
        <v>146</v>
      </c>
      <c r="G458" s="226"/>
      <c r="H458" s="228" t="s">
        <v>19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145</v>
      </c>
      <c r="AU458" s="235" t="s">
        <v>84</v>
      </c>
      <c r="AV458" s="13" t="s">
        <v>82</v>
      </c>
      <c r="AW458" s="13" t="s">
        <v>35</v>
      </c>
      <c r="AX458" s="13" t="s">
        <v>74</v>
      </c>
      <c r="AY458" s="235" t="s">
        <v>134</v>
      </c>
    </row>
    <row r="459" s="13" customFormat="1">
      <c r="A459" s="13"/>
      <c r="B459" s="225"/>
      <c r="C459" s="226"/>
      <c r="D459" s="227" t="s">
        <v>145</v>
      </c>
      <c r="E459" s="228" t="s">
        <v>19</v>
      </c>
      <c r="F459" s="229" t="s">
        <v>270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145</v>
      </c>
      <c r="AU459" s="235" t="s">
        <v>84</v>
      </c>
      <c r="AV459" s="13" t="s">
        <v>82</v>
      </c>
      <c r="AW459" s="13" t="s">
        <v>35</v>
      </c>
      <c r="AX459" s="13" t="s">
        <v>74</v>
      </c>
      <c r="AY459" s="235" t="s">
        <v>134</v>
      </c>
    </row>
    <row r="460" s="14" customFormat="1">
      <c r="A460" s="14"/>
      <c r="B460" s="236"/>
      <c r="C460" s="237"/>
      <c r="D460" s="227" t="s">
        <v>145</v>
      </c>
      <c r="E460" s="238" t="s">
        <v>19</v>
      </c>
      <c r="F460" s="239" t="s">
        <v>289</v>
      </c>
      <c r="G460" s="237"/>
      <c r="H460" s="240">
        <v>1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145</v>
      </c>
      <c r="AU460" s="246" t="s">
        <v>84</v>
      </c>
      <c r="AV460" s="14" t="s">
        <v>84</v>
      </c>
      <c r="AW460" s="14" t="s">
        <v>35</v>
      </c>
      <c r="AX460" s="14" t="s">
        <v>74</v>
      </c>
      <c r="AY460" s="246" t="s">
        <v>134</v>
      </c>
    </row>
    <row r="461" s="13" customFormat="1">
      <c r="A461" s="13"/>
      <c r="B461" s="225"/>
      <c r="C461" s="226"/>
      <c r="D461" s="227" t="s">
        <v>145</v>
      </c>
      <c r="E461" s="228" t="s">
        <v>19</v>
      </c>
      <c r="F461" s="229" t="s">
        <v>290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145</v>
      </c>
      <c r="AU461" s="235" t="s">
        <v>84</v>
      </c>
      <c r="AV461" s="13" t="s">
        <v>82</v>
      </c>
      <c r="AW461" s="13" t="s">
        <v>35</v>
      </c>
      <c r="AX461" s="13" t="s">
        <v>74</v>
      </c>
      <c r="AY461" s="235" t="s">
        <v>134</v>
      </c>
    </row>
    <row r="462" s="14" customFormat="1">
      <c r="A462" s="14"/>
      <c r="B462" s="236"/>
      <c r="C462" s="237"/>
      <c r="D462" s="227" t="s">
        <v>145</v>
      </c>
      <c r="E462" s="238" t="s">
        <v>19</v>
      </c>
      <c r="F462" s="239" t="s">
        <v>291</v>
      </c>
      <c r="G462" s="237"/>
      <c r="H462" s="240">
        <v>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145</v>
      </c>
      <c r="AU462" s="246" t="s">
        <v>84</v>
      </c>
      <c r="AV462" s="14" t="s">
        <v>84</v>
      </c>
      <c r="AW462" s="14" t="s">
        <v>35</v>
      </c>
      <c r="AX462" s="14" t="s">
        <v>74</v>
      </c>
      <c r="AY462" s="246" t="s">
        <v>134</v>
      </c>
    </row>
    <row r="463" s="14" customFormat="1">
      <c r="A463" s="14"/>
      <c r="B463" s="236"/>
      <c r="C463" s="237"/>
      <c r="D463" s="227" t="s">
        <v>145</v>
      </c>
      <c r="E463" s="238" t="s">
        <v>19</v>
      </c>
      <c r="F463" s="239" t="s">
        <v>292</v>
      </c>
      <c r="G463" s="237"/>
      <c r="H463" s="240">
        <v>1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145</v>
      </c>
      <c r="AU463" s="246" t="s">
        <v>84</v>
      </c>
      <c r="AV463" s="14" t="s">
        <v>84</v>
      </c>
      <c r="AW463" s="14" t="s">
        <v>35</v>
      </c>
      <c r="AX463" s="14" t="s">
        <v>74</v>
      </c>
      <c r="AY463" s="246" t="s">
        <v>134</v>
      </c>
    </row>
    <row r="464" s="15" customFormat="1">
      <c r="A464" s="15"/>
      <c r="B464" s="247"/>
      <c r="C464" s="248"/>
      <c r="D464" s="227" t="s">
        <v>145</v>
      </c>
      <c r="E464" s="249" t="s">
        <v>19</v>
      </c>
      <c r="F464" s="250" t="s">
        <v>150</v>
      </c>
      <c r="G464" s="248"/>
      <c r="H464" s="251">
        <v>3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7" t="s">
        <v>145</v>
      </c>
      <c r="AU464" s="257" t="s">
        <v>84</v>
      </c>
      <c r="AV464" s="15" t="s">
        <v>142</v>
      </c>
      <c r="AW464" s="15" t="s">
        <v>35</v>
      </c>
      <c r="AX464" s="15" t="s">
        <v>82</v>
      </c>
      <c r="AY464" s="257" t="s">
        <v>134</v>
      </c>
    </row>
    <row r="465" s="2" customFormat="1" ht="24.15" customHeight="1">
      <c r="A465" s="41"/>
      <c r="B465" s="42"/>
      <c r="C465" s="258" t="s">
        <v>388</v>
      </c>
      <c r="D465" s="258" t="s">
        <v>155</v>
      </c>
      <c r="E465" s="259" t="s">
        <v>604</v>
      </c>
      <c r="F465" s="260" t="s">
        <v>605</v>
      </c>
      <c r="G465" s="261" t="s">
        <v>153</v>
      </c>
      <c r="H465" s="262">
        <v>2</v>
      </c>
      <c r="I465" s="263"/>
      <c r="J465" s="264">
        <f>ROUND(I465*H465,2)</f>
        <v>0</v>
      </c>
      <c r="K465" s="260" t="s">
        <v>19</v>
      </c>
      <c r="L465" s="265"/>
      <c r="M465" s="266" t="s">
        <v>19</v>
      </c>
      <c r="N465" s="267" t="s">
        <v>45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234</v>
      </c>
      <c r="AT465" s="218" t="s">
        <v>155</v>
      </c>
      <c r="AU465" s="218" t="s">
        <v>84</v>
      </c>
      <c r="AY465" s="20" t="s">
        <v>134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82</v>
      </c>
      <c r="BK465" s="219">
        <f>ROUND(I465*H465,2)</f>
        <v>0</v>
      </c>
      <c r="BL465" s="20" t="s">
        <v>184</v>
      </c>
      <c r="BM465" s="218" t="s">
        <v>606</v>
      </c>
    </row>
    <row r="466" s="2" customFormat="1" ht="24.15" customHeight="1">
      <c r="A466" s="41"/>
      <c r="B466" s="42"/>
      <c r="C466" s="258" t="s">
        <v>607</v>
      </c>
      <c r="D466" s="258" t="s">
        <v>155</v>
      </c>
      <c r="E466" s="259" t="s">
        <v>608</v>
      </c>
      <c r="F466" s="260" t="s">
        <v>609</v>
      </c>
      <c r="G466" s="261" t="s">
        <v>153</v>
      </c>
      <c r="H466" s="262">
        <v>1</v>
      </c>
      <c r="I466" s="263"/>
      <c r="J466" s="264">
        <f>ROUND(I466*H466,2)</f>
        <v>0</v>
      </c>
      <c r="K466" s="260" t="s">
        <v>19</v>
      </c>
      <c r="L466" s="265"/>
      <c r="M466" s="266" t="s">
        <v>19</v>
      </c>
      <c r="N466" s="267" t="s">
        <v>45</v>
      </c>
      <c r="O466" s="87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234</v>
      </c>
      <c r="AT466" s="218" t="s">
        <v>155</v>
      </c>
      <c r="AU466" s="218" t="s">
        <v>84</v>
      </c>
      <c r="AY466" s="20" t="s">
        <v>134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20" t="s">
        <v>82</v>
      </c>
      <c r="BK466" s="219">
        <f>ROUND(I466*H466,2)</f>
        <v>0</v>
      </c>
      <c r="BL466" s="20" t="s">
        <v>184</v>
      </c>
      <c r="BM466" s="218" t="s">
        <v>610</v>
      </c>
    </row>
    <row r="467" s="2" customFormat="1" ht="37.8" customHeight="1">
      <c r="A467" s="41"/>
      <c r="B467" s="42"/>
      <c r="C467" s="207" t="s">
        <v>395</v>
      </c>
      <c r="D467" s="207" t="s">
        <v>137</v>
      </c>
      <c r="E467" s="208" t="s">
        <v>611</v>
      </c>
      <c r="F467" s="209" t="s">
        <v>612</v>
      </c>
      <c r="G467" s="210" t="s">
        <v>153</v>
      </c>
      <c r="H467" s="211">
        <v>1</v>
      </c>
      <c r="I467" s="212"/>
      <c r="J467" s="213">
        <f>ROUND(I467*H467,2)</f>
        <v>0</v>
      </c>
      <c r="K467" s="209" t="s">
        <v>141</v>
      </c>
      <c r="L467" s="47"/>
      <c r="M467" s="214" t="s">
        <v>19</v>
      </c>
      <c r="N467" s="215" t="s">
        <v>45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184</v>
      </c>
      <c r="AT467" s="218" t="s">
        <v>137</v>
      </c>
      <c r="AU467" s="218" t="s">
        <v>84</v>
      </c>
      <c r="AY467" s="20" t="s">
        <v>134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82</v>
      </c>
      <c r="BK467" s="219">
        <f>ROUND(I467*H467,2)</f>
        <v>0</v>
      </c>
      <c r="BL467" s="20" t="s">
        <v>184</v>
      </c>
      <c r="BM467" s="218" t="s">
        <v>613</v>
      </c>
    </row>
    <row r="468" s="2" customFormat="1">
      <c r="A468" s="41"/>
      <c r="B468" s="42"/>
      <c r="C468" s="43"/>
      <c r="D468" s="220" t="s">
        <v>143</v>
      </c>
      <c r="E468" s="43"/>
      <c r="F468" s="221" t="s">
        <v>614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143</v>
      </c>
      <c r="AU468" s="20" t="s">
        <v>84</v>
      </c>
    </row>
    <row r="469" s="13" customFormat="1">
      <c r="A469" s="13"/>
      <c r="B469" s="225"/>
      <c r="C469" s="226"/>
      <c r="D469" s="227" t="s">
        <v>145</v>
      </c>
      <c r="E469" s="228" t="s">
        <v>19</v>
      </c>
      <c r="F469" s="229" t="s">
        <v>146</v>
      </c>
      <c r="G469" s="226"/>
      <c r="H469" s="228" t="s">
        <v>19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145</v>
      </c>
      <c r="AU469" s="235" t="s">
        <v>84</v>
      </c>
      <c r="AV469" s="13" t="s">
        <v>82</v>
      </c>
      <c r="AW469" s="13" t="s">
        <v>35</v>
      </c>
      <c r="AX469" s="13" t="s">
        <v>74</v>
      </c>
      <c r="AY469" s="235" t="s">
        <v>134</v>
      </c>
    </row>
    <row r="470" s="13" customFormat="1">
      <c r="A470" s="13"/>
      <c r="B470" s="225"/>
      <c r="C470" s="226"/>
      <c r="D470" s="227" t="s">
        <v>145</v>
      </c>
      <c r="E470" s="228" t="s">
        <v>19</v>
      </c>
      <c r="F470" s="229" t="s">
        <v>270</v>
      </c>
      <c r="G470" s="226"/>
      <c r="H470" s="228" t="s">
        <v>19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145</v>
      </c>
      <c r="AU470" s="235" t="s">
        <v>84</v>
      </c>
      <c r="AV470" s="13" t="s">
        <v>82</v>
      </c>
      <c r="AW470" s="13" t="s">
        <v>35</v>
      </c>
      <c r="AX470" s="13" t="s">
        <v>74</v>
      </c>
      <c r="AY470" s="235" t="s">
        <v>134</v>
      </c>
    </row>
    <row r="471" s="14" customFormat="1">
      <c r="A471" s="14"/>
      <c r="B471" s="236"/>
      <c r="C471" s="237"/>
      <c r="D471" s="227" t="s">
        <v>145</v>
      </c>
      <c r="E471" s="238" t="s">
        <v>19</v>
      </c>
      <c r="F471" s="239" t="s">
        <v>308</v>
      </c>
      <c r="G471" s="237"/>
      <c r="H471" s="240">
        <v>1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145</v>
      </c>
      <c r="AU471" s="246" t="s">
        <v>84</v>
      </c>
      <c r="AV471" s="14" t="s">
        <v>84</v>
      </c>
      <c r="AW471" s="14" t="s">
        <v>35</v>
      </c>
      <c r="AX471" s="14" t="s">
        <v>74</v>
      </c>
      <c r="AY471" s="246" t="s">
        <v>134</v>
      </c>
    </row>
    <row r="472" s="15" customFormat="1">
      <c r="A472" s="15"/>
      <c r="B472" s="247"/>
      <c r="C472" s="248"/>
      <c r="D472" s="227" t="s">
        <v>145</v>
      </c>
      <c r="E472" s="249" t="s">
        <v>19</v>
      </c>
      <c r="F472" s="250" t="s">
        <v>150</v>
      </c>
      <c r="G472" s="248"/>
      <c r="H472" s="251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7" t="s">
        <v>145</v>
      </c>
      <c r="AU472" s="257" t="s">
        <v>84</v>
      </c>
      <c r="AV472" s="15" t="s">
        <v>142</v>
      </c>
      <c r="AW472" s="15" t="s">
        <v>35</v>
      </c>
      <c r="AX472" s="15" t="s">
        <v>82</v>
      </c>
      <c r="AY472" s="257" t="s">
        <v>134</v>
      </c>
    </row>
    <row r="473" s="2" customFormat="1" ht="33" customHeight="1">
      <c r="A473" s="41"/>
      <c r="B473" s="42"/>
      <c r="C473" s="258" t="s">
        <v>615</v>
      </c>
      <c r="D473" s="258" t="s">
        <v>155</v>
      </c>
      <c r="E473" s="259" t="s">
        <v>616</v>
      </c>
      <c r="F473" s="260" t="s">
        <v>617</v>
      </c>
      <c r="G473" s="261" t="s">
        <v>153</v>
      </c>
      <c r="H473" s="262">
        <v>1</v>
      </c>
      <c r="I473" s="263"/>
      <c r="J473" s="264">
        <f>ROUND(I473*H473,2)</f>
        <v>0</v>
      </c>
      <c r="K473" s="260" t="s">
        <v>19</v>
      </c>
      <c r="L473" s="265"/>
      <c r="M473" s="266" t="s">
        <v>19</v>
      </c>
      <c r="N473" s="267" t="s">
        <v>45</v>
      </c>
      <c r="O473" s="87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234</v>
      </c>
      <c r="AT473" s="218" t="s">
        <v>155</v>
      </c>
      <c r="AU473" s="218" t="s">
        <v>84</v>
      </c>
      <c r="AY473" s="20" t="s">
        <v>134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82</v>
      </c>
      <c r="BK473" s="219">
        <f>ROUND(I473*H473,2)</f>
        <v>0</v>
      </c>
      <c r="BL473" s="20" t="s">
        <v>184</v>
      </c>
      <c r="BM473" s="218" t="s">
        <v>618</v>
      </c>
    </row>
    <row r="474" s="2" customFormat="1" ht="24.15" customHeight="1">
      <c r="A474" s="41"/>
      <c r="B474" s="42"/>
      <c r="C474" s="207" t="s">
        <v>400</v>
      </c>
      <c r="D474" s="207" t="s">
        <v>137</v>
      </c>
      <c r="E474" s="208" t="s">
        <v>619</v>
      </c>
      <c r="F474" s="209" t="s">
        <v>620</v>
      </c>
      <c r="G474" s="210" t="s">
        <v>153</v>
      </c>
      <c r="H474" s="211">
        <v>1</v>
      </c>
      <c r="I474" s="212"/>
      <c r="J474" s="213">
        <f>ROUND(I474*H474,2)</f>
        <v>0</v>
      </c>
      <c r="K474" s="209" t="s">
        <v>141</v>
      </c>
      <c r="L474" s="47"/>
      <c r="M474" s="214" t="s">
        <v>19</v>
      </c>
      <c r="N474" s="215" t="s">
        <v>45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184</v>
      </c>
      <c r="AT474" s="218" t="s">
        <v>137</v>
      </c>
      <c r="AU474" s="218" t="s">
        <v>84</v>
      </c>
      <c r="AY474" s="20" t="s">
        <v>134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82</v>
      </c>
      <c r="BK474" s="219">
        <f>ROUND(I474*H474,2)</f>
        <v>0</v>
      </c>
      <c r="BL474" s="20" t="s">
        <v>184</v>
      </c>
      <c r="BM474" s="218" t="s">
        <v>621</v>
      </c>
    </row>
    <row r="475" s="2" customFormat="1">
      <c r="A475" s="41"/>
      <c r="B475" s="42"/>
      <c r="C475" s="43"/>
      <c r="D475" s="220" t="s">
        <v>143</v>
      </c>
      <c r="E475" s="43"/>
      <c r="F475" s="221" t="s">
        <v>622</v>
      </c>
      <c r="G475" s="43"/>
      <c r="H475" s="43"/>
      <c r="I475" s="222"/>
      <c r="J475" s="43"/>
      <c r="K475" s="43"/>
      <c r="L475" s="47"/>
      <c r="M475" s="223"/>
      <c r="N475" s="22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143</v>
      </c>
      <c r="AU475" s="20" t="s">
        <v>84</v>
      </c>
    </row>
    <row r="476" s="13" customFormat="1">
      <c r="A476" s="13"/>
      <c r="B476" s="225"/>
      <c r="C476" s="226"/>
      <c r="D476" s="227" t="s">
        <v>145</v>
      </c>
      <c r="E476" s="228" t="s">
        <v>19</v>
      </c>
      <c r="F476" s="229" t="s">
        <v>146</v>
      </c>
      <c r="G476" s="226"/>
      <c r="H476" s="228" t="s">
        <v>19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145</v>
      </c>
      <c r="AU476" s="235" t="s">
        <v>84</v>
      </c>
      <c r="AV476" s="13" t="s">
        <v>82</v>
      </c>
      <c r="AW476" s="13" t="s">
        <v>35</v>
      </c>
      <c r="AX476" s="13" t="s">
        <v>74</v>
      </c>
      <c r="AY476" s="235" t="s">
        <v>134</v>
      </c>
    </row>
    <row r="477" s="14" customFormat="1">
      <c r="A477" s="14"/>
      <c r="B477" s="236"/>
      <c r="C477" s="237"/>
      <c r="D477" s="227" t="s">
        <v>145</v>
      </c>
      <c r="E477" s="238" t="s">
        <v>19</v>
      </c>
      <c r="F477" s="239" t="s">
        <v>623</v>
      </c>
      <c r="G477" s="237"/>
      <c r="H477" s="240">
        <v>1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145</v>
      </c>
      <c r="AU477" s="246" t="s">
        <v>84</v>
      </c>
      <c r="AV477" s="14" t="s">
        <v>84</v>
      </c>
      <c r="AW477" s="14" t="s">
        <v>35</v>
      </c>
      <c r="AX477" s="14" t="s">
        <v>74</v>
      </c>
      <c r="AY477" s="246" t="s">
        <v>134</v>
      </c>
    </row>
    <row r="478" s="15" customFormat="1">
      <c r="A478" s="15"/>
      <c r="B478" s="247"/>
      <c r="C478" s="248"/>
      <c r="D478" s="227" t="s">
        <v>145</v>
      </c>
      <c r="E478" s="249" t="s">
        <v>19</v>
      </c>
      <c r="F478" s="250" t="s">
        <v>150</v>
      </c>
      <c r="G478" s="248"/>
      <c r="H478" s="251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145</v>
      </c>
      <c r="AU478" s="257" t="s">
        <v>84</v>
      </c>
      <c r="AV478" s="15" t="s">
        <v>142</v>
      </c>
      <c r="AW478" s="15" t="s">
        <v>35</v>
      </c>
      <c r="AX478" s="15" t="s">
        <v>82</v>
      </c>
      <c r="AY478" s="257" t="s">
        <v>134</v>
      </c>
    </row>
    <row r="479" s="2" customFormat="1" ht="24.15" customHeight="1">
      <c r="A479" s="41"/>
      <c r="B479" s="42"/>
      <c r="C479" s="258" t="s">
        <v>624</v>
      </c>
      <c r="D479" s="258" t="s">
        <v>155</v>
      </c>
      <c r="E479" s="259" t="s">
        <v>625</v>
      </c>
      <c r="F479" s="260" t="s">
        <v>626</v>
      </c>
      <c r="G479" s="261" t="s">
        <v>153</v>
      </c>
      <c r="H479" s="262">
        <v>1</v>
      </c>
      <c r="I479" s="263"/>
      <c r="J479" s="264">
        <f>ROUND(I479*H479,2)</f>
        <v>0</v>
      </c>
      <c r="K479" s="260" t="s">
        <v>19</v>
      </c>
      <c r="L479" s="265"/>
      <c r="M479" s="266" t="s">
        <v>19</v>
      </c>
      <c r="N479" s="267" t="s">
        <v>45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234</v>
      </c>
      <c r="AT479" s="218" t="s">
        <v>155</v>
      </c>
      <c r="AU479" s="218" t="s">
        <v>84</v>
      </c>
      <c r="AY479" s="20" t="s">
        <v>134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82</v>
      </c>
      <c r="BK479" s="219">
        <f>ROUND(I479*H479,2)</f>
        <v>0</v>
      </c>
      <c r="BL479" s="20" t="s">
        <v>184</v>
      </c>
      <c r="BM479" s="218" t="s">
        <v>627</v>
      </c>
    </row>
    <row r="480" s="2" customFormat="1" ht="24.15" customHeight="1">
      <c r="A480" s="41"/>
      <c r="B480" s="42"/>
      <c r="C480" s="207" t="s">
        <v>406</v>
      </c>
      <c r="D480" s="207" t="s">
        <v>137</v>
      </c>
      <c r="E480" s="208" t="s">
        <v>628</v>
      </c>
      <c r="F480" s="209" t="s">
        <v>629</v>
      </c>
      <c r="G480" s="210" t="s">
        <v>153</v>
      </c>
      <c r="H480" s="211">
        <v>3</v>
      </c>
      <c r="I480" s="212"/>
      <c r="J480" s="213">
        <f>ROUND(I480*H480,2)</f>
        <v>0</v>
      </c>
      <c r="K480" s="209" t="s">
        <v>141</v>
      </c>
      <c r="L480" s="47"/>
      <c r="M480" s="214" t="s">
        <v>19</v>
      </c>
      <c r="N480" s="215" t="s">
        <v>45</v>
      </c>
      <c r="O480" s="87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184</v>
      </c>
      <c r="AT480" s="218" t="s">
        <v>137</v>
      </c>
      <c r="AU480" s="218" t="s">
        <v>84</v>
      </c>
      <c r="AY480" s="20" t="s">
        <v>134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82</v>
      </c>
      <c r="BK480" s="219">
        <f>ROUND(I480*H480,2)</f>
        <v>0</v>
      </c>
      <c r="BL480" s="20" t="s">
        <v>184</v>
      </c>
      <c r="BM480" s="218" t="s">
        <v>630</v>
      </c>
    </row>
    <row r="481" s="2" customFormat="1">
      <c r="A481" s="41"/>
      <c r="B481" s="42"/>
      <c r="C481" s="43"/>
      <c r="D481" s="220" t="s">
        <v>143</v>
      </c>
      <c r="E481" s="43"/>
      <c r="F481" s="221" t="s">
        <v>631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143</v>
      </c>
      <c r="AU481" s="20" t="s">
        <v>84</v>
      </c>
    </row>
    <row r="482" s="13" customFormat="1">
      <c r="A482" s="13"/>
      <c r="B482" s="225"/>
      <c r="C482" s="226"/>
      <c r="D482" s="227" t="s">
        <v>145</v>
      </c>
      <c r="E482" s="228" t="s">
        <v>19</v>
      </c>
      <c r="F482" s="229" t="s">
        <v>146</v>
      </c>
      <c r="G482" s="226"/>
      <c r="H482" s="228" t="s">
        <v>19</v>
      </c>
      <c r="I482" s="230"/>
      <c r="J482" s="226"/>
      <c r="K482" s="226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145</v>
      </c>
      <c r="AU482" s="235" t="s">
        <v>84</v>
      </c>
      <c r="AV482" s="13" t="s">
        <v>82</v>
      </c>
      <c r="AW482" s="13" t="s">
        <v>35</v>
      </c>
      <c r="AX482" s="13" t="s">
        <v>74</v>
      </c>
      <c r="AY482" s="235" t="s">
        <v>134</v>
      </c>
    </row>
    <row r="483" s="14" customFormat="1">
      <c r="A483" s="14"/>
      <c r="B483" s="236"/>
      <c r="C483" s="237"/>
      <c r="D483" s="227" t="s">
        <v>145</v>
      </c>
      <c r="E483" s="238" t="s">
        <v>19</v>
      </c>
      <c r="F483" s="239" t="s">
        <v>632</v>
      </c>
      <c r="G483" s="237"/>
      <c r="H483" s="240">
        <v>3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145</v>
      </c>
      <c r="AU483" s="246" t="s">
        <v>84</v>
      </c>
      <c r="AV483" s="14" t="s">
        <v>84</v>
      </c>
      <c r="AW483" s="14" t="s">
        <v>35</v>
      </c>
      <c r="AX483" s="14" t="s">
        <v>74</v>
      </c>
      <c r="AY483" s="246" t="s">
        <v>134</v>
      </c>
    </row>
    <row r="484" s="15" customFormat="1">
      <c r="A484" s="15"/>
      <c r="B484" s="247"/>
      <c r="C484" s="248"/>
      <c r="D484" s="227" t="s">
        <v>145</v>
      </c>
      <c r="E484" s="249" t="s">
        <v>19</v>
      </c>
      <c r="F484" s="250" t="s">
        <v>150</v>
      </c>
      <c r="G484" s="248"/>
      <c r="H484" s="251">
        <v>3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145</v>
      </c>
      <c r="AU484" s="257" t="s">
        <v>84</v>
      </c>
      <c r="AV484" s="15" t="s">
        <v>142</v>
      </c>
      <c r="AW484" s="15" t="s">
        <v>35</v>
      </c>
      <c r="AX484" s="15" t="s">
        <v>82</v>
      </c>
      <c r="AY484" s="257" t="s">
        <v>134</v>
      </c>
    </row>
    <row r="485" s="2" customFormat="1" ht="24.15" customHeight="1">
      <c r="A485" s="41"/>
      <c r="B485" s="42"/>
      <c r="C485" s="258" t="s">
        <v>633</v>
      </c>
      <c r="D485" s="258" t="s">
        <v>155</v>
      </c>
      <c r="E485" s="259" t="s">
        <v>634</v>
      </c>
      <c r="F485" s="260" t="s">
        <v>635</v>
      </c>
      <c r="G485" s="261" t="s">
        <v>153</v>
      </c>
      <c r="H485" s="262">
        <v>3</v>
      </c>
      <c r="I485" s="263"/>
      <c r="J485" s="264">
        <f>ROUND(I485*H485,2)</f>
        <v>0</v>
      </c>
      <c r="K485" s="260" t="s">
        <v>19</v>
      </c>
      <c r="L485" s="265"/>
      <c r="M485" s="266" t="s">
        <v>19</v>
      </c>
      <c r="N485" s="267" t="s">
        <v>45</v>
      </c>
      <c r="O485" s="87"/>
      <c r="P485" s="216">
        <f>O485*H485</f>
        <v>0</v>
      </c>
      <c r="Q485" s="216">
        <v>0</v>
      </c>
      <c r="R485" s="216">
        <f>Q485*H485</f>
        <v>0</v>
      </c>
      <c r="S485" s="216">
        <v>0</v>
      </c>
      <c r="T485" s="21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8" t="s">
        <v>234</v>
      </c>
      <c r="AT485" s="218" t="s">
        <v>155</v>
      </c>
      <c r="AU485" s="218" t="s">
        <v>84</v>
      </c>
      <c r="AY485" s="20" t="s">
        <v>134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20" t="s">
        <v>82</v>
      </c>
      <c r="BK485" s="219">
        <f>ROUND(I485*H485,2)</f>
        <v>0</v>
      </c>
      <c r="BL485" s="20" t="s">
        <v>184</v>
      </c>
      <c r="BM485" s="218" t="s">
        <v>636</v>
      </c>
    </row>
    <row r="486" s="14" customFormat="1">
      <c r="A486" s="14"/>
      <c r="B486" s="236"/>
      <c r="C486" s="237"/>
      <c r="D486" s="227" t="s">
        <v>145</v>
      </c>
      <c r="E486" s="238" t="s">
        <v>19</v>
      </c>
      <c r="F486" s="239" t="s">
        <v>637</v>
      </c>
      <c r="G486" s="237"/>
      <c r="H486" s="240">
        <v>3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145</v>
      </c>
      <c r="AU486" s="246" t="s">
        <v>84</v>
      </c>
      <c r="AV486" s="14" t="s">
        <v>84</v>
      </c>
      <c r="AW486" s="14" t="s">
        <v>35</v>
      </c>
      <c r="AX486" s="14" t="s">
        <v>74</v>
      </c>
      <c r="AY486" s="246" t="s">
        <v>134</v>
      </c>
    </row>
    <row r="487" s="15" customFormat="1">
      <c r="A487" s="15"/>
      <c r="B487" s="247"/>
      <c r="C487" s="248"/>
      <c r="D487" s="227" t="s">
        <v>145</v>
      </c>
      <c r="E487" s="249" t="s">
        <v>19</v>
      </c>
      <c r="F487" s="250" t="s">
        <v>150</v>
      </c>
      <c r="G487" s="248"/>
      <c r="H487" s="251">
        <v>3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145</v>
      </c>
      <c r="AU487" s="257" t="s">
        <v>84</v>
      </c>
      <c r="AV487" s="15" t="s">
        <v>142</v>
      </c>
      <c r="AW487" s="15" t="s">
        <v>35</v>
      </c>
      <c r="AX487" s="15" t="s">
        <v>82</v>
      </c>
      <c r="AY487" s="257" t="s">
        <v>134</v>
      </c>
    </row>
    <row r="488" s="2" customFormat="1" ht="24.15" customHeight="1">
      <c r="A488" s="41"/>
      <c r="B488" s="42"/>
      <c r="C488" s="207" t="s">
        <v>428</v>
      </c>
      <c r="D488" s="207" t="s">
        <v>137</v>
      </c>
      <c r="E488" s="208" t="s">
        <v>638</v>
      </c>
      <c r="F488" s="209" t="s">
        <v>639</v>
      </c>
      <c r="G488" s="210" t="s">
        <v>153</v>
      </c>
      <c r="H488" s="211">
        <v>4</v>
      </c>
      <c r="I488" s="212"/>
      <c r="J488" s="213">
        <f>ROUND(I488*H488,2)</f>
        <v>0</v>
      </c>
      <c r="K488" s="209" t="s">
        <v>141</v>
      </c>
      <c r="L488" s="47"/>
      <c r="M488" s="214" t="s">
        <v>19</v>
      </c>
      <c r="N488" s="215" t="s">
        <v>45</v>
      </c>
      <c r="O488" s="87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184</v>
      </c>
      <c r="AT488" s="218" t="s">
        <v>137</v>
      </c>
      <c r="AU488" s="218" t="s">
        <v>84</v>
      </c>
      <c r="AY488" s="20" t="s">
        <v>134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20" t="s">
        <v>82</v>
      </c>
      <c r="BK488" s="219">
        <f>ROUND(I488*H488,2)</f>
        <v>0</v>
      </c>
      <c r="BL488" s="20" t="s">
        <v>184</v>
      </c>
      <c r="BM488" s="218" t="s">
        <v>640</v>
      </c>
    </row>
    <row r="489" s="2" customFormat="1">
      <c r="A489" s="41"/>
      <c r="B489" s="42"/>
      <c r="C489" s="43"/>
      <c r="D489" s="220" t="s">
        <v>143</v>
      </c>
      <c r="E489" s="43"/>
      <c r="F489" s="221" t="s">
        <v>641</v>
      </c>
      <c r="G489" s="43"/>
      <c r="H489" s="43"/>
      <c r="I489" s="222"/>
      <c r="J489" s="43"/>
      <c r="K489" s="43"/>
      <c r="L489" s="47"/>
      <c r="M489" s="223"/>
      <c r="N489" s="22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143</v>
      </c>
      <c r="AU489" s="20" t="s">
        <v>84</v>
      </c>
    </row>
    <row r="490" s="13" customFormat="1">
      <c r="A490" s="13"/>
      <c r="B490" s="225"/>
      <c r="C490" s="226"/>
      <c r="D490" s="227" t="s">
        <v>145</v>
      </c>
      <c r="E490" s="228" t="s">
        <v>19</v>
      </c>
      <c r="F490" s="229" t="s">
        <v>146</v>
      </c>
      <c r="G490" s="226"/>
      <c r="H490" s="228" t="s">
        <v>19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145</v>
      </c>
      <c r="AU490" s="235" t="s">
        <v>84</v>
      </c>
      <c r="AV490" s="13" t="s">
        <v>82</v>
      </c>
      <c r="AW490" s="13" t="s">
        <v>35</v>
      </c>
      <c r="AX490" s="13" t="s">
        <v>74</v>
      </c>
      <c r="AY490" s="235" t="s">
        <v>134</v>
      </c>
    </row>
    <row r="491" s="13" customFormat="1">
      <c r="A491" s="13"/>
      <c r="B491" s="225"/>
      <c r="C491" s="226"/>
      <c r="D491" s="227" t="s">
        <v>145</v>
      </c>
      <c r="E491" s="228" t="s">
        <v>19</v>
      </c>
      <c r="F491" s="229" t="s">
        <v>270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145</v>
      </c>
      <c r="AU491" s="235" t="s">
        <v>84</v>
      </c>
      <c r="AV491" s="13" t="s">
        <v>82</v>
      </c>
      <c r="AW491" s="13" t="s">
        <v>35</v>
      </c>
      <c r="AX491" s="13" t="s">
        <v>74</v>
      </c>
      <c r="AY491" s="235" t="s">
        <v>134</v>
      </c>
    </row>
    <row r="492" s="14" customFormat="1">
      <c r="A492" s="14"/>
      <c r="B492" s="236"/>
      <c r="C492" s="237"/>
      <c r="D492" s="227" t="s">
        <v>145</v>
      </c>
      <c r="E492" s="238" t="s">
        <v>19</v>
      </c>
      <c r="F492" s="239" t="s">
        <v>289</v>
      </c>
      <c r="G492" s="237"/>
      <c r="H492" s="240">
        <v>1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145</v>
      </c>
      <c r="AU492" s="246" t="s">
        <v>84</v>
      </c>
      <c r="AV492" s="14" t="s">
        <v>84</v>
      </c>
      <c r="AW492" s="14" t="s">
        <v>35</v>
      </c>
      <c r="AX492" s="14" t="s">
        <v>74</v>
      </c>
      <c r="AY492" s="246" t="s">
        <v>134</v>
      </c>
    </row>
    <row r="493" s="14" customFormat="1">
      <c r="A493" s="14"/>
      <c r="B493" s="236"/>
      <c r="C493" s="237"/>
      <c r="D493" s="227" t="s">
        <v>145</v>
      </c>
      <c r="E493" s="238" t="s">
        <v>19</v>
      </c>
      <c r="F493" s="239" t="s">
        <v>308</v>
      </c>
      <c r="G493" s="237"/>
      <c r="H493" s="240">
        <v>1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145</v>
      </c>
      <c r="AU493" s="246" t="s">
        <v>84</v>
      </c>
      <c r="AV493" s="14" t="s">
        <v>84</v>
      </c>
      <c r="AW493" s="14" t="s">
        <v>35</v>
      </c>
      <c r="AX493" s="14" t="s">
        <v>74</v>
      </c>
      <c r="AY493" s="246" t="s">
        <v>134</v>
      </c>
    </row>
    <row r="494" s="13" customFormat="1">
      <c r="A494" s="13"/>
      <c r="B494" s="225"/>
      <c r="C494" s="226"/>
      <c r="D494" s="227" t="s">
        <v>145</v>
      </c>
      <c r="E494" s="228" t="s">
        <v>19</v>
      </c>
      <c r="F494" s="229" t="s">
        <v>290</v>
      </c>
      <c r="G494" s="226"/>
      <c r="H494" s="228" t="s">
        <v>19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145</v>
      </c>
      <c r="AU494" s="235" t="s">
        <v>84</v>
      </c>
      <c r="AV494" s="13" t="s">
        <v>82</v>
      </c>
      <c r="AW494" s="13" t="s">
        <v>35</v>
      </c>
      <c r="AX494" s="13" t="s">
        <v>74</v>
      </c>
      <c r="AY494" s="235" t="s">
        <v>134</v>
      </c>
    </row>
    <row r="495" s="14" customFormat="1">
      <c r="A495" s="14"/>
      <c r="B495" s="236"/>
      <c r="C495" s="237"/>
      <c r="D495" s="227" t="s">
        <v>145</v>
      </c>
      <c r="E495" s="238" t="s">
        <v>19</v>
      </c>
      <c r="F495" s="239" t="s">
        <v>291</v>
      </c>
      <c r="G495" s="237"/>
      <c r="H495" s="240">
        <v>1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145</v>
      </c>
      <c r="AU495" s="246" t="s">
        <v>84</v>
      </c>
      <c r="AV495" s="14" t="s">
        <v>84</v>
      </c>
      <c r="AW495" s="14" t="s">
        <v>35</v>
      </c>
      <c r="AX495" s="14" t="s">
        <v>74</v>
      </c>
      <c r="AY495" s="246" t="s">
        <v>134</v>
      </c>
    </row>
    <row r="496" s="14" customFormat="1">
      <c r="A496" s="14"/>
      <c r="B496" s="236"/>
      <c r="C496" s="237"/>
      <c r="D496" s="227" t="s">
        <v>145</v>
      </c>
      <c r="E496" s="238" t="s">
        <v>19</v>
      </c>
      <c r="F496" s="239" t="s">
        <v>292</v>
      </c>
      <c r="G496" s="237"/>
      <c r="H496" s="240">
        <v>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145</v>
      </c>
      <c r="AU496" s="246" t="s">
        <v>84</v>
      </c>
      <c r="AV496" s="14" t="s">
        <v>84</v>
      </c>
      <c r="AW496" s="14" t="s">
        <v>35</v>
      </c>
      <c r="AX496" s="14" t="s">
        <v>74</v>
      </c>
      <c r="AY496" s="246" t="s">
        <v>134</v>
      </c>
    </row>
    <row r="497" s="15" customFormat="1">
      <c r="A497" s="15"/>
      <c r="B497" s="247"/>
      <c r="C497" s="248"/>
      <c r="D497" s="227" t="s">
        <v>145</v>
      </c>
      <c r="E497" s="249" t="s">
        <v>19</v>
      </c>
      <c r="F497" s="250" t="s">
        <v>150</v>
      </c>
      <c r="G497" s="248"/>
      <c r="H497" s="251">
        <v>4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145</v>
      </c>
      <c r="AU497" s="257" t="s">
        <v>84</v>
      </c>
      <c r="AV497" s="15" t="s">
        <v>142</v>
      </c>
      <c r="AW497" s="15" t="s">
        <v>35</v>
      </c>
      <c r="AX497" s="15" t="s">
        <v>82</v>
      </c>
      <c r="AY497" s="257" t="s">
        <v>134</v>
      </c>
    </row>
    <row r="498" s="2" customFormat="1" ht="16.5" customHeight="1">
      <c r="A498" s="41"/>
      <c r="B498" s="42"/>
      <c r="C498" s="258" t="s">
        <v>642</v>
      </c>
      <c r="D498" s="258" t="s">
        <v>155</v>
      </c>
      <c r="E498" s="259" t="s">
        <v>643</v>
      </c>
      <c r="F498" s="260" t="s">
        <v>644</v>
      </c>
      <c r="G498" s="261" t="s">
        <v>153</v>
      </c>
      <c r="H498" s="262">
        <v>4</v>
      </c>
      <c r="I498" s="263"/>
      <c r="J498" s="264">
        <f>ROUND(I498*H498,2)</f>
        <v>0</v>
      </c>
      <c r="K498" s="260" t="s">
        <v>141</v>
      </c>
      <c r="L498" s="265"/>
      <c r="M498" s="266" t="s">
        <v>19</v>
      </c>
      <c r="N498" s="267" t="s">
        <v>45</v>
      </c>
      <c r="O498" s="87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8" t="s">
        <v>234</v>
      </c>
      <c r="AT498" s="218" t="s">
        <v>155</v>
      </c>
      <c r="AU498" s="218" t="s">
        <v>84</v>
      </c>
      <c r="AY498" s="20" t="s">
        <v>134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20" t="s">
        <v>82</v>
      </c>
      <c r="BK498" s="219">
        <f>ROUND(I498*H498,2)</f>
        <v>0</v>
      </c>
      <c r="BL498" s="20" t="s">
        <v>184</v>
      </c>
      <c r="BM498" s="218" t="s">
        <v>645</v>
      </c>
    </row>
    <row r="499" s="2" customFormat="1" ht="24.15" customHeight="1">
      <c r="A499" s="41"/>
      <c r="B499" s="42"/>
      <c r="C499" s="207" t="s">
        <v>408</v>
      </c>
      <c r="D499" s="207" t="s">
        <v>137</v>
      </c>
      <c r="E499" s="208" t="s">
        <v>646</v>
      </c>
      <c r="F499" s="209" t="s">
        <v>647</v>
      </c>
      <c r="G499" s="210" t="s">
        <v>153</v>
      </c>
      <c r="H499" s="211">
        <v>4</v>
      </c>
      <c r="I499" s="212"/>
      <c r="J499" s="213">
        <f>ROUND(I499*H499,2)</f>
        <v>0</v>
      </c>
      <c r="K499" s="209" t="s">
        <v>141</v>
      </c>
      <c r="L499" s="47"/>
      <c r="M499" s="214" t="s">
        <v>19</v>
      </c>
      <c r="N499" s="215" t="s">
        <v>45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184</v>
      </c>
      <c r="AT499" s="218" t="s">
        <v>137</v>
      </c>
      <c r="AU499" s="218" t="s">
        <v>84</v>
      </c>
      <c r="AY499" s="20" t="s">
        <v>134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82</v>
      </c>
      <c r="BK499" s="219">
        <f>ROUND(I499*H499,2)</f>
        <v>0</v>
      </c>
      <c r="BL499" s="20" t="s">
        <v>184</v>
      </c>
      <c r="BM499" s="218" t="s">
        <v>648</v>
      </c>
    </row>
    <row r="500" s="2" customFormat="1">
      <c r="A500" s="41"/>
      <c r="B500" s="42"/>
      <c r="C500" s="43"/>
      <c r="D500" s="220" t="s">
        <v>143</v>
      </c>
      <c r="E500" s="43"/>
      <c r="F500" s="221" t="s">
        <v>649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143</v>
      </c>
      <c r="AU500" s="20" t="s">
        <v>84</v>
      </c>
    </row>
    <row r="501" s="13" customFormat="1">
      <c r="A501" s="13"/>
      <c r="B501" s="225"/>
      <c r="C501" s="226"/>
      <c r="D501" s="227" t="s">
        <v>145</v>
      </c>
      <c r="E501" s="228" t="s">
        <v>19</v>
      </c>
      <c r="F501" s="229" t="s">
        <v>146</v>
      </c>
      <c r="G501" s="226"/>
      <c r="H501" s="228" t="s">
        <v>19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145</v>
      </c>
      <c r="AU501" s="235" t="s">
        <v>84</v>
      </c>
      <c r="AV501" s="13" t="s">
        <v>82</v>
      </c>
      <c r="AW501" s="13" t="s">
        <v>35</v>
      </c>
      <c r="AX501" s="13" t="s">
        <v>74</v>
      </c>
      <c r="AY501" s="235" t="s">
        <v>134</v>
      </c>
    </row>
    <row r="502" s="13" customFormat="1">
      <c r="A502" s="13"/>
      <c r="B502" s="225"/>
      <c r="C502" s="226"/>
      <c r="D502" s="227" t="s">
        <v>145</v>
      </c>
      <c r="E502" s="228" t="s">
        <v>19</v>
      </c>
      <c r="F502" s="229" t="s">
        <v>270</v>
      </c>
      <c r="G502" s="226"/>
      <c r="H502" s="228" t="s">
        <v>19</v>
      </c>
      <c r="I502" s="230"/>
      <c r="J502" s="226"/>
      <c r="K502" s="226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145</v>
      </c>
      <c r="AU502" s="235" t="s">
        <v>84</v>
      </c>
      <c r="AV502" s="13" t="s">
        <v>82</v>
      </c>
      <c r="AW502" s="13" t="s">
        <v>35</v>
      </c>
      <c r="AX502" s="13" t="s">
        <v>74</v>
      </c>
      <c r="AY502" s="235" t="s">
        <v>134</v>
      </c>
    </row>
    <row r="503" s="14" customFormat="1">
      <c r="A503" s="14"/>
      <c r="B503" s="236"/>
      <c r="C503" s="237"/>
      <c r="D503" s="227" t="s">
        <v>145</v>
      </c>
      <c r="E503" s="238" t="s">
        <v>19</v>
      </c>
      <c r="F503" s="239" t="s">
        <v>271</v>
      </c>
      <c r="G503" s="237"/>
      <c r="H503" s="240">
        <v>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145</v>
      </c>
      <c r="AU503" s="246" t="s">
        <v>84</v>
      </c>
      <c r="AV503" s="14" t="s">
        <v>84</v>
      </c>
      <c r="AW503" s="14" t="s">
        <v>35</v>
      </c>
      <c r="AX503" s="14" t="s">
        <v>74</v>
      </c>
      <c r="AY503" s="246" t="s">
        <v>134</v>
      </c>
    </row>
    <row r="504" s="14" customFormat="1">
      <c r="A504" s="14"/>
      <c r="B504" s="236"/>
      <c r="C504" s="237"/>
      <c r="D504" s="227" t="s">
        <v>145</v>
      </c>
      <c r="E504" s="238" t="s">
        <v>19</v>
      </c>
      <c r="F504" s="239" t="s">
        <v>272</v>
      </c>
      <c r="G504" s="237"/>
      <c r="H504" s="240">
        <v>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145</v>
      </c>
      <c r="AU504" s="246" t="s">
        <v>84</v>
      </c>
      <c r="AV504" s="14" t="s">
        <v>84</v>
      </c>
      <c r="AW504" s="14" t="s">
        <v>35</v>
      </c>
      <c r="AX504" s="14" t="s">
        <v>74</v>
      </c>
      <c r="AY504" s="246" t="s">
        <v>134</v>
      </c>
    </row>
    <row r="505" s="14" customFormat="1">
      <c r="A505" s="14"/>
      <c r="B505" s="236"/>
      <c r="C505" s="237"/>
      <c r="D505" s="227" t="s">
        <v>145</v>
      </c>
      <c r="E505" s="238" t="s">
        <v>19</v>
      </c>
      <c r="F505" s="239" t="s">
        <v>273</v>
      </c>
      <c r="G505" s="237"/>
      <c r="H505" s="240">
        <v>1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145</v>
      </c>
      <c r="AU505" s="246" t="s">
        <v>84</v>
      </c>
      <c r="AV505" s="14" t="s">
        <v>84</v>
      </c>
      <c r="AW505" s="14" t="s">
        <v>35</v>
      </c>
      <c r="AX505" s="14" t="s">
        <v>74</v>
      </c>
      <c r="AY505" s="246" t="s">
        <v>134</v>
      </c>
    </row>
    <row r="506" s="16" customFormat="1">
      <c r="A506" s="16"/>
      <c r="B506" s="268"/>
      <c r="C506" s="269"/>
      <c r="D506" s="227" t="s">
        <v>145</v>
      </c>
      <c r="E506" s="270" t="s">
        <v>19</v>
      </c>
      <c r="F506" s="271" t="s">
        <v>274</v>
      </c>
      <c r="G506" s="269"/>
      <c r="H506" s="272">
        <v>3</v>
      </c>
      <c r="I506" s="273"/>
      <c r="J506" s="269"/>
      <c r="K506" s="269"/>
      <c r="L506" s="274"/>
      <c r="M506" s="275"/>
      <c r="N506" s="276"/>
      <c r="O506" s="276"/>
      <c r="P506" s="276"/>
      <c r="Q506" s="276"/>
      <c r="R506" s="276"/>
      <c r="S506" s="276"/>
      <c r="T506" s="277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78" t="s">
        <v>145</v>
      </c>
      <c r="AU506" s="278" t="s">
        <v>84</v>
      </c>
      <c r="AV506" s="16" t="s">
        <v>135</v>
      </c>
      <c r="AW506" s="16" t="s">
        <v>35</v>
      </c>
      <c r="AX506" s="16" t="s">
        <v>74</v>
      </c>
      <c r="AY506" s="278" t="s">
        <v>134</v>
      </c>
    </row>
    <row r="507" s="14" customFormat="1">
      <c r="A507" s="14"/>
      <c r="B507" s="236"/>
      <c r="C507" s="237"/>
      <c r="D507" s="227" t="s">
        <v>145</v>
      </c>
      <c r="E507" s="238" t="s">
        <v>19</v>
      </c>
      <c r="F507" s="239" t="s">
        <v>275</v>
      </c>
      <c r="G507" s="237"/>
      <c r="H507" s="240">
        <v>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145</v>
      </c>
      <c r="AU507" s="246" t="s">
        <v>84</v>
      </c>
      <c r="AV507" s="14" t="s">
        <v>84</v>
      </c>
      <c r="AW507" s="14" t="s">
        <v>35</v>
      </c>
      <c r="AX507" s="14" t="s">
        <v>74</v>
      </c>
      <c r="AY507" s="246" t="s">
        <v>134</v>
      </c>
    </row>
    <row r="508" s="15" customFormat="1">
      <c r="A508" s="15"/>
      <c r="B508" s="247"/>
      <c r="C508" s="248"/>
      <c r="D508" s="227" t="s">
        <v>145</v>
      </c>
      <c r="E508" s="249" t="s">
        <v>19</v>
      </c>
      <c r="F508" s="250" t="s">
        <v>150</v>
      </c>
      <c r="G508" s="248"/>
      <c r="H508" s="251">
        <v>4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145</v>
      </c>
      <c r="AU508" s="257" t="s">
        <v>84</v>
      </c>
      <c r="AV508" s="15" t="s">
        <v>142</v>
      </c>
      <c r="AW508" s="15" t="s">
        <v>35</v>
      </c>
      <c r="AX508" s="15" t="s">
        <v>82</v>
      </c>
      <c r="AY508" s="257" t="s">
        <v>134</v>
      </c>
    </row>
    <row r="509" s="2" customFormat="1" ht="16.5" customHeight="1">
      <c r="A509" s="41"/>
      <c r="B509" s="42"/>
      <c r="C509" s="258" t="s">
        <v>650</v>
      </c>
      <c r="D509" s="258" t="s">
        <v>155</v>
      </c>
      <c r="E509" s="259" t="s">
        <v>651</v>
      </c>
      <c r="F509" s="260" t="s">
        <v>652</v>
      </c>
      <c r="G509" s="261" t="s">
        <v>153</v>
      </c>
      <c r="H509" s="262">
        <v>8</v>
      </c>
      <c r="I509" s="263"/>
      <c r="J509" s="264">
        <f>ROUND(I509*H509,2)</f>
        <v>0</v>
      </c>
      <c r="K509" s="260" t="s">
        <v>141</v>
      </c>
      <c r="L509" s="265"/>
      <c r="M509" s="266" t="s">
        <v>19</v>
      </c>
      <c r="N509" s="267" t="s">
        <v>45</v>
      </c>
      <c r="O509" s="87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234</v>
      </c>
      <c r="AT509" s="218" t="s">
        <v>155</v>
      </c>
      <c r="AU509" s="218" t="s">
        <v>84</v>
      </c>
      <c r="AY509" s="20" t="s">
        <v>134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20" t="s">
        <v>82</v>
      </c>
      <c r="BK509" s="219">
        <f>ROUND(I509*H509,2)</f>
        <v>0</v>
      </c>
      <c r="BL509" s="20" t="s">
        <v>184</v>
      </c>
      <c r="BM509" s="218" t="s">
        <v>653</v>
      </c>
    </row>
    <row r="510" s="2" customFormat="1" ht="24.15" customHeight="1">
      <c r="A510" s="41"/>
      <c r="B510" s="42"/>
      <c r="C510" s="207" t="s">
        <v>436</v>
      </c>
      <c r="D510" s="207" t="s">
        <v>137</v>
      </c>
      <c r="E510" s="208" t="s">
        <v>654</v>
      </c>
      <c r="F510" s="209" t="s">
        <v>655</v>
      </c>
      <c r="G510" s="210" t="s">
        <v>153</v>
      </c>
      <c r="H510" s="211">
        <v>4</v>
      </c>
      <c r="I510" s="212"/>
      <c r="J510" s="213">
        <f>ROUND(I510*H510,2)</f>
        <v>0</v>
      </c>
      <c r="K510" s="209" t="s">
        <v>141</v>
      </c>
      <c r="L510" s="47"/>
      <c r="M510" s="214" t="s">
        <v>19</v>
      </c>
      <c r="N510" s="215" t="s">
        <v>45</v>
      </c>
      <c r="O510" s="87"/>
      <c r="P510" s="216">
        <f>O510*H510</f>
        <v>0</v>
      </c>
      <c r="Q510" s="216">
        <v>0</v>
      </c>
      <c r="R510" s="216">
        <f>Q510*H510</f>
        <v>0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184</v>
      </c>
      <c r="AT510" s="218" t="s">
        <v>137</v>
      </c>
      <c r="AU510" s="218" t="s">
        <v>84</v>
      </c>
      <c r="AY510" s="20" t="s">
        <v>134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82</v>
      </c>
      <c r="BK510" s="219">
        <f>ROUND(I510*H510,2)</f>
        <v>0</v>
      </c>
      <c r="BL510" s="20" t="s">
        <v>184</v>
      </c>
      <c r="BM510" s="218" t="s">
        <v>656</v>
      </c>
    </row>
    <row r="511" s="2" customFormat="1">
      <c r="A511" s="41"/>
      <c r="B511" s="42"/>
      <c r="C511" s="43"/>
      <c r="D511" s="220" t="s">
        <v>143</v>
      </c>
      <c r="E511" s="43"/>
      <c r="F511" s="221" t="s">
        <v>657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143</v>
      </c>
      <c r="AU511" s="20" t="s">
        <v>84</v>
      </c>
    </row>
    <row r="512" s="13" customFormat="1">
      <c r="A512" s="13"/>
      <c r="B512" s="225"/>
      <c r="C512" s="226"/>
      <c r="D512" s="227" t="s">
        <v>145</v>
      </c>
      <c r="E512" s="228" t="s">
        <v>19</v>
      </c>
      <c r="F512" s="229" t="s">
        <v>146</v>
      </c>
      <c r="G512" s="226"/>
      <c r="H512" s="228" t="s">
        <v>19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145</v>
      </c>
      <c r="AU512" s="235" t="s">
        <v>84</v>
      </c>
      <c r="AV512" s="13" t="s">
        <v>82</v>
      </c>
      <c r="AW512" s="13" t="s">
        <v>35</v>
      </c>
      <c r="AX512" s="13" t="s">
        <v>74</v>
      </c>
      <c r="AY512" s="235" t="s">
        <v>134</v>
      </c>
    </row>
    <row r="513" s="13" customFormat="1">
      <c r="A513" s="13"/>
      <c r="B513" s="225"/>
      <c r="C513" s="226"/>
      <c r="D513" s="227" t="s">
        <v>145</v>
      </c>
      <c r="E513" s="228" t="s">
        <v>19</v>
      </c>
      <c r="F513" s="229" t="s">
        <v>270</v>
      </c>
      <c r="G513" s="226"/>
      <c r="H513" s="228" t="s">
        <v>19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145</v>
      </c>
      <c r="AU513" s="235" t="s">
        <v>84</v>
      </c>
      <c r="AV513" s="13" t="s">
        <v>82</v>
      </c>
      <c r="AW513" s="13" t="s">
        <v>35</v>
      </c>
      <c r="AX513" s="13" t="s">
        <v>74</v>
      </c>
      <c r="AY513" s="235" t="s">
        <v>134</v>
      </c>
    </row>
    <row r="514" s="14" customFormat="1">
      <c r="A514" s="14"/>
      <c r="B514" s="236"/>
      <c r="C514" s="237"/>
      <c r="D514" s="227" t="s">
        <v>145</v>
      </c>
      <c r="E514" s="238" t="s">
        <v>19</v>
      </c>
      <c r="F514" s="239" t="s">
        <v>289</v>
      </c>
      <c r="G514" s="237"/>
      <c r="H514" s="240">
        <v>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145</v>
      </c>
      <c r="AU514" s="246" t="s">
        <v>84</v>
      </c>
      <c r="AV514" s="14" t="s">
        <v>84</v>
      </c>
      <c r="AW514" s="14" t="s">
        <v>35</v>
      </c>
      <c r="AX514" s="14" t="s">
        <v>74</v>
      </c>
      <c r="AY514" s="246" t="s">
        <v>134</v>
      </c>
    </row>
    <row r="515" s="14" customFormat="1">
      <c r="A515" s="14"/>
      <c r="B515" s="236"/>
      <c r="C515" s="237"/>
      <c r="D515" s="227" t="s">
        <v>145</v>
      </c>
      <c r="E515" s="238" t="s">
        <v>19</v>
      </c>
      <c r="F515" s="239" t="s">
        <v>308</v>
      </c>
      <c r="G515" s="237"/>
      <c r="H515" s="240">
        <v>1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145</v>
      </c>
      <c r="AU515" s="246" t="s">
        <v>84</v>
      </c>
      <c r="AV515" s="14" t="s">
        <v>84</v>
      </c>
      <c r="AW515" s="14" t="s">
        <v>35</v>
      </c>
      <c r="AX515" s="14" t="s">
        <v>74</v>
      </c>
      <c r="AY515" s="246" t="s">
        <v>134</v>
      </c>
    </row>
    <row r="516" s="13" customFormat="1">
      <c r="A516" s="13"/>
      <c r="B516" s="225"/>
      <c r="C516" s="226"/>
      <c r="D516" s="227" t="s">
        <v>145</v>
      </c>
      <c r="E516" s="228" t="s">
        <v>19</v>
      </c>
      <c r="F516" s="229" t="s">
        <v>290</v>
      </c>
      <c r="G516" s="226"/>
      <c r="H516" s="228" t="s">
        <v>19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145</v>
      </c>
      <c r="AU516" s="235" t="s">
        <v>84</v>
      </c>
      <c r="AV516" s="13" t="s">
        <v>82</v>
      </c>
      <c r="AW516" s="13" t="s">
        <v>35</v>
      </c>
      <c r="AX516" s="13" t="s">
        <v>74</v>
      </c>
      <c r="AY516" s="235" t="s">
        <v>134</v>
      </c>
    </row>
    <row r="517" s="14" customFormat="1">
      <c r="A517" s="14"/>
      <c r="B517" s="236"/>
      <c r="C517" s="237"/>
      <c r="D517" s="227" t="s">
        <v>145</v>
      </c>
      <c r="E517" s="238" t="s">
        <v>19</v>
      </c>
      <c r="F517" s="239" t="s">
        <v>291</v>
      </c>
      <c r="G517" s="237"/>
      <c r="H517" s="240">
        <v>1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145</v>
      </c>
      <c r="AU517" s="246" t="s">
        <v>84</v>
      </c>
      <c r="AV517" s="14" t="s">
        <v>84</v>
      </c>
      <c r="AW517" s="14" t="s">
        <v>35</v>
      </c>
      <c r="AX517" s="14" t="s">
        <v>74</v>
      </c>
      <c r="AY517" s="246" t="s">
        <v>134</v>
      </c>
    </row>
    <row r="518" s="14" customFormat="1">
      <c r="A518" s="14"/>
      <c r="B518" s="236"/>
      <c r="C518" s="237"/>
      <c r="D518" s="227" t="s">
        <v>145</v>
      </c>
      <c r="E518" s="238" t="s">
        <v>19</v>
      </c>
      <c r="F518" s="239" t="s">
        <v>292</v>
      </c>
      <c r="G518" s="237"/>
      <c r="H518" s="240">
        <v>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145</v>
      </c>
      <c r="AU518" s="246" t="s">
        <v>84</v>
      </c>
      <c r="AV518" s="14" t="s">
        <v>84</v>
      </c>
      <c r="AW518" s="14" t="s">
        <v>35</v>
      </c>
      <c r="AX518" s="14" t="s">
        <v>74</v>
      </c>
      <c r="AY518" s="246" t="s">
        <v>134</v>
      </c>
    </row>
    <row r="519" s="15" customFormat="1">
      <c r="A519" s="15"/>
      <c r="B519" s="247"/>
      <c r="C519" s="248"/>
      <c r="D519" s="227" t="s">
        <v>145</v>
      </c>
      <c r="E519" s="249" t="s">
        <v>19</v>
      </c>
      <c r="F519" s="250" t="s">
        <v>150</v>
      </c>
      <c r="G519" s="248"/>
      <c r="H519" s="251">
        <v>4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7" t="s">
        <v>145</v>
      </c>
      <c r="AU519" s="257" t="s">
        <v>84</v>
      </c>
      <c r="AV519" s="15" t="s">
        <v>142</v>
      </c>
      <c r="AW519" s="15" t="s">
        <v>35</v>
      </c>
      <c r="AX519" s="15" t="s">
        <v>82</v>
      </c>
      <c r="AY519" s="257" t="s">
        <v>134</v>
      </c>
    </row>
    <row r="520" s="2" customFormat="1" ht="24.15" customHeight="1">
      <c r="A520" s="41"/>
      <c r="B520" s="42"/>
      <c r="C520" s="258" t="s">
        <v>658</v>
      </c>
      <c r="D520" s="258" t="s">
        <v>155</v>
      </c>
      <c r="E520" s="259" t="s">
        <v>659</v>
      </c>
      <c r="F520" s="260" t="s">
        <v>660</v>
      </c>
      <c r="G520" s="261" t="s">
        <v>153</v>
      </c>
      <c r="H520" s="262">
        <v>1</v>
      </c>
      <c r="I520" s="263"/>
      <c r="J520" s="264">
        <f>ROUND(I520*H520,2)</f>
        <v>0</v>
      </c>
      <c r="K520" s="260" t="s">
        <v>141</v>
      </c>
      <c r="L520" s="265"/>
      <c r="M520" s="266" t="s">
        <v>19</v>
      </c>
      <c r="N520" s="267" t="s">
        <v>45</v>
      </c>
      <c r="O520" s="87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234</v>
      </c>
      <c r="AT520" s="218" t="s">
        <v>155</v>
      </c>
      <c r="AU520" s="218" t="s">
        <v>84</v>
      </c>
      <c r="AY520" s="20" t="s">
        <v>134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82</v>
      </c>
      <c r="BK520" s="219">
        <f>ROUND(I520*H520,2)</f>
        <v>0</v>
      </c>
      <c r="BL520" s="20" t="s">
        <v>184</v>
      </c>
      <c r="BM520" s="218" t="s">
        <v>661</v>
      </c>
    </row>
    <row r="521" s="2" customFormat="1" ht="24.15" customHeight="1">
      <c r="A521" s="41"/>
      <c r="B521" s="42"/>
      <c r="C521" s="258" t="s">
        <v>441</v>
      </c>
      <c r="D521" s="258" t="s">
        <v>155</v>
      </c>
      <c r="E521" s="259" t="s">
        <v>662</v>
      </c>
      <c r="F521" s="260" t="s">
        <v>663</v>
      </c>
      <c r="G521" s="261" t="s">
        <v>153</v>
      </c>
      <c r="H521" s="262">
        <v>2</v>
      </c>
      <c r="I521" s="263"/>
      <c r="J521" s="264">
        <f>ROUND(I521*H521,2)</f>
        <v>0</v>
      </c>
      <c r="K521" s="260" t="s">
        <v>19</v>
      </c>
      <c r="L521" s="265"/>
      <c r="M521" s="266" t="s">
        <v>19</v>
      </c>
      <c r="N521" s="267" t="s">
        <v>45</v>
      </c>
      <c r="O521" s="87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234</v>
      </c>
      <c r="AT521" s="218" t="s">
        <v>155</v>
      </c>
      <c r="AU521" s="218" t="s">
        <v>84</v>
      </c>
      <c r="AY521" s="20" t="s">
        <v>134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82</v>
      </c>
      <c r="BK521" s="219">
        <f>ROUND(I521*H521,2)</f>
        <v>0</v>
      </c>
      <c r="BL521" s="20" t="s">
        <v>184</v>
      </c>
      <c r="BM521" s="218" t="s">
        <v>664</v>
      </c>
    </row>
    <row r="522" s="2" customFormat="1" ht="24.15" customHeight="1">
      <c r="A522" s="41"/>
      <c r="B522" s="42"/>
      <c r="C522" s="258" t="s">
        <v>665</v>
      </c>
      <c r="D522" s="258" t="s">
        <v>155</v>
      </c>
      <c r="E522" s="259" t="s">
        <v>666</v>
      </c>
      <c r="F522" s="260" t="s">
        <v>667</v>
      </c>
      <c r="G522" s="261" t="s">
        <v>153</v>
      </c>
      <c r="H522" s="262">
        <v>1</v>
      </c>
      <c r="I522" s="263"/>
      <c r="J522" s="264">
        <f>ROUND(I522*H522,2)</f>
        <v>0</v>
      </c>
      <c r="K522" s="260" t="s">
        <v>19</v>
      </c>
      <c r="L522" s="265"/>
      <c r="M522" s="266" t="s">
        <v>19</v>
      </c>
      <c r="N522" s="267" t="s">
        <v>45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234</v>
      </c>
      <c r="AT522" s="218" t="s">
        <v>155</v>
      </c>
      <c r="AU522" s="218" t="s">
        <v>84</v>
      </c>
      <c r="AY522" s="20" t="s">
        <v>134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82</v>
      </c>
      <c r="BK522" s="219">
        <f>ROUND(I522*H522,2)</f>
        <v>0</v>
      </c>
      <c r="BL522" s="20" t="s">
        <v>184</v>
      </c>
      <c r="BM522" s="218" t="s">
        <v>668</v>
      </c>
    </row>
    <row r="523" s="2" customFormat="1" ht="21.75" customHeight="1">
      <c r="A523" s="41"/>
      <c r="B523" s="42"/>
      <c r="C523" s="207" t="s">
        <v>446</v>
      </c>
      <c r="D523" s="207" t="s">
        <v>137</v>
      </c>
      <c r="E523" s="208" t="s">
        <v>669</v>
      </c>
      <c r="F523" s="209" t="s">
        <v>670</v>
      </c>
      <c r="G523" s="210" t="s">
        <v>153</v>
      </c>
      <c r="H523" s="211">
        <v>1</v>
      </c>
      <c r="I523" s="212"/>
      <c r="J523" s="213">
        <f>ROUND(I523*H523,2)</f>
        <v>0</v>
      </c>
      <c r="K523" s="209" t="s">
        <v>19</v>
      </c>
      <c r="L523" s="47"/>
      <c r="M523" s="214" t="s">
        <v>19</v>
      </c>
      <c r="N523" s="215" t="s">
        <v>45</v>
      </c>
      <c r="O523" s="87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184</v>
      </c>
      <c r="AT523" s="218" t="s">
        <v>137</v>
      </c>
      <c r="AU523" s="218" t="s">
        <v>84</v>
      </c>
      <c r="AY523" s="20" t="s">
        <v>134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82</v>
      </c>
      <c r="BK523" s="219">
        <f>ROUND(I523*H523,2)</f>
        <v>0</v>
      </c>
      <c r="BL523" s="20" t="s">
        <v>184</v>
      </c>
      <c r="BM523" s="218" t="s">
        <v>671</v>
      </c>
    </row>
    <row r="524" s="2" customFormat="1" ht="16.5" customHeight="1">
      <c r="A524" s="41"/>
      <c r="B524" s="42"/>
      <c r="C524" s="207" t="s">
        <v>672</v>
      </c>
      <c r="D524" s="207" t="s">
        <v>137</v>
      </c>
      <c r="E524" s="208" t="s">
        <v>673</v>
      </c>
      <c r="F524" s="209" t="s">
        <v>674</v>
      </c>
      <c r="G524" s="210" t="s">
        <v>178</v>
      </c>
      <c r="H524" s="211">
        <v>1.74</v>
      </c>
      <c r="I524" s="212"/>
      <c r="J524" s="213">
        <f>ROUND(I524*H524,2)</f>
        <v>0</v>
      </c>
      <c r="K524" s="209" t="s">
        <v>141</v>
      </c>
      <c r="L524" s="47"/>
      <c r="M524" s="214" t="s">
        <v>19</v>
      </c>
      <c r="N524" s="215" t="s">
        <v>45</v>
      </c>
      <c r="O524" s="87"/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8" t="s">
        <v>184</v>
      </c>
      <c r="AT524" s="218" t="s">
        <v>137</v>
      </c>
      <c r="AU524" s="218" t="s">
        <v>84</v>
      </c>
      <c r="AY524" s="20" t="s">
        <v>134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20" t="s">
        <v>82</v>
      </c>
      <c r="BK524" s="219">
        <f>ROUND(I524*H524,2)</f>
        <v>0</v>
      </c>
      <c r="BL524" s="20" t="s">
        <v>184</v>
      </c>
      <c r="BM524" s="218" t="s">
        <v>675</v>
      </c>
    </row>
    <row r="525" s="2" customFormat="1">
      <c r="A525" s="41"/>
      <c r="B525" s="42"/>
      <c r="C525" s="43"/>
      <c r="D525" s="220" t="s">
        <v>143</v>
      </c>
      <c r="E525" s="43"/>
      <c r="F525" s="221" t="s">
        <v>676</v>
      </c>
      <c r="G525" s="43"/>
      <c r="H525" s="43"/>
      <c r="I525" s="222"/>
      <c r="J525" s="43"/>
      <c r="K525" s="43"/>
      <c r="L525" s="47"/>
      <c r="M525" s="223"/>
      <c r="N525" s="224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143</v>
      </c>
      <c r="AU525" s="20" t="s">
        <v>84</v>
      </c>
    </row>
    <row r="526" s="13" customFormat="1">
      <c r="A526" s="13"/>
      <c r="B526" s="225"/>
      <c r="C526" s="226"/>
      <c r="D526" s="227" t="s">
        <v>145</v>
      </c>
      <c r="E526" s="228" t="s">
        <v>19</v>
      </c>
      <c r="F526" s="229" t="s">
        <v>146</v>
      </c>
      <c r="G526" s="226"/>
      <c r="H526" s="228" t="s">
        <v>19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145</v>
      </c>
      <c r="AU526" s="235" t="s">
        <v>84</v>
      </c>
      <c r="AV526" s="13" t="s">
        <v>82</v>
      </c>
      <c r="AW526" s="13" t="s">
        <v>35</v>
      </c>
      <c r="AX526" s="13" t="s">
        <v>74</v>
      </c>
      <c r="AY526" s="235" t="s">
        <v>134</v>
      </c>
    </row>
    <row r="527" s="13" customFormat="1">
      <c r="A527" s="13"/>
      <c r="B527" s="225"/>
      <c r="C527" s="226"/>
      <c r="D527" s="227" t="s">
        <v>145</v>
      </c>
      <c r="E527" s="228" t="s">
        <v>19</v>
      </c>
      <c r="F527" s="229" t="s">
        <v>359</v>
      </c>
      <c r="G527" s="226"/>
      <c r="H527" s="228" t="s">
        <v>19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145</v>
      </c>
      <c r="AU527" s="235" t="s">
        <v>84</v>
      </c>
      <c r="AV527" s="13" t="s">
        <v>82</v>
      </c>
      <c r="AW527" s="13" t="s">
        <v>35</v>
      </c>
      <c r="AX527" s="13" t="s">
        <v>74</v>
      </c>
      <c r="AY527" s="235" t="s">
        <v>134</v>
      </c>
    </row>
    <row r="528" s="14" customFormat="1">
      <c r="A528" s="14"/>
      <c r="B528" s="236"/>
      <c r="C528" s="237"/>
      <c r="D528" s="227" t="s">
        <v>145</v>
      </c>
      <c r="E528" s="238" t="s">
        <v>19</v>
      </c>
      <c r="F528" s="239" t="s">
        <v>572</v>
      </c>
      <c r="G528" s="237"/>
      <c r="H528" s="240">
        <v>1.74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145</v>
      </c>
      <c r="AU528" s="246" t="s">
        <v>84</v>
      </c>
      <c r="AV528" s="14" t="s">
        <v>84</v>
      </c>
      <c r="AW528" s="14" t="s">
        <v>35</v>
      </c>
      <c r="AX528" s="14" t="s">
        <v>74</v>
      </c>
      <c r="AY528" s="246" t="s">
        <v>134</v>
      </c>
    </row>
    <row r="529" s="15" customFormat="1">
      <c r="A529" s="15"/>
      <c r="B529" s="247"/>
      <c r="C529" s="248"/>
      <c r="D529" s="227" t="s">
        <v>145</v>
      </c>
      <c r="E529" s="249" t="s">
        <v>19</v>
      </c>
      <c r="F529" s="250" t="s">
        <v>150</v>
      </c>
      <c r="G529" s="248"/>
      <c r="H529" s="251">
        <v>1.74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7" t="s">
        <v>145</v>
      </c>
      <c r="AU529" s="257" t="s">
        <v>84</v>
      </c>
      <c r="AV529" s="15" t="s">
        <v>142</v>
      </c>
      <c r="AW529" s="15" t="s">
        <v>35</v>
      </c>
      <c r="AX529" s="15" t="s">
        <v>82</v>
      </c>
      <c r="AY529" s="257" t="s">
        <v>134</v>
      </c>
    </row>
    <row r="530" s="2" customFormat="1" ht="55.5" customHeight="1">
      <c r="A530" s="41"/>
      <c r="B530" s="42"/>
      <c r="C530" s="207" t="s">
        <v>453</v>
      </c>
      <c r="D530" s="207" t="s">
        <v>137</v>
      </c>
      <c r="E530" s="208" t="s">
        <v>677</v>
      </c>
      <c r="F530" s="209" t="s">
        <v>678</v>
      </c>
      <c r="G530" s="210" t="s">
        <v>563</v>
      </c>
      <c r="H530" s="280"/>
      <c r="I530" s="212"/>
      <c r="J530" s="213">
        <f>ROUND(I530*H530,2)</f>
        <v>0</v>
      </c>
      <c r="K530" s="209" t="s">
        <v>141</v>
      </c>
      <c r="L530" s="47"/>
      <c r="M530" s="214" t="s">
        <v>19</v>
      </c>
      <c r="N530" s="215" t="s">
        <v>45</v>
      </c>
      <c r="O530" s="87"/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184</v>
      </c>
      <c r="AT530" s="218" t="s">
        <v>137</v>
      </c>
      <c r="AU530" s="218" t="s">
        <v>84</v>
      </c>
      <c r="AY530" s="20" t="s">
        <v>134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82</v>
      </c>
      <c r="BK530" s="219">
        <f>ROUND(I530*H530,2)</f>
        <v>0</v>
      </c>
      <c r="BL530" s="20" t="s">
        <v>184</v>
      </c>
      <c r="BM530" s="218" t="s">
        <v>679</v>
      </c>
    </row>
    <row r="531" s="2" customFormat="1">
      <c r="A531" s="41"/>
      <c r="B531" s="42"/>
      <c r="C531" s="43"/>
      <c r="D531" s="220" t="s">
        <v>143</v>
      </c>
      <c r="E531" s="43"/>
      <c r="F531" s="221" t="s">
        <v>680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143</v>
      </c>
      <c r="AU531" s="20" t="s">
        <v>84</v>
      </c>
    </row>
    <row r="532" s="12" customFormat="1" ht="22.8" customHeight="1">
      <c r="A532" s="12"/>
      <c r="B532" s="191"/>
      <c r="C532" s="192"/>
      <c r="D532" s="193" t="s">
        <v>73</v>
      </c>
      <c r="E532" s="205" t="s">
        <v>681</v>
      </c>
      <c r="F532" s="205" t="s">
        <v>682</v>
      </c>
      <c r="G532" s="192"/>
      <c r="H532" s="192"/>
      <c r="I532" s="195"/>
      <c r="J532" s="206">
        <f>BK532</f>
        <v>0</v>
      </c>
      <c r="K532" s="192"/>
      <c r="L532" s="197"/>
      <c r="M532" s="198"/>
      <c r="N532" s="199"/>
      <c r="O532" s="199"/>
      <c r="P532" s="200">
        <f>SUM(P533:P553)</f>
        <v>0</v>
      </c>
      <c r="Q532" s="199"/>
      <c r="R532" s="200">
        <f>SUM(R533:R553)</f>
        <v>4.716907</v>
      </c>
      <c r="S532" s="199"/>
      <c r="T532" s="201">
        <f>SUM(T533:T553)</f>
        <v>1.09165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2" t="s">
        <v>84</v>
      </c>
      <c r="AT532" s="203" t="s">
        <v>73</v>
      </c>
      <c r="AU532" s="203" t="s">
        <v>82</v>
      </c>
      <c r="AY532" s="202" t="s">
        <v>134</v>
      </c>
      <c r="BK532" s="204">
        <f>SUM(BK533:BK553)</f>
        <v>0</v>
      </c>
    </row>
    <row r="533" s="2" customFormat="1" ht="16.5" customHeight="1">
      <c r="A533" s="41"/>
      <c r="B533" s="42"/>
      <c r="C533" s="207" t="s">
        <v>683</v>
      </c>
      <c r="D533" s="207" t="s">
        <v>137</v>
      </c>
      <c r="E533" s="208" t="s">
        <v>684</v>
      </c>
      <c r="F533" s="209" t="s">
        <v>685</v>
      </c>
      <c r="G533" s="210" t="s">
        <v>166</v>
      </c>
      <c r="H533" s="211">
        <v>155.94999999999999</v>
      </c>
      <c r="I533" s="212"/>
      <c r="J533" s="213">
        <f>ROUND(I533*H533,2)</f>
        <v>0</v>
      </c>
      <c r="K533" s="209" t="s">
        <v>141</v>
      </c>
      <c r="L533" s="47"/>
      <c r="M533" s="214" t="s">
        <v>19</v>
      </c>
      <c r="N533" s="215" t="s">
        <v>45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0.0050000000000000001</v>
      </c>
      <c r="T533" s="217">
        <f>S533*H533</f>
        <v>0.77974999999999994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184</v>
      </c>
      <c r="AT533" s="218" t="s">
        <v>137</v>
      </c>
      <c r="AU533" s="218" t="s">
        <v>84</v>
      </c>
      <c r="AY533" s="20" t="s">
        <v>134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82</v>
      </c>
      <c r="BK533" s="219">
        <f>ROUND(I533*H533,2)</f>
        <v>0</v>
      </c>
      <c r="BL533" s="20" t="s">
        <v>184</v>
      </c>
      <c r="BM533" s="218" t="s">
        <v>686</v>
      </c>
    </row>
    <row r="534" s="2" customFormat="1">
      <c r="A534" s="41"/>
      <c r="B534" s="42"/>
      <c r="C534" s="43"/>
      <c r="D534" s="220" t="s">
        <v>143</v>
      </c>
      <c r="E534" s="43"/>
      <c r="F534" s="221" t="s">
        <v>687</v>
      </c>
      <c r="G534" s="43"/>
      <c r="H534" s="43"/>
      <c r="I534" s="222"/>
      <c r="J534" s="43"/>
      <c r="K534" s="43"/>
      <c r="L534" s="47"/>
      <c r="M534" s="223"/>
      <c r="N534" s="22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143</v>
      </c>
      <c r="AU534" s="20" t="s">
        <v>84</v>
      </c>
    </row>
    <row r="535" s="2" customFormat="1" ht="16.5" customHeight="1">
      <c r="A535" s="41"/>
      <c r="B535" s="42"/>
      <c r="C535" s="207" t="s">
        <v>462</v>
      </c>
      <c r="D535" s="207" t="s">
        <v>137</v>
      </c>
      <c r="E535" s="208" t="s">
        <v>688</v>
      </c>
      <c r="F535" s="209" t="s">
        <v>689</v>
      </c>
      <c r="G535" s="210" t="s">
        <v>166</v>
      </c>
      <c r="H535" s="211">
        <v>155.94999999999999</v>
      </c>
      <c r="I535" s="212"/>
      <c r="J535" s="213">
        <f>ROUND(I535*H535,2)</f>
        <v>0</v>
      </c>
      <c r="K535" s="209" t="s">
        <v>141</v>
      </c>
      <c r="L535" s="47"/>
      <c r="M535" s="214" t="s">
        <v>19</v>
      </c>
      <c r="N535" s="215" t="s">
        <v>45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0.002</v>
      </c>
      <c r="T535" s="217">
        <f>S535*H535</f>
        <v>0.31190000000000001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184</v>
      </c>
      <c r="AT535" s="218" t="s">
        <v>137</v>
      </c>
      <c r="AU535" s="218" t="s">
        <v>84</v>
      </c>
      <c r="AY535" s="20" t="s">
        <v>134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82</v>
      </c>
      <c r="BK535" s="219">
        <f>ROUND(I535*H535,2)</f>
        <v>0</v>
      </c>
      <c r="BL535" s="20" t="s">
        <v>184</v>
      </c>
      <c r="BM535" s="218" t="s">
        <v>690</v>
      </c>
    </row>
    <row r="536" s="2" customFormat="1">
      <c r="A536" s="41"/>
      <c r="B536" s="42"/>
      <c r="C536" s="43"/>
      <c r="D536" s="220" t="s">
        <v>143</v>
      </c>
      <c r="E536" s="43"/>
      <c r="F536" s="221" t="s">
        <v>691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143</v>
      </c>
      <c r="AU536" s="20" t="s">
        <v>84</v>
      </c>
    </row>
    <row r="537" s="2" customFormat="1" ht="24.15" customHeight="1">
      <c r="A537" s="41"/>
      <c r="B537" s="42"/>
      <c r="C537" s="207" t="s">
        <v>692</v>
      </c>
      <c r="D537" s="207" t="s">
        <v>137</v>
      </c>
      <c r="E537" s="208" t="s">
        <v>693</v>
      </c>
      <c r="F537" s="209" t="s">
        <v>694</v>
      </c>
      <c r="G537" s="210" t="s">
        <v>166</v>
      </c>
      <c r="H537" s="211">
        <v>155.94999999999999</v>
      </c>
      <c r="I537" s="212"/>
      <c r="J537" s="213">
        <f>ROUND(I537*H537,2)</f>
        <v>0</v>
      </c>
      <c r="K537" s="209" t="s">
        <v>141</v>
      </c>
      <c r="L537" s="47"/>
      <c r="M537" s="214" t="s">
        <v>19</v>
      </c>
      <c r="N537" s="215" t="s">
        <v>45</v>
      </c>
      <c r="O537" s="87"/>
      <c r="P537" s="216">
        <f>O537*H537</f>
        <v>0</v>
      </c>
      <c r="Q537" s="216">
        <v>6.0000000000000002E-05</v>
      </c>
      <c r="R537" s="216">
        <f>Q537*H537</f>
        <v>0.009356999999999999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184</v>
      </c>
      <c r="AT537" s="218" t="s">
        <v>137</v>
      </c>
      <c r="AU537" s="218" t="s">
        <v>84</v>
      </c>
      <c r="AY537" s="20" t="s">
        <v>134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82</v>
      </c>
      <c r="BK537" s="219">
        <f>ROUND(I537*H537,2)</f>
        <v>0</v>
      </c>
      <c r="BL537" s="20" t="s">
        <v>184</v>
      </c>
      <c r="BM537" s="218" t="s">
        <v>695</v>
      </c>
    </row>
    <row r="538" s="2" customFormat="1">
      <c r="A538" s="41"/>
      <c r="B538" s="42"/>
      <c r="C538" s="43"/>
      <c r="D538" s="220" t="s">
        <v>143</v>
      </c>
      <c r="E538" s="43"/>
      <c r="F538" s="221" t="s">
        <v>696</v>
      </c>
      <c r="G538" s="43"/>
      <c r="H538" s="43"/>
      <c r="I538" s="222"/>
      <c r="J538" s="43"/>
      <c r="K538" s="43"/>
      <c r="L538" s="47"/>
      <c r="M538" s="223"/>
      <c r="N538" s="224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143</v>
      </c>
      <c r="AU538" s="20" t="s">
        <v>84</v>
      </c>
    </row>
    <row r="539" s="2" customFormat="1" ht="24.15" customHeight="1">
      <c r="A539" s="41"/>
      <c r="B539" s="42"/>
      <c r="C539" s="207" t="s">
        <v>467</v>
      </c>
      <c r="D539" s="207" t="s">
        <v>137</v>
      </c>
      <c r="E539" s="208" t="s">
        <v>697</v>
      </c>
      <c r="F539" s="209" t="s">
        <v>698</v>
      </c>
      <c r="G539" s="210" t="s">
        <v>153</v>
      </c>
      <c r="H539" s="211">
        <v>2</v>
      </c>
      <c r="I539" s="212"/>
      <c r="J539" s="213">
        <f>ROUND(I539*H539,2)</f>
        <v>0</v>
      </c>
      <c r="K539" s="209" t="s">
        <v>141</v>
      </c>
      <c r="L539" s="47"/>
      <c r="M539" s="214" t="s">
        <v>19</v>
      </c>
      <c r="N539" s="215" t="s">
        <v>45</v>
      </c>
      <c r="O539" s="87"/>
      <c r="P539" s="216">
        <f>O539*H539</f>
        <v>0</v>
      </c>
      <c r="Q539" s="216">
        <v>0</v>
      </c>
      <c r="R539" s="216">
        <f>Q539*H539</f>
        <v>0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184</v>
      </c>
      <c r="AT539" s="218" t="s">
        <v>137</v>
      </c>
      <c r="AU539" s="218" t="s">
        <v>84</v>
      </c>
      <c r="AY539" s="20" t="s">
        <v>134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82</v>
      </c>
      <c r="BK539" s="219">
        <f>ROUND(I539*H539,2)</f>
        <v>0</v>
      </c>
      <c r="BL539" s="20" t="s">
        <v>184</v>
      </c>
      <c r="BM539" s="218" t="s">
        <v>699</v>
      </c>
    </row>
    <row r="540" s="2" customFormat="1">
      <c r="A540" s="41"/>
      <c r="B540" s="42"/>
      <c r="C540" s="43"/>
      <c r="D540" s="220" t="s">
        <v>143</v>
      </c>
      <c r="E540" s="43"/>
      <c r="F540" s="221" t="s">
        <v>700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143</v>
      </c>
      <c r="AU540" s="20" t="s">
        <v>84</v>
      </c>
    </row>
    <row r="541" s="13" customFormat="1">
      <c r="A541" s="13"/>
      <c r="B541" s="225"/>
      <c r="C541" s="226"/>
      <c r="D541" s="227" t="s">
        <v>145</v>
      </c>
      <c r="E541" s="228" t="s">
        <v>19</v>
      </c>
      <c r="F541" s="229" t="s">
        <v>146</v>
      </c>
      <c r="G541" s="226"/>
      <c r="H541" s="228" t="s">
        <v>19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145</v>
      </c>
      <c r="AU541" s="235" t="s">
        <v>84</v>
      </c>
      <c r="AV541" s="13" t="s">
        <v>82</v>
      </c>
      <c r="AW541" s="13" t="s">
        <v>35</v>
      </c>
      <c r="AX541" s="13" t="s">
        <v>74</v>
      </c>
      <c r="AY541" s="235" t="s">
        <v>134</v>
      </c>
    </row>
    <row r="542" s="13" customFormat="1">
      <c r="A542" s="13"/>
      <c r="B542" s="225"/>
      <c r="C542" s="226"/>
      <c r="D542" s="227" t="s">
        <v>145</v>
      </c>
      <c r="E542" s="228" t="s">
        <v>19</v>
      </c>
      <c r="F542" s="229" t="s">
        <v>270</v>
      </c>
      <c r="G542" s="226"/>
      <c r="H542" s="228" t="s">
        <v>19</v>
      </c>
      <c r="I542" s="230"/>
      <c r="J542" s="226"/>
      <c r="K542" s="226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145</v>
      </c>
      <c r="AU542" s="235" t="s">
        <v>84</v>
      </c>
      <c r="AV542" s="13" t="s">
        <v>82</v>
      </c>
      <c r="AW542" s="13" t="s">
        <v>35</v>
      </c>
      <c r="AX542" s="13" t="s">
        <v>74</v>
      </c>
      <c r="AY542" s="235" t="s">
        <v>134</v>
      </c>
    </row>
    <row r="543" s="14" customFormat="1">
      <c r="A543" s="14"/>
      <c r="B543" s="236"/>
      <c r="C543" s="237"/>
      <c r="D543" s="227" t="s">
        <v>145</v>
      </c>
      <c r="E543" s="238" t="s">
        <v>19</v>
      </c>
      <c r="F543" s="239" t="s">
        <v>701</v>
      </c>
      <c r="G543" s="237"/>
      <c r="H543" s="240">
        <v>2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145</v>
      </c>
      <c r="AU543" s="246" t="s">
        <v>84</v>
      </c>
      <c r="AV543" s="14" t="s">
        <v>84</v>
      </c>
      <c r="AW543" s="14" t="s">
        <v>35</v>
      </c>
      <c r="AX543" s="14" t="s">
        <v>74</v>
      </c>
      <c r="AY543" s="246" t="s">
        <v>134</v>
      </c>
    </row>
    <row r="544" s="15" customFormat="1">
      <c r="A544" s="15"/>
      <c r="B544" s="247"/>
      <c r="C544" s="248"/>
      <c r="D544" s="227" t="s">
        <v>145</v>
      </c>
      <c r="E544" s="249" t="s">
        <v>19</v>
      </c>
      <c r="F544" s="250" t="s">
        <v>150</v>
      </c>
      <c r="G544" s="248"/>
      <c r="H544" s="251">
        <v>2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7" t="s">
        <v>145</v>
      </c>
      <c r="AU544" s="257" t="s">
        <v>84</v>
      </c>
      <c r="AV544" s="15" t="s">
        <v>142</v>
      </c>
      <c r="AW544" s="15" t="s">
        <v>35</v>
      </c>
      <c r="AX544" s="15" t="s">
        <v>82</v>
      </c>
      <c r="AY544" s="257" t="s">
        <v>134</v>
      </c>
    </row>
    <row r="545" s="2" customFormat="1" ht="16.5" customHeight="1">
      <c r="A545" s="41"/>
      <c r="B545" s="42"/>
      <c r="C545" s="258" t="s">
        <v>702</v>
      </c>
      <c r="D545" s="258" t="s">
        <v>155</v>
      </c>
      <c r="E545" s="259" t="s">
        <v>703</v>
      </c>
      <c r="F545" s="260" t="s">
        <v>704</v>
      </c>
      <c r="G545" s="261" t="s">
        <v>153</v>
      </c>
      <c r="H545" s="262">
        <v>2</v>
      </c>
      <c r="I545" s="263"/>
      <c r="J545" s="264">
        <f>ROUND(I545*H545,2)</f>
        <v>0</v>
      </c>
      <c r="K545" s="260" t="s">
        <v>141</v>
      </c>
      <c r="L545" s="265"/>
      <c r="M545" s="266" t="s">
        <v>19</v>
      </c>
      <c r="N545" s="267" t="s">
        <v>45</v>
      </c>
      <c r="O545" s="87"/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8" t="s">
        <v>234</v>
      </c>
      <c r="AT545" s="218" t="s">
        <v>155</v>
      </c>
      <c r="AU545" s="218" t="s">
        <v>84</v>
      </c>
      <c r="AY545" s="20" t="s">
        <v>134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20" t="s">
        <v>82</v>
      </c>
      <c r="BK545" s="219">
        <f>ROUND(I545*H545,2)</f>
        <v>0</v>
      </c>
      <c r="BL545" s="20" t="s">
        <v>184</v>
      </c>
      <c r="BM545" s="218" t="s">
        <v>705</v>
      </c>
    </row>
    <row r="546" s="2" customFormat="1" ht="24.15" customHeight="1">
      <c r="A546" s="41"/>
      <c r="B546" s="42"/>
      <c r="C546" s="207" t="s">
        <v>472</v>
      </c>
      <c r="D546" s="207" t="s">
        <v>137</v>
      </c>
      <c r="E546" s="208" t="s">
        <v>706</v>
      </c>
      <c r="F546" s="209" t="s">
        <v>707</v>
      </c>
      <c r="G546" s="210" t="s">
        <v>708</v>
      </c>
      <c r="H546" s="211">
        <v>3531</v>
      </c>
      <c r="I546" s="212"/>
      <c r="J546" s="213">
        <f>ROUND(I546*H546,2)</f>
        <v>0</v>
      </c>
      <c r="K546" s="209" t="s">
        <v>141</v>
      </c>
      <c r="L546" s="47"/>
      <c r="M546" s="214" t="s">
        <v>19</v>
      </c>
      <c r="N546" s="215" t="s">
        <v>45</v>
      </c>
      <c r="O546" s="87"/>
      <c r="P546" s="216">
        <f>O546*H546</f>
        <v>0</v>
      </c>
      <c r="Q546" s="216">
        <v>5.0000000000000002E-05</v>
      </c>
      <c r="R546" s="216">
        <f>Q546*H546</f>
        <v>0.17655000000000001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184</v>
      </c>
      <c r="AT546" s="218" t="s">
        <v>137</v>
      </c>
      <c r="AU546" s="218" t="s">
        <v>84</v>
      </c>
      <c r="AY546" s="20" t="s">
        <v>134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82</v>
      </c>
      <c r="BK546" s="219">
        <f>ROUND(I546*H546,2)</f>
        <v>0</v>
      </c>
      <c r="BL546" s="20" t="s">
        <v>184</v>
      </c>
      <c r="BM546" s="218" t="s">
        <v>709</v>
      </c>
    </row>
    <row r="547" s="2" customFormat="1">
      <c r="A547" s="41"/>
      <c r="B547" s="42"/>
      <c r="C547" s="43"/>
      <c r="D547" s="220" t="s">
        <v>143</v>
      </c>
      <c r="E547" s="43"/>
      <c r="F547" s="221" t="s">
        <v>710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143</v>
      </c>
      <c r="AU547" s="20" t="s">
        <v>84</v>
      </c>
    </row>
    <row r="548" s="2" customFormat="1" ht="24.15" customHeight="1">
      <c r="A548" s="41"/>
      <c r="B548" s="42"/>
      <c r="C548" s="258" t="s">
        <v>711</v>
      </c>
      <c r="D548" s="258" t="s">
        <v>155</v>
      </c>
      <c r="E548" s="259" t="s">
        <v>712</v>
      </c>
      <c r="F548" s="260" t="s">
        <v>713</v>
      </c>
      <c r="G548" s="261" t="s">
        <v>257</v>
      </c>
      <c r="H548" s="262">
        <v>3.4750000000000001</v>
      </c>
      <c r="I548" s="263"/>
      <c r="J548" s="264">
        <f>ROUND(I548*H548,2)</f>
        <v>0</v>
      </c>
      <c r="K548" s="260" t="s">
        <v>141</v>
      </c>
      <c r="L548" s="265"/>
      <c r="M548" s="266" t="s">
        <v>19</v>
      </c>
      <c r="N548" s="267" t="s">
        <v>45</v>
      </c>
      <c r="O548" s="87"/>
      <c r="P548" s="216">
        <f>O548*H548</f>
        <v>0</v>
      </c>
      <c r="Q548" s="216">
        <v>1</v>
      </c>
      <c r="R548" s="216">
        <f>Q548*H548</f>
        <v>3.4750000000000001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234</v>
      </c>
      <c r="AT548" s="218" t="s">
        <v>155</v>
      </c>
      <c r="AU548" s="218" t="s">
        <v>84</v>
      </c>
      <c r="AY548" s="20" t="s">
        <v>134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82</v>
      </c>
      <c r="BK548" s="219">
        <f>ROUND(I548*H548,2)</f>
        <v>0</v>
      </c>
      <c r="BL548" s="20" t="s">
        <v>184</v>
      </c>
      <c r="BM548" s="218" t="s">
        <v>714</v>
      </c>
    </row>
    <row r="549" s="2" customFormat="1">
      <c r="A549" s="41"/>
      <c r="B549" s="42"/>
      <c r="C549" s="43"/>
      <c r="D549" s="227" t="s">
        <v>497</v>
      </c>
      <c r="E549" s="43"/>
      <c r="F549" s="279" t="s">
        <v>715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497</v>
      </c>
      <c r="AU549" s="20" t="s">
        <v>84</v>
      </c>
    </row>
    <row r="550" s="2" customFormat="1" ht="24.15" customHeight="1">
      <c r="A550" s="41"/>
      <c r="B550" s="42"/>
      <c r="C550" s="258" t="s">
        <v>476</v>
      </c>
      <c r="D550" s="258" t="s">
        <v>155</v>
      </c>
      <c r="E550" s="259" t="s">
        <v>716</v>
      </c>
      <c r="F550" s="260" t="s">
        <v>717</v>
      </c>
      <c r="G550" s="261" t="s">
        <v>257</v>
      </c>
      <c r="H550" s="262">
        <v>1.0560000000000001</v>
      </c>
      <c r="I550" s="263"/>
      <c r="J550" s="264">
        <f>ROUND(I550*H550,2)</f>
        <v>0</v>
      </c>
      <c r="K550" s="260" t="s">
        <v>141</v>
      </c>
      <c r="L550" s="265"/>
      <c r="M550" s="266" t="s">
        <v>19</v>
      </c>
      <c r="N550" s="267" t="s">
        <v>45</v>
      </c>
      <c r="O550" s="87"/>
      <c r="P550" s="216">
        <f>O550*H550</f>
        <v>0</v>
      </c>
      <c r="Q550" s="216">
        <v>1</v>
      </c>
      <c r="R550" s="216">
        <f>Q550*H550</f>
        <v>1.0560000000000001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234</v>
      </c>
      <c r="AT550" s="218" t="s">
        <v>155</v>
      </c>
      <c r="AU550" s="218" t="s">
        <v>84</v>
      </c>
      <c r="AY550" s="20" t="s">
        <v>134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82</v>
      </c>
      <c r="BK550" s="219">
        <f>ROUND(I550*H550,2)</f>
        <v>0</v>
      </c>
      <c r="BL550" s="20" t="s">
        <v>184</v>
      </c>
      <c r="BM550" s="218" t="s">
        <v>718</v>
      </c>
    </row>
    <row r="551" s="2" customFormat="1">
      <c r="A551" s="41"/>
      <c r="B551" s="42"/>
      <c r="C551" s="43"/>
      <c r="D551" s="227" t="s">
        <v>497</v>
      </c>
      <c r="E551" s="43"/>
      <c r="F551" s="279" t="s">
        <v>719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497</v>
      </c>
      <c r="AU551" s="20" t="s">
        <v>84</v>
      </c>
    </row>
    <row r="552" s="2" customFormat="1" ht="55.5" customHeight="1">
      <c r="A552" s="41"/>
      <c r="B552" s="42"/>
      <c r="C552" s="207" t="s">
        <v>720</v>
      </c>
      <c r="D552" s="207" t="s">
        <v>137</v>
      </c>
      <c r="E552" s="208" t="s">
        <v>721</v>
      </c>
      <c r="F552" s="209" t="s">
        <v>722</v>
      </c>
      <c r="G552" s="210" t="s">
        <v>257</v>
      </c>
      <c r="H552" s="211">
        <v>4.7169999999999996</v>
      </c>
      <c r="I552" s="212"/>
      <c r="J552" s="213">
        <f>ROUND(I552*H552,2)</f>
        <v>0</v>
      </c>
      <c r="K552" s="209" t="s">
        <v>141</v>
      </c>
      <c r="L552" s="47"/>
      <c r="M552" s="214" t="s">
        <v>19</v>
      </c>
      <c r="N552" s="215" t="s">
        <v>45</v>
      </c>
      <c r="O552" s="87"/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184</v>
      </c>
      <c r="AT552" s="218" t="s">
        <v>137</v>
      </c>
      <c r="AU552" s="218" t="s">
        <v>84</v>
      </c>
      <c r="AY552" s="20" t="s">
        <v>134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82</v>
      </c>
      <c r="BK552" s="219">
        <f>ROUND(I552*H552,2)</f>
        <v>0</v>
      </c>
      <c r="BL552" s="20" t="s">
        <v>184</v>
      </c>
      <c r="BM552" s="218" t="s">
        <v>723</v>
      </c>
    </row>
    <row r="553" s="2" customFormat="1">
      <c r="A553" s="41"/>
      <c r="B553" s="42"/>
      <c r="C553" s="43"/>
      <c r="D553" s="220" t="s">
        <v>143</v>
      </c>
      <c r="E553" s="43"/>
      <c r="F553" s="221" t="s">
        <v>724</v>
      </c>
      <c r="G553" s="43"/>
      <c r="H553" s="43"/>
      <c r="I553" s="222"/>
      <c r="J553" s="43"/>
      <c r="K553" s="43"/>
      <c r="L553" s="47"/>
      <c r="M553" s="223"/>
      <c r="N553" s="22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143</v>
      </c>
      <c r="AU553" s="20" t="s">
        <v>84</v>
      </c>
    </row>
    <row r="554" s="12" customFormat="1" ht="22.8" customHeight="1">
      <c r="A554" s="12"/>
      <c r="B554" s="191"/>
      <c r="C554" s="192"/>
      <c r="D554" s="193" t="s">
        <v>73</v>
      </c>
      <c r="E554" s="205" t="s">
        <v>725</v>
      </c>
      <c r="F554" s="205" t="s">
        <v>726</v>
      </c>
      <c r="G554" s="192"/>
      <c r="H554" s="192"/>
      <c r="I554" s="195"/>
      <c r="J554" s="206">
        <f>BK554</f>
        <v>0</v>
      </c>
      <c r="K554" s="192"/>
      <c r="L554" s="197"/>
      <c r="M554" s="198"/>
      <c r="N554" s="199"/>
      <c r="O554" s="199"/>
      <c r="P554" s="200">
        <f>SUM(P555:P579)</f>
        <v>0</v>
      </c>
      <c r="Q554" s="199"/>
      <c r="R554" s="200">
        <f>SUM(R555:R579)</f>
        <v>0</v>
      </c>
      <c r="S554" s="199"/>
      <c r="T554" s="201">
        <f>SUM(T555:T579)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2" t="s">
        <v>84</v>
      </c>
      <c r="AT554" s="203" t="s">
        <v>73</v>
      </c>
      <c r="AU554" s="203" t="s">
        <v>82</v>
      </c>
      <c r="AY554" s="202" t="s">
        <v>134</v>
      </c>
      <c r="BK554" s="204">
        <f>SUM(BK555:BK579)</f>
        <v>0</v>
      </c>
    </row>
    <row r="555" s="2" customFormat="1" ht="24.15" customHeight="1">
      <c r="A555" s="41"/>
      <c r="B555" s="42"/>
      <c r="C555" s="207" t="s">
        <v>481</v>
      </c>
      <c r="D555" s="207" t="s">
        <v>137</v>
      </c>
      <c r="E555" s="208" t="s">
        <v>727</v>
      </c>
      <c r="F555" s="209" t="s">
        <v>728</v>
      </c>
      <c r="G555" s="210" t="s">
        <v>166</v>
      </c>
      <c r="H555" s="211">
        <v>25.062999999999999</v>
      </c>
      <c r="I555" s="212"/>
      <c r="J555" s="213">
        <f>ROUND(I555*H555,2)</f>
        <v>0</v>
      </c>
      <c r="K555" s="209" t="s">
        <v>141</v>
      </c>
      <c r="L555" s="47"/>
      <c r="M555" s="214" t="s">
        <v>19</v>
      </c>
      <c r="N555" s="215" t="s">
        <v>45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184</v>
      </c>
      <c r="AT555" s="218" t="s">
        <v>137</v>
      </c>
      <c r="AU555" s="218" t="s">
        <v>84</v>
      </c>
      <c r="AY555" s="20" t="s">
        <v>134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82</v>
      </c>
      <c r="BK555" s="219">
        <f>ROUND(I555*H555,2)</f>
        <v>0</v>
      </c>
      <c r="BL555" s="20" t="s">
        <v>184</v>
      </c>
      <c r="BM555" s="218" t="s">
        <v>729</v>
      </c>
    </row>
    <row r="556" s="2" customFormat="1">
      <c r="A556" s="41"/>
      <c r="B556" s="42"/>
      <c r="C556" s="43"/>
      <c r="D556" s="220" t="s">
        <v>143</v>
      </c>
      <c r="E556" s="43"/>
      <c r="F556" s="221" t="s">
        <v>730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143</v>
      </c>
      <c r="AU556" s="20" t="s">
        <v>84</v>
      </c>
    </row>
    <row r="557" s="2" customFormat="1" ht="24.15" customHeight="1">
      <c r="A557" s="41"/>
      <c r="B557" s="42"/>
      <c r="C557" s="207" t="s">
        <v>731</v>
      </c>
      <c r="D557" s="207" t="s">
        <v>137</v>
      </c>
      <c r="E557" s="208" t="s">
        <v>732</v>
      </c>
      <c r="F557" s="209" t="s">
        <v>733</v>
      </c>
      <c r="G557" s="210" t="s">
        <v>166</v>
      </c>
      <c r="H557" s="211">
        <v>25.062999999999999</v>
      </c>
      <c r="I557" s="212"/>
      <c r="J557" s="213">
        <f>ROUND(I557*H557,2)</f>
        <v>0</v>
      </c>
      <c r="K557" s="209" t="s">
        <v>141</v>
      </c>
      <c r="L557" s="47"/>
      <c r="M557" s="214" t="s">
        <v>19</v>
      </c>
      <c r="N557" s="215" t="s">
        <v>45</v>
      </c>
      <c r="O557" s="87"/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8" t="s">
        <v>184</v>
      </c>
      <c r="AT557" s="218" t="s">
        <v>137</v>
      </c>
      <c r="AU557" s="218" t="s">
        <v>84</v>
      </c>
      <c r="AY557" s="20" t="s">
        <v>134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20" t="s">
        <v>82</v>
      </c>
      <c r="BK557" s="219">
        <f>ROUND(I557*H557,2)</f>
        <v>0</v>
      </c>
      <c r="BL557" s="20" t="s">
        <v>184</v>
      </c>
      <c r="BM557" s="218" t="s">
        <v>734</v>
      </c>
    </row>
    <row r="558" s="2" customFormat="1">
      <c r="A558" s="41"/>
      <c r="B558" s="42"/>
      <c r="C558" s="43"/>
      <c r="D558" s="220" t="s">
        <v>143</v>
      </c>
      <c r="E558" s="43"/>
      <c r="F558" s="221" t="s">
        <v>735</v>
      </c>
      <c r="G558" s="43"/>
      <c r="H558" s="43"/>
      <c r="I558" s="222"/>
      <c r="J558" s="43"/>
      <c r="K558" s="43"/>
      <c r="L558" s="47"/>
      <c r="M558" s="223"/>
      <c r="N558" s="22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143</v>
      </c>
      <c r="AU558" s="20" t="s">
        <v>84</v>
      </c>
    </row>
    <row r="559" s="2" customFormat="1" ht="37.8" customHeight="1">
      <c r="A559" s="41"/>
      <c r="B559" s="42"/>
      <c r="C559" s="207" t="s">
        <v>503</v>
      </c>
      <c r="D559" s="207" t="s">
        <v>137</v>
      </c>
      <c r="E559" s="208" t="s">
        <v>736</v>
      </c>
      <c r="F559" s="209" t="s">
        <v>737</v>
      </c>
      <c r="G559" s="210" t="s">
        <v>166</v>
      </c>
      <c r="H559" s="211">
        <v>25.062999999999999</v>
      </c>
      <c r="I559" s="212"/>
      <c r="J559" s="213">
        <f>ROUND(I559*H559,2)</f>
        <v>0</v>
      </c>
      <c r="K559" s="209" t="s">
        <v>141</v>
      </c>
      <c r="L559" s="47"/>
      <c r="M559" s="214" t="s">
        <v>19</v>
      </c>
      <c r="N559" s="215" t="s">
        <v>45</v>
      </c>
      <c r="O559" s="87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8" t="s">
        <v>184</v>
      </c>
      <c r="AT559" s="218" t="s">
        <v>137</v>
      </c>
      <c r="AU559" s="218" t="s">
        <v>84</v>
      </c>
      <c r="AY559" s="20" t="s">
        <v>134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20" t="s">
        <v>82</v>
      </c>
      <c r="BK559" s="219">
        <f>ROUND(I559*H559,2)</f>
        <v>0</v>
      </c>
      <c r="BL559" s="20" t="s">
        <v>184</v>
      </c>
      <c r="BM559" s="218" t="s">
        <v>738</v>
      </c>
    </row>
    <row r="560" s="2" customFormat="1">
      <c r="A560" s="41"/>
      <c r="B560" s="42"/>
      <c r="C560" s="43"/>
      <c r="D560" s="220" t="s">
        <v>143</v>
      </c>
      <c r="E560" s="43"/>
      <c r="F560" s="221" t="s">
        <v>739</v>
      </c>
      <c r="G560" s="43"/>
      <c r="H560" s="43"/>
      <c r="I560" s="222"/>
      <c r="J560" s="43"/>
      <c r="K560" s="43"/>
      <c r="L560" s="47"/>
      <c r="M560" s="223"/>
      <c r="N560" s="22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143</v>
      </c>
      <c r="AU560" s="20" t="s">
        <v>84</v>
      </c>
    </row>
    <row r="561" s="13" customFormat="1">
      <c r="A561" s="13"/>
      <c r="B561" s="225"/>
      <c r="C561" s="226"/>
      <c r="D561" s="227" t="s">
        <v>145</v>
      </c>
      <c r="E561" s="228" t="s">
        <v>19</v>
      </c>
      <c r="F561" s="229" t="s">
        <v>146</v>
      </c>
      <c r="G561" s="226"/>
      <c r="H561" s="228" t="s">
        <v>19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145</v>
      </c>
      <c r="AU561" s="235" t="s">
        <v>84</v>
      </c>
      <c r="AV561" s="13" t="s">
        <v>82</v>
      </c>
      <c r="AW561" s="13" t="s">
        <v>35</v>
      </c>
      <c r="AX561" s="13" t="s">
        <v>74</v>
      </c>
      <c r="AY561" s="235" t="s">
        <v>134</v>
      </c>
    </row>
    <row r="562" s="13" customFormat="1">
      <c r="A562" s="13"/>
      <c r="B562" s="225"/>
      <c r="C562" s="226"/>
      <c r="D562" s="227" t="s">
        <v>145</v>
      </c>
      <c r="E562" s="228" t="s">
        <v>19</v>
      </c>
      <c r="F562" s="229" t="s">
        <v>253</v>
      </c>
      <c r="G562" s="226"/>
      <c r="H562" s="228" t="s">
        <v>19</v>
      </c>
      <c r="I562" s="230"/>
      <c r="J562" s="226"/>
      <c r="K562" s="226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145</v>
      </c>
      <c r="AU562" s="235" t="s">
        <v>84</v>
      </c>
      <c r="AV562" s="13" t="s">
        <v>82</v>
      </c>
      <c r="AW562" s="13" t="s">
        <v>35</v>
      </c>
      <c r="AX562" s="13" t="s">
        <v>74</v>
      </c>
      <c r="AY562" s="235" t="s">
        <v>134</v>
      </c>
    </row>
    <row r="563" s="14" customFormat="1">
      <c r="A563" s="14"/>
      <c r="B563" s="236"/>
      <c r="C563" s="237"/>
      <c r="D563" s="227" t="s">
        <v>145</v>
      </c>
      <c r="E563" s="238" t="s">
        <v>19</v>
      </c>
      <c r="F563" s="239" t="s">
        <v>740</v>
      </c>
      <c r="G563" s="237"/>
      <c r="H563" s="240">
        <v>25.062999999999999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145</v>
      </c>
      <c r="AU563" s="246" t="s">
        <v>84</v>
      </c>
      <c r="AV563" s="14" t="s">
        <v>84</v>
      </c>
      <c r="AW563" s="14" t="s">
        <v>35</v>
      </c>
      <c r="AX563" s="14" t="s">
        <v>74</v>
      </c>
      <c r="AY563" s="246" t="s">
        <v>134</v>
      </c>
    </row>
    <row r="564" s="15" customFormat="1">
      <c r="A564" s="15"/>
      <c r="B564" s="247"/>
      <c r="C564" s="248"/>
      <c r="D564" s="227" t="s">
        <v>145</v>
      </c>
      <c r="E564" s="249" t="s">
        <v>19</v>
      </c>
      <c r="F564" s="250" t="s">
        <v>150</v>
      </c>
      <c r="G564" s="248"/>
      <c r="H564" s="251">
        <v>25.062999999999999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145</v>
      </c>
      <c r="AU564" s="257" t="s">
        <v>84</v>
      </c>
      <c r="AV564" s="15" t="s">
        <v>142</v>
      </c>
      <c r="AW564" s="15" t="s">
        <v>35</v>
      </c>
      <c r="AX564" s="15" t="s">
        <v>82</v>
      </c>
      <c r="AY564" s="257" t="s">
        <v>134</v>
      </c>
    </row>
    <row r="565" s="2" customFormat="1" ht="24.15" customHeight="1">
      <c r="A565" s="41"/>
      <c r="B565" s="42"/>
      <c r="C565" s="258" t="s">
        <v>741</v>
      </c>
      <c r="D565" s="258" t="s">
        <v>155</v>
      </c>
      <c r="E565" s="259" t="s">
        <v>742</v>
      </c>
      <c r="F565" s="260" t="s">
        <v>743</v>
      </c>
      <c r="G565" s="261" t="s">
        <v>166</v>
      </c>
      <c r="H565" s="262">
        <v>28.821999999999999</v>
      </c>
      <c r="I565" s="263"/>
      <c r="J565" s="264">
        <f>ROUND(I565*H565,2)</f>
        <v>0</v>
      </c>
      <c r="K565" s="260" t="s">
        <v>19</v>
      </c>
      <c r="L565" s="265"/>
      <c r="M565" s="266" t="s">
        <v>19</v>
      </c>
      <c r="N565" s="267" t="s">
        <v>45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234</v>
      </c>
      <c r="AT565" s="218" t="s">
        <v>155</v>
      </c>
      <c r="AU565" s="218" t="s">
        <v>84</v>
      </c>
      <c r="AY565" s="20" t="s">
        <v>134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82</v>
      </c>
      <c r="BK565" s="219">
        <f>ROUND(I565*H565,2)</f>
        <v>0</v>
      </c>
      <c r="BL565" s="20" t="s">
        <v>184</v>
      </c>
      <c r="BM565" s="218" t="s">
        <v>744</v>
      </c>
    </row>
    <row r="566" s="14" customFormat="1">
      <c r="A566" s="14"/>
      <c r="B566" s="236"/>
      <c r="C566" s="237"/>
      <c r="D566" s="227" t="s">
        <v>145</v>
      </c>
      <c r="E566" s="238" t="s">
        <v>19</v>
      </c>
      <c r="F566" s="239" t="s">
        <v>745</v>
      </c>
      <c r="G566" s="237"/>
      <c r="H566" s="240">
        <v>28.821999999999999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145</v>
      </c>
      <c r="AU566" s="246" t="s">
        <v>84</v>
      </c>
      <c r="AV566" s="14" t="s">
        <v>84</v>
      </c>
      <c r="AW566" s="14" t="s">
        <v>35</v>
      </c>
      <c r="AX566" s="14" t="s">
        <v>74</v>
      </c>
      <c r="AY566" s="246" t="s">
        <v>134</v>
      </c>
    </row>
    <row r="567" s="15" customFormat="1">
      <c r="A567" s="15"/>
      <c r="B567" s="247"/>
      <c r="C567" s="248"/>
      <c r="D567" s="227" t="s">
        <v>145</v>
      </c>
      <c r="E567" s="249" t="s">
        <v>19</v>
      </c>
      <c r="F567" s="250" t="s">
        <v>150</v>
      </c>
      <c r="G567" s="248"/>
      <c r="H567" s="251">
        <v>28.821999999999999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7" t="s">
        <v>145</v>
      </c>
      <c r="AU567" s="257" t="s">
        <v>84</v>
      </c>
      <c r="AV567" s="15" t="s">
        <v>142</v>
      </c>
      <c r="AW567" s="15" t="s">
        <v>35</v>
      </c>
      <c r="AX567" s="15" t="s">
        <v>82</v>
      </c>
      <c r="AY567" s="257" t="s">
        <v>134</v>
      </c>
    </row>
    <row r="568" s="2" customFormat="1" ht="16.5" customHeight="1">
      <c r="A568" s="41"/>
      <c r="B568" s="42"/>
      <c r="C568" s="207" t="s">
        <v>507</v>
      </c>
      <c r="D568" s="207" t="s">
        <v>137</v>
      </c>
      <c r="E568" s="208" t="s">
        <v>746</v>
      </c>
      <c r="F568" s="209" t="s">
        <v>747</v>
      </c>
      <c r="G568" s="210" t="s">
        <v>178</v>
      </c>
      <c r="H568" s="211">
        <v>43.359999999999999</v>
      </c>
      <c r="I568" s="212"/>
      <c r="J568" s="213">
        <f>ROUND(I568*H568,2)</f>
        <v>0</v>
      </c>
      <c r="K568" s="209" t="s">
        <v>141</v>
      </c>
      <c r="L568" s="47"/>
      <c r="M568" s="214" t="s">
        <v>19</v>
      </c>
      <c r="N568" s="215" t="s">
        <v>45</v>
      </c>
      <c r="O568" s="87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184</v>
      </c>
      <c r="AT568" s="218" t="s">
        <v>137</v>
      </c>
      <c r="AU568" s="218" t="s">
        <v>84</v>
      </c>
      <c r="AY568" s="20" t="s">
        <v>134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82</v>
      </c>
      <c r="BK568" s="219">
        <f>ROUND(I568*H568,2)</f>
        <v>0</v>
      </c>
      <c r="BL568" s="20" t="s">
        <v>184</v>
      </c>
      <c r="BM568" s="218" t="s">
        <v>748</v>
      </c>
    </row>
    <row r="569" s="2" customFormat="1">
      <c r="A569" s="41"/>
      <c r="B569" s="42"/>
      <c r="C569" s="43"/>
      <c r="D569" s="220" t="s">
        <v>143</v>
      </c>
      <c r="E569" s="43"/>
      <c r="F569" s="221" t="s">
        <v>749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143</v>
      </c>
      <c r="AU569" s="20" t="s">
        <v>84</v>
      </c>
    </row>
    <row r="570" s="13" customFormat="1">
      <c r="A570" s="13"/>
      <c r="B570" s="225"/>
      <c r="C570" s="226"/>
      <c r="D570" s="227" t="s">
        <v>145</v>
      </c>
      <c r="E570" s="228" t="s">
        <v>19</v>
      </c>
      <c r="F570" s="229" t="s">
        <v>146</v>
      </c>
      <c r="G570" s="226"/>
      <c r="H570" s="228" t="s">
        <v>19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145</v>
      </c>
      <c r="AU570" s="235" t="s">
        <v>84</v>
      </c>
      <c r="AV570" s="13" t="s">
        <v>82</v>
      </c>
      <c r="AW570" s="13" t="s">
        <v>35</v>
      </c>
      <c r="AX570" s="13" t="s">
        <v>74</v>
      </c>
      <c r="AY570" s="235" t="s">
        <v>134</v>
      </c>
    </row>
    <row r="571" s="13" customFormat="1">
      <c r="A571" s="13"/>
      <c r="B571" s="225"/>
      <c r="C571" s="226"/>
      <c r="D571" s="227" t="s">
        <v>145</v>
      </c>
      <c r="E571" s="228" t="s">
        <v>19</v>
      </c>
      <c r="F571" s="229" t="s">
        <v>147</v>
      </c>
      <c r="G571" s="226"/>
      <c r="H571" s="228" t="s">
        <v>19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145</v>
      </c>
      <c r="AU571" s="235" t="s">
        <v>84</v>
      </c>
      <c r="AV571" s="13" t="s">
        <v>82</v>
      </c>
      <c r="AW571" s="13" t="s">
        <v>35</v>
      </c>
      <c r="AX571" s="13" t="s">
        <v>74</v>
      </c>
      <c r="AY571" s="235" t="s">
        <v>134</v>
      </c>
    </row>
    <row r="572" s="14" customFormat="1">
      <c r="A572" s="14"/>
      <c r="B572" s="236"/>
      <c r="C572" s="237"/>
      <c r="D572" s="227" t="s">
        <v>145</v>
      </c>
      <c r="E572" s="238" t="s">
        <v>19</v>
      </c>
      <c r="F572" s="239" t="s">
        <v>750</v>
      </c>
      <c r="G572" s="237"/>
      <c r="H572" s="240">
        <v>5.4800000000000004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145</v>
      </c>
      <c r="AU572" s="246" t="s">
        <v>84</v>
      </c>
      <c r="AV572" s="14" t="s">
        <v>84</v>
      </c>
      <c r="AW572" s="14" t="s">
        <v>35</v>
      </c>
      <c r="AX572" s="14" t="s">
        <v>74</v>
      </c>
      <c r="AY572" s="246" t="s">
        <v>134</v>
      </c>
    </row>
    <row r="573" s="14" customFormat="1">
      <c r="A573" s="14"/>
      <c r="B573" s="236"/>
      <c r="C573" s="237"/>
      <c r="D573" s="227" t="s">
        <v>145</v>
      </c>
      <c r="E573" s="238" t="s">
        <v>19</v>
      </c>
      <c r="F573" s="239" t="s">
        <v>751</v>
      </c>
      <c r="G573" s="237"/>
      <c r="H573" s="240">
        <v>21.030000000000001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145</v>
      </c>
      <c r="AU573" s="246" t="s">
        <v>84</v>
      </c>
      <c r="AV573" s="14" t="s">
        <v>84</v>
      </c>
      <c r="AW573" s="14" t="s">
        <v>35</v>
      </c>
      <c r="AX573" s="14" t="s">
        <v>74</v>
      </c>
      <c r="AY573" s="246" t="s">
        <v>134</v>
      </c>
    </row>
    <row r="574" s="14" customFormat="1">
      <c r="A574" s="14"/>
      <c r="B574" s="236"/>
      <c r="C574" s="237"/>
      <c r="D574" s="227" t="s">
        <v>145</v>
      </c>
      <c r="E574" s="238" t="s">
        <v>19</v>
      </c>
      <c r="F574" s="239" t="s">
        <v>752</v>
      </c>
      <c r="G574" s="237"/>
      <c r="H574" s="240">
        <v>16.850000000000001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145</v>
      </c>
      <c r="AU574" s="246" t="s">
        <v>84</v>
      </c>
      <c r="AV574" s="14" t="s">
        <v>84</v>
      </c>
      <c r="AW574" s="14" t="s">
        <v>35</v>
      </c>
      <c r="AX574" s="14" t="s">
        <v>74</v>
      </c>
      <c r="AY574" s="246" t="s">
        <v>134</v>
      </c>
    </row>
    <row r="575" s="15" customFormat="1">
      <c r="A575" s="15"/>
      <c r="B575" s="247"/>
      <c r="C575" s="248"/>
      <c r="D575" s="227" t="s">
        <v>145</v>
      </c>
      <c r="E575" s="249" t="s">
        <v>19</v>
      </c>
      <c r="F575" s="250" t="s">
        <v>150</v>
      </c>
      <c r="G575" s="248"/>
      <c r="H575" s="251">
        <v>43.359999999999999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7" t="s">
        <v>145</v>
      </c>
      <c r="AU575" s="257" t="s">
        <v>84</v>
      </c>
      <c r="AV575" s="15" t="s">
        <v>142</v>
      </c>
      <c r="AW575" s="15" t="s">
        <v>35</v>
      </c>
      <c r="AX575" s="15" t="s">
        <v>82</v>
      </c>
      <c r="AY575" s="257" t="s">
        <v>134</v>
      </c>
    </row>
    <row r="576" s="2" customFormat="1" ht="24.15" customHeight="1">
      <c r="A576" s="41"/>
      <c r="B576" s="42"/>
      <c r="C576" s="207" t="s">
        <v>753</v>
      </c>
      <c r="D576" s="207" t="s">
        <v>137</v>
      </c>
      <c r="E576" s="208" t="s">
        <v>754</v>
      </c>
      <c r="F576" s="209" t="s">
        <v>755</v>
      </c>
      <c r="G576" s="210" t="s">
        <v>166</v>
      </c>
      <c r="H576" s="211">
        <v>25.062999999999999</v>
      </c>
      <c r="I576" s="212"/>
      <c r="J576" s="213">
        <f>ROUND(I576*H576,2)</f>
        <v>0</v>
      </c>
      <c r="K576" s="209" t="s">
        <v>141</v>
      </c>
      <c r="L576" s="47"/>
      <c r="M576" s="214" t="s">
        <v>19</v>
      </c>
      <c r="N576" s="215" t="s">
        <v>45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184</v>
      </c>
      <c r="AT576" s="218" t="s">
        <v>137</v>
      </c>
      <c r="AU576" s="218" t="s">
        <v>84</v>
      </c>
      <c r="AY576" s="20" t="s">
        <v>134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82</v>
      </c>
      <c r="BK576" s="219">
        <f>ROUND(I576*H576,2)</f>
        <v>0</v>
      </c>
      <c r="BL576" s="20" t="s">
        <v>184</v>
      </c>
      <c r="BM576" s="218" t="s">
        <v>756</v>
      </c>
    </row>
    <row r="577" s="2" customFormat="1">
      <c r="A577" s="41"/>
      <c r="B577" s="42"/>
      <c r="C577" s="43"/>
      <c r="D577" s="220" t="s">
        <v>143</v>
      </c>
      <c r="E577" s="43"/>
      <c r="F577" s="221" t="s">
        <v>757</v>
      </c>
      <c r="G577" s="43"/>
      <c r="H577" s="43"/>
      <c r="I577" s="222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143</v>
      </c>
      <c r="AU577" s="20" t="s">
        <v>84</v>
      </c>
    </row>
    <row r="578" s="2" customFormat="1" ht="49.05" customHeight="1">
      <c r="A578" s="41"/>
      <c r="B578" s="42"/>
      <c r="C578" s="207" t="s">
        <v>512</v>
      </c>
      <c r="D578" s="207" t="s">
        <v>137</v>
      </c>
      <c r="E578" s="208" t="s">
        <v>758</v>
      </c>
      <c r="F578" s="209" t="s">
        <v>759</v>
      </c>
      <c r="G578" s="210" t="s">
        <v>563</v>
      </c>
      <c r="H578" s="280"/>
      <c r="I578" s="212"/>
      <c r="J578" s="213">
        <f>ROUND(I578*H578,2)</f>
        <v>0</v>
      </c>
      <c r="K578" s="209" t="s">
        <v>141</v>
      </c>
      <c r="L578" s="47"/>
      <c r="M578" s="214" t="s">
        <v>19</v>
      </c>
      <c r="N578" s="215" t="s">
        <v>45</v>
      </c>
      <c r="O578" s="87"/>
      <c r="P578" s="216">
        <f>O578*H578</f>
        <v>0</v>
      </c>
      <c r="Q578" s="216">
        <v>0</v>
      </c>
      <c r="R578" s="216">
        <f>Q578*H578</f>
        <v>0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184</v>
      </c>
      <c r="AT578" s="218" t="s">
        <v>137</v>
      </c>
      <c r="AU578" s="218" t="s">
        <v>84</v>
      </c>
      <c r="AY578" s="20" t="s">
        <v>134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82</v>
      </c>
      <c r="BK578" s="219">
        <f>ROUND(I578*H578,2)</f>
        <v>0</v>
      </c>
      <c r="BL578" s="20" t="s">
        <v>184</v>
      </c>
      <c r="BM578" s="218" t="s">
        <v>760</v>
      </c>
    </row>
    <row r="579" s="2" customFormat="1">
      <c r="A579" s="41"/>
      <c r="B579" s="42"/>
      <c r="C579" s="43"/>
      <c r="D579" s="220" t="s">
        <v>143</v>
      </c>
      <c r="E579" s="43"/>
      <c r="F579" s="221" t="s">
        <v>761</v>
      </c>
      <c r="G579" s="43"/>
      <c r="H579" s="43"/>
      <c r="I579" s="222"/>
      <c r="J579" s="43"/>
      <c r="K579" s="43"/>
      <c r="L579" s="47"/>
      <c r="M579" s="223"/>
      <c r="N579" s="22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143</v>
      </c>
      <c r="AU579" s="20" t="s">
        <v>84</v>
      </c>
    </row>
    <row r="580" s="12" customFormat="1" ht="22.8" customHeight="1">
      <c r="A580" s="12"/>
      <c r="B580" s="191"/>
      <c r="C580" s="192"/>
      <c r="D580" s="193" t="s">
        <v>73</v>
      </c>
      <c r="E580" s="205" t="s">
        <v>762</v>
      </c>
      <c r="F580" s="205" t="s">
        <v>763</v>
      </c>
      <c r="G580" s="192"/>
      <c r="H580" s="192"/>
      <c r="I580" s="195"/>
      <c r="J580" s="206">
        <f>BK580</f>
        <v>0</v>
      </c>
      <c r="K580" s="192"/>
      <c r="L580" s="197"/>
      <c r="M580" s="198"/>
      <c r="N580" s="199"/>
      <c r="O580" s="199"/>
      <c r="P580" s="200">
        <f>SUM(P581:P620)</f>
        <v>0</v>
      </c>
      <c r="Q580" s="199"/>
      <c r="R580" s="200">
        <f>SUM(R581:R620)</f>
        <v>0</v>
      </c>
      <c r="S580" s="199"/>
      <c r="T580" s="201">
        <f>SUM(T581:T620)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2" t="s">
        <v>84</v>
      </c>
      <c r="AT580" s="203" t="s">
        <v>73</v>
      </c>
      <c r="AU580" s="203" t="s">
        <v>82</v>
      </c>
      <c r="AY580" s="202" t="s">
        <v>134</v>
      </c>
      <c r="BK580" s="204">
        <f>SUM(BK581:BK620)</f>
        <v>0</v>
      </c>
    </row>
    <row r="581" s="2" customFormat="1" ht="24.15" customHeight="1">
      <c r="A581" s="41"/>
      <c r="B581" s="42"/>
      <c r="C581" s="207" t="s">
        <v>764</v>
      </c>
      <c r="D581" s="207" t="s">
        <v>137</v>
      </c>
      <c r="E581" s="208" t="s">
        <v>765</v>
      </c>
      <c r="F581" s="209" t="s">
        <v>766</v>
      </c>
      <c r="G581" s="210" t="s">
        <v>166</v>
      </c>
      <c r="H581" s="211">
        <v>77.921000000000006</v>
      </c>
      <c r="I581" s="212"/>
      <c r="J581" s="213">
        <f>ROUND(I581*H581,2)</f>
        <v>0</v>
      </c>
      <c r="K581" s="209" t="s">
        <v>141</v>
      </c>
      <c r="L581" s="47"/>
      <c r="M581" s="214" t="s">
        <v>19</v>
      </c>
      <c r="N581" s="215" t="s">
        <v>45</v>
      </c>
      <c r="O581" s="87"/>
      <c r="P581" s="216">
        <f>O581*H581</f>
        <v>0</v>
      </c>
      <c r="Q581" s="216">
        <v>0</v>
      </c>
      <c r="R581" s="216">
        <f>Q581*H581</f>
        <v>0</v>
      </c>
      <c r="S581" s="216">
        <v>0</v>
      </c>
      <c r="T581" s="21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8" t="s">
        <v>184</v>
      </c>
      <c r="AT581" s="218" t="s">
        <v>137</v>
      </c>
      <c r="AU581" s="218" t="s">
        <v>84</v>
      </c>
      <c r="AY581" s="20" t="s">
        <v>134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20" t="s">
        <v>82</v>
      </c>
      <c r="BK581" s="219">
        <f>ROUND(I581*H581,2)</f>
        <v>0</v>
      </c>
      <c r="BL581" s="20" t="s">
        <v>184</v>
      </c>
      <c r="BM581" s="218" t="s">
        <v>767</v>
      </c>
    </row>
    <row r="582" s="2" customFormat="1">
      <c r="A582" s="41"/>
      <c r="B582" s="42"/>
      <c r="C582" s="43"/>
      <c r="D582" s="220" t="s">
        <v>143</v>
      </c>
      <c r="E582" s="43"/>
      <c r="F582" s="221" t="s">
        <v>768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143</v>
      </c>
      <c r="AU582" s="20" t="s">
        <v>84</v>
      </c>
    </row>
    <row r="583" s="2" customFormat="1" ht="37.8" customHeight="1">
      <c r="A583" s="41"/>
      <c r="B583" s="42"/>
      <c r="C583" s="207" t="s">
        <v>552</v>
      </c>
      <c r="D583" s="207" t="s">
        <v>137</v>
      </c>
      <c r="E583" s="208" t="s">
        <v>769</v>
      </c>
      <c r="F583" s="209" t="s">
        <v>770</v>
      </c>
      <c r="G583" s="210" t="s">
        <v>166</v>
      </c>
      <c r="H583" s="211">
        <v>77.921000000000006</v>
      </c>
      <c r="I583" s="212"/>
      <c r="J583" s="213">
        <f>ROUND(I583*H583,2)</f>
        <v>0</v>
      </c>
      <c r="K583" s="209" t="s">
        <v>141</v>
      </c>
      <c r="L583" s="47"/>
      <c r="M583" s="214" t="s">
        <v>19</v>
      </c>
      <c r="N583" s="215" t="s">
        <v>45</v>
      </c>
      <c r="O583" s="87"/>
      <c r="P583" s="216">
        <f>O583*H583</f>
        <v>0</v>
      </c>
      <c r="Q583" s="216">
        <v>0</v>
      </c>
      <c r="R583" s="216">
        <f>Q583*H583</f>
        <v>0</v>
      </c>
      <c r="S583" s="216">
        <v>0</v>
      </c>
      <c r="T583" s="21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8" t="s">
        <v>184</v>
      </c>
      <c r="AT583" s="218" t="s">
        <v>137</v>
      </c>
      <c r="AU583" s="218" t="s">
        <v>84</v>
      </c>
      <c r="AY583" s="20" t="s">
        <v>134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20" t="s">
        <v>82</v>
      </c>
      <c r="BK583" s="219">
        <f>ROUND(I583*H583,2)</f>
        <v>0</v>
      </c>
      <c r="BL583" s="20" t="s">
        <v>184</v>
      </c>
      <c r="BM583" s="218" t="s">
        <v>771</v>
      </c>
    </row>
    <row r="584" s="2" customFormat="1">
      <c r="A584" s="41"/>
      <c r="B584" s="42"/>
      <c r="C584" s="43"/>
      <c r="D584" s="220" t="s">
        <v>143</v>
      </c>
      <c r="E584" s="43"/>
      <c r="F584" s="221" t="s">
        <v>772</v>
      </c>
      <c r="G584" s="43"/>
      <c r="H584" s="43"/>
      <c r="I584" s="222"/>
      <c r="J584" s="43"/>
      <c r="K584" s="43"/>
      <c r="L584" s="47"/>
      <c r="M584" s="223"/>
      <c r="N584" s="224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143</v>
      </c>
      <c r="AU584" s="20" t="s">
        <v>84</v>
      </c>
    </row>
    <row r="585" s="13" customFormat="1">
      <c r="A585" s="13"/>
      <c r="B585" s="225"/>
      <c r="C585" s="226"/>
      <c r="D585" s="227" t="s">
        <v>145</v>
      </c>
      <c r="E585" s="228" t="s">
        <v>19</v>
      </c>
      <c r="F585" s="229" t="s">
        <v>146</v>
      </c>
      <c r="G585" s="226"/>
      <c r="H585" s="228" t="s">
        <v>19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145</v>
      </c>
      <c r="AU585" s="235" t="s">
        <v>84</v>
      </c>
      <c r="AV585" s="13" t="s">
        <v>82</v>
      </c>
      <c r="AW585" s="13" t="s">
        <v>35</v>
      </c>
      <c r="AX585" s="13" t="s">
        <v>74</v>
      </c>
      <c r="AY585" s="235" t="s">
        <v>134</v>
      </c>
    </row>
    <row r="586" s="13" customFormat="1">
      <c r="A586" s="13"/>
      <c r="B586" s="225"/>
      <c r="C586" s="226"/>
      <c r="D586" s="227" t="s">
        <v>145</v>
      </c>
      <c r="E586" s="228" t="s">
        <v>19</v>
      </c>
      <c r="F586" s="229" t="s">
        <v>209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145</v>
      </c>
      <c r="AU586" s="235" t="s">
        <v>84</v>
      </c>
      <c r="AV586" s="13" t="s">
        <v>82</v>
      </c>
      <c r="AW586" s="13" t="s">
        <v>35</v>
      </c>
      <c r="AX586" s="13" t="s">
        <v>74</v>
      </c>
      <c r="AY586" s="235" t="s">
        <v>134</v>
      </c>
    </row>
    <row r="587" s="14" customFormat="1">
      <c r="A587" s="14"/>
      <c r="B587" s="236"/>
      <c r="C587" s="237"/>
      <c r="D587" s="227" t="s">
        <v>145</v>
      </c>
      <c r="E587" s="238" t="s">
        <v>19</v>
      </c>
      <c r="F587" s="239" t="s">
        <v>773</v>
      </c>
      <c r="G587" s="237"/>
      <c r="H587" s="240">
        <v>77.921000000000006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145</v>
      </c>
      <c r="AU587" s="246" t="s">
        <v>84</v>
      </c>
      <c r="AV587" s="14" t="s">
        <v>84</v>
      </c>
      <c r="AW587" s="14" t="s">
        <v>35</v>
      </c>
      <c r="AX587" s="14" t="s">
        <v>74</v>
      </c>
      <c r="AY587" s="246" t="s">
        <v>134</v>
      </c>
    </row>
    <row r="588" s="15" customFormat="1">
      <c r="A588" s="15"/>
      <c r="B588" s="247"/>
      <c r="C588" s="248"/>
      <c r="D588" s="227" t="s">
        <v>145</v>
      </c>
      <c r="E588" s="249" t="s">
        <v>19</v>
      </c>
      <c r="F588" s="250" t="s">
        <v>150</v>
      </c>
      <c r="G588" s="248"/>
      <c r="H588" s="251">
        <v>77.921000000000006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7" t="s">
        <v>145</v>
      </c>
      <c r="AU588" s="257" t="s">
        <v>84</v>
      </c>
      <c r="AV588" s="15" t="s">
        <v>142</v>
      </c>
      <c r="AW588" s="15" t="s">
        <v>35</v>
      </c>
      <c r="AX588" s="15" t="s">
        <v>82</v>
      </c>
      <c r="AY588" s="257" t="s">
        <v>134</v>
      </c>
    </row>
    <row r="589" s="2" customFormat="1" ht="16.5" customHeight="1">
      <c r="A589" s="41"/>
      <c r="B589" s="42"/>
      <c r="C589" s="258" t="s">
        <v>774</v>
      </c>
      <c r="D589" s="258" t="s">
        <v>155</v>
      </c>
      <c r="E589" s="259" t="s">
        <v>775</v>
      </c>
      <c r="F589" s="260" t="s">
        <v>776</v>
      </c>
      <c r="G589" s="261" t="s">
        <v>166</v>
      </c>
      <c r="H589" s="262">
        <v>89.608999999999995</v>
      </c>
      <c r="I589" s="263"/>
      <c r="J589" s="264">
        <f>ROUND(I589*H589,2)</f>
        <v>0</v>
      </c>
      <c r="K589" s="260" t="s">
        <v>19</v>
      </c>
      <c r="L589" s="265"/>
      <c r="M589" s="266" t="s">
        <v>19</v>
      </c>
      <c r="N589" s="267" t="s">
        <v>45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234</v>
      </c>
      <c r="AT589" s="218" t="s">
        <v>155</v>
      </c>
      <c r="AU589" s="218" t="s">
        <v>84</v>
      </c>
      <c r="AY589" s="20" t="s">
        <v>134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82</v>
      </c>
      <c r="BK589" s="219">
        <f>ROUND(I589*H589,2)</f>
        <v>0</v>
      </c>
      <c r="BL589" s="20" t="s">
        <v>184</v>
      </c>
      <c r="BM589" s="218" t="s">
        <v>777</v>
      </c>
    </row>
    <row r="590" s="14" customFormat="1">
      <c r="A590" s="14"/>
      <c r="B590" s="236"/>
      <c r="C590" s="237"/>
      <c r="D590" s="227" t="s">
        <v>145</v>
      </c>
      <c r="E590" s="238" t="s">
        <v>19</v>
      </c>
      <c r="F590" s="239" t="s">
        <v>778</v>
      </c>
      <c r="G590" s="237"/>
      <c r="H590" s="240">
        <v>89.608999999999995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145</v>
      </c>
      <c r="AU590" s="246" t="s">
        <v>84</v>
      </c>
      <c r="AV590" s="14" t="s">
        <v>84</v>
      </c>
      <c r="AW590" s="14" t="s">
        <v>35</v>
      </c>
      <c r="AX590" s="14" t="s">
        <v>74</v>
      </c>
      <c r="AY590" s="246" t="s">
        <v>134</v>
      </c>
    </row>
    <row r="591" s="15" customFormat="1">
      <c r="A591" s="15"/>
      <c r="B591" s="247"/>
      <c r="C591" s="248"/>
      <c r="D591" s="227" t="s">
        <v>145</v>
      </c>
      <c r="E591" s="249" t="s">
        <v>19</v>
      </c>
      <c r="F591" s="250" t="s">
        <v>150</v>
      </c>
      <c r="G591" s="248"/>
      <c r="H591" s="251">
        <v>89.608999999999995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7" t="s">
        <v>145</v>
      </c>
      <c r="AU591" s="257" t="s">
        <v>84</v>
      </c>
      <c r="AV591" s="15" t="s">
        <v>142</v>
      </c>
      <c r="AW591" s="15" t="s">
        <v>35</v>
      </c>
      <c r="AX591" s="15" t="s">
        <v>82</v>
      </c>
      <c r="AY591" s="257" t="s">
        <v>134</v>
      </c>
    </row>
    <row r="592" s="2" customFormat="1" ht="33" customHeight="1">
      <c r="A592" s="41"/>
      <c r="B592" s="42"/>
      <c r="C592" s="207" t="s">
        <v>559</v>
      </c>
      <c r="D592" s="207" t="s">
        <v>137</v>
      </c>
      <c r="E592" s="208" t="s">
        <v>779</v>
      </c>
      <c r="F592" s="209" t="s">
        <v>780</v>
      </c>
      <c r="G592" s="210" t="s">
        <v>178</v>
      </c>
      <c r="H592" s="211">
        <v>107.62000000000001</v>
      </c>
      <c r="I592" s="212"/>
      <c r="J592" s="213">
        <f>ROUND(I592*H592,2)</f>
        <v>0</v>
      </c>
      <c r="K592" s="209" t="s">
        <v>141</v>
      </c>
      <c r="L592" s="47"/>
      <c r="M592" s="214" t="s">
        <v>19</v>
      </c>
      <c r="N592" s="215" t="s">
        <v>45</v>
      </c>
      <c r="O592" s="87"/>
      <c r="P592" s="216">
        <f>O592*H592</f>
        <v>0</v>
      </c>
      <c r="Q592" s="216">
        <v>0</v>
      </c>
      <c r="R592" s="216">
        <f>Q592*H592</f>
        <v>0</v>
      </c>
      <c r="S592" s="216">
        <v>0</v>
      </c>
      <c r="T592" s="21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8" t="s">
        <v>184</v>
      </c>
      <c r="AT592" s="218" t="s">
        <v>137</v>
      </c>
      <c r="AU592" s="218" t="s">
        <v>84</v>
      </c>
      <c r="AY592" s="20" t="s">
        <v>134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0" t="s">
        <v>82</v>
      </c>
      <c r="BK592" s="219">
        <f>ROUND(I592*H592,2)</f>
        <v>0</v>
      </c>
      <c r="BL592" s="20" t="s">
        <v>184</v>
      </c>
      <c r="BM592" s="218" t="s">
        <v>781</v>
      </c>
    </row>
    <row r="593" s="2" customFormat="1">
      <c r="A593" s="41"/>
      <c r="B593" s="42"/>
      <c r="C593" s="43"/>
      <c r="D593" s="220" t="s">
        <v>143</v>
      </c>
      <c r="E593" s="43"/>
      <c r="F593" s="221" t="s">
        <v>782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143</v>
      </c>
      <c r="AU593" s="20" t="s">
        <v>84</v>
      </c>
    </row>
    <row r="594" s="13" customFormat="1">
      <c r="A594" s="13"/>
      <c r="B594" s="225"/>
      <c r="C594" s="226"/>
      <c r="D594" s="227" t="s">
        <v>145</v>
      </c>
      <c r="E594" s="228" t="s">
        <v>19</v>
      </c>
      <c r="F594" s="229" t="s">
        <v>146</v>
      </c>
      <c r="G594" s="226"/>
      <c r="H594" s="228" t="s">
        <v>19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145</v>
      </c>
      <c r="AU594" s="235" t="s">
        <v>84</v>
      </c>
      <c r="AV594" s="13" t="s">
        <v>82</v>
      </c>
      <c r="AW594" s="13" t="s">
        <v>35</v>
      </c>
      <c r="AX594" s="13" t="s">
        <v>74</v>
      </c>
      <c r="AY594" s="235" t="s">
        <v>134</v>
      </c>
    </row>
    <row r="595" s="13" customFormat="1">
      <c r="A595" s="13"/>
      <c r="B595" s="225"/>
      <c r="C595" s="226"/>
      <c r="D595" s="227" t="s">
        <v>145</v>
      </c>
      <c r="E595" s="228" t="s">
        <v>19</v>
      </c>
      <c r="F595" s="229" t="s">
        <v>147</v>
      </c>
      <c r="G595" s="226"/>
      <c r="H595" s="228" t="s">
        <v>19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145</v>
      </c>
      <c r="AU595" s="235" t="s">
        <v>84</v>
      </c>
      <c r="AV595" s="13" t="s">
        <v>82</v>
      </c>
      <c r="AW595" s="13" t="s">
        <v>35</v>
      </c>
      <c r="AX595" s="13" t="s">
        <v>74</v>
      </c>
      <c r="AY595" s="235" t="s">
        <v>134</v>
      </c>
    </row>
    <row r="596" s="14" customFormat="1">
      <c r="A596" s="14"/>
      <c r="B596" s="236"/>
      <c r="C596" s="237"/>
      <c r="D596" s="227" t="s">
        <v>145</v>
      </c>
      <c r="E596" s="238" t="s">
        <v>19</v>
      </c>
      <c r="F596" s="239" t="s">
        <v>783</v>
      </c>
      <c r="G596" s="237"/>
      <c r="H596" s="240">
        <v>11.32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145</v>
      </c>
      <c r="AU596" s="246" t="s">
        <v>84</v>
      </c>
      <c r="AV596" s="14" t="s">
        <v>84</v>
      </c>
      <c r="AW596" s="14" t="s">
        <v>35</v>
      </c>
      <c r="AX596" s="14" t="s">
        <v>74</v>
      </c>
      <c r="AY596" s="246" t="s">
        <v>134</v>
      </c>
    </row>
    <row r="597" s="14" customFormat="1">
      <c r="A597" s="14"/>
      <c r="B597" s="236"/>
      <c r="C597" s="237"/>
      <c r="D597" s="227" t="s">
        <v>145</v>
      </c>
      <c r="E597" s="238" t="s">
        <v>19</v>
      </c>
      <c r="F597" s="239" t="s">
        <v>784</v>
      </c>
      <c r="G597" s="237"/>
      <c r="H597" s="240">
        <v>48.43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145</v>
      </c>
      <c r="AU597" s="246" t="s">
        <v>84</v>
      </c>
      <c r="AV597" s="14" t="s">
        <v>84</v>
      </c>
      <c r="AW597" s="14" t="s">
        <v>35</v>
      </c>
      <c r="AX597" s="14" t="s">
        <v>74</v>
      </c>
      <c r="AY597" s="246" t="s">
        <v>134</v>
      </c>
    </row>
    <row r="598" s="14" customFormat="1">
      <c r="A598" s="14"/>
      <c r="B598" s="236"/>
      <c r="C598" s="237"/>
      <c r="D598" s="227" t="s">
        <v>145</v>
      </c>
      <c r="E598" s="238" t="s">
        <v>19</v>
      </c>
      <c r="F598" s="239" t="s">
        <v>785</v>
      </c>
      <c r="G598" s="237"/>
      <c r="H598" s="240">
        <v>8.0999999999999996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145</v>
      </c>
      <c r="AU598" s="246" t="s">
        <v>84</v>
      </c>
      <c r="AV598" s="14" t="s">
        <v>84</v>
      </c>
      <c r="AW598" s="14" t="s">
        <v>35</v>
      </c>
      <c r="AX598" s="14" t="s">
        <v>74</v>
      </c>
      <c r="AY598" s="246" t="s">
        <v>134</v>
      </c>
    </row>
    <row r="599" s="14" customFormat="1">
      <c r="A599" s="14"/>
      <c r="B599" s="236"/>
      <c r="C599" s="237"/>
      <c r="D599" s="227" t="s">
        <v>145</v>
      </c>
      <c r="E599" s="238" t="s">
        <v>19</v>
      </c>
      <c r="F599" s="239" t="s">
        <v>786</v>
      </c>
      <c r="G599" s="237"/>
      <c r="H599" s="240">
        <v>33.469999999999999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145</v>
      </c>
      <c r="AU599" s="246" t="s">
        <v>84</v>
      </c>
      <c r="AV599" s="14" t="s">
        <v>84</v>
      </c>
      <c r="AW599" s="14" t="s">
        <v>35</v>
      </c>
      <c r="AX599" s="14" t="s">
        <v>74</v>
      </c>
      <c r="AY599" s="246" t="s">
        <v>134</v>
      </c>
    </row>
    <row r="600" s="14" customFormat="1">
      <c r="A600" s="14"/>
      <c r="B600" s="236"/>
      <c r="C600" s="237"/>
      <c r="D600" s="227" t="s">
        <v>145</v>
      </c>
      <c r="E600" s="238" t="s">
        <v>19</v>
      </c>
      <c r="F600" s="239" t="s">
        <v>787</v>
      </c>
      <c r="G600" s="237"/>
      <c r="H600" s="240">
        <v>6.2999999999999998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145</v>
      </c>
      <c r="AU600" s="246" t="s">
        <v>84</v>
      </c>
      <c r="AV600" s="14" t="s">
        <v>84</v>
      </c>
      <c r="AW600" s="14" t="s">
        <v>35</v>
      </c>
      <c r="AX600" s="14" t="s">
        <v>74</v>
      </c>
      <c r="AY600" s="246" t="s">
        <v>134</v>
      </c>
    </row>
    <row r="601" s="15" customFormat="1">
      <c r="A601" s="15"/>
      <c r="B601" s="247"/>
      <c r="C601" s="248"/>
      <c r="D601" s="227" t="s">
        <v>145</v>
      </c>
      <c r="E601" s="249" t="s">
        <v>19</v>
      </c>
      <c r="F601" s="250" t="s">
        <v>150</v>
      </c>
      <c r="G601" s="248"/>
      <c r="H601" s="251">
        <v>107.62000000000001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7" t="s">
        <v>145</v>
      </c>
      <c r="AU601" s="257" t="s">
        <v>84</v>
      </c>
      <c r="AV601" s="15" t="s">
        <v>142</v>
      </c>
      <c r="AW601" s="15" t="s">
        <v>35</v>
      </c>
      <c r="AX601" s="15" t="s">
        <v>82</v>
      </c>
      <c r="AY601" s="257" t="s">
        <v>134</v>
      </c>
    </row>
    <row r="602" s="2" customFormat="1" ht="16.5" customHeight="1">
      <c r="A602" s="41"/>
      <c r="B602" s="42"/>
      <c r="C602" s="258" t="s">
        <v>788</v>
      </c>
      <c r="D602" s="258" t="s">
        <v>155</v>
      </c>
      <c r="E602" s="259" t="s">
        <v>789</v>
      </c>
      <c r="F602" s="260" t="s">
        <v>790</v>
      </c>
      <c r="G602" s="261" t="s">
        <v>178</v>
      </c>
      <c r="H602" s="262">
        <v>113.00100000000001</v>
      </c>
      <c r="I602" s="263"/>
      <c r="J602" s="264">
        <f>ROUND(I602*H602,2)</f>
        <v>0</v>
      </c>
      <c r="K602" s="260" t="s">
        <v>141</v>
      </c>
      <c r="L602" s="265"/>
      <c r="M602" s="266" t="s">
        <v>19</v>
      </c>
      <c r="N602" s="267" t="s">
        <v>45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234</v>
      </c>
      <c r="AT602" s="218" t="s">
        <v>155</v>
      </c>
      <c r="AU602" s="218" t="s">
        <v>84</v>
      </c>
      <c r="AY602" s="20" t="s">
        <v>134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82</v>
      </c>
      <c r="BK602" s="219">
        <f>ROUND(I602*H602,2)</f>
        <v>0</v>
      </c>
      <c r="BL602" s="20" t="s">
        <v>184</v>
      </c>
      <c r="BM602" s="218" t="s">
        <v>791</v>
      </c>
    </row>
    <row r="603" s="14" customFormat="1">
      <c r="A603" s="14"/>
      <c r="B603" s="236"/>
      <c r="C603" s="237"/>
      <c r="D603" s="227" t="s">
        <v>145</v>
      </c>
      <c r="E603" s="238" t="s">
        <v>19</v>
      </c>
      <c r="F603" s="239" t="s">
        <v>792</v>
      </c>
      <c r="G603" s="237"/>
      <c r="H603" s="240">
        <v>113.00100000000001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145</v>
      </c>
      <c r="AU603" s="246" t="s">
        <v>84</v>
      </c>
      <c r="AV603" s="14" t="s">
        <v>84</v>
      </c>
      <c r="AW603" s="14" t="s">
        <v>35</v>
      </c>
      <c r="AX603" s="14" t="s">
        <v>74</v>
      </c>
      <c r="AY603" s="246" t="s">
        <v>134</v>
      </c>
    </row>
    <row r="604" s="15" customFormat="1">
      <c r="A604" s="15"/>
      <c r="B604" s="247"/>
      <c r="C604" s="248"/>
      <c r="D604" s="227" t="s">
        <v>145</v>
      </c>
      <c r="E604" s="249" t="s">
        <v>19</v>
      </c>
      <c r="F604" s="250" t="s">
        <v>150</v>
      </c>
      <c r="G604" s="248"/>
      <c r="H604" s="251">
        <v>113.00100000000001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7" t="s">
        <v>145</v>
      </c>
      <c r="AU604" s="257" t="s">
        <v>84</v>
      </c>
      <c r="AV604" s="15" t="s">
        <v>142</v>
      </c>
      <c r="AW604" s="15" t="s">
        <v>35</v>
      </c>
      <c r="AX604" s="15" t="s">
        <v>82</v>
      </c>
      <c r="AY604" s="257" t="s">
        <v>134</v>
      </c>
    </row>
    <row r="605" s="2" customFormat="1" ht="24.15" customHeight="1">
      <c r="A605" s="41"/>
      <c r="B605" s="42"/>
      <c r="C605" s="207" t="s">
        <v>564</v>
      </c>
      <c r="D605" s="207" t="s">
        <v>137</v>
      </c>
      <c r="E605" s="208" t="s">
        <v>793</v>
      </c>
      <c r="F605" s="209" t="s">
        <v>794</v>
      </c>
      <c r="G605" s="210" t="s">
        <v>178</v>
      </c>
      <c r="H605" s="211">
        <v>60.899999999999999</v>
      </c>
      <c r="I605" s="212"/>
      <c r="J605" s="213">
        <f>ROUND(I605*H605,2)</f>
        <v>0</v>
      </c>
      <c r="K605" s="209" t="s">
        <v>141</v>
      </c>
      <c r="L605" s="47"/>
      <c r="M605" s="214" t="s">
        <v>19</v>
      </c>
      <c r="N605" s="215" t="s">
        <v>45</v>
      </c>
      <c r="O605" s="87"/>
      <c r="P605" s="216">
        <f>O605*H605</f>
        <v>0</v>
      </c>
      <c r="Q605" s="216">
        <v>0</v>
      </c>
      <c r="R605" s="216">
        <f>Q605*H605</f>
        <v>0</v>
      </c>
      <c r="S605" s="216">
        <v>0</v>
      </c>
      <c r="T605" s="217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184</v>
      </c>
      <c r="AT605" s="218" t="s">
        <v>137</v>
      </c>
      <c r="AU605" s="218" t="s">
        <v>84</v>
      </c>
      <c r="AY605" s="20" t="s">
        <v>134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20" t="s">
        <v>82</v>
      </c>
      <c r="BK605" s="219">
        <f>ROUND(I605*H605,2)</f>
        <v>0</v>
      </c>
      <c r="BL605" s="20" t="s">
        <v>184</v>
      </c>
      <c r="BM605" s="218" t="s">
        <v>795</v>
      </c>
    </row>
    <row r="606" s="2" customFormat="1">
      <c r="A606" s="41"/>
      <c r="B606" s="42"/>
      <c r="C606" s="43"/>
      <c r="D606" s="220" t="s">
        <v>143</v>
      </c>
      <c r="E606" s="43"/>
      <c r="F606" s="221" t="s">
        <v>796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143</v>
      </c>
      <c r="AU606" s="20" t="s">
        <v>84</v>
      </c>
    </row>
    <row r="607" s="13" customFormat="1">
      <c r="A607" s="13"/>
      <c r="B607" s="225"/>
      <c r="C607" s="226"/>
      <c r="D607" s="227" t="s">
        <v>145</v>
      </c>
      <c r="E607" s="228" t="s">
        <v>19</v>
      </c>
      <c r="F607" s="229" t="s">
        <v>146</v>
      </c>
      <c r="G607" s="226"/>
      <c r="H607" s="228" t="s">
        <v>19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145</v>
      </c>
      <c r="AU607" s="235" t="s">
        <v>84</v>
      </c>
      <c r="AV607" s="13" t="s">
        <v>82</v>
      </c>
      <c r="AW607" s="13" t="s">
        <v>35</v>
      </c>
      <c r="AX607" s="13" t="s">
        <v>74</v>
      </c>
      <c r="AY607" s="235" t="s">
        <v>134</v>
      </c>
    </row>
    <row r="608" s="13" customFormat="1">
      <c r="A608" s="13"/>
      <c r="B608" s="225"/>
      <c r="C608" s="226"/>
      <c r="D608" s="227" t="s">
        <v>145</v>
      </c>
      <c r="E608" s="228" t="s">
        <v>19</v>
      </c>
      <c r="F608" s="229" t="s">
        <v>147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145</v>
      </c>
      <c r="AU608" s="235" t="s">
        <v>84</v>
      </c>
      <c r="AV608" s="13" t="s">
        <v>82</v>
      </c>
      <c r="AW608" s="13" t="s">
        <v>35</v>
      </c>
      <c r="AX608" s="13" t="s">
        <v>74</v>
      </c>
      <c r="AY608" s="235" t="s">
        <v>134</v>
      </c>
    </row>
    <row r="609" s="14" customFormat="1">
      <c r="A609" s="14"/>
      <c r="B609" s="236"/>
      <c r="C609" s="237"/>
      <c r="D609" s="227" t="s">
        <v>145</v>
      </c>
      <c r="E609" s="238" t="s">
        <v>19</v>
      </c>
      <c r="F609" s="239" t="s">
        <v>797</v>
      </c>
      <c r="G609" s="237"/>
      <c r="H609" s="240">
        <v>8.4000000000000004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145</v>
      </c>
      <c r="AU609" s="246" t="s">
        <v>84</v>
      </c>
      <c r="AV609" s="14" t="s">
        <v>84</v>
      </c>
      <c r="AW609" s="14" t="s">
        <v>35</v>
      </c>
      <c r="AX609" s="14" t="s">
        <v>74</v>
      </c>
      <c r="AY609" s="246" t="s">
        <v>134</v>
      </c>
    </row>
    <row r="610" s="14" customFormat="1">
      <c r="A610" s="14"/>
      <c r="B610" s="236"/>
      <c r="C610" s="237"/>
      <c r="D610" s="227" t="s">
        <v>145</v>
      </c>
      <c r="E610" s="238" t="s">
        <v>19</v>
      </c>
      <c r="F610" s="239" t="s">
        <v>798</v>
      </c>
      <c r="G610" s="237"/>
      <c r="H610" s="240">
        <v>29.399999999999999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145</v>
      </c>
      <c r="AU610" s="246" t="s">
        <v>84</v>
      </c>
      <c r="AV610" s="14" t="s">
        <v>84</v>
      </c>
      <c r="AW610" s="14" t="s">
        <v>35</v>
      </c>
      <c r="AX610" s="14" t="s">
        <v>74</v>
      </c>
      <c r="AY610" s="246" t="s">
        <v>134</v>
      </c>
    </row>
    <row r="611" s="14" customFormat="1">
      <c r="A611" s="14"/>
      <c r="B611" s="236"/>
      <c r="C611" s="237"/>
      <c r="D611" s="227" t="s">
        <v>145</v>
      </c>
      <c r="E611" s="238" t="s">
        <v>19</v>
      </c>
      <c r="F611" s="239" t="s">
        <v>799</v>
      </c>
      <c r="G611" s="237"/>
      <c r="H611" s="240">
        <v>23.100000000000001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145</v>
      </c>
      <c r="AU611" s="246" t="s">
        <v>84</v>
      </c>
      <c r="AV611" s="14" t="s">
        <v>84</v>
      </c>
      <c r="AW611" s="14" t="s">
        <v>35</v>
      </c>
      <c r="AX611" s="14" t="s">
        <v>74</v>
      </c>
      <c r="AY611" s="246" t="s">
        <v>134</v>
      </c>
    </row>
    <row r="612" s="15" customFormat="1">
      <c r="A612" s="15"/>
      <c r="B612" s="247"/>
      <c r="C612" s="248"/>
      <c r="D612" s="227" t="s">
        <v>145</v>
      </c>
      <c r="E612" s="249" t="s">
        <v>19</v>
      </c>
      <c r="F612" s="250" t="s">
        <v>150</v>
      </c>
      <c r="G612" s="248"/>
      <c r="H612" s="251">
        <v>60.899999999999999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7" t="s">
        <v>145</v>
      </c>
      <c r="AU612" s="257" t="s">
        <v>84</v>
      </c>
      <c r="AV612" s="15" t="s">
        <v>142</v>
      </c>
      <c r="AW612" s="15" t="s">
        <v>35</v>
      </c>
      <c r="AX612" s="15" t="s">
        <v>82</v>
      </c>
      <c r="AY612" s="257" t="s">
        <v>134</v>
      </c>
    </row>
    <row r="613" s="2" customFormat="1" ht="24.15" customHeight="1">
      <c r="A613" s="41"/>
      <c r="B613" s="42"/>
      <c r="C613" s="207" t="s">
        <v>800</v>
      </c>
      <c r="D613" s="207" t="s">
        <v>137</v>
      </c>
      <c r="E613" s="208" t="s">
        <v>801</v>
      </c>
      <c r="F613" s="209" t="s">
        <v>802</v>
      </c>
      <c r="G613" s="210" t="s">
        <v>153</v>
      </c>
      <c r="H613" s="211">
        <v>20</v>
      </c>
      <c r="I613" s="212"/>
      <c r="J613" s="213">
        <f>ROUND(I613*H613,2)</f>
        <v>0</v>
      </c>
      <c r="K613" s="209" t="s">
        <v>141</v>
      </c>
      <c r="L613" s="47"/>
      <c r="M613" s="214" t="s">
        <v>19</v>
      </c>
      <c r="N613" s="215" t="s">
        <v>45</v>
      </c>
      <c r="O613" s="87"/>
      <c r="P613" s="216">
        <f>O613*H613</f>
        <v>0</v>
      </c>
      <c r="Q613" s="216">
        <v>0</v>
      </c>
      <c r="R613" s="216">
        <f>Q613*H613</f>
        <v>0</v>
      </c>
      <c r="S613" s="216">
        <v>0</v>
      </c>
      <c r="T613" s="217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8" t="s">
        <v>184</v>
      </c>
      <c r="AT613" s="218" t="s">
        <v>137</v>
      </c>
      <c r="AU613" s="218" t="s">
        <v>84</v>
      </c>
      <c r="AY613" s="20" t="s">
        <v>134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20" t="s">
        <v>82</v>
      </c>
      <c r="BK613" s="219">
        <f>ROUND(I613*H613,2)</f>
        <v>0</v>
      </c>
      <c r="BL613" s="20" t="s">
        <v>184</v>
      </c>
      <c r="BM613" s="218" t="s">
        <v>803</v>
      </c>
    </row>
    <row r="614" s="2" customFormat="1">
      <c r="A614" s="41"/>
      <c r="B614" s="42"/>
      <c r="C614" s="43"/>
      <c r="D614" s="220" t="s">
        <v>143</v>
      </c>
      <c r="E614" s="43"/>
      <c r="F614" s="221" t="s">
        <v>804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143</v>
      </c>
      <c r="AU614" s="20" t="s">
        <v>84</v>
      </c>
    </row>
    <row r="615" s="2" customFormat="1" ht="24.15" customHeight="1">
      <c r="A615" s="41"/>
      <c r="B615" s="42"/>
      <c r="C615" s="207" t="s">
        <v>570</v>
      </c>
      <c r="D615" s="207" t="s">
        <v>137</v>
      </c>
      <c r="E615" s="208" t="s">
        <v>805</v>
      </c>
      <c r="F615" s="209" t="s">
        <v>806</v>
      </c>
      <c r="G615" s="210" t="s">
        <v>153</v>
      </c>
      <c r="H615" s="211">
        <v>16</v>
      </c>
      <c r="I615" s="212"/>
      <c r="J615" s="213">
        <f>ROUND(I615*H615,2)</f>
        <v>0</v>
      </c>
      <c r="K615" s="209" t="s">
        <v>141</v>
      </c>
      <c r="L615" s="47"/>
      <c r="M615" s="214" t="s">
        <v>19</v>
      </c>
      <c r="N615" s="215" t="s">
        <v>45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184</v>
      </c>
      <c r="AT615" s="218" t="s">
        <v>137</v>
      </c>
      <c r="AU615" s="218" t="s">
        <v>84</v>
      </c>
      <c r="AY615" s="20" t="s">
        <v>134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82</v>
      </c>
      <c r="BK615" s="219">
        <f>ROUND(I615*H615,2)</f>
        <v>0</v>
      </c>
      <c r="BL615" s="20" t="s">
        <v>184</v>
      </c>
      <c r="BM615" s="218" t="s">
        <v>807</v>
      </c>
    </row>
    <row r="616" s="2" customFormat="1">
      <c r="A616" s="41"/>
      <c r="B616" s="42"/>
      <c r="C616" s="43"/>
      <c r="D616" s="220" t="s">
        <v>143</v>
      </c>
      <c r="E616" s="43"/>
      <c r="F616" s="221" t="s">
        <v>808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143</v>
      </c>
      <c r="AU616" s="20" t="s">
        <v>84</v>
      </c>
    </row>
    <row r="617" s="2" customFormat="1" ht="24.15" customHeight="1">
      <c r="A617" s="41"/>
      <c r="B617" s="42"/>
      <c r="C617" s="207" t="s">
        <v>809</v>
      </c>
      <c r="D617" s="207" t="s">
        <v>137</v>
      </c>
      <c r="E617" s="208" t="s">
        <v>810</v>
      </c>
      <c r="F617" s="209" t="s">
        <v>811</v>
      </c>
      <c r="G617" s="210" t="s">
        <v>166</v>
      </c>
      <c r="H617" s="211">
        <v>77.921000000000006</v>
      </c>
      <c r="I617" s="212"/>
      <c r="J617" s="213">
        <f>ROUND(I617*H617,2)</f>
        <v>0</v>
      </c>
      <c r="K617" s="209" t="s">
        <v>141</v>
      </c>
      <c r="L617" s="47"/>
      <c r="M617" s="214" t="s">
        <v>19</v>
      </c>
      <c r="N617" s="215" t="s">
        <v>45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184</v>
      </c>
      <c r="AT617" s="218" t="s">
        <v>137</v>
      </c>
      <c r="AU617" s="218" t="s">
        <v>84</v>
      </c>
      <c r="AY617" s="20" t="s">
        <v>134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82</v>
      </c>
      <c r="BK617" s="219">
        <f>ROUND(I617*H617,2)</f>
        <v>0</v>
      </c>
      <c r="BL617" s="20" t="s">
        <v>184</v>
      </c>
      <c r="BM617" s="218" t="s">
        <v>812</v>
      </c>
    </row>
    <row r="618" s="2" customFormat="1">
      <c r="A618" s="41"/>
      <c r="B618" s="42"/>
      <c r="C618" s="43"/>
      <c r="D618" s="220" t="s">
        <v>143</v>
      </c>
      <c r="E618" s="43"/>
      <c r="F618" s="221" t="s">
        <v>813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143</v>
      </c>
      <c r="AU618" s="20" t="s">
        <v>84</v>
      </c>
    </row>
    <row r="619" s="2" customFormat="1" ht="49.05" customHeight="1">
      <c r="A619" s="41"/>
      <c r="B619" s="42"/>
      <c r="C619" s="207" t="s">
        <v>578</v>
      </c>
      <c r="D619" s="207" t="s">
        <v>137</v>
      </c>
      <c r="E619" s="208" t="s">
        <v>814</v>
      </c>
      <c r="F619" s="209" t="s">
        <v>815</v>
      </c>
      <c r="G619" s="210" t="s">
        <v>563</v>
      </c>
      <c r="H619" s="280"/>
      <c r="I619" s="212"/>
      <c r="J619" s="213">
        <f>ROUND(I619*H619,2)</f>
        <v>0</v>
      </c>
      <c r="K619" s="209" t="s">
        <v>141</v>
      </c>
      <c r="L619" s="47"/>
      <c r="M619" s="214" t="s">
        <v>19</v>
      </c>
      <c r="N619" s="215" t="s">
        <v>45</v>
      </c>
      <c r="O619" s="87"/>
      <c r="P619" s="216">
        <f>O619*H619</f>
        <v>0</v>
      </c>
      <c r="Q619" s="216">
        <v>0</v>
      </c>
      <c r="R619" s="216">
        <f>Q619*H619</f>
        <v>0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184</v>
      </c>
      <c r="AT619" s="218" t="s">
        <v>137</v>
      </c>
      <c r="AU619" s="218" t="s">
        <v>84</v>
      </c>
      <c r="AY619" s="20" t="s">
        <v>134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82</v>
      </c>
      <c r="BK619" s="219">
        <f>ROUND(I619*H619,2)</f>
        <v>0</v>
      </c>
      <c r="BL619" s="20" t="s">
        <v>184</v>
      </c>
      <c r="BM619" s="218" t="s">
        <v>816</v>
      </c>
    </row>
    <row r="620" s="2" customFormat="1">
      <c r="A620" s="41"/>
      <c r="B620" s="42"/>
      <c r="C620" s="43"/>
      <c r="D620" s="220" t="s">
        <v>143</v>
      </c>
      <c r="E620" s="43"/>
      <c r="F620" s="221" t="s">
        <v>817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143</v>
      </c>
      <c r="AU620" s="20" t="s">
        <v>84</v>
      </c>
    </row>
    <row r="621" s="12" customFormat="1" ht="22.8" customHeight="1">
      <c r="A621" s="12"/>
      <c r="B621" s="191"/>
      <c r="C621" s="192"/>
      <c r="D621" s="193" t="s">
        <v>73</v>
      </c>
      <c r="E621" s="205" t="s">
        <v>818</v>
      </c>
      <c r="F621" s="205" t="s">
        <v>819</v>
      </c>
      <c r="G621" s="192"/>
      <c r="H621" s="192"/>
      <c r="I621" s="195"/>
      <c r="J621" s="206">
        <f>BK621</f>
        <v>0</v>
      </c>
      <c r="K621" s="192"/>
      <c r="L621" s="197"/>
      <c r="M621" s="198"/>
      <c r="N621" s="199"/>
      <c r="O621" s="199"/>
      <c r="P621" s="200">
        <f>SUM(P622:P666)</f>
        <v>0</v>
      </c>
      <c r="Q621" s="199"/>
      <c r="R621" s="200">
        <f>SUM(R622:R666)</f>
        <v>0</v>
      </c>
      <c r="S621" s="199"/>
      <c r="T621" s="201">
        <f>SUM(T622:T666)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2" t="s">
        <v>84</v>
      </c>
      <c r="AT621" s="203" t="s">
        <v>73</v>
      </c>
      <c r="AU621" s="203" t="s">
        <v>82</v>
      </c>
      <c r="AY621" s="202" t="s">
        <v>134</v>
      </c>
      <c r="BK621" s="204">
        <f>SUM(BK622:BK666)</f>
        <v>0</v>
      </c>
    </row>
    <row r="622" s="2" customFormat="1" ht="24.15" customHeight="1">
      <c r="A622" s="41"/>
      <c r="B622" s="42"/>
      <c r="C622" s="207" t="s">
        <v>820</v>
      </c>
      <c r="D622" s="207" t="s">
        <v>137</v>
      </c>
      <c r="E622" s="208" t="s">
        <v>821</v>
      </c>
      <c r="F622" s="209" t="s">
        <v>822</v>
      </c>
      <c r="G622" s="210" t="s">
        <v>166</v>
      </c>
      <c r="H622" s="211">
        <v>57.520000000000003</v>
      </c>
      <c r="I622" s="212"/>
      <c r="J622" s="213">
        <f>ROUND(I622*H622,2)</f>
        <v>0</v>
      </c>
      <c r="K622" s="209" t="s">
        <v>141</v>
      </c>
      <c r="L622" s="47"/>
      <c r="M622" s="214" t="s">
        <v>19</v>
      </c>
      <c r="N622" s="215" t="s">
        <v>45</v>
      </c>
      <c r="O622" s="87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8" t="s">
        <v>184</v>
      </c>
      <c r="AT622" s="218" t="s">
        <v>137</v>
      </c>
      <c r="AU622" s="218" t="s">
        <v>84</v>
      </c>
      <c r="AY622" s="20" t="s">
        <v>134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20" t="s">
        <v>82</v>
      </c>
      <c r="BK622" s="219">
        <f>ROUND(I622*H622,2)</f>
        <v>0</v>
      </c>
      <c r="BL622" s="20" t="s">
        <v>184</v>
      </c>
      <c r="BM622" s="218" t="s">
        <v>823</v>
      </c>
    </row>
    <row r="623" s="2" customFormat="1">
      <c r="A623" s="41"/>
      <c r="B623" s="42"/>
      <c r="C623" s="43"/>
      <c r="D623" s="220" t="s">
        <v>143</v>
      </c>
      <c r="E623" s="43"/>
      <c r="F623" s="221" t="s">
        <v>824</v>
      </c>
      <c r="G623" s="43"/>
      <c r="H623" s="43"/>
      <c r="I623" s="222"/>
      <c r="J623" s="43"/>
      <c r="K623" s="43"/>
      <c r="L623" s="47"/>
      <c r="M623" s="223"/>
      <c r="N623" s="22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143</v>
      </c>
      <c r="AU623" s="20" t="s">
        <v>84</v>
      </c>
    </row>
    <row r="624" s="13" customFormat="1">
      <c r="A624" s="13"/>
      <c r="B624" s="225"/>
      <c r="C624" s="226"/>
      <c r="D624" s="227" t="s">
        <v>145</v>
      </c>
      <c r="E624" s="228" t="s">
        <v>19</v>
      </c>
      <c r="F624" s="229" t="s">
        <v>146</v>
      </c>
      <c r="G624" s="226"/>
      <c r="H624" s="228" t="s">
        <v>19</v>
      </c>
      <c r="I624" s="230"/>
      <c r="J624" s="226"/>
      <c r="K624" s="226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145</v>
      </c>
      <c r="AU624" s="235" t="s">
        <v>84</v>
      </c>
      <c r="AV624" s="13" t="s">
        <v>82</v>
      </c>
      <c r="AW624" s="13" t="s">
        <v>35</v>
      </c>
      <c r="AX624" s="13" t="s">
        <v>74</v>
      </c>
      <c r="AY624" s="235" t="s">
        <v>134</v>
      </c>
    </row>
    <row r="625" s="13" customFormat="1">
      <c r="A625" s="13"/>
      <c r="B625" s="225"/>
      <c r="C625" s="226"/>
      <c r="D625" s="227" t="s">
        <v>145</v>
      </c>
      <c r="E625" s="228" t="s">
        <v>19</v>
      </c>
      <c r="F625" s="229" t="s">
        <v>331</v>
      </c>
      <c r="G625" s="226"/>
      <c r="H625" s="228" t="s">
        <v>19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145</v>
      </c>
      <c r="AU625" s="235" t="s">
        <v>84</v>
      </c>
      <c r="AV625" s="13" t="s">
        <v>82</v>
      </c>
      <c r="AW625" s="13" t="s">
        <v>35</v>
      </c>
      <c r="AX625" s="13" t="s">
        <v>74</v>
      </c>
      <c r="AY625" s="235" t="s">
        <v>134</v>
      </c>
    </row>
    <row r="626" s="14" customFormat="1">
      <c r="A626" s="14"/>
      <c r="B626" s="236"/>
      <c r="C626" s="237"/>
      <c r="D626" s="227" t="s">
        <v>145</v>
      </c>
      <c r="E626" s="238" t="s">
        <v>19</v>
      </c>
      <c r="F626" s="239" t="s">
        <v>825</v>
      </c>
      <c r="G626" s="237"/>
      <c r="H626" s="240">
        <v>57.520000000000003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145</v>
      </c>
      <c r="AU626" s="246" t="s">
        <v>84</v>
      </c>
      <c r="AV626" s="14" t="s">
        <v>84</v>
      </c>
      <c r="AW626" s="14" t="s">
        <v>35</v>
      </c>
      <c r="AX626" s="14" t="s">
        <v>74</v>
      </c>
      <c r="AY626" s="246" t="s">
        <v>134</v>
      </c>
    </row>
    <row r="627" s="15" customFormat="1">
      <c r="A627" s="15"/>
      <c r="B627" s="247"/>
      <c r="C627" s="248"/>
      <c r="D627" s="227" t="s">
        <v>145</v>
      </c>
      <c r="E627" s="249" t="s">
        <v>19</v>
      </c>
      <c r="F627" s="250" t="s">
        <v>150</v>
      </c>
      <c r="G627" s="248"/>
      <c r="H627" s="251">
        <v>57.520000000000003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145</v>
      </c>
      <c r="AU627" s="257" t="s">
        <v>84</v>
      </c>
      <c r="AV627" s="15" t="s">
        <v>142</v>
      </c>
      <c r="AW627" s="15" t="s">
        <v>35</v>
      </c>
      <c r="AX627" s="15" t="s">
        <v>82</v>
      </c>
      <c r="AY627" s="257" t="s">
        <v>134</v>
      </c>
    </row>
    <row r="628" s="2" customFormat="1" ht="44.25" customHeight="1">
      <c r="A628" s="41"/>
      <c r="B628" s="42"/>
      <c r="C628" s="207" t="s">
        <v>582</v>
      </c>
      <c r="D628" s="207" t="s">
        <v>137</v>
      </c>
      <c r="E628" s="208" t="s">
        <v>826</v>
      </c>
      <c r="F628" s="209" t="s">
        <v>827</v>
      </c>
      <c r="G628" s="210" t="s">
        <v>166</v>
      </c>
      <c r="H628" s="211">
        <v>57.520000000000003</v>
      </c>
      <c r="I628" s="212"/>
      <c r="J628" s="213">
        <f>ROUND(I628*H628,2)</f>
        <v>0</v>
      </c>
      <c r="K628" s="209" t="s">
        <v>141</v>
      </c>
      <c r="L628" s="47"/>
      <c r="M628" s="214" t="s">
        <v>19</v>
      </c>
      <c r="N628" s="215" t="s">
        <v>45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184</v>
      </c>
      <c r="AT628" s="218" t="s">
        <v>137</v>
      </c>
      <c r="AU628" s="218" t="s">
        <v>84</v>
      </c>
      <c r="AY628" s="20" t="s">
        <v>134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82</v>
      </c>
      <c r="BK628" s="219">
        <f>ROUND(I628*H628,2)</f>
        <v>0</v>
      </c>
      <c r="BL628" s="20" t="s">
        <v>184</v>
      </c>
      <c r="BM628" s="218" t="s">
        <v>828</v>
      </c>
    </row>
    <row r="629" s="2" customFormat="1">
      <c r="A629" s="41"/>
      <c r="B629" s="42"/>
      <c r="C629" s="43"/>
      <c r="D629" s="220" t="s">
        <v>143</v>
      </c>
      <c r="E629" s="43"/>
      <c r="F629" s="221" t="s">
        <v>829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143</v>
      </c>
      <c r="AU629" s="20" t="s">
        <v>84</v>
      </c>
    </row>
    <row r="630" s="13" customFormat="1">
      <c r="A630" s="13"/>
      <c r="B630" s="225"/>
      <c r="C630" s="226"/>
      <c r="D630" s="227" t="s">
        <v>145</v>
      </c>
      <c r="E630" s="228" t="s">
        <v>19</v>
      </c>
      <c r="F630" s="229" t="s">
        <v>146</v>
      </c>
      <c r="G630" s="226"/>
      <c r="H630" s="228" t="s">
        <v>19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145</v>
      </c>
      <c r="AU630" s="235" t="s">
        <v>84</v>
      </c>
      <c r="AV630" s="13" t="s">
        <v>82</v>
      </c>
      <c r="AW630" s="13" t="s">
        <v>35</v>
      </c>
      <c r="AX630" s="13" t="s">
        <v>74</v>
      </c>
      <c r="AY630" s="235" t="s">
        <v>134</v>
      </c>
    </row>
    <row r="631" s="13" customFormat="1">
      <c r="A631" s="13"/>
      <c r="B631" s="225"/>
      <c r="C631" s="226"/>
      <c r="D631" s="227" t="s">
        <v>145</v>
      </c>
      <c r="E631" s="228" t="s">
        <v>19</v>
      </c>
      <c r="F631" s="229" t="s">
        <v>331</v>
      </c>
      <c r="G631" s="226"/>
      <c r="H631" s="228" t="s">
        <v>19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145</v>
      </c>
      <c r="AU631" s="235" t="s">
        <v>84</v>
      </c>
      <c r="AV631" s="13" t="s">
        <v>82</v>
      </c>
      <c r="AW631" s="13" t="s">
        <v>35</v>
      </c>
      <c r="AX631" s="13" t="s">
        <v>74</v>
      </c>
      <c r="AY631" s="235" t="s">
        <v>134</v>
      </c>
    </row>
    <row r="632" s="14" customFormat="1">
      <c r="A632" s="14"/>
      <c r="B632" s="236"/>
      <c r="C632" s="237"/>
      <c r="D632" s="227" t="s">
        <v>145</v>
      </c>
      <c r="E632" s="238" t="s">
        <v>19</v>
      </c>
      <c r="F632" s="239" t="s">
        <v>825</v>
      </c>
      <c r="G632" s="237"/>
      <c r="H632" s="240">
        <v>57.520000000000003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145</v>
      </c>
      <c r="AU632" s="246" t="s">
        <v>84</v>
      </c>
      <c r="AV632" s="14" t="s">
        <v>84</v>
      </c>
      <c r="AW632" s="14" t="s">
        <v>35</v>
      </c>
      <c r="AX632" s="14" t="s">
        <v>74</v>
      </c>
      <c r="AY632" s="246" t="s">
        <v>134</v>
      </c>
    </row>
    <row r="633" s="15" customFormat="1">
      <c r="A633" s="15"/>
      <c r="B633" s="247"/>
      <c r="C633" s="248"/>
      <c r="D633" s="227" t="s">
        <v>145</v>
      </c>
      <c r="E633" s="249" t="s">
        <v>19</v>
      </c>
      <c r="F633" s="250" t="s">
        <v>150</v>
      </c>
      <c r="G633" s="248"/>
      <c r="H633" s="251">
        <v>57.520000000000003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7" t="s">
        <v>145</v>
      </c>
      <c r="AU633" s="257" t="s">
        <v>84</v>
      </c>
      <c r="AV633" s="15" t="s">
        <v>142</v>
      </c>
      <c r="AW633" s="15" t="s">
        <v>35</v>
      </c>
      <c r="AX633" s="15" t="s">
        <v>82</v>
      </c>
      <c r="AY633" s="257" t="s">
        <v>134</v>
      </c>
    </row>
    <row r="634" s="2" customFormat="1" ht="33" customHeight="1">
      <c r="A634" s="41"/>
      <c r="B634" s="42"/>
      <c r="C634" s="207" t="s">
        <v>830</v>
      </c>
      <c r="D634" s="207" t="s">
        <v>137</v>
      </c>
      <c r="E634" s="208" t="s">
        <v>831</v>
      </c>
      <c r="F634" s="209" t="s">
        <v>832</v>
      </c>
      <c r="G634" s="210" t="s">
        <v>166</v>
      </c>
      <c r="H634" s="211">
        <v>57.520000000000003</v>
      </c>
      <c r="I634" s="212"/>
      <c r="J634" s="213">
        <f>ROUND(I634*H634,2)</f>
        <v>0</v>
      </c>
      <c r="K634" s="209" t="s">
        <v>19</v>
      </c>
      <c r="L634" s="47"/>
      <c r="M634" s="214" t="s">
        <v>19</v>
      </c>
      <c r="N634" s="215" t="s">
        <v>45</v>
      </c>
      <c r="O634" s="87"/>
      <c r="P634" s="216">
        <f>O634*H634</f>
        <v>0</v>
      </c>
      <c r="Q634" s="216">
        <v>0</v>
      </c>
      <c r="R634" s="216">
        <f>Q634*H634</f>
        <v>0</v>
      </c>
      <c r="S634" s="216">
        <v>0</v>
      </c>
      <c r="T634" s="217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8" t="s">
        <v>184</v>
      </c>
      <c r="AT634" s="218" t="s">
        <v>137</v>
      </c>
      <c r="AU634" s="218" t="s">
        <v>84</v>
      </c>
      <c r="AY634" s="20" t="s">
        <v>134</v>
      </c>
      <c r="BE634" s="219">
        <f>IF(N634="základní",J634,0)</f>
        <v>0</v>
      </c>
      <c r="BF634" s="219">
        <f>IF(N634="snížená",J634,0)</f>
        <v>0</v>
      </c>
      <c r="BG634" s="219">
        <f>IF(N634="zákl. přenesená",J634,0)</f>
        <v>0</v>
      </c>
      <c r="BH634" s="219">
        <f>IF(N634="sníž. přenesená",J634,0)</f>
        <v>0</v>
      </c>
      <c r="BI634" s="219">
        <f>IF(N634="nulová",J634,0)</f>
        <v>0</v>
      </c>
      <c r="BJ634" s="20" t="s">
        <v>82</v>
      </c>
      <c r="BK634" s="219">
        <f>ROUND(I634*H634,2)</f>
        <v>0</v>
      </c>
      <c r="BL634" s="20" t="s">
        <v>184</v>
      </c>
      <c r="BM634" s="218" t="s">
        <v>833</v>
      </c>
    </row>
    <row r="635" s="13" customFormat="1">
      <c r="A635" s="13"/>
      <c r="B635" s="225"/>
      <c r="C635" s="226"/>
      <c r="D635" s="227" t="s">
        <v>145</v>
      </c>
      <c r="E635" s="228" t="s">
        <v>19</v>
      </c>
      <c r="F635" s="229" t="s">
        <v>146</v>
      </c>
      <c r="G635" s="226"/>
      <c r="H635" s="228" t="s">
        <v>19</v>
      </c>
      <c r="I635" s="230"/>
      <c r="J635" s="226"/>
      <c r="K635" s="226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145</v>
      </c>
      <c r="AU635" s="235" t="s">
        <v>84</v>
      </c>
      <c r="AV635" s="13" t="s">
        <v>82</v>
      </c>
      <c r="AW635" s="13" t="s">
        <v>35</v>
      </c>
      <c r="AX635" s="13" t="s">
        <v>74</v>
      </c>
      <c r="AY635" s="235" t="s">
        <v>134</v>
      </c>
    </row>
    <row r="636" s="13" customFormat="1">
      <c r="A636" s="13"/>
      <c r="B636" s="225"/>
      <c r="C636" s="226"/>
      <c r="D636" s="227" t="s">
        <v>145</v>
      </c>
      <c r="E636" s="228" t="s">
        <v>19</v>
      </c>
      <c r="F636" s="229" t="s">
        <v>209</v>
      </c>
      <c r="G636" s="226"/>
      <c r="H636" s="228" t="s">
        <v>19</v>
      </c>
      <c r="I636" s="230"/>
      <c r="J636" s="226"/>
      <c r="K636" s="226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145</v>
      </c>
      <c r="AU636" s="235" t="s">
        <v>84</v>
      </c>
      <c r="AV636" s="13" t="s">
        <v>82</v>
      </c>
      <c r="AW636" s="13" t="s">
        <v>35</v>
      </c>
      <c r="AX636" s="13" t="s">
        <v>74</v>
      </c>
      <c r="AY636" s="235" t="s">
        <v>134</v>
      </c>
    </row>
    <row r="637" s="14" customFormat="1">
      <c r="A637" s="14"/>
      <c r="B637" s="236"/>
      <c r="C637" s="237"/>
      <c r="D637" s="227" t="s">
        <v>145</v>
      </c>
      <c r="E637" s="238" t="s">
        <v>19</v>
      </c>
      <c r="F637" s="239" t="s">
        <v>834</v>
      </c>
      <c r="G637" s="237"/>
      <c r="H637" s="240">
        <v>57.520000000000003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145</v>
      </c>
      <c r="AU637" s="246" t="s">
        <v>84</v>
      </c>
      <c r="AV637" s="14" t="s">
        <v>84</v>
      </c>
      <c r="AW637" s="14" t="s">
        <v>35</v>
      </c>
      <c r="AX637" s="14" t="s">
        <v>74</v>
      </c>
      <c r="AY637" s="246" t="s">
        <v>134</v>
      </c>
    </row>
    <row r="638" s="15" customFormat="1">
      <c r="A638" s="15"/>
      <c r="B638" s="247"/>
      <c r="C638" s="248"/>
      <c r="D638" s="227" t="s">
        <v>145</v>
      </c>
      <c r="E638" s="249" t="s">
        <v>19</v>
      </c>
      <c r="F638" s="250" t="s">
        <v>150</v>
      </c>
      <c r="G638" s="248"/>
      <c r="H638" s="251">
        <v>57.520000000000003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7" t="s">
        <v>145</v>
      </c>
      <c r="AU638" s="257" t="s">
        <v>84</v>
      </c>
      <c r="AV638" s="15" t="s">
        <v>142</v>
      </c>
      <c r="AW638" s="15" t="s">
        <v>35</v>
      </c>
      <c r="AX638" s="15" t="s">
        <v>82</v>
      </c>
      <c r="AY638" s="257" t="s">
        <v>134</v>
      </c>
    </row>
    <row r="639" s="2" customFormat="1" ht="37.8" customHeight="1">
      <c r="A639" s="41"/>
      <c r="B639" s="42"/>
      <c r="C639" s="207" t="s">
        <v>586</v>
      </c>
      <c r="D639" s="207" t="s">
        <v>137</v>
      </c>
      <c r="E639" s="208" t="s">
        <v>835</v>
      </c>
      <c r="F639" s="209" t="s">
        <v>836</v>
      </c>
      <c r="G639" s="210" t="s">
        <v>166</v>
      </c>
      <c r="H639" s="211">
        <v>13.491</v>
      </c>
      <c r="I639" s="212"/>
      <c r="J639" s="213">
        <f>ROUND(I639*H639,2)</f>
        <v>0</v>
      </c>
      <c r="K639" s="209" t="s">
        <v>141</v>
      </c>
      <c r="L639" s="47"/>
      <c r="M639" s="214" t="s">
        <v>19</v>
      </c>
      <c r="N639" s="215" t="s">
        <v>45</v>
      </c>
      <c r="O639" s="87"/>
      <c r="P639" s="216">
        <f>O639*H639</f>
        <v>0</v>
      </c>
      <c r="Q639" s="216">
        <v>0</v>
      </c>
      <c r="R639" s="216">
        <f>Q639*H639</f>
        <v>0</v>
      </c>
      <c r="S639" s="216">
        <v>0</v>
      </c>
      <c r="T639" s="217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8" t="s">
        <v>184</v>
      </c>
      <c r="AT639" s="218" t="s">
        <v>137</v>
      </c>
      <c r="AU639" s="218" t="s">
        <v>84</v>
      </c>
      <c r="AY639" s="20" t="s">
        <v>134</v>
      </c>
      <c r="BE639" s="219">
        <f>IF(N639="základní",J639,0)</f>
        <v>0</v>
      </c>
      <c r="BF639" s="219">
        <f>IF(N639="snížená",J639,0)</f>
        <v>0</v>
      </c>
      <c r="BG639" s="219">
        <f>IF(N639="zákl. přenesená",J639,0)</f>
        <v>0</v>
      </c>
      <c r="BH639" s="219">
        <f>IF(N639="sníž. přenesená",J639,0)</f>
        <v>0</v>
      </c>
      <c r="BI639" s="219">
        <f>IF(N639="nulová",J639,0)</f>
        <v>0</v>
      </c>
      <c r="BJ639" s="20" t="s">
        <v>82</v>
      </c>
      <c r="BK639" s="219">
        <f>ROUND(I639*H639,2)</f>
        <v>0</v>
      </c>
      <c r="BL639" s="20" t="s">
        <v>184</v>
      </c>
      <c r="BM639" s="218" t="s">
        <v>837</v>
      </c>
    </row>
    <row r="640" s="2" customFormat="1">
      <c r="A640" s="41"/>
      <c r="B640" s="42"/>
      <c r="C640" s="43"/>
      <c r="D640" s="220" t="s">
        <v>143</v>
      </c>
      <c r="E640" s="43"/>
      <c r="F640" s="221" t="s">
        <v>838</v>
      </c>
      <c r="G640" s="43"/>
      <c r="H640" s="43"/>
      <c r="I640" s="222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143</v>
      </c>
      <c r="AU640" s="20" t="s">
        <v>84</v>
      </c>
    </row>
    <row r="641" s="13" customFormat="1">
      <c r="A641" s="13"/>
      <c r="B641" s="225"/>
      <c r="C641" s="226"/>
      <c r="D641" s="227" t="s">
        <v>145</v>
      </c>
      <c r="E641" s="228" t="s">
        <v>19</v>
      </c>
      <c r="F641" s="229" t="s">
        <v>146</v>
      </c>
      <c r="G641" s="226"/>
      <c r="H641" s="228" t="s">
        <v>19</v>
      </c>
      <c r="I641" s="230"/>
      <c r="J641" s="226"/>
      <c r="K641" s="226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145</v>
      </c>
      <c r="AU641" s="235" t="s">
        <v>84</v>
      </c>
      <c r="AV641" s="13" t="s">
        <v>82</v>
      </c>
      <c r="AW641" s="13" t="s">
        <v>35</v>
      </c>
      <c r="AX641" s="13" t="s">
        <v>74</v>
      </c>
      <c r="AY641" s="235" t="s">
        <v>134</v>
      </c>
    </row>
    <row r="642" s="13" customFormat="1">
      <c r="A642" s="13"/>
      <c r="B642" s="225"/>
      <c r="C642" s="226"/>
      <c r="D642" s="227" t="s">
        <v>145</v>
      </c>
      <c r="E642" s="228" t="s">
        <v>19</v>
      </c>
      <c r="F642" s="229" t="s">
        <v>270</v>
      </c>
      <c r="G642" s="226"/>
      <c r="H642" s="228" t="s">
        <v>19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145</v>
      </c>
      <c r="AU642" s="235" t="s">
        <v>84</v>
      </c>
      <c r="AV642" s="13" t="s">
        <v>82</v>
      </c>
      <c r="AW642" s="13" t="s">
        <v>35</v>
      </c>
      <c r="AX642" s="13" t="s">
        <v>74</v>
      </c>
      <c r="AY642" s="235" t="s">
        <v>134</v>
      </c>
    </row>
    <row r="643" s="14" customFormat="1">
      <c r="A643" s="14"/>
      <c r="B643" s="236"/>
      <c r="C643" s="237"/>
      <c r="D643" s="227" t="s">
        <v>145</v>
      </c>
      <c r="E643" s="238" t="s">
        <v>19</v>
      </c>
      <c r="F643" s="239" t="s">
        <v>839</v>
      </c>
      <c r="G643" s="237"/>
      <c r="H643" s="240">
        <v>1.452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145</v>
      </c>
      <c r="AU643" s="246" t="s">
        <v>84</v>
      </c>
      <c r="AV643" s="14" t="s">
        <v>84</v>
      </c>
      <c r="AW643" s="14" t="s">
        <v>35</v>
      </c>
      <c r="AX643" s="14" t="s">
        <v>74</v>
      </c>
      <c r="AY643" s="246" t="s">
        <v>134</v>
      </c>
    </row>
    <row r="644" s="14" customFormat="1">
      <c r="A644" s="14"/>
      <c r="B644" s="236"/>
      <c r="C644" s="237"/>
      <c r="D644" s="227" t="s">
        <v>145</v>
      </c>
      <c r="E644" s="238" t="s">
        <v>19</v>
      </c>
      <c r="F644" s="239" t="s">
        <v>840</v>
      </c>
      <c r="G644" s="237"/>
      <c r="H644" s="240">
        <v>1.452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145</v>
      </c>
      <c r="AU644" s="246" t="s">
        <v>84</v>
      </c>
      <c r="AV644" s="14" t="s">
        <v>84</v>
      </c>
      <c r="AW644" s="14" t="s">
        <v>35</v>
      </c>
      <c r="AX644" s="14" t="s">
        <v>74</v>
      </c>
      <c r="AY644" s="246" t="s">
        <v>134</v>
      </c>
    </row>
    <row r="645" s="14" customFormat="1">
      <c r="A645" s="14"/>
      <c r="B645" s="236"/>
      <c r="C645" s="237"/>
      <c r="D645" s="227" t="s">
        <v>145</v>
      </c>
      <c r="E645" s="238" t="s">
        <v>19</v>
      </c>
      <c r="F645" s="239" t="s">
        <v>841</v>
      </c>
      <c r="G645" s="237"/>
      <c r="H645" s="240">
        <v>1.452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145</v>
      </c>
      <c r="AU645" s="246" t="s">
        <v>84</v>
      </c>
      <c r="AV645" s="14" t="s">
        <v>84</v>
      </c>
      <c r="AW645" s="14" t="s">
        <v>35</v>
      </c>
      <c r="AX645" s="14" t="s">
        <v>74</v>
      </c>
      <c r="AY645" s="246" t="s">
        <v>134</v>
      </c>
    </row>
    <row r="646" s="14" customFormat="1">
      <c r="A646" s="14"/>
      <c r="B646" s="236"/>
      <c r="C646" s="237"/>
      <c r="D646" s="227" t="s">
        <v>145</v>
      </c>
      <c r="E646" s="238" t="s">
        <v>19</v>
      </c>
      <c r="F646" s="239" t="s">
        <v>842</v>
      </c>
      <c r="G646" s="237"/>
      <c r="H646" s="240">
        <v>1.482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145</v>
      </c>
      <c r="AU646" s="246" t="s">
        <v>84</v>
      </c>
      <c r="AV646" s="14" t="s">
        <v>84</v>
      </c>
      <c r="AW646" s="14" t="s">
        <v>35</v>
      </c>
      <c r="AX646" s="14" t="s">
        <v>74</v>
      </c>
      <c r="AY646" s="246" t="s">
        <v>134</v>
      </c>
    </row>
    <row r="647" s="14" customFormat="1">
      <c r="A647" s="14"/>
      <c r="B647" s="236"/>
      <c r="C647" s="237"/>
      <c r="D647" s="227" t="s">
        <v>145</v>
      </c>
      <c r="E647" s="238" t="s">
        <v>19</v>
      </c>
      <c r="F647" s="239" t="s">
        <v>843</v>
      </c>
      <c r="G647" s="237"/>
      <c r="H647" s="240">
        <v>1.4219999999999999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145</v>
      </c>
      <c r="AU647" s="246" t="s">
        <v>84</v>
      </c>
      <c r="AV647" s="14" t="s">
        <v>84</v>
      </c>
      <c r="AW647" s="14" t="s">
        <v>35</v>
      </c>
      <c r="AX647" s="14" t="s">
        <v>74</v>
      </c>
      <c r="AY647" s="246" t="s">
        <v>134</v>
      </c>
    </row>
    <row r="648" s="14" customFormat="1">
      <c r="A648" s="14"/>
      <c r="B648" s="236"/>
      <c r="C648" s="237"/>
      <c r="D648" s="227" t="s">
        <v>145</v>
      </c>
      <c r="E648" s="238" t="s">
        <v>19</v>
      </c>
      <c r="F648" s="239" t="s">
        <v>844</v>
      </c>
      <c r="G648" s="237"/>
      <c r="H648" s="240">
        <v>1.512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145</v>
      </c>
      <c r="AU648" s="246" t="s">
        <v>84</v>
      </c>
      <c r="AV648" s="14" t="s">
        <v>84</v>
      </c>
      <c r="AW648" s="14" t="s">
        <v>35</v>
      </c>
      <c r="AX648" s="14" t="s">
        <v>74</v>
      </c>
      <c r="AY648" s="246" t="s">
        <v>134</v>
      </c>
    </row>
    <row r="649" s="14" customFormat="1">
      <c r="A649" s="14"/>
      <c r="B649" s="236"/>
      <c r="C649" s="237"/>
      <c r="D649" s="227" t="s">
        <v>145</v>
      </c>
      <c r="E649" s="238" t="s">
        <v>19</v>
      </c>
      <c r="F649" s="239" t="s">
        <v>845</v>
      </c>
      <c r="G649" s="237"/>
      <c r="H649" s="240">
        <v>1.7250000000000001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145</v>
      </c>
      <c r="AU649" s="246" t="s">
        <v>84</v>
      </c>
      <c r="AV649" s="14" t="s">
        <v>84</v>
      </c>
      <c r="AW649" s="14" t="s">
        <v>35</v>
      </c>
      <c r="AX649" s="14" t="s">
        <v>74</v>
      </c>
      <c r="AY649" s="246" t="s">
        <v>134</v>
      </c>
    </row>
    <row r="650" s="14" customFormat="1">
      <c r="A650" s="14"/>
      <c r="B650" s="236"/>
      <c r="C650" s="237"/>
      <c r="D650" s="227" t="s">
        <v>145</v>
      </c>
      <c r="E650" s="238" t="s">
        <v>19</v>
      </c>
      <c r="F650" s="239" t="s">
        <v>846</v>
      </c>
      <c r="G650" s="237"/>
      <c r="H650" s="240">
        <v>1.482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145</v>
      </c>
      <c r="AU650" s="246" t="s">
        <v>84</v>
      </c>
      <c r="AV650" s="14" t="s">
        <v>84</v>
      </c>
      <c r="AW650" s="14" t="s">
        <v>35</v>
      </c>
      <c r="AX650" s="14" t="s">
        <v>74</v>
      </c>
      <c r="AY650" s="246" t="s">
        <v>134</v>
      </c>
    </row>
    <row r="651" s="14" customFormat="1">
      <c r="A651" s="14"/>
      <c r="B651" s="236"/>
      <c r="C651" s="237"/>
      <c r="D651" s="227" t="s">
        <v>145</v>
      </c>
      <c r="E651" s="238" t="s">
        <v>19</v>
      </c>
      <c r="F651" s="239" t="s">
        <v>847</v>
      </c>
      <c r="G651" s="237"/>
      <c r="H651" s="240">
        <v>1.512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145</v>
      </c>
      <c r="AU651" s="246" t="s">
        <v>84</v>
      </c>
      <c r="AV651" s="14" t="s">
        <v>84</v>
      </c>
      <c r="AW651" s="14" t="s">
        <v>35</v>
      </c>
      <c r="AX651" s="14" t="s">
        <v>74</v>
      </c>
      <c r="AY651" s="246" t="s">
        <v>134</v>
      </c>
    </row>
    <row r="652" s="15" customFormat="1">
      <c r="A652" s="15"/>
      <c r="B652" s="247"/>
      <c r="C652" s="248"/>
      <c r="D652" s="227" t="s">
        <v>145</v>
      </c>
      <c r="E652" s="249" t="s">
        <v>19</v>
      </c>
      <c r="F652" s="250" t="s">
        <v>150</v>
      </c>
      <c r="G652" s="248"/>
      <c r="H652" s="251">
        <v>13.491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145</v>
      </c>
      <c r="AU652" s="257" t="s">
        <v>84</v>
      </c>
      <c r="AV652" s="15" t="s">
        <v>142</v>
      </c>
      <c r="AW652" s="15" t="s">
        <v>35</v>
      </c>
      <c r="AX652" s="15" t="s">
        <v>82</v>
      </c>
      <c r="AY652" s="257" t="s">
        <v>134</v>
      </c>
    </row>
    <row r="653" s="2" customFormat="1" ht="24.15" customHeight="1">
      <c r="A653" s="41"/>
      <c r="B653" s="42"/>
      <c r="C653" s="207" t="s">
        <v>848</v>
      </c>
      <c r="D653" s="207" t="s">
        <v>137</v>
      </c>
      <c r="E653" s="208" t="s">
        <v>849</v>
      </c>
      <c r="F653" s="209" t="s">
        <v>850</v>
      </c>
      <c r="G653" s="210" t="s">
        <v>166</v>
      </c>
      <c r="H653" s="211">
        <v>13.491</v>
      </c>
      <c r="I653" s="212"/>
      <c r="J653" s="213">
        <f>ROUND(I653*H653,2)</f>
        <v>0</v>
      </c>
      <c r="K653" s="209" t="s">
        <v>141</v>
      </c>
      <c r="L653" s="47"/>
      <c r="M653" s="214" t="s">
        <v>19</v>
      </c>
      <c r="N653" s="215" t="s">
        <v>45</v>
      </c>
      <c r="O653" s="87"/>
      <c r="P653" s="216">
        <f>O653*H653</f>
        <v>0</v>
      </c>
      <c r="Q653" s="216">
        <v>0</v>
      </c>
      <c r="R653" s="216">
        <f>Q653*H653</f>
        <v>0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184</v>
      </c>
      <c r="AT653" s="218" t="s">
        <v>137</v>
      </c>
      <c r="AU653" s="218" t="s">
        <v>84</v>
      </c>
      <c r="AY653" s="20" t="s">
        <v>134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82</v>
      </c>
      <c r="BK653" s="219">
        <f>ROUND(I653*H653,2)</f>
        <v>0</v>
      </c>
      <c r="BL653" s="20" t="s">
        <v>184</v>
      </c>
      <c r="BM653" s="218" t="s">
        <v>851</v>
      </c>
    </row>
    <row r="654" s="2" customFormat="1">
      <c r="A654" s="41"/>
      <c r="B654" s="42"/>
      <c r="C654" s="43"/>
      <c r="D654" s="220" t="s">
        <v>143</v>
      </c>
      <c r="E654" s="43"/>
      <c r="F654" s="221" t="s">
        <v>852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143</v>
      </c>
      <c r="AU654" s="20" t="s">
        <v>84</v>
      </c>
    </row>
    <row r="655" s="2" customFormat="1" ht="24.15" customHeight="1">
      <c r="A655" s="41"/>
      <c r="B655" s="42"/>
      <c r="C655" s="207" t="s">
        <v>590</v>
      </c>
      <c r="D655" s="207" t="s">
        <v>137</v>
      </c>
      <c r="E655" s="208" t="s">
        <v>853</v>
      </c>
      <c r="F655" s="209" t="s">
        <v>854</v>
      </c>
      <c r="G655" s="210" t="s">
        <v>166</v>
      </c>
      <c r="H655" s="211">
        <v>26.981999999999999</v>
      </c>
      <c r="I655" s="212"/>
      <c r="J655" s="213">
        <f>ROUND(I655*H655,2)</f>
        <v>0</v>
      </c>
      <c r="K655" s="209" t="s">
        <v>141</v>
      </c>
      <c r="L655" s="47"/>
      <c r="M655" s="214" t="s">
        <v>19</v>
      </c>
      <c r="N655" s="215" t="s">
        <v>45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184</v>
      </c>
      <c r="AT655" s="218" t="s">
        <v>137</v>
      </c>
      <c r="AU655" s="218" t="s">
        <v>84</v>
      </c>
      <c r="AY655" s="20" t="s">
        <v>134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82</v>
      </c>
      <c r="BK655" s="219">
        <f>ROUND(I655*H655,2)</f>
        <v>0</v>
      </c>
      <c r="BL655" s="20" t="s">
        <v>184</v>
      </c>
      <c r="BM655" s="218" t="s">
        <v>855</v>
      </c>
    </row>
    <row r="656" s="2" customFormat="1">
      <c r="A656" s="41"/>
      <c r="B656" s="42"/>
      <c r="C656" s="43"/>
      <c r="D656" s="220" t="s">
        <v>143</v>
      </c>
      <c r="E656" s="43"/>
      <c r="F656" s="221" t="s">
        <v>856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143</v>
      </c>
      <c r="AU656" s="20" t="s">
        <v>84</v>
      </c>
    </row>
    <row r="657" s="14" customFormat="1">
      <c r="A657" s="14"/>
      <c r="B657" s="236"/>
      <c r="C657" s="237"/>
      <c r="D657" s="227" t="s">
        <v>145</v>
      </c>
      <c r="E657" s="238" t="s">
        <v>19</v>
      </c>
      <c r="F657" s="239" t="s">
        <v>857</v>
      </c>
      <c r="G657" s="237"/>
      <c r="H657" s="240">
        <v>26.981999999999999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145</v>
      </c>
      <c r="AU657" s="246" t="s">
        <v>84</v>
      </c>
      <c r="AV657" s="14" t="s">
        <v>84</v>
      </c>
      <c r="AW657" s="14" t="s">
        <v>35</v>
      </c>
      <c r="AX657" s="14" t="s">
        <v>74</v>
      </c>
      <c r="AY657" s="246" t="s">
        <v>134</v>
      </c>
    </row>
    <row r="658" s="15" customFormat="1">
      <c r="A658" s="15"/>
      <c r="B658" s="247"/>
      <c r="C658" s="248"/>
      <c r="D658" s="227" t="s">
        <v>145</v>
      </c>
      <c r="E658" s="249" t="s">
        <v>19</v>
      </c>
      <c r="F658" s="250" t="s">
        <v>150</v>
      </c>
      <c r="G658" s="248"/>
      <c r="H658" s="251">
        <v>26.981999999999999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7" t="s">
        <v>145</v>
      </c>
      <c r="AU658" s="257" t="s">
        <v>84</v>
      </c>
      <c r="AV658" s="15" t="s">
        <v>142</v>
      </c>
      <c r="AW658" s="15" t="s">
        <v>35</v>
      </c>
      <c r="AX658" s="15" t="s">
        <v>82</v>
      </c>
      <c r="AY658" s="257" t="s">
        <v>134</v>
      </c>
    </row>
    <row r="659" s="2" customFormat="1" ht="37.8" customHeight="1">
      <c r="A659" s="41"/>
      <c r="B659" s="42"/>
      <c r="C659" s="207" t="s">
        <v>858</v>
      </c>
      <c r="D659" s="207" t="s">
        <v>137</v>
      </c>
      <c r="E659" s="208" t="s">
        <v>859</v>
      </c>
      <c r="F659" s="209" t="s">
        <v>860</v>
      </c>
      <c r="G659" s="210" t="s">
        <v>166</v>
      </c>
      <c r="H659" s="211">
        <v>35</v>
      </c>
      <c r="I659" s="212"/>
      <c r="J659" s="213">
        <f>ROUND(I659*H659,2)</f>
        <v>0</v>
      </c>
      <c r="K659" s="209" t="s">
        <v>141</v>
      </c>
      <c r="L659" s="47"/>
      <c r="M659" s="214" t="s">
        <v>19</v>
      </c>
      <c r="N659" s="215" t="s">
        <v>45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184</v>
      </c>
      <c r="AT659" s="218" t="s">
        <v>137</v>
      </c>
      <c r="AU659" s="218" t="s">
        <v>84</v>
      </c>
      <c r="AY659" s="20" t="s">
        <v>134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82</v>
      </c>
      <c r="BK659" s="219">
        <f>ROUND(I659*H659,2)</f>
        <v>0</v>
      </c>
      <c r="BL659" s="20" t="s">
        <v>184</v>
      </c>
      <c r="BM659" s="218" t="s">
        <v>861</v>
      </c>
    </row>
    <row r="660" s="2" customFormat="1">
      <c r="A660" s="41"/>
      <c r="B660" s="42"/>
      <c r="C660" s="43"/>
      <c r="D660" s="220" t="s">
        <v>143</v>
      </c>
      <c r="E660" s="43"/>
      <c r="F660" s="221" t="s">
        <v>862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143</v>
      </c>
      <c r="AU660" s="20" t="s">
        <v>84</v>
      </c>
    </row>
    <row r="661" s="13" customFormat="1">
      <c r="A661" s="13"/>
      <c r="B661" s="225"/>
      <c r="C661" s="226"/>
      <c r="D661" s="227" t="s">
        <v>145</v>
      </c>
      <c r="E661" s="228" t="s">
        <v>19</v>
      </c>
      <c r="F661" s="229" t="s">
        <v>146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145</v>
      </c>
      <c r="AU661" s="235" t="s">
        <v>84</v>
      </c>
      <c r="AV661" s="13" t="s">
        <v>82</v>
      </c>
      <c r="AW661" s="13" t="s">
        <v>35</v>
      </c>
      <c r="AX661" s="13" t="s">
        <v>74</v>
      </c>
      <c r="AY661" s="235" t="s">
        <v>134</v>
      </c>
    </row>
    <row r="662" s="13" customFormat="1">
      <c r="A662" s="13"/>
      <c r="B662" s="225"/>
      <c r="C662" s="226"/>
      <c r="D662" s="227" t="s">
        <v>145</v>
      </c>
      <c r="E662" s="228" t="s">
        <v>19</v>
      </c>
      <c r="F662" s="229" t="s">
        <v>863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145</v>
      </c>
      <c r="AU662" s="235" t="s">
        <v>84</v>
      </c>
      <c r="AV662" s="13" t="s">
        <v>82</v>
      </c>
      <c r="AW662" s="13" t="s">
        <v>35</v>
      </c>
      <c r="AX662" s="13" t="s">
        <v>74</v>
      </c>
      <c r="AY662" s="235" t="s">
        <v>134</v>
      </c>
    </row>
    <row r="663" s="14" customFormat="1">
      <c r="A663" s="14"/>
      <c r="B663" s="236"/>
      <c r="C663" s="237"/>
      <c r="D663" s="227" t="s">
        <v>145</v>
      </c>
      <c r="E663" s="238" t="s">
        <v>19</v>
      </c>
      <c r="F663" s="239" t="s">
        <v>242</v>
      </c>
      <c r="G663" s="237"/>
      <c r="H663" s="240">
        <v>35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145</v>
      </c>
      <c r="AU663" s="246" t="s">
        <v>84</v>
      </c>
      <c r="AV663" s="14" t="s">
        <v>84</v>
      </c>
      <c r="AW663" s="14" t="s">
        <v>35</v>
      </c>
      <c r="AX663" s="14" t="s">
        <v>74</v>
      </c>
      <c r="AY663" s="246" t="s">
        <v>134</v>
      </c>
    </row>
    <row r="664" s="15" customFormat="1">
      <c r="A664" s="15"/>
      <c r="B664" s="247"/>
      <c r="C664" s="248"/>
      <c r="D664" s="227" t="s">
        <v>145</v>
      </c>
      <c r="E664" s="249" t="s">
        <v>19</v>
      </c>
      <c r="F664" s="250" t="s">
        <v>150</v>
      </c>
      <c r="G664" s="248"/>
      <c r="H664" s="251">
        <v>35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7" t="s">
        <v>145</v>
      </c>
      <c r="AU664" s="257" t="s">
        <v>84</v>
      </c>
      <c r="AV664" s="15" t="s">
        <v>142</v>
      </c>
      <c r="AW664" s="15" t="s">
        <v>35</v>
      </c>
      <c r="AX664" s="15" t="s">
        <v>82</v>
      </c>
      <c r="AY664" s="257" t="s">
        <v>134</v>
      </c>
    </row>
    <row r="665" s="2" customFormat="1" ht="44.25" customHeight="1">
      <c r="A665" s="41"/>
      <c r="B665" s="42"/>
      <c r="C665" s="207" t="s">
        <v>594</v>
      </c>
      <c r="D665" s="207" t="s">
        <v>137</v>
      </c>
      <c r="E665" s="208" t="s">
        <v>864</v>
      </c>
      <c r="F665" s="209" t="s">
        <v>865</v>
      </c>
      <c r="G665" s="210" t="s">
        <v>166</v>
      </c>
      <c r="H665" s="211">
        <v>35</v>
      </c>
      <c r="I665" s="212"/>
      <c r="J665" s="213">
        <f>ROUND(I665*H665,2)</f>
        <v>0</v>
      </c>
      <c r="K665" s="209" t="s">
        <v>141</v>
      </c>
      <c r="L665" s="47"/>
      <c r="M665" s="214" t="s">
        <v>19</v>
      </c>
      <c r="N665" s="215" t="s">
        <v>45</v>
      </c>
      <c r="O665" s="87"/>
      <c r="P665" s="216">
        <f>O665*H665</f>
        <v>0</v>
      </c>
      <c r="Q665" s="216">
        <v>0</v>
      </c>
      <c r="R665" s="216">
        <f>Q665*H665</f>
        <v>0</v>
      </c>
      <c r="S665" s="216">
        <v>0</v>
      </c>
      <c r="T665" s="217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8" t="s">
        <v>184</v>
      </c>
      <c r="AT665" s="218" t="s">
        <v>137</v>
      </c>
      <c r="AU665" s="218" t="s">
        <v>84</v>
      </c>
      <c r="AY665" s="20" t="s">
        <v>134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20" t="s">
        <v>82</v>
      </c>
      <c r="BK665" s="219">
        <f>ROUND(I665*H665,2)</f>
        <v>0</v>
      </c>
      <c r="BL665" s="20" t="s">
        <v>184</v>
      </c>
      <c r="BM665" s="218" t="s">
        <v>866</v>
      </c>
    </row>
    <row r="666" s="2" customFormat="1">
      <c r="A666" s="41"/>
      <c r="B666" s="42"/>
      <c r="C666" s="43"/>
      <c r="D666" s="220" t="s">
        <v>143</v>
      </c>
      <c r="E666" s="43"/>
      <c r="F666" s="221" t="s">
        <v>867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143</v>
      </c>
      <c r="AU666" s="20" t="s">
        <v>84</v>
      </c>
    </row>
    <row r="667" s="12" customFormat="1" ht="22.8" customHeight="1">
      <c r="A667" s="12"/>
      <c r="B667" s="191"/>
      <c r="C667" s="192"/>
      <c r="D667" s="193" t="s">
        <v>73</v>
      </c>
      <c r="E667" s="205" t="s">
        <v>868</v>
      </c>
      <c r="F667" s="205" t="s">
        <v>869</v>
      </c>
      <c r="G667" s="192"/>
      <c r="H667" s="192"/>
      <c r="I667" s="195"/>
      <c r="J667" s="206">
        <f>BK667</f>
        <v>0</v>
      </c>
      <c r="K667" s="192"/>
      <c r="L667" s="197"/>
      <c r="M667" s="198"/>
      <c r="N667" s="199"/>
      <c r="O667" s="199"/>
      <c r="P667" s="200">
        <f>SUM(P668:P682)</f>
        <v>0</v>
      </c>
      <c r="Q667" s="199"/>
      <c r="R667" s="200">
        <f>SUM(R668:R682)</f>
        <v>0</v>
      </c>
      <c r="S667" s="199"/>
      <c r="T667" s="201">
        <f>SUM(T668:T682)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2" t="s">
        <v>84</v>
      </c>
      <c r="AT667" s="203" t="s">
        <v>73</v>
      </c>
      <c r="AU667" s="203" t="s">
        <v>82</v>
      </c>
      <c r="AY667" s="202" t="s">
        <v>134</v>
      </c>
      <c r="BK667" s="204">
        <f>SUM(BK668:BK682)</f>
        <v>0</v>
      </c>
    </row>
    <row r="668" s="2" customFormat="1" ht="16.5" customHeight="1">
      <c r="A668" s="41"/>
      <c r="B668" s="42"/>
      <c r="C668" s="207" t="s">
        <v>870</v>
      </c>
      <c r="D668" s="207" t="s">
        <v>137</v>
      </c>
      <c r="E668" s="208" t="s">
        <v>871</v>
      </c>
      <c r="F668" s="209" t="s">
        <v>872</v>
      </c>
      <c r="G668" s="210" t="s">
        <v>166</v>
      </c>
      <c r="H668" s="211">
        <v>24.173999999999999</v>
      </c>
      <c r="I668" s="212"/>
      <c r="J668" s="213">
        <f>ROUND(I668*H668,2)</f>
        <v>0</v>
      </c>
      <c r="K668" s="209" t="s">
        <v>141</v>
      </c>
      <c r="L668" s="47"/>
      <c r="M668" s="214" t="s">
        <v>19</v>
      </c>
      <c r="N668" s="215" t="s">
        <v>45</v>
      </c>
      <c r="O668" s="87"/>
      <c r="P668" s="216">
        <f>O668*H668</f>
        <v>0</v>
      </c>
      <c r="Q668" s="216">
        <v>0</v>
      </c>
      <c r="R668" s="216">
        <f>Q668*H668</f>
        <v>0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184</v>
      </c>
      <c r="AT668" s="218" t="s">
        <v>137</v>
      </c>
      <c r="AU668" s="218" t="s">
        <v>84</v>
      </c>
      <c r="AY668" s="20" t="s">
        <v>134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82</v>
      </c>
      <c r="BK668" s="219">
        <f>ROUND(I668*H668,2)</f>
        <v>0</v>
      </c>
      <c r="BL668" s="20" t="s">
        <v>184</v>
      </c>
      <c r="BM668" s="218" t="s">
        <v>873</v>
      </c>
    </row>
    <row r="669" s="2" customFormat="1">
      <c r="A669" s="41"/>
      <c r="B669" s="42"/>
      <c r="C669" s="43"/>
      <c r="D669" s="220" t="s">
        <v>143</v>
      </c>
      <c r="E669" s="43"/>
      <c r="F669" s="221" t="s">
        <v>874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143</v>
      </c>
      <c r="AU669" s="20" t="s">
        <v>84</v>
      </c>
    </row>
    <row r="670" s="13" customFormat="1">
      <c r="A670" s="13"/>
      <c r="B670" s="225"/>
      <c r="C670" s="226"/>
      <c r="D670" s="227" t="s">
        <v>145</v>
      </c>
      <c r="E670" s="228" t="s">
        <v>19</v>
      </c>
      <c r="F670" s="229" t="s">
        <v>146</v>
      </c>
      <c r="G670" s="226"/>
      <c r="H670" s="228" t="s">
        <v>19</v>
      </c>
      <c r="I670" s="230"/>
      <c r="J670" s="226"/>
      <c r="K670" s="226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145</v>
      </c>
      <c r="AU670" s="235" t="s">
        <v>84</v>
      </c>
      <c r="AV670" s="13" t="s">
        <v>82</v>
      </c>
      <c r="AW670" s="13" t="s">
        <v>35</v>
      </c>
      <c r="AX670" s="13" t="s">
        <v>74</v>
      </c>
      <c r="AY670" s="235" t="s">
        <v>134</v>
      </c>
    </row>
    <row r="671" s="13" customFormat="1">
      <c r="A671" s="13"/>
      <c r="B671" s="225"/>
      <c r="C671" s="226"/>
      <c r="D671" s="227" t="s">
        <v>145</v>
      </c>
      <c r="E671" s="228" t="s">
        <v>19</v>
      </c>
      <c r="F671" s="229" t="s">
        <v>198</v>
      </c>
      <c r="G671" s="226"/>
      <c r="H671" s="228" t="s">
        <v>19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145</v>
      </c>
      <c r="AU671" s="235" t="s">
        <v>84</v>
      </c>
      <c r="AV671" s="13" t="s">
        <v>82</v>
      </c>
      <c r="AW671" s="13" t="s">
        <v>35</v>
      </c>
      <c r="AX671" s="13" t="s">
        <v>74</v>
      </c>
      <c r="AY671" s="235" t="s">
        <v>134</v>
      </c>
    </row>
    <row r="672" s="14" customFormat="1">
      <c r="A672" s="14"/>
      <c r="B672" s="236"/>
      <c r="C672" s="237"/>
      <c r="D672" s="227" t="s">
        <v>145</v>
      </c>
      <c r="E672" s="238" t="s">
        <v>19</v>
      </c>
      <c r="F672" s="239" t="s">
        <v>875</v>
      </c>
      <c r="G672" s="237"/>
      <c r="H672" s="240">
        <v>24.173999999999999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145</v>
      </c>
      <c r="AU672" s="246" t="s">
        <v>84</v>
      </c>
      <c r="AV672" s="14" t="s">
        <v>84</v>
      </c>
      <c r="AW672" s="14" t="s">
        <v>35</v>
      </c>
      <c r="AX672" s="14" t="s">
        <v>74</v>
      </c>
      <c r="AY672" s="246" t="s">
        <v>134</v>
      </c>
    </row>
    <row r="673" s="15" customFormat="1">
      <c r="A673" s="15"/>
      <c r="B673" s="247"/>
      <c r="C673" s="248"/>
      <c r="D673" s="227" t="s">
        <v>145</v>
      </c>
      <c r="E673" s="249" t="s">
        <v>19</v>
      </c>
      <c r="F673" s="250" t="s">
        <v>150</v>
      </c>
      <c r="G673" s="248"/>
      <c r="H673" s="251">
        <v>24.173999999999999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7" t="s">
        <v>145</v>
      </c>
      <c r="AU673" s="257" t="s">
        <v>84</v>
      </c>
      <c r="AV673" s="15" t="s">
        <v>142</v>
      </c>
      <c r="AW673" s="15" t="s">
        <v>35</v>
      </c>
      <c r="AX673" s="15" t="s">
        <v>82</v>
      </c>
      <c r="AY673" s="257" t="s">
        <v>134</v>
      </c>
    </row>
    <row r="674" s="2" customFormat="1" ht="33" customHeight="1">
      <c r="A674" s="41"/>
      <c r="B674" s="42"/>
      <c r="C674" s="207" t="s">
        <v>598</v>
      </c>
      <c r="D674" s="207" t="s">
        <v>137</v>
      </c>
      <c r="E674" s="208" t="s">
        <v>876</v>
      </c>
      <c r="F674" s="209" t="s">
        <v>877</v>
      </c>
      <c r="G674" s="210" t="s">
        <v>166</v>
      </c>
      <c r="H674" s="211">
        <v>118.337</v>
      </c>
      <c r="I674" s="212"/>
      <c r="J674" s="213">
        <f>ROUND(I674*H674,2)</f>
        <v>0</v>
      </c>
      <c r="K674" s="209" t="s">
        <v>141</v>
      </c>
      <c r="L674" s="47"/>
      <c r="M674" s="214" t="s">
        <v>19</v>
      </c>
      <c r="N674" s="215" t="s">
        <v>45</v>
      </c>
      <c r="O674" s="87"/>
      <c r="P674" s="216">
        <f>O674*H674</f>
        <v>0</v>
      </c>
      <c r="Q674" s="216">
        <v>0</v>
      </c>
      <c r="R674" s="216">
        <f>Q674*H674</f>
        <v>0</v>
      </c>
      <c r="S674" s="216">
        <v>0</v>
      </c>
      <c r="T674" s="21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184</v>
      </c>
      <c r="AT674" s="218" t="s">
        <v>137</v>
      </c>
      <c r="AU674" s="218" t="s">
        <v>84</v>
      </c>
      <c r="AY674" s="20" t="s">
        <v>134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82</v>
      </c>
      <c r="BK674" s="219">
        <f>ROUND(I674*H674,2)</f>
        <v>0</v>
      </c>
      <c r="BL674" s="20" t="s">
        <v>184</v>
      </c>
      <c r="BM674" s="218" t="s">
        <v>878</v>
      </c>
    </row>
    <row r="675" s="2" customFormat="1">
      <c r="A675" s="41"/>
      <c r="B675" s="42"/>
      <c r="C675" s="43"/>
      <c r="D675" s="220" t="s">
        <v>143</v>
      </c>
      <c r="E675" s="43"/>
      <c r="F675" s="221" t="s">
        <v>879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143</v>
      </c>
      <c r="AU675" s="20" t="s">
        <v>84</v>
      </c>
    </row>
    <row r="676" s="13" customFormat="1">
      <c r="A676" s="13"/>
      <c r="B676" s="225"/>
      <c r="C676" s="226"/>
      <c r="D676" s="227" t="s">
        <v>145</v>
      </c>
      <c r="E676" s="228" t="s">
        <v>19</v>
      </c>
      <c r="F676" s="229" t="s">
        <v>146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145</v>
      </c>
      <c r="AU676" s="235" t="s">
        <v>84</v>
      </c>
      <c r="AV676" s="13" t="s">
        <v>82</v>
      </c>
      <c r="AW676" s="13" t="s">
        <v>35</v>
      </c>
      <c r="AX676" s="13" t="s">
        <v>74</v>
      </c>
      <c r="AY676" s="235" t="s">
        <v>134</v>
      </c>
    </row>
    <row r="677" s="14" customFormat="1">
      <c r="A677" s="14"/>
      <c r="B677" s="236"/>
      <c r="C677" s="237"/>
      <c r="D677" s="227" t="s">
        <v>145</v>
      </c>
      <c r="E677" s="238" t="s">
        <v>19</v>
      </c>
      <c r="F677" s="239" t="s">
        <v>880</v>
      </c>
      <c r="G677" s="237"/>
      <c r="H677" s="240">
        <v>24.792999999999999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145</v>
      </c>
      <c r="AU677" s="246" t="s">
        <v>84</v>
      </c>
      <c r="AV677" s="14" t="s">
        <v>84</v>
      </c>
      <c r="AW677" s="14" t="s">
        <v>35</v>
      </c>
      <c r="AX677" s="14" t="s">
        <v>74</v>
      </c>
      <c r="AY677" s="246" t="s">
        <v>134</v>
      </c>
    </row>
    <row r="678" s="14" customFormat="1">
      <c r="A678" s="14"/>
      <c r="B678" s="236"/>
      <c r="C678" s="237"/>
      <c r="D678" s="227" t="s">
        <v>145</v>
      </c>
      <c r="E678" s="238" t="s">
        <v>19</v>
      </c>
      <c r="F678" s="239" t="s">
        <v>881</v>
      </c>
      <c r="G678" s="237"/>
      <c r="H678" s="240">
        <v>59.578000000000003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145</v>
      </c>
      <c r="AU678" s="246" t="s">
        <v>84</v>
      </c>
      <c r="AV678" s="14" t="s">
        <v>84</v>
      </c>
      <c r="AW678" s="14" t="s">
        <v>35</v>
      </c>
      <c r="AX678" s="14" t="s">
        <v>74</v>
      </c>
      <c r="AY678" s="246" t="s">
        <v>134</v>
      </c>
    </row>
    <row r="679" s="14" customFormat="1">
      <c r="A679" s="14"/>
      <c r="B679" s="236"/>
      <c r="C679" s="237"/>
      <c r="D679" s="227" t="s">
        <v>145</v>
      </c>
      <c r="E679" s="238" t="s">
        <v>19</v>
      </c>
      <c r="F679" s="239" t="s">
        <v>882</v>
      </c>
      <c r="G679" s="237"/>
      <c r="H679" s="240">
        <v>33.966000000000001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145</v>
      </c>
      <c r="AU679" s="246" t="s">
        <v>84</v>
      </c>
      <c r="AV679" s="14" t="s">
        <v>84</v>
      </c>
      <c r="AW679" s="14" t="s">
        <v>35</v>
      </c>
      <c r="AX679" s="14" t="s">
        <v>74</v>
      </c>
      <c r="AY679" s="246" t="s">
        <v>134</v>
      </c>
    </row>
    <row r="680" s="15" customFormat="1">
      <c r="A680" s="15"/>
      <c r="B680" s="247"/>
      <c r="C680" s="248"/>
      <c r="D680" s="227" t="s">
        <v>145</v>
      </c>
      <c r="E680" s="249" t="s">
        <v>19</v>
      </c>
      <c r="F680" s="250" t="s">
        <v>150</v>
      </c>
      <c r="G680" s="248"/>
      <c r="H680" s="251">
        <v>118.337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7" t="s">
        <v>145</v>
      </c>
      <c r="AU680" s="257" t="s">
        <v>84</v>
      </c>
      <c r="AV680" s="15" t="s">
        <v>142</v>
      </c>
      <c r="AW680" s="15" t="s">
        <v>35</v>
      </c>
      <c r="AX680" s="15" t="s">
        <v>82</v>
      </c>
      <c r="AY680" s="257" t="s">
        <v>134</v>
      </c>
    </row>
    <row r="681" s="2" customFormat="1" ht="24.15" customHeight="1">
      <c r="A681" s="41"/>
      <c r="B681" s="42"/>
      <c r="C681" s="207" t="s">
        <v>883</v>
      </c>
      <c r="D681" s="207" t="s">
        <v>137</v>
      </c>
      <c r="E681" s="208" t="s">
        <v>884</v>
      </c>
      <c r="F681" s="209" t="s">
        <v>885</v>
      </c>
      <c r="G681" s="210" t="s">
        <v>166</v>
      </c>
      <c r="H681" s="211">
        <v>118.337</v>
      </c>
      <c r="I681" s="212"/>
      <c r="J681" s="213">
        <f>ROUND(I681*H681,2)</f>
        <v>0</v>
      </c>
      <c r="K681" s="209" t="s">
        <v>141</v>
      </c>
      <c r="L681" s="47"/>
      <c r="M681" s="214" t="s">
        <v>19</v>
      </c>
      <c r="N681" s="215" t="s">
        <v>45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184</v>
      </c>
      <c r="AT681" s="218" t="s">
        <v>137</v>
      </c>
      <c r="AU681" s="218" t="s">
        <v>84</v>
      </c>
      <c r="AY681" s="20" t="s">
        <v>134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82</v>
      </c>
      <c r="BK681" s="219">
        <f>ROUND(I681*H681,2)</f>
        <v>0</v>
      </c>
      <c r="BL681" s="20" t="s">
        <v>184</v>
      </c>
      <c r="BM681" s="218" t="s">
        <v>886</v>
      </c>
    </row>
    <row r="682" s="2" customFormat="1">
      <c r="A682" s="41"/>
      <c r="B682" s="42"/>
      <c r="C682" s="43"/>
      <c r="D682" s="220" t="s">
        <v>143</v>
      </c>
      <c r="E682" s="43"/>
      <c r="F682" s="221" t="s">
        <v>887</v>
      </c>
      <c r="G682" s="43"/>
      <c r="H682" s="43"/>
      <c r="I682" s="222"/>
      <c r="J682" s="43"/>
      <c r="K682" s="43"/>
      <c r="L682" s="47"/>
      <c r="M682" s="223"/>
      <c r="N682" s="22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143</v>
      </c>
      <c r="AU682" s="20" t="s">
        <v>84</v>
      </c>
    </row>
    <row r="683" s="12" customFormat="1" ht="22.8" customHeight="1">
      <c r="A683" s="12"/>
      <c r="B683" s="191"/>
      <c r="C683" s="192"/>
      <c r="D683" s="193" t="s">
        <v>73</v>
      </c>
      <c r="E683" s="205" t="s">
        <v>888</v>
      </c>
      <c r="F683" s="205" t="s">
        <v>889</v>
      </c>
      <c r="G683" s="192"/>
      <c r="H683" s="192"/>
      <c r="I683" s="195"/>
      <c r="J683" s="206">
        <f>BK683</f>
        <v>0</v>
      </c>
      <c r="K683" s="192"/>
      <c r="L683" s="197"/>
      <c r="M683" s="198"/>
      <c r="N683" s="199"/>
      <c r="O683" s="199"/>
      <c r="P683" s="200">
        <f>SUM(P684:P690)</f>
        <v>0</v>
      </c>
      <c r="Q683" s="199"/>
      <c r="R683" s="200">
        <f>SUM(R684:R690)</f>
        <v>0</v>
      </c>
      <c r="S683" s="199"/>
      <c r="T683" s="201">
        <f>SUM(T684:T690)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02" t="s">
        <v>84</v>
      </c>
      <c r="AT683" s="203" t="s">
        <v>73</v>
      </c>
      <c r="AU683" s="203" t="s">
        <v>82</v>
      </c>
      <c r="AY683" s="202" t="s">
        <v>134</v>
      </c>
      <c r="BK683" s="204">
        <f>SUM(BK684:BK690)</f>
        <v>0</v>
      </c>
    </row>
    <row r="684" s="2" customFormat="1" ht="44.25" customHeight="1">
      <c r="A684" s="41"/>
      <c r="B684" s="42"/>
      <c r="C684" s="207" t="s">
        <v>602</v>
      </c>
      <c r="D684" s="207" t="s">
        <v>137</v>
      </c>
      <c r="E684" s="208" t="s">
        <v>890</v>
      </c>
      <c r="F684" s="209" t="s">
        <v>891</v>
      </c>
      <c r="G684" s="210" t="s">
        <v>166</v>
      </c>
      <c r="H684" s="211">
        <v>280.14699999999999</v>
      </c>
      <c r="I684" s="212"/>
      <c r="J684" s="213">
        <f>ROUND(I684*H684,2)</f>
        <v>0</v>
      </c>
      <c r="K684" s="209" t="s">
        <v>19</v>
      </c>
      <c r="L684" s="47"/>
      <c r="M684" s="214" t="s">
        <v>19</v>
      </c>
      <c r="N684" s="215" t="s">
        <v>45</v>
      </c>
      <c r="O684" s="87"/>
      <c r="P684" s="216">
        <f>O684*H684</f>
        <v>0</v>
      </c>
      <c r="Q684" s="216">
        <v>0</v>
      </c>
      <c r="R684" s="216">
        <f>Q684*H684</f>
        <v>0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184</v>
      </c>
      <c r="AT684" s="218" t="s">
        <v>137</v>
      </c>
      <c r="AU684" s="218" t="s">
        <v>84</v>
      </c>
      <c r="AY684" s="20" t="s">
        <v>134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82</v>
      </c>
      <c r="BK684" s="219">
        <f>ROUND(I684*H684,2)</f>
        <v>0</v>
      </c>
      <c r="BL684" s="20" t="s">
        <v>184</v>
      </c>
      <c r="BM684" s="218" t="s">
        <v>892</v>
      </c>
    </row>
    <row r="685" s="13" customFormat="1">
      <c r="A685" s="13"/>
      <c r="B685" s="225"/>
      <c r="C685" s="226"/>
      <c r="D685" s="227" t="s">
        <v>145</v>
      </c>
      <c r="E685" s="228" t="s">
        <v>19</v>
      </c>
      <c r="F685" s="229" t="s">
        <v>146</v>
      </c>
      <c r="G685" s="226"/>
      <c r="H685" s="228" t="s">
        <v>19</v>
      </c>
      <c r="I685" s="230"/>
      <c r="J685" s="226"/>
      <c r="K685" s="226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145</v>
      </c>
      <c r="AU685" s="235" t="s">
        <v>84</v>
      </c>
      <c r="AV685" s="13" t="s">
        <v>82</v>
      </c>
      <c r="AW685" s="13" t="s">
        <v>35</v>
      </c>
      <c r="AX685" s="13" t="s">
        <v>74</v>
      </c>
      <c r="AY685" s="235" t="s">
        <v>134</v>
      </c>
    </row>
    <row r="686" s="13" customFormat="1">
      <c r="A686" s="13"/>
      <c r="B686" s="225"/>
      <c r="C686" s="226"/>
      <c r="D686" s="227" t="s">
        <v>145</v>
      </c>
      <c r="E686" s="228" t="s">
        <v>19</v>
      </c>
      <c r="F686" s="229" t="s">
        <v>209</v>
      </c>
      <c r="G686" s="226"/>
      <c r="H686" s="228" t="s">
        <v>19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145</v>
      </c>
      <c r="AU686" s="235" t="s">
        <v>84</v>
      </c>
      <c r="AV686" s="13" t="s">
        <v>82</v>
      </c>
      <c r="AW686" s="13" t="s">
        <v>35</v>
      </c>
      <c r="AX686" s="13" t="s">
        <v>74</v>
      </c>
      <c r="AY686" s="235" t="s">
        <v>134</v>
      </c>
    </row>
    <row r="687" s="14" customFormat="1">
      <c r="A687" s="14"/>
      <c r="B687" s="236"/>
      <c r="C687" s="237"/>
      <c r="D687" s="227" t="s">
        <v>145</v>
      </c>
      <c r="E687" s="238" t="s">
        <v>19</v>
      </c>
      <c r="F687" s="239" t="s">
        <v>893</v>
      </c>
      <c r="G687" s="237"/>
      <c r="H687" s="240">
        <v>280.14699999999999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145</v>
      </c>
      <c r="AU687" s="246" t="s">
        <v>84</v>
      </c>
      <c r="AV687" s="14" t="s">
        <v>84</v>
      </c>
      <c r="AW687" s="14" t="s">
        <v>35</v>
      </c>
      <c r="AX687" s="14" t="s">
        <v>74</v>
      </c>
      <c r="AY687" s="246" t="s">
        <v>134</v>
      </c>
    </row>
    <row r="688" s="15" customFormat="1">
      <c r="A688" s="15"/>
      <c r="B688" s="247"/>
      <c r="C688" s="248"/>
      <c r="D688" s="227" t="s">
        <v>145</v>
      </c>
      <c r="E688" s="249" t="s">
        <v>19</v>
      </c>
      <c r="F688" s="250" t="s">
        <v>150</v>
      </c>
      <c r="G688" s="248"/>
      <c r="H688" s="251">
        <v>280.14699999999999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145</v>
      </c>
      <c r="AU688" s="257" t="s">
        <v>84</v>
      </c>
      <c r="AV688" s="15" t="s">
        <v>142</v>
      </c>
      <c r="AW688" s="15" t="s">
        <v>35</v>
      </c>
      <c r="AX688" s="15" t="s">
        <v>82</v>
      </c>
      <c r="AY688" s="257" t="s">
        <v>134</v>
      </c>
    </row>
    <row r="689" s="2" customFormat="1" ht="55.5" customHeight="1">
      <c r="A689" s="41"/>
      <c r="B689" s="42"/>
      <c r="C689" s="207" t="s">
        <v>894</v>
      </c>
      <c r="D689" s="207" t="s">
        <v>137</v>
      </c>
      <c r="E689" s="208" t="s">
        <v>895</v>
      </c>
      <c r="F689" s="209" t="s">
        <v>896</v>
      </c>
      <c r="G689" s="210" t="s">
        <v>563</v>
      </c>
      <c r="H689" s="280"/>
      <c r="I689" s="212"/>
      <c r="J689" s="213">
        <f>ROUND(I689*H689,2)</f>
        <v>0</v>
      </c>
      <c r="K689" s="209" t="s">
        <v>141</v>
      </c>
      <c r="L689" s="47"/>
      <c r="M689" s="214" t="s">
        <v>19</v>
      </c>
      <c r="N689" s="215" t="s">
        <v>45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184</v>
      </c>
      <c r="AT689" s="218" t="s">
        <v>137</v>
      </c>
      <c r="AU689" s="218" t="s">
        <v>84</v>
      </c>
      <c r="AY689" s="20" t="s">
        <v>134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82</v>
      </c>
      <c r="BK689" s="219">
        <f>ROUND(I689*H689,2)</f>
        <v>0</v>
      </c>
      <c r="BL689" s="20" t="s">
        <v>184</v>
      </c>
      <c r="BM689" s="218" t="s">
        <v>897</v>
      </c>
    </row>
    <row r="690" s="2" customFormat="1">
      <c r="A690" s="41"/>
      <c r="B690" s="42"/>
      <c r="C690" s="43"/>
      <c r="D690" s="220" t="s">
        <v>143</v>
      </c>
      <c r="E690" s="43"/>
      <c r="F690" s="221" t="s">
        <v>898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143</v>
      </c>
      <c r="AU690" s="20" t="s">
        <v>84</v>
      </c>
    </row>
    <row r="691" s="12" customFormat="1" ht="25.92" customHeight="1">
      <c r="A691" s="12"/>
      <c r="B691" s="191"/>
      <c r="C691" s="192"/>
      <c r="D691" s="193" t="s">
        <v>73</v>
      </c>
      <c r="E691" s="194" t="s">
        <v>899</v>
      </c>
      <c r="F691" s="194" t="s">
        <v>900</v>
      </c>
      <c r="G691" s="192"/>
      <c r="H691" s="192"/>
      <c r="I691" s="195"/>
      <c r="J691" s="196">
        <f>BK691</f>
        <v>0</v>
      </c>
      <c r="K691" s="192"/>
      <c r="L691" s="197"/>
      <c r="M691" s="198"/>
      <c r="N691" s="199"/>
      <c r="O691" s="199"/>
      <c r="P691" s="200">
        <f>SUM(P692:P696)</f>
        <v>0</v>
      </c>
      <c r="Q691" s="199"/>
      <c r="R691" s="200">
        <f>SUM(R692:R696)</f>
        <v>0</v>
      </c>
      <c r="S691" s="199"/>
      <c r="T691" s="201">
        <f>SUM(T692:T696)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2" t="s">
        <v>142</v>
      </c>
      <c r="AT691" s="203" t="s">
        <v>73</v>
      </c>
      <c r="AU691" s="203" t="s">
        <v>74</v>
      </c>
      <c r="AY691" s="202" t="s">
        <v>134</v>
      </c>
      <c r="BK691" s="204">
        <f>SUM(BK692:BK696)</f>
        <v>0</v>
      </c>
    </row>
    <row r="692" s="2" customFormat="1" ht="24.15" customHeight="1">
      <c r="A692" s="41"/>
      <c r="B692" s="42"/>
      <c r="C692" s="207" t="s">
        <v>606</v>
      </c>
      <c r="D692" s="207" t="s">
        <v>137</v>
      </c>
      <c r="E692" s="208" t="s">
        <v>901</v>
      </c>
      <c r="F692" s="209" t="s">
        <v>902</v>
      </c>
      <c r="G692" s="210" t="s">
        <v>903</v>
      </c>
      <c r="H692" s="211">
        <v>40</v>
      </c>
      <c r="I692" s="212"/>
      <c r="J692" s="213">
        <f>ROUND(I692*H692,2)</f>
        <v>0</v>
      </c>
      <c r="K692" s="209" t="s">
        <v>141</v>
      </c>
      <c r="L692" s="47"/>
      <c r="M692" s="214" t="s">
        <v>19</v>
      </c>
      <c r="N692" s="215" t="s">
        <v>45</v>
      </c>
      <c r="O692" s="87"/>
      <c r="P692" s="216">
        <f>O692*H692</f>
        <v>0</v>
      </c>
      <c r="Q692" s="216">
        <v>0</v>
      </c>
      <c r="R692" s="216">
        <f>Q692*H692</f>
        <v>0</v>
      </c>
      <c r="S692" s="216">
        <v>0</v>
      </c>
      <c r="T692" s="21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8" t="s">
        <v>904</v>
      </c>
      <c r="AT692" s="218" t="s">
        <v>137</v>
      </c>
      <c r="AU692" s="218" t="s">
        <v>82</v>
      </c>
      <c r="AY692" s="20" t="s">
        <v>134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20" t="s">
        <v>82</v>
      </c>
      <c r="BK692" s="219">
        <f>ROUND(I692*H692,2)</f>
        <v>0</v>
      </c>
      <c r="BL692" s="20" t="s">
        <v>904</v>
      </c>
      <c r="BM692" s="218" t="s">
        <v>905</v>
      </c>
    </row>
    <row r="693" s="2" customFormat="1">
      <c r="A693" s="41"/>
      <c r="B693" s="42"/>
      <c r="C693" s="43"/>
      <c r="D693" s="220" t="s">
        <v>143</v>
      </c>
      <c r="E693" s="43"/>
      <c r="F693" s="221" t="s">
        <v>906</v>
      </c>
      <c r="G693" s="43"/>
      <c r="H693" s="43"/>
      <c r="I693" s="222"/>
      <c r="J693" s="43"/>
      <c r="K693" s="43"/>
      <c r="L693" s="47"/>
      <c r="M693" s="223"/>
      <c r="N693" s="22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143</v>
      </c>
      <c r="AU693" s="20" t="s">
        <v>82</v>
      </c>
    </row>
    <row r="694" s="13" customFormat="1">
      <c r="A694" s="13"/>
      <c r="B694" s="225"/>
      <c r="C694" s="226"/>
      <c r="D694" s="227" t="s">
        <v>145</v>
      </c>
      <c r="E694" s="228" t="s">
        <v>19</v>
      </c>
      <c r="F694" s="229" t="s">
        <v>907</v>
      </c>
      <c r="G694" s="226"/>
      <c r="H694" s="228" t="s">
        <v>19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145</v>
      </c>
      <c r="AU694" s="235" t="s">
        <v>82</v>
      </c>
      <c r="AV694" s="13" t="s">
        <v>82</v>
      </c>
      <c r="AW694" s="13" t="s">
        <v>35</v>
      </c>
      <c r="AX694" s="13" t="s">
        <v>74</v>
      </c>
      <c r="AY694" s="235" t="s">
        <v>134</v>
      </c>
    </row>
    <row r="695" s="14" customFormat="1">
      <c r="A695" s="14"/>
      <c r="B695" s="236"/>
      <c r="C695" s="237"/>
      <c r="D695" s="227" t="s">
        <v>145</v>
      </c>
      <c r="E695" s="238" t="s">
        <v>19</v>
      </c>
      <c r="F695" s="239" t="s">
        <v>258</v>
      </c>
      <c r="G695" s="237"/>
      <c r="H695" s="240">
        <v>40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145</v>
      </c>
      <c r="AU695" s="246" t="s">
        <v>82</v>
      </c>
      <c r="AV695" s="14" t="s">
        <v>84</v>
      </c>
      <c r="AW695" s="14" t="s">
        <v>35</v>
      </c>
      <c r="AX695" s="14" t="s">
        <v>74</v>
      </c>
      <c r="AY695" s="246" t="s">
        <v>134</v>
      </c>
    </row>
    <row r="696" s="15" customFormat="1">
      <c r="A696" s="15"/>
      <c r="B696" s="247"/>
      <c r="C696" s="248"/>
      <c r="D696" s="227" t="s">
        <v>145</v>
      </c>
      <c r="E696" s="249" t="s">
        <v>19</v>
      </c>
      <c r="F696" s="250" t="s">
        <v>150</v>
      </c>
      <c r="G696" s="248"/>
      <c r="H696" s="251">
        <v>40</v>
      </c>
      <c r="I696" s="252"/>
      <c r="J696" s="248"/>
      <c r="K696" s="248"/>
      <c r="L696" s="253"/>
      <c r="M696" s="281"/>
      <c r="N696" s="282"/>
      <c r="O696" s="282"/>
      <c r="P696" s="282"/>
      <c r="Q696" s="282"/>
      <c r="R696" s="282"/>
      <c r="S696" s="282"/>
      <c r="T696" s="28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7" t="s">
        <v>145</v>
      </c>
      <c r="AU696" s="257" t="s">
        <v>82</v>
      </c>
      <c r="AV696" s="15" t="s">
        <v>142</v>
      </c>
      <c r="AW696" s="15" t="s">
        <v>35</v>
      </c>
      <c r="AX696" s="15" t="s">
        <v>82</v>
      </c>
      <c r="AY696" s="257" t="s">
        <v>134</v>
      </c>
    </row>
    <row r="697" s="2" customFormat="1" ht="6.96" customHeight="1">
      <c r="A697" s="41"/>
      <c r="B697" s="62"/>
      <c r="C697" s="63"/>
      <c r="D697" s="63"/>
      <c r="E697" s="63"/>
      <c r="F697" s="63"/>
      <c r="G697" s="63"/>
      <c r="H697" s="63"/>
      <c r="I697" s="63"/>
      <c r="J697" s="63"/>
      <c r="K697" s="63"/>
      <c r="L697" s="47"/>
      <c r="M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</row>
  </sheetData>
  <sheetProtection sheet="1" autoFilter="0" formatColumns="0" formatRows="0" objects="1" scenarios="1" spinCount="100000" saltValue="6/M4QNK11HIb/g0j57j7H3mwQMyk0yjbrt9geAtL8pWBy5UBc08+c9WHQPpqeh855HWTxaMbmI4fTm9fw4sJEg==" hashValue="MIx3HfbWdSEoQ+PB060JLZ5GpZrO1ayuSw4E0Z4MrSJojSDt8gqCaf6AgIW8Cqr8nyvvMKjGzMvgE4Lmt371gQ==" algorithmName="SHA-512" password="CC35"/>
  <autoFilter ref="C99:K69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2/310239211"/>
    <hyperlink ref="F111" r:id="rId2" display="https://podminky.urs.cz/item/CS_URS_2024_02/317121101"/>
    <hyperlink ref="F114" r:id="rId3" display="https://podminky.urs.cz/item/CS_URS_2024_02/317142422"/>
    <hyperlink ref="F116" r:id="rId4" display="https://podminky.urs.cz/item/CS_URS_2024_02/342272225"/>
    <hyperlink ref="F122" r:id="rId5" display="https://podminky.urs.cz/item/CS_URS_2024_02/342272245"/>
    <hyperlink ref="F128" r:id="rId6" display="https://podminky.urs.cz/item/CS_URS_2024_02/342291121"/>
    <hyperlink ref="F133" r:id="rId7" display="https://podminky.urs.cz/item/CS_URS_2024_02/349231811"/>
    <hyperlink ref="F140" r:id="rId8" display="https://podminky.urs.cz/item/CS_URS_2024_02/611131121"/>
    <hyperlink ref="F142" r:id="rId9" display="https://podminky.urs.cz/item/CS_URS_2024_02/611142001"/>
    <hyperlink ref="F148" r:id="rId10" display="https://podminky.urs.cz/item/CS_URS_2024_02/611321131"/>
    <hyperlink ref="F154" r:id="rId11" display="https://podminky.urs.cz/item/CS_URS_2024_02/612321141"/>
    <hyperlink ref="F160" r:id="rId12" display="https://podminky.urs.cz/item/CS_URS_2024_02/612325302"/>
    <hyperlink ref="F172" r:id="rId13" display="https://podminky.urs.cz/item/CS_URS_2024_02/619991001"/>
    <hyperlink ref="F174" r:id="rId14" display="https://podminky.urs.cz/item/CS_URS_2024_02/622143003"/>
    <hyperlink ref="F179" r:id="rId15" display="https://podminky.urs.cz/item/CS_URS_2024_02/622321141"/>
    <hyperlink ref="F185" r:id="rId16" display="https://podminky.urs.cz/item/CS_URS_2024_02/622321191"/>
    <hyperlink ref="F197" r:id="rId17" display="https://podminky.urs.cz/item/CS_URS_2024_02/631362021"/>
    <hyperlink ref="F203" r:id="rId18" display="https://podminky.urs.cz/item/CS_URS_2024_02/632481213"/>
    <hyperlink ref="F209" r:id="rId19" display="https://podminky.urs.cz/item/CS_URS_2024_02/642942111"/>
    <hyperlink ref="F221" r:id="rId20" display="https://podminky.urs.cz/item/CS_URS_2024_02/642945111"/>
    <hyperlink ref="F234" r:id="rId21" display="https://podminky.urs.cz/item/CS_URS_2024_02/642945112"/>
    <hyperlink ref="F242" r:id="rId22" display="https://podminky.urs.cz/item/CS_URS_2024_02/949101111"/>
    <hyperlink ref="F244" r:id="rId23" display="https://podminky.urs.cz/item/CS_URS_2024_02/952901111"/>
    <hyperlink ref="F252" r:id="rId24" display="https://podminky.urs.cz/item/CS_URS_2024_02/962031132"/>
    <hyperlink ref="F258" r:id="rId25" display="https://podminky.urs.cz/item/CS_URS_2024_02/962032230"/>
    <hyperlink ref="F265" r:id="rId26" display="https://podminky.urs.cz/item/CS_URS_2024_02/965042241"/>
    <hyperlink ref="F271" r:id="rId27" display="https://podminky.urs.cz/item/CS_URS_2024_02/965049112"/>
    <hyperlink ref="F273" r:id="rId28" display="https://podminky.urs.cz/item/CS_URS_2024_02/965081213"/>
    <hyperlink ref="F279" r:id="rId29" display="https://podminky.urs.cz/item/CS_URS_2024_02/968062247"/>
    <hyperlink ref="F285" r:id="rId30" display="https://podminky.urs.cz/item/CS_URS_2024_02/968072455"/>
    <hyperlink ref="F294" r:id="rId31" display="https://podminky.urs.cz/item/CS_URS_2024_02/968072456"/>
    <hyperlink ref="F303" r:id="rId32" display="https://podminky.urs.cz/item/CS_URS_2024_02/971033681"/>
    <hyperlink ref="F313" r:id="rId33" display="https://podminky.urs.cz/item/CS_URS_2024_02/974031666"/>
    <hyperlink ref="F319" r:id="rId34" display="https://podminky.urs.cz/item/CS_URS_2024_02/978013191"/>
    <hyperlink ref="F325" r:id="rId35" display="https://podminky.urs.cz/item/CS_URS_2024_02/978059541"/>
    <hyperlink ref="F337" r:id="rId36" display="https://podminky.urs.cz/item/CS_URS_2024_02/946111116"/>
    <hyperlink ref="F339" r:id="rId37" display="https://podminky.urs.cz/item/CS_URS_2024_02/946111216"/>
    <hyperlink ref="F341" r:id="rId38" display="https://podminky.urs.cz/item/CS_URS_2024_02/946111816"/>
    <hyperlink ref="F344" r:id="rId39" display="https://podminky.urs.cz/item/CS_URS_2024_02/997013152"/>
    <hyperlink ref="F346" r:id="rId40" display="https://podminky.urs.cz/item/CS_URS_2024_02/997013501"/>
    <hyperlink ref="F348" r:id="rId41" display="https://podminky.urs.cz/item/CS_URS_2024_02/997013509"/>
    <hyperlink ref="F352" r:id="rId42" display="https://podminky.urs.cz/item/CS_URS_2024_02/997013603"/>
    <hyperlink ref="F354" r:id="rId43" display="https://podminky.urs.cz/item/CS_URS_2024_02/997013631"/>
    <hyperlink ref="F359" r:id="rId44" display="https://podminky.urs.cz/item/CS_URS_2024_02/998012042"/>
    <hyperlink ref="F363" r:id="rId45" display="https://podminky.urs.cz/item/CS_URS_2024_02/711111001"/>
    <hyperlink ref="F372" r:id="rId46" display="https://podminky.urs.cz/item/CS_URS_2024_02/711141559"/>
    <hyperlink ref="F381" r:id="rId47" display="https://podminky.urs.cz/item/CS_URS_2024_02/998711112"/>
    <hyperlink ref="F384" r:id="rId48" display="https://podminky.urs.cz/item/CS_URS_2024_02/713110813"/>
    <hyperlink ref="F386" r:id="rId49" display="https://podminky.urs.cz/item/CS_URS_2024_02/713111121"/>
    <hyperlink ref="F391" r:id="rId50" display="https://podminky.urs.cz/item/CS_URS_2024_02/713121111"/>
    <hyperlink ref="F400" r:id="rId51" display="https://podminky.urs.cz/item/CS_URS_2024_02/998713112"/>
    <hyperlink ref="F403" r:id="rId52" display="https://podminky.urs.cz/item/CS_URS_2024_02/762331931"/>
    <hyperlink ref="F405" r:id="rId53" display="https://podminky.urs.cz/item/CS_URS_2024_02/762332123"/>
    <hyperlink ref="F408" r:id="rId54" display="https://podminky.urs.cz/item/CS_URS_2024_02/762841220"/>
    <hyperlink ref="F413" r:id="rId55" display="https://podminky.urs.cz/item/CS_URS_2024_02/762841812"/>
    <hyperlink ref="F415" r:id="rId56" display="https://podminky.urs.cz/item/CS_URS_2024_02/998762112"/>
    <hyperlink ref="F427" r:id="rId57" display="https://podminky.urs.cz/item/CS_URS_2024_02/998763412"/>
    <hyperlink ref="F430" r:id="rId58" display="https://podminky.urs.cz/item/CS_URS_2024_02/764002851"/>
    <hyperlink ref="F437" r:id="rId59" display="https://podminky.urs.cz/item/CS_URS_2024_02/766660001"/>
    <hyperlink ref="F450" r:id="rId60" display="https://podminky.urs.cz/item/CS_URS_2024_02/766660021"/>
    <hyperlink ref="F457" r:id="rId61" display="https://podminky.urs.cz/item/CS_URS_2024_02/766660022"/>
    <hyperlink ref="F468" r:id="rId62" display="https://podminky.urs.cz/item/CS_URS_2024_02/766660031"/>
    <hyperlink ref="F475" r:id="rId63" display="https://podminky.urs.cz/item/CS_URS_2024_02/766660451"/>
    <hyperlink ref="F481" r:id="rId64" display="https://podminky.urs.cz/item/CS_URS_2024_02/766660461"/>
    <hyperlink ref="F489" r:id="rId65" display="https://podminky.urs.cz/item/CS_URS_2024_02/766660717"/>
    <hyperlink ref="F500" r:id="rId66" display="https://podminky.urs.cz/item/CS_URS_2024_02/766660720"/>
    <hyperlink ref="F511" r:id="rId67" display="https://podminky.urs.cz/item/CS_URS_2024_02/766660745"/>
    <hyperlink ref="F525" r:id="rId68" display="https://podminky.urs.cz/item/CS_URS_2024_02/766691812"/>
    <hyperlink ref="F531" r:id="rId69" display="https://podminky.urs.cz/item/CS_URS_2024_02/998766212"/>
    <hyperlink ref="F534" r:id="rId70" display="https://podminky.urs.cz/item/CS_URS_2024_02/767581801"/>
    <hyperlink ref="F536" r:id="rId71" display="https://podminky.urs.cz/item/CS_URS_2024_02/767582800"/>
    <hyperlink ref="F538" r:id="rId72" display="https://podminky.urs.cz/item/CS_URS_2024_02/767584153"/>
    <hyperlink ref="F540" r:id="rId73" display="https://podminky.urs.cz/item/CS_URS_2024_02/767649194"/>
    <hyperlink ref="F547" r:id="rId74" display="https://podminky.urs.cz/item/CS_URS_2024_02/767995116"/>
    <hyperlink ref="F553" r:id="rId75" display="https://podminky.urs.cz/item/CS_URS_2024_02/998767112"/>
    <hyperlink ref="F556" r:id="rId76" display="https://podminky.urs.cz/item/CS_URS_2024_02/771111011"/>
    <hyperlink ref="F558" r:id="rId77" display="https://podminky.urs.cz/item/CS_URS_2024_02/771121011"/>
    <hyperlink ref="F560" r:id="rId78" display="https://podminky.urs.cz/item/CS_URS_2024_02/771574414"/>
    <hyperlink ref="F569" r:id="rId79" display="https://podminky.urs.cz/item/CS_URS_2024_02/771591115"/>
    <hyperlink ref="F577" r:id="rId80" display="https://podminky.urs.cz/item/CS_URS_2024_02/771592011"/>
    <hyperlink ref="F579" r:id="rId81" display="https://podminky.urs.cz/item/CS_URS_2024_02/998771212"/>
    <hyperlink ref="F582" r:id="rId82" display="https://podminky.urs.cz/item/CS_URS_2024_02/781121011"/>
    <hyperlink ref="F584" r:id="rId83" display="https://podminky.urs.cz/item/CS_URS_2024_02/781472214"/>
    <hyperlink ref="F593" r:id="rId84" display="https://podminky.urs.cz/item/CS_URS_2024_02/781492251"/>
    <hyperlink ref="F606" r:id="rId85" display="https://podminky.urs.cz/item/CS_URS_2024_02/781495115"/>
    <hyperlink ref="F614" r:id="rId86" display="https://podminky.urs.cz/item/CS_URS_2024_02/781495141"/>
    <hyperlink ref="F616" r:id="rId87" display="https://podminky.urs.cz/item/CS_URS_2024_02/781495142"/>
    <hyperlink ref="F618" r:id="rId88" display="https://podminky.urs.cz/item/CS_URS_2024_02/781495211"/>
    <hyperlink ref="F620" r:id="rId89" display="https://podminky.urs.cz/item/CS_URS_2024_02/998781212"/>
    <hyperlink ref="F623" r:id="rId90" display="https://podminky.urs.cz/item/CS_URS_2024_02/783106807"/>
    <hyperlink ref="F629" r:id="rId91" display="https://podminky.urs.cz/item/CS_URS_2024_02/783122121"/>
    <hyperlink ref="F640" r:id="rId92" display="https://podminky.urs.cz/item/CS_URS_2024_02/783301313"/>
    <hyperlink ref="F654" r:id="rId93" display="https://podminky.urs.cz/item/CS_URS_2024_02/783314101"/>
    <hyperlink ref="F656" r:id="rId94" display="https://podminky.urs.cz/item/CS_URS_2024_02/783317101"/>
    <hyperlink ref="F660" r:id="rId95" display="https://podminky.urs.cz/item/CS_URS_2024_02/783823131"/>
    <hyperlink ref="F666" r:id="rId96" display="https://podminky.urs.cz/item/CS_URS_2024_02/783827421"/>
    <hyperlink ref="F669" r:id="rId97" display="https://podminky.urs.cz/item/CS_URS_2024_02/784121001"/>
    <hyperlink ref="F675" r:id="rId98" display="https://podminky.urs.cz/item/CS_URS_2024_02/784181101"/>
    <hyperlink ref="F682" r:id="rId99" display="https://podminky.urs.cz/item/CS_URS_2024_02/784312021"/>
    <hyperlink ref="F690" r:id="rId100" display="https://podminky.urs.cz/item/CS_URS_2024_02/998786212"/>
    <hyperlink ref="F693" r:id="rId101" display="https://podminky.urs.cz/item/CS_URS_2024_02/HZS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Kofola Music Clubu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908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37</v>
      </c>
      <c r="G12" s="41"/>
      <c r="H12" s="41"/>
      <c r="I12" s="135" t="s">
        <v>23</v>
      </c>
      <c r="J12" s="140" t="str">
        <f>'Rekapitulace stavby'!AN8</f>
        <v>27. 11. 2024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00296139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Krnov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CZ00296139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Karel Grygera, Podvihov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ROUND((SUM(BE83:BE135)),  2)</f>
        <v>0</v>
      </c>
      <c r="G33" s="41"/>
      <c r="H33" s="41"/>
      <c r="I33" s="151">
        <v>0.20999999999999999</v>
      </c>
      <c r="J33" s="150">
        <f>ROUND(((SUM(BE83:BE135))*I33),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ROUND((SUM(BF83:BF135)),  2)</f>
        <v>0</v>
      </c>
      <c r="G34" s="41"/>
      <c r="H34" s="41"/>
      <c r="I34" s="151">
        <v>0.12</v>
      </c>
      <c r="J34" s="150">
        <f>ROUND(((SUM(BF83:BF135))*I34),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ROUND((SUM(BG83:BG135)),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ROUND((SUM(BH83:BH135)),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ROUND((SUM(BI83:BI135)),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Kofola Music Clubu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EPS - Elektrická požární 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Krnov</v>
      </c>
      <c r="G54" s="43"/>
      <c r="H54" s="43"/>
      <c r="I54" s="35" t="s">
        <v>33</v>
      </c>
      <c r="J54" s="39" t="str">
        <f>E21</f>
        <v>Ing. Karel Grygera, Podvihov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909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910</v>
      </c>
      <c r="E61" s="171"/>
      <c r="F61" s="171"/>
      <c r="G61" s="171"/>
      <c r="H61" s="171"/>
      <c r="I61" s="171"/>
      <c r="J61" s="172">
        <f>J109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911</v>
      </c>
      <c r="E62" s="171"/>
      <c r="F62" s="171"/>
      <c r="G62" s="171"/>
      <c r="H62" s="171"/>
      <c r="I62" s="171"/>
      <c r="J62" s="172">
        <f>J122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912</v>
      </c>
      <c r="E63" s="171"/>
      <c r="F63" s="171"/>
      <c r="G63" s="171"/>
      <c r="H63" s="171"/>
      <c r="I63" s="171"/>
      <c r="J63" s="172">
        <f>J125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119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Stavební úpravy Kofola Music Clubu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92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EPS - Elektrická požární ...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27. 11. 2024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Město Krnov</v>
      </c>
      <c r="G79" s="43"/>
      <c r="H79" s="43"/>
      <c r="I79" s="35" t="s">
        <v>33</v>
      </c>
      <c r="J79" s="39" t="str">
        <f>E21</f>
        <v>Ing. Karel Grygera, Podvihov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120</v>
      </c>
      <c r="D82" s="183" t="s">
        <v>59</v>
      </c>
      <c r="E82" s="183" t="s">
        <v>55</v>
      </c>
      <c r="F82" s="183" t="s">
        <v>56</v>
      </c>
      <c r="G82" s="183" t="s">
        <v>121</v>
      </c>
      <c r="H82" s="183" t="s">
        <v>122</v>
      </c>
      <c r="I82" s="183" t="s">
        <v>123</v>
      </c>
      <c r="J82" s="183" t="s">
        <v>96</v>
      </c>
      <c r="K82" s="184" t="s">
        <v>124</v>
      </c>
      <c r="L82" s="185"/>
      <c r="M82" s="95" t="s">
        <v>19</v>
      </c>
      <c r="N82" s="96" t="s">
        <v>44</v>
      </c>
      <c r="O82" s="96" t="s">
        <v>125</v>
      </c>
      <c r="P82" s="96" t="s">
        <v>126</v>
      </c>
      <c r="Q82" s="96" t="s">
        <v>127</v>
      </c>
      <c r="R82" s="96" t="s">
        <v>128</v>
      </c>
      <c r="S82" s="96" t="s">
        <v>129</v>
      </c>
      <c r="T82" s="97" t="s">
        <v>130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131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P84+P109+P122+P125</f>
        <v>0</v>
      </c>
      <c r="Q83" s="99"/>
      <c r="R83" s="188">
        <f>R84+R109+R122+R125</f>
        <v>0</v>
      </c>
      <c r="S83" s="99"/>
      <c r="T83" s="189">
        <f>T84+T109+T122+T125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97</v>
      </c>
      <c r="BK83" s="190">
        <f>BK84+BK109+BK122+BK125</f>
        <v>0</v>
      </c>
    </row>
    <row r="84" s="12" customFormat="1" ht="25.92" customHeight="1">
      <c r="A84" s="12"/>
      <c r="B84" s="191"/>
      <c r="C84" s="192"/>
      <c r="D84" s="193" t="s">
        <v>73</v>
      </c>
      <c r="E84" s="194" t="s">
        <v>913</v>
      </c>
      <c r="F84" s="194" t="s">
        <v>914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SUM(P85:P108)</f>
        <v>0</v>
      </c>
      <c r="Q84" s="199"/>
      <c r="R84" s="200">
        <f>SUM(R85:R108)</f>
        <v>0</v>
      </c>
      <c r="S84" s="199"/>
      <c r="T84" s="201">
        <f>SUM(T85:T108)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82</v>
      </c>
      <c r="AT84" s="203" t="s">
        <v>73</v>
      </c>
      <c r="AU84" s="203" t="s">
        <v>74</v>
      </c>
      <c r="AY84" s="202" t="s">
        <v>134</v>
      </c>
      <c r="BK84" s="204">
        <f>SUM(BK85:BK108)</f>
        <v>0</v>
      </c>
    </row>
    <row r="85" s="2" customFormat="1" ht="21.75" customHeight="1">
      <c r="A85" s="41"/>
      <c r="B85" s="42"/>
      <c r="C85" s="207" t="s">
        <v>82</v>
      </c>
      <c r="D85" s="207" t="s">
        <v>137</v>
      </c>
      <c r="E85" s="208" t="s">
        <v>915</v>
      </c>
      <c r="F85" s="209" t="s">
        <v>916</v>
      </c>
      <c r="G85" s="210" t="s">
        <v>917</v>
      </c>
      <c r="H85" s="211">
        <v>1</v>
      </c>
      <c r="I85" s="212"/>
      <c r="J85" s="213">
        <f>ROUND(I85*H85,2)</f>
        <v>0</v>
      </c>
      <c r="K85" s="209" t="s">
        <v>918</v>
      </c>
      <c r="L85" s="47"/>
      <c r="M85" s="214" t="s">
        <v>19</v>
      </c>
      <c r="N85" s="215" t="s">
        <v>45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142</v>
      </c>
      <c r="AT85" s="218" t="s">
        <v>137</v>
      </c>
      <c r="AU85" s="218" t="s">
        <v>82</v>
      </c>
      <c r="AY85" s="20" t="s">
        <v>134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82</v>
      </c>
      <c r="BK85" s="219">
        <f>ROUND(I85*H85,2)</f>
        <v>0</v>
      </c>
      <c r="BL85" s="20" t="s">
        <v>142</v>
      </c>
      <c r="BM85" s="218" t="s">
        <v>84</v>
      </c>
    </row>
    <row r="86" s="2" customFormat="1" ht="16.5" customHeight="1">
      <c r="A86" s="41"/>
      <c r="B86" s="42"/>
      <c r="C86" s="207" t="s">
        <v>84</v>
      </c>
      <c r="D86" s="207" t="s">
        <v>137</v>
      </c>
      <c r="E86" s="208" t="s">
        <v>919</v>
      </c>
      <c r="F86" s="209" t="s">
        <v>920</v>
      </c>
      <c r="G86" s="210" t="s">
        <v>917</v>
      </c>
      <c r="H86" s="211">
        <v>2</v>
      </c>
      <c r="I86" s="212"/>
      <c r="J86" s="213">
        <f>ROUND(I86*H86,2)</f>
        <v>0</v>
      </c>
      <c r="K86" s="209" t="s">
        <v>918</v>
      </c>
      <c r="L86" s="47"/>
      <c r="M86" s="214" t="s">
        <v>19</v>
      </c>
      <c r="N86" s="215" t="s">
        <v>45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142</v>
      </c>
      <c r="AT86" s="218" t="s">
        <v>137</v>
      </c>
      <c r="AU86" s="218" t="s">
        <v>82</v>
      </c>
      <c r="AY86" s="20" t="s">
        <v>134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82</v>
      </c>
      <c r="BK86" s="219">
        <f>ROUND(I86*H86,2)</f>
        <v>0</v>
      </c>
      <c r="BL86" s="20" t="s">
        <v>142</v>
      </c>
      <c r="BM86" s="218" t="s">
        <v>142</v>
      </c>
    </row>
    <row r="87" s="2" customFormat="1" ht="24.15" customHeight="1">
      <c r="A87" s="41"/>
      <c r="B87" s="42"/>
      <c r="C87" s="207" t="s">
        <v>135</v>
      </c>
      <c r="D87" s="207" t="s">
        <v>137</v>
      </c>
      <c r="E87" s="208" t="s">
        <v>921</v>
      </c>
      <c r="F87" s="209" t="s">
        <v>922</v>
      </c>
      <c r="G87" s="210" t="s">
        <v>917</v>
      </c>
      <c r="H87" s="211">
        <v>1</v>
      </c>
      <c r="I87" s="212"/>
      <c r="J87" s="213">
        <f>ROUND(I87*H87,2)</f>
        <v>0</v>
      </c>
      <c r="K87" s="209" t="s">
        <v>918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142</v>
      </c>
      <c r="AT87" s="218" t="s">
        <v>137</v>
      </c>
      <c r="AU87" s="218" t="s">
        <v>82</v>
      </c>
      <c r="AY87" s="20" t="s">
        <v>134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142</v>
      </c>
      <c r="BM87" s="218" t="s">
        <v>159</v>
      </c>
    </row>
    <row r="88" s="2" customFormat="1" ht="16.5" customHeight="1">
      <c r="A88" s="41"/>
      <c r="B88" s="42"/>
      <c r="C88" s="207" t="s">
        <v>142</v>
      </c>
      <c r="D88" s="207" t="s">
        <v>137</v>
      </c>
      <c r="E88" s="208" t="s">
        <v>923</v>
      </c>
      <c r="F88" s="209" t="s">
        <v>924</v>
      </c>
      <c r="G88" s="210" t="s">
        <v>917</v>
      </c>
      <c r="H88" s="211">
        <v>2</v>
      </c>
      <c r="I88" s="212"/>
      <c r="J88" s="213">
        <f>ROUND(I88*H88,2)</f>
        <v>0</v>
      </c>
      <c r="K88" s="209" t="s">
        <v>918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142</v>
      </c>
      <c r="AT88" s="218" t="s">
        <v>137</v>
      </c>
      <c r="AU88" s="218" t="s">
        <v>82</v>
      </c>
      <c r="AY88" s="20" t="s">
        <v>134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142</v>
      </c>
      <c r="BM88" s="218" t="s">
        <v>158</v>
      </c>
    </row>
    <row r="89" s="2" customFormat="1" ht="16.5" customHeight="1">
      <c r="A89" s="41"/>
      <c r="B89" s="42"/>
      <c r="C89" s="207" t="s">
        <v>163</v>
      </c>
      <c r="D89" s="207" t="s">
        <v>137</v>
      </c>
      <c r="E89" s="208" t="s">
        <v>925</v>
      </c>
      <c r="F89" s="209" t="s">
        <v>926</v>
      </c>
      <c r="G89" s="210" t="s">
        <v>917</v>
      </c>
      <c r="H89" s="211">
        <v>2</v>
      </c>
      <c r="I89" s="212"/>
      <c r="J89" s="213">
        <f>ROUND(I89*H89,2)</f>
        <v>0</v>
      </c>
      <c r="K89" s="209" t="s">
        <v>918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142</v>
      </c>
      <c r="AT89" s="218" t="s">
        <v>137</v>
      </c>
      <c r="AU89" s="218" t="s">
        <v>82</v>
      </c>
      <c r="AY89" s="20" t="s">
        <v>134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142</v>
      </c>
      <c r="BM89" s="218" t="s">
        <v>167</v>
      </c>
    </row>
    <row r="90" s="2" customFormat="1" ht="16.5" customHeight="1">
      <c r="A90" s="41"/>
      <c r="B90" s="42"/>
      <c r="C90" s="207" t="s">
        <v>159</v>
      </c>
      <c r="D90" s="207" t="s">
        <v>137</v>
      </c>
      <c r="E90" s="208" t="s">
        <v>927</v>
      </c>
      <c r="F90" s="209" t="s">
        <v>928</v>
      </c>
      <c r="G90" s="210" t="s">
        <v>917</v>
      </c>
      <c r="H90" s="211">
        <v>1</v>
      </c>
      <c r="I90" s="212"/>
      <c r="J90" s="213">
        <f>ROUND(I90*H90,2)</f>
        <v>0</v>
      </c>
      <c r="K90" s="209" t="s">
        <v>918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142</v>
      </c>
      <c r="AT90" s="218" t="s">
        <v>137</v>
      </c>
      <c r="AU90" s="218" t="s">
        <v>82</v>
      </c>
      <c r="AY90" s="20" t="s">
        <v>134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142</v>
      </c>
      <c r="BM90" s="218" t="s">
        <v>8</v>
      </c>
    </row>
    <row r="91" s="2" customFormat="1" ht="16.5" customHeight="1">
      <c r="A91" s="41"/>
      <c r="B91" s="42"/>
      <c r="C91" s="207" t="s">
        <v>175</v>
      </c>
      <c r="D91" s="207" t="s">
        <v>137</v>
      </c>
      <c r="E91" s="208" t="s">
        <v>929</v>
      </c>
      <c r="F91" s="209" t="s">
        <v>930</v>
      </c>
      <c r="G91" s="210" t="s">
        <v>917</v>
      </c>
      <c r="H91" s="211">
        <v>2</v>
      </c>
      <c r="I91" s="212"/>
      <c r="J91" s="213">
        <f>ROUND(I91*H91,2)</f>
        <v>0</v>
      </c>
      <c r="K91" s="209" t="s">
        <v>918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142</v>
      </c>
      <c r="AT91" s="218" t="s">
        <v>137</v>
      </c>
      <c r="AU91" s="218" t="s">
        <v>82</v>
      </c>
      <c r="AY91" s="20" t="s">
        <v>134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142</v>
      </c>
      <c r="BM91" s="218" t="s">
        <v>179</v>
      </c>
    </row>
    <row r="92" s="2" customFormat="1" ht="16.5" customHeight="1">
      <c r="A92" s="41"/>
      <c r="B92" s="42"/>
      <c r="C92" s="207" t="s">
        <v>158</v>
      </c>
      <c r="D92" s="207" t="s">
        <v>137</v>
      </c>
      <c r="E92" s="208" t="s">
        <v>931</v>
      </c>
      <c r="F92" s="209" t="s">
        <v>932</v>
      </c>
      <c r="G92" s="210" t="s">
        <v>917</v>
      </c>
      <c r="H92" s="211">
        <v>2</v>
      </c>
      <c r="I92" s="212"/>
      <c r="J92" s="213">
        <f>ROUND(I92*H92,2)</f>
        <v>0</v>
      </c>
      <c r="K92" s="209" t="s">
        <v>918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142</v>
      </c>
      <c r="AT92" s="218" t="s">
        <v>137</v>
      </c>
      <c r="AU92" s="218" t="s">
        <v>82</v>
      </c>
      <c r="AY92" s="20" t="s">
        <v>134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142</v>
      </c>
      <c r="BM92" s="218" t="s">
        <v>184</v>
      </c>
    </row>
    <row r="93" s="2" customFormat="1" ht="16.5" customHeight="1">
      <c r="A93" s="41"/>
      <c r="B93" s="42"/>
      <c r="C93" s="207" t="s">
        <v>189</v>
      </c>
      <c r="D93" s="207" t="s">
        <v>137</v>
      </c>
      <c r="E93" s="208" t="s">
        <v>933</v>
      </c>
      <c r="F93" s="209" t="s">
        <v>934</v>
      </c>
      <c r="G93" s="210" t="s">
        <v>917</v>
      </c>
      <c r="H93" s="211">
        <v>2</v>
      </c>
      <c r="I93" s="212"/>
      <c r="J93" s="213">
        <f>ROUND(I93*H93,2)</f>
        <v>0</v>
      </c>
      <c r="K93" s="209" t="s">
        <v>918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82</v>
      </c>
      <c r="AY93" s="20" t="s">
        <v>134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142</v>
      </c>
      <c r="BM93" s="218" t="s">
        <v>192</v>
      </c>
    </row>
    <row r="94" s="2" customFormat="1" ht="16.5" customHeight="1">
      <c r="A94" s="41"/>
      <c r="B94" s="42"/>
      <c r="C94" s="207" t="s">
        <v>167</v>
      </c>
      <c r="D94" s="207" t="s">
        <v>137</v>
      </c>
      <c r="E94" s="208" t="s">
        <v>935</v>
      </c>
      <c r="F94" s="209" t="s">
        <v>936</v>
      </c>
      <c r="G94" s="210" t="s">
        <v>917</v>
      </c>
      <c r="H94" s="211">
        <v>1</v>
      </c>
      <c r="I94" s="212"/>
      <c r="J94" s="213">
        <f>ROUND(I94*H94,2)</f>
        <v>0</v>
      </c>
      <c r="K94" s="209" t="s">
        <v>918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142</v>
      </c>
      <c r="AT94" s="218" t="s">
        <v>137</v>
      </c>
      <c r="AU94" s="218" t="s">
        <v>82</v>
      </c>
      <c r="AY94" s="20" t="s">
        <v>134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142</v>
      </c>
      <c r="BM94" s="218" t="s">
        <v>196</v>
      </c>
    </row>
    <row r="95" s="2" customFormat="1" ht="16.5" customHeight="1">
      <c r="A95" s="41"/>
      <c r="B95" s="42"/>
      <c r="C95" s="207" t="s">
        <v>200</v>
      </c>
      <c r="D95" s="207" t="s">
        <v>137</v>
      </c>
      <c r="E95" s="208" t="s">
        <v>937</v>
      </c>
      <c r="F95" s="209" t="s">
        <v>938</v>
      </c>
      <c r="G95" s="210" t="s">
        <v>917</v>
      </c>
      <c r="H95" s="211">
        <v>2</v>
      </c>
      <c r="I95" s="212"/>
      <c r="J95" s="213">
        <f>ROUND(I95*H95,2)</f>
        <v>0</v>
      </c>
      <c r="K95" s="209" t="s">
        <v>918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142</v>
      </c>
      <c r="AT95" s="218" t="s">
        <v>137</v>
      </c>
      <c r="AU95" s="218" t="s">
        <v>82</v>
      </c>
      <c r="AY95" s="20" t="s">
        <v>134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142</v>
      </c>
      <c r="BM95" s="218" t="s">
        <v>203</v>
      </c>
    </row>
    <row r="96" s="2" customFormat="1" ht="16.5" customHeight="1">
      <c r="A96" s="41"/>
      <c r="B96" s="42"/>
      <c r="C96" s="207" t="s">
        <v>8</v>
      </c>
      <c r="D96" s="207" t="s">
        <v>137</v>
      </c>
      <c r="E96" s="208" t="s">
        <v>939</v>
      </c>
      <c r="F96" s="209" t="s">
        <v>940</v>
      </c>
      <c r="G96" s="210" t="s">
        <v>917</v>
      </c>
      <c r="H96" s="211">
        <v>3</v>
      </c>
      <c r="I96" s="212"/>
      <c r="J96" s="213">
        <f>ROUND(I96*H96,2)</f>
        <v>0</v>
      </c>
      <c r="K96" s="209" t="s">
        <v>918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142</v>
      </c>
      <c r="AT96" s="218" t="s">
        <v>137</v>
      </c>
      <c r="AU96" s="218" t="s">
        <v>82</v>
      </c>
      <c r="AY96" s="20" t="s">
        <v>134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142</v>
      </c>
      <c r="BM96" s="218" t="s">
        <v>207</v>
      </c>
    </row>
    <row r="97" s="2" customFormat="1" ht="16.5" customHeight="1">
      <c r="A97" s="41"/>
      <c r="B97" s="42"/>
      <c r="C97" s="207" t="s">
        <v>211</v>
      </c>
      <c r="D97" s="207" t="s">
        <v>137</v>
      </c>
      <c r="E97" s="208" t="s">
        <v>941</v>
      </c>
      <c r="F97" s="209" t="s">
        <v>942</v>
      </c>
      <c r="G97" s="210" t="s">
        <v>917</v>
      </c>
      <c r="H97" s="211">
        <v>19</v>
      </c>
      <c r="I97" s="212"/>
      <c r="J97" s="213">
        <f>ROUND(I97*H97,2)</f>
        <v>0</v>
      </c>
      <c r="K97" s="209" t="s">
        <v>918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142</v>
      </c>
      <c r="AT97" s="218" t="s">
        <v>137</v>
      </c>
      <c r="AU97" s="218" t="s">
        <v>82</v>
      </c>
      <c r="AY97" s="20" t="s">
        <v>134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142</v>
      </c>
      <c r="BM97" s="218" t="s">
        <v>214</v>
      </c>
    </row>
    <row r="98" s="2" customFormat="1" ht="16.5" customHeight="1">
      <c r="A98" s="41"/>
      <c r="B98" s="42"/>
      <c r="C98" s="207" t="s">
        <v>179</v>
      </c>
      <c r="D98" s="207" t="s">
        <v>137</v>
      </c>
      <c r="E98" s="208" t="s">
        <v>943</v>
      </c>
      <c r="F98" s="209" t="s">
        <v>944</v>
      </c>
      <c r="G98" s="210" t="s">
        <v>917</v>
      </c>
      <c r="H98" s="211">
        <v>1</v>
      </c>
      <c r="I98" s="212"/>
      <c r="J98" s="213">
        <f>ROUND(I98*H98,2)</f>
        <v>0</v>
      </c>
      <c r="K98" s="209" t="s">
        <v>918</v>
      </c>
      <c r="L98" s="47"/>
      <c r="M98" s="214" t="s">
        <v>19</v>
      </c>
      <c r="N98" s="215" t="s">
        <v>45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142</v>
      </c>
      <c r="AT98" s="218" t="s">
        <v>137</v>
      </c>
      <c r="AU98" s="218" t="s">
        <v>82</v>
      </c>
      <c r="AY98" s="20" t="s">
        <v>134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82</v>
      </c>
      <c r="BK98" s="219">
        <f>ROUND(I98*H98,2)</f>
        <v>0</v>
      </c>
      <c r="BL98" s="20" t="s">
        <v>142</v>
      </c>
      <c r="BM98" s="218" t="s">
        <v>225</v>
      </c>
    </row>
    <row r="99" s="2" customFormat="1" ht="16.5" customHeight="1">
      <c r="A99" s="41"/>
      <c r="B99" s="42"/>
      <c r="C99" s="207" t="s">
        <v>227</v>
      </c>
      <c r="D99" s="207" t="s">
        <v>137</v>
      </c>
      <c r="E99" s="208" t="s">
        <v>945</v>
      </c>
      <c r="F99" s="209" t="s">
        <v>946</v>
      </c>
      <c r="G99" s="210" t="s">
        <v>917</v>
      </c>
      <c r="H99" s="211">
        <v>20</v>
      </c>
      <c r="I99" s="212"/>
      <c r="J99" s="213">
        <f>ROUND(I99*H99,2)</f>
        <v>0</v>
      </c>
      <c r="K99" s="209" t="s">
        <v>918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142</v>
      </c>
      <c r="AT99" s="218" t="s">
        <v>137</v>
      </c>
      <c r="AU99" s="218" t="s">
        <v>82</v>
      </c>
      <c r="AY99" s="20" t="s">
        <v>134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142</v>
      </c>
      <c r="BM99" s="218" t="s">
        <v>230</v>
      </c>
    </row>
    <row r="100" s="2" customFormat="1" ht="16.5" customHeight="1">
      <c r="A100" s="41"/>
      <c r="B100" s="42"/>
      <c r="C100" s="207" t="s">
        <v>184</v>
      </c>
      <c r="D100" s="207" t="s">
        <v>137</v>
      </c>
      <c r="E100" s="208" t="s">
        <v>947</v>
      </c>
      <c r="F100" s="209" t="s">
        <v>948</v>
      </c>
      <c r="G100" s="210" t="s">
        <v>917</v>
      </c>
      <c r="H100" s="211">
        <v>6</v>
      </c>
      <c r="I100" s="212"/>
      <c r="J100" s="213">
        <f>ROUND(I100*H100,2)</f>
        <v>0</v>
      </c>
      <c r="K100" s="209" t="s">
        <v>918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142</v>
      </c>
      <c r="AT100" s="218" t="s">
        <v>137</v>
      </c>
      <c r="AU100" s="218" t="s">
        <v>82</v>
      </c>
      <c r="AY100" s="20" t="s">
        <v>134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142</v>
      </c>
      <c r="BM100" s="218" t="s">
        <v>234</v>
      </c>
    </row>
    <row r="101" s="2" customFormat="1" ht="16.5" customHeight="1">
      <c r="A101" s="41"/>
      <c r="B101" s="42"/>
      <c r="C101" s="207" t="s">
        <v>236</v>
      </c>
      <c r="D101" s="207" t="s">
        <v>137</v>
      </c>
      <c r="E101" s="208" t="s">
        <v>949</v>
      </c>
      <c r="F101" s="209" t="s">
        <v>950</v>
      </c>
      <c r="G101" s="210" t="s">
        <v>917</v>
      </c>
      <c r="H101" s="211">
        <v>6</v>
      </c>
      <c r="I101" s="212"/>
      <c r="J101" s="213">
        <f>ROUND(I101*H101,2)</f>
        <v>0</v>
      </c>
      <c r="K101" s="209" t="s">
        <v>918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142</v>
      </c>
      <c r="AT101" s="218" t="s">
        <v>137</v>
      </c>
      <c r="AU101" s="218" t="s">
        <v>82</v>
      </c>
      <c r="AY101" s="20" t="s">
        <v>134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142</v>
      </c>
      <c r="BM101" s="218" t="s">
        <v>239</v>
      </c>
    </row>
    <row r="102" s="2" customFormat="1" ht="16.5" customHeight="1">
      <c r="A102" s="41"/>
      <c r="B102" s="42"/>
      <c r="C102" s="207" t="s">
        <v>192</v>
      </c>
      <c r="D102" s="207" t="s">
        <v>137</v>
      </c>
      <c r="E102" s="208" t="s">
        <v>951</v>
      </c>
      <c r="F102" s="209" t="s">
        <v>952</v>
      </c>
      <c r="G102" s="210" t="s">
        <v>917</v>
      </c>
      <c r="H102" s="211">
        <v>5</v>
      </c>
      <c r="I102" s="212"/>
      <c r="J102" s="213">
        <f>ROUND(I102*H102,2)</f>
        <v>0</v>
      </c>
      <c r="K102" s="209" t="s">
        <v>918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142</v>
      </c>
      <c r="AT102" s="218" t="s">
        <v>137</v>
      </c>
      <c r="AU102" s="218" t="s">
        <v>82</v>
      </c>
      <c r="AY102" s="20" t="s">
        <v>134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142</v>
      </c>
      <c r="BM102" s="218" t="s">
        <v>245</v>
      </c>
    </row>
    <row r="103" s="2" customFormat="1" ht="16.5" customHeight="1">
      <c r="A103" s="41"/>
      <c r="B103" s="42"/>
      <c r="C103" s="207" t="s">
        <v>248</v>
      </c>
      <c r="D103" s="207" t="s">
        <v>137</v>
      </c>
      <c r="E103" s="208" t="s">
        <v>953</v>
      </c>
      <c r="F103" s="209" t="s">
        <v>954</v>
      </c>
      <c r="G103" s="210" t="s">
        <v>917</v>
      </c>
      <c r="H103" s="211">
        <v>1</v>
      </c>
      <c r="I103" s="212"/>
      <c r="J103" s="213">
        <f>ROUND(I103*H103,2)</f>
        <v>0</v>
      </c>
      <c r="K103" s="209" t="s">
        <v>918</v>
      </c>
      <c r="L103" s="47"/>
      <c r="M103" s="214" t="s">
        <v>19</v>
      </c>
      <c r="N103" s="215" t="s">
        <v>45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142</v>
      </c>
      <c r="AT103" s="218" t="s">
        <v>137</v>
      </c>
      <c r="AU103" s="218" t="s">
        <v>82</v>
      </c>
      <c r="AY103" s="20" t="s">
        <v>134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82</v>
      </c>
      <c r="BK103" s="219">
        <f>ROUND(I103*H103,2)</f>
        <v>0</v>
      </c>
      <c r="BL103" s="20" t="s">
        <v>142</v>
      </c>
      <c r="BM103" s="218" t="s">
        <v>251</v>
      </c>
    </row>
    <row r="104" s="2" customFormat="1" ht="21.75" customHeight="1">
      <c r="A104" s="41"/>
      <c r="B104" s="42"/>
      <c r="C104" s="207" t="s">
        <v>196</v>
      </c>
      <c r="D104" s="207" t="s">
        <v>137</v>
      </c>
      <c r="E104" s="208" t="s">
        <v>955</v>
      </c>
      <c r="F104" s="209" t="s">
        <v>956</v>
      </c>
      <c r="G104" s="210" t="s">
        <v>917</v>
      </c>
      <c r="H104" s="211">
        <v>1</v>
      </c>
      <c r="I104" s="212"/>
      <c r="J104" s="213">
        <f>ROUND(I104*H104,2)</f>
        <v>0</v>
      </c>
      <c r="K104" s="209" t="s">
        <v>918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142</v>
      </c>
      <c r="AT104" s="218" t="s">
        <v>137</v>
      </c>
      <c r="AU104" s="218" t="s">
        <v>82</v>
      </c>
      <c r="AY104" s="20" t="s">
        <v>134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142</v>
      </c>
      <c r="BM104" s="218" t="s">
        <v>258</v>
      </c>
    </row>
    <row r="105" s="2" customFormat="1" ht="21.75" customHeight="1">
      <c r="A105" s="41"/>
      <c r="B105" s="42"/>
      <c r="C105" s="207" t="s">
        <v>7</v>
      </c>
      <c r="D105" s="207" t="s">
        <v>137</v>
      </c>
      <c r="E105" s="208" t="s">
        <v>957</v>
      </c>
      <c r="F105" s="209" t="s">
        <v>958</v>
      </c>
      <c r="G105" s="210" t="s">
        <v>917</v>
      </c>
      <c r="H105" s="211">
        <v>1</v>
      </c>
      <c r="I105" s="212"/>
      <c r="J105" s="213">
        <f>ROUND(I105*H105,2)</f>
        <v>0</v>
      </c>
      <c r="K105" s="209" t="s">
        <v>918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142</v>
      </c>
      <c r="AT105" s="218" t="s">
        <v>137</v>
      </c>
      <c r="AU105" s="218" t="s">
        <v>82</v>
      </c>
      <c r="AY105" s="20" t="s">
        <v>134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142</v>
      </c>
      <c r="BM105" s="218" t="s">
        <v>263</v>
      </c>
    </row>
    <row r="106" s="2" customFormat="1" ht="24.15" customHeight="1">
      <c r="A106" s="41"/>
      <c r="B106" s="42"/>
      <c r="C106" s="207" t="s">
        <v>203</v>
      </c>
      <c r="D106" s="207" t="s">
        <v>137</v>
      </c>
      <c r="E106" s="208" t="s">
        <v>959</v>
      </c>
      <c r="F106" s="209" t="s">
        <v>960</v>
      </c>
      <c r="G106" s="210" t="s">
        <v>917</v>
      </c>
      <c r="H106" s="211">
        <v>1</v>
      </c>
      <c r="I106" s="212"/>
      <c r="J106" s="213">
        <f>ROUND(I106*H106,2)</f>
        <v>0</v>
      </c>
      <c r="K106" s="209" t="s">
        <v>918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142</v>
      </c>
      <c r="AT106" s="218" t="s">
        <v>137</v>
      </c>
      <c r="AU106" s="218" t="s">
        <v>82</v>
      </c>
      <c r="AY106" s="20" t="s">
        <v>134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142</v>
      </c>
      <c r="BM106" s="218" t="s">
        <v>268</v>
      </c>
    </row>
    <row r="107" s="2" customFormat="1" ht="16.5" customHeight="1">
      <c r="A107" s="41"/>
      <c r="B107" s="42"/>
      <c r="C107" s="207" t="s">
        <v>276</v>
      </c>
      <c r="D107" s="207" t="s">
        <v>137</v>
      </c>
      <c r="E107" s="208" t="s">
        <v>961</v>
      </c>
      <c r="F107" s="209" t="s">
        <v>962</v>
      </c>
      <c r="G107" s="210" t="s">
        <v>917</v>
      </c>
      <c r="H107" s="211">
        <v>1</v>
      </c>
      <c r="I107" s="212"/>
      <c r="J107" s="213">
        <f>ROUND(I107*H107,2)</f>
        <v>0</v>
      </c>
      <c r="K107" s="209" t="s">
        <v>918</v>
      </c>
      <c r="L107" s="47"/>
      <c r="M107" s="214" t="s">
        <v>19</v>
      </c>
      <c r="N107" s="215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142</v>
      </c>
      <c r="AT107" s="218" t="s">
        <v>137</v>
      </c>
      <c r="AU107" s="218" t="s">
        <v>82</v>
      </c>
      <c r="AY107" s="20" t="s">
        <v>134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142</v>
      </c>
      <c r="BM107" s="218" t="s">
        <v>279</v>
      </c>
    </row>
    <row r="108" s="2" customFormat="1" ht="16.5" customHeight="1">
      <c r="A108" s="41"/>
      <c r="B108" s="42"/>
      <c r="C108" s="207" t="s">
        <v>207</v>
      </c>
      <c r="D108" s="207" t="s">
        <v>137</v>
      </c>
      <c r="E108" s="208" t="s">
        <v>963</v>
      </c>
      <c r="F108" s="209" t="s">
        <v>964</v>
      </c>
      <c r="G108" s="210" t="s">
        <v>917</v>
      </c>
      <c r="H108" s="211">
        <v>1</v>
      </c>
      <c r="I108" s="212"/>
      <c r="J108" s="213">
        <f>ROUND(I108*H108,2)</f>
        <v>0</v>
      </c>
      <c r="K108" s="209" t="s">
        <v>918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142</v>
      </c>
      <c r="AT108" s="218" t="s">
        <v>137</v>
      </c>
      <c r="AU108" s="218" t="s">
        <v>82</v>
      </c>
      <c r="AY108" s="20" t="s">
        <v>134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142</v>
      </c>
      <c r="BM108" s="218" t="s">
        <v>282</v>
      </c>
    </row>
    <row r="109" s="12" customFormat="1" ht="25.92" customHeight="1">
      <c r="A109" s="12"/>
      <c r="B109" s="191"/>
      <c r="C109" s="192"/>
      <c r="D109" s="193" t="s">
        <v>73</v>
      </c>
      <c r="E109" s="194" t="s">
        <v>965</v>
      </c>
      <c r="F109" s="194" t="s">
        <v>966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SUM(P110:P121)</f>
        <v>0</v>
      </c>
      <c r="Q109" s="199"/>
      <c r="R109" s="200">
        <f>SUM(R110:R121)</f>
        <v>0</v>
      </c>
      <c r="S109" s="199"/>
      <c r="T109" s="201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82</v>
      </c>
      <c r="AT109" s="203" t="s">
        <v>73</v>
      </c>
      <c r="AU109" s="203" t="s">
        <v>74</v>
      </c>
      <c r="AY109" s="202" t="s">
        <v>134</v>
      </c>
      <c r="BK109" s="204">
        <f>SUM(BK110:BK121)</f>
        <v>0</v>
      </c>
    </row>
    <row r="110" s="2" customFormat="1" ht="16.5" customHeight="1">
      <c r="A110" s="41"/>
      <c r="B110" s="42"/>
      <c r="C110" s="207" t="s">
        <v>283</v>
      </c>
      <c r="D110" s="207" t="s">
        <v>137</v>
      </c>
      <c r="E110" s="208" t="s">
        <v>967</v>
      </c>
      <c r="F110" s="209" t="s">
        <v>968</v>
      </c>
      <c r="G110" s="210" t="s">
        <v>178</v>
      </c>
      <c r="H110" s="211">
        <v>520</v>
      </c>
      <c r="I110" s="212"/>
      <c r="J110" s="213">
        <f>ROUND(I110*H110,2)</f>
        <v>0</v>
      </c>
      <c r="K110" s="209" t="s">
        <v>918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142</v>
      </c>
      <c r="AT110" s="218" t="s">
        <v>137</v>
      </c>
      <c r="AU110" s="218" t="s">
        <v>82</v>
      </c>
      <c r="AY110" s="20" t="s">
        <v>134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142</v>
      </c>
      <c r="BM110" s="218" t="s">
        <v>286</v>
      </c>
    </row>
    <row r="111" s="2" customFormat="1" ht="24.15" customHeight="1">
      <c r="A111" s="41"/>
      <c r="B111" s="42"/>
      <c r="C111" s="207" t="s">
        <v>214</v>
      </c>
      <c r="D111" s="207" t="s">
        <v>137</v>
      </c>
      <c r="E111" s="208" t="s">
        <v>969</v>
      </c>
      <c r="F111" s="209" t="s">
        <v>970</v>
      </c>
      <c r="G111" s="210" t="s">
        <v>178</v>
      </c>
      <c r="H111" s="211">
        <v>280</v>
      </c>
      <c r="I111" s="212"/>
      <c r="J111" s="213">
        <f>ROUND(I111*H111,2)</f>
        <v>0</v>
      </c>
      <c r="K111" s="209" t="s">
        <v>918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142</v>
      </c>
      <c r="AT111" s="218" t="s">
        <v>137</v>
      </c>
      <c r="AU111" s="218" t="s">
        <v>82</v>
      </c>
      <c r="AY111" s="20" t="s">
        <v>134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142</v>
      </c>
      <c r="BM111" s="218" t="s">
        <v>295</v>
      </c>
    </row>
    <row r="112" s="2" customFormat="1" ht="44.25" customHeight="1">
      <c r="A112" s="41"/>
      <c r="B112" s="42"/>
      <c r="C112" s="207" t="s">
        <v>296</v>
      </c>
      <c r="D112" s="207" t="s">
        <v>137</v>
      </c>
      <c r="E112" s="208" t="s">
        <v>971</v>
      </c>
      <c r="F112" s="209" t="s">
        <v>972</v>
      </c>
      <c r="G112" s="210" t="s">
        <v>178</v>
      </c>
      <c r="H112" s="211">
        <v>40</v>
      </c>
      <c r="I112" s="212"/>
      <c r="J112" s="213">
        <f>ROUND(I112*H112,2)</f>
        <v>0</v>
      </c>
      <c r="K112" s="209" t="s">
        <v>918</v>
      </c>
      <c r="L112" s="47"/>
      <c r="M112" s="214" t="s">
        <v>19</v>
      </c>
      <c r="N112" s="215" t="s">
        <v>45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142</v>
      </c>
      <c r="AT112" s="218" t="s">
        <v>137</v>
      </c>
      <c r="AU112" s="218" t="s">
        <v>82</v>
      </c>
      <c r="AY112" s="20" t="s">
        <v>134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142</v>
      </c>
      <c r="BM112" s="218" t="s">
        <v>299</v>
      </c>
    </row>
    <row r="113" s="2" customFormat="1" ht="44.25" customHeight="1">
      <c r="A113" s="41"/>
      <c r="B113" s="42"/>
      <c r="C113" s="207" t="s">
        <v>225</v>
      </c>
      <c r="D113" s="207" t="s">
        <v>137</v>
      </c>
      <c r="E113" s="208" t="s">
        <v>973</v>
      </c>
      <c r="F113" s="209" t="s">
        <v>974</v>
      </c>
      <c r="G113" s="210" t="s">
        <v>178</v>
      </c>
      <c r="H113" s="211">
        <v>80</v>
      </c>
      <c r="I113" s="212"/>
      <c r="J113" s="213">
        <f>ROUND(I113*H113,2)</f>
        <v>0</v>
      </c>
      <c r="K113" s="209" t="s">
        <v>918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82</v>
      </c>
      <c r="AY113" s="20" t="s">
        <v>134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302</v>
      </c>
    </row>
    <row r="114" s="2" customFormat="1" ht="24.15" customHeight="1">
      <c r="A114" s="41"/>
      <c r="B114" s="42"/>
      <c r="C114" s="207" t="s">
        <v>303</v>
      </c>
      <c r="D114" s="207" t="s">
        <v>137</v>
      </c>
      <c r="E114" s="208" t="s">
        <v>975</v>
      </c>
      <c r="F114" s="209" t="s">
        <v>976</v>
      </c>
      <c r="G114" s="210" t="s">
        <v>178</v>
      </c>
      <c r="H114" s="211">
        <v>50</v>
      </c>
      <c r="I114" s="212"/>
      <c r="J114" s="213">
        <f>ROUND(I114*H114,2)</f>
        <v>0</v>
      </c>
      <c r="K114" s="209" t="s">
        <v>918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142</v>
      </c>
      <c r="AT114" s="218" t="s">
        <v>137</v>
      </c>
      <c r="AU114" s="218" t="s">
        <v>82</v>
      </c>
      <c r="AY114" s="20" t="s">
        <v>134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142</v>
      </c>
      <c r="BM114" s="218" t="s">
        <v>306</v>
      </c>
    </row>
    <row r="115" s="2" customFormat="1" ht="24.15" customHeight="1">
      <c r="A115" s="41"/>
      <c r="B115" s="42"/>
      <c r="C115" s="207" t="s">
        <v>230</v>
      </c>
      <c r="D115" s="207" t="s">
        <v>137</v>
      </c>
      <c r="E115" s="208" t="s">
        <v>977</v>
      </c>
      <c r="F115" s="209" t="s">
        <v>978</v>
      </c>
      <c r="G115" s="210" t="s">
        <v>917</v>
      </c>
      <c r="H115" s="211">
        <v>5</v>
      </c>
      <c r="I115" s="212"/>
      <c r="J115" s="213">
        <f>ROUND(I115*H115,2)</f>
        <v>0</v>
      </c>
      <c r="K115" s="209" t="s">
        <v>918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142</v>
      </c>
      <c r="AT115" s="218" t="s">
        <v>137</v>
      </c>
      <c r="AU115" s="218" t="s">
        <v>82</v>
      </c>
      <c r="AY115" s="20" t="s">
        <v>134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142</v>
      </c>
      <c r="BM115" s="218" t="s">
        <v>311</v>
      </c>
    </row>
    <row r="116" s="2" customFormat="1" ht="16.5" customHeight="1">
      <c r="A116" s="41"/>
      <c r="B116" s="42"/>
      <c r="C116" s="207" t="s">
        <v>313</v>
      </c>
      <c r="D116" s="207" t="s">
        <v>137</v>
      </c>
      <c r="E116" s="208" t="s">
        <v>979</v>
      </c>
      <c r="F116" s="209" t="s">
        <v>980</v>
      </c>
      <c r="G116" s="210" t="s">
        <v>178</v>
      </c>
      <c r="H116" s="211">
        <v>50</v>
      </c>
      <c r="I116" s="212"/>
      <c r="J116" s="213">
        <f>ROUND(I116*H116,2)</f>
        <v>0</v>
      </c>
      <c r="K116" s="209" t="s">
        <v>918</v>
      </c>
      <c r="L116" s="47"/>
      <c r="M116" s="214" t="s">
        <v>19</v>
      </c>
      <c r="N116" s="215" t="s">
        <v>45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142</v>
      </c>
      <c r="AT116" s="218" t="s">
        <v>137</v>
      </c>
      <c r="AU116" s="218" t="s">
        <v>82</v>
      </c>
      <c r="AY116" s="20" t="s">
        <v>134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82</v>
      </c>
      <c r="BK116" s="219">
        <f>ROUND(I116*H116,2)</f>
        <v>0</v>
      </c>
      <c r="BL116" s="20" t="s">
        <v>142</v>
      </c>
      <c r="BM116" s="218" t="s">
        <v>316</v>
      </c>
    </row>
    <row r="117" s="2" customFormat="1" ht="16.5" customHeight="1">
      <c r="A117" s="41"/>
      <c r="B117" s="42"/>
      <c r="C117" s="207" t="s">
        <v>234</v>
      </c>
      <c r="D117" s="207" t="s">
        <v>137</v>
      </c>
      <c r="E117" s="208" t="s">
        <v>981</v>
      </c>
      <c r="F117" s="209" t="s">
        <v>982</v>
      </c>
      <c r="G117" s="210" t="s">
        <v>917</v>
      </c>
      <c r="H117" s="211">
        <v>1</v>
      </c>
      <c r="I117" s="212"/>
      <c r="J117" s="213">
        <f>ROUND(I117*H117,2)</f>
        <v>0</v>
      </c>
      <c r="K117" s="209" t="s">
        <v>918</v>
      </c>
      <c r="L117" s="47"/>
      <c r="M117" s="214" t="s">
        <v>19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142</v>
      </c>
      <c r="AT117" s="218" t="s">
        <v>137</v>
      </c>
      <c r="AU117" s="218" t="s">
        <v>82</v>
      </c>
      <c r="AY117" s="20" t="s">
        <v>134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142</v>
      </c>
      <c r="BM117" s="218" t="s">
        <v>320</v>
      </c>
    </row>
    <row r="118" s="2" customFormat="1" ht="24.15" customHeight="1">
      <c r="A118" s="41"/>
      <c r="B118" s="42"/>
      <c r="C118" s="207" t="s">
        <v>326</v>
      </c>
      <c r="D118" s="207" t="s">
        <v>137</v>
      </c>
      <c r="E118" s="208" t="s">
        <v>983</v>
      </c>
      <c r="F118" s="209" t="s">
        <v>984</v>
      </c>
      <c r="G118" s="210" t="s">
        <v>178</v>
      </c>
      <c r="H118" s="211">
        <v>450</v>
      </c>
      <c r="I118" s="212"/>
      <c r="J118" s="213">
        <f>ROUND(I118*H118,2)</f>
        <v>0</v>
      </c>
      <c r="K118" s="209" t="s">
        <v>918</v>
      </c>
      <c r="L118" s="47"/>
      <c r="M118" s="214" t="s">
        <v>19</v>
      </c>
      <c r="N118" s="215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142</v>
      </c>
      <c r="AT118" s="218" t="s">
        <v>137</v>
      </c>
      <c r="AU118" s="218" t="s">
        <v>82</v>
      </c>
      <c r="AY118" s="20" t="s">
        <v>134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142</v>
      </c>
      <c r="BM118" s="218" t="s">
        <v>329</v>
      </c>
    </row>
    <row r="119" s="2" customFormat="1" ht="37.8" customHeight="1">
      <c r="A119" s="41"/>
      <c r="B119" s="42"/>
      <c r="C119" s="207" t="s">
        <v>239</v>
      </c>
      <c r="D119" s="207" t="s">
        <v>137</v>
      </c>
      <c r="E119" s="208" t="s">
        <v>985</v>
      </c>
      <c r="F119" s="209" t="s">
        <v>986</v>
      </c>
      <c r="G119" s="210" t="s">
        <v>917</v>
      </c>
      <c r="H119" s="211">
        <v>1</v>
      </c>
      <c r="I119" s="212"/>
      <c r="J119" s="213">
        <f>ROUND(I119*H119,2)</f>
        <v>0</v>
      </c>
      <c r="K119" s="209" t="s">
        <v>918</v>
      </c>
      <c r="L119" s="47"/>
      <c r="M119" s="214" t="s">
        <v>19</v>
      </c>
      <c r="N119" s="215" t="s">
        <v>45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142</v>
      </c>
      <c r="AT119" s="218" t="s">
        <v>137</v>
      </c>
      <c r="AU119" s="218" t="s">
        <v>82</v>
      </c>
      <c r="AY119" s="20" t="s">
        <v>134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82</v>
      </c>
      <c r="BK119" s="219">
        <f>ROUND(I119*H119,2)</f>
        <v>0</v>
      </c>
      <c r="BL119" s="20" t="s">
        <v>142</v>
      </c>
      <c r="BM119" s="218" t="s">
        <v>335</v>
      </c>
    </row>
    <row r="120" s="2" customFormat="1" ht="21.75" customHeight="1">
      <c r="A120" s="41"/>
      <c r="B120" s="42"/>
      <c r="C120" s="207" t="s">
        <v>339</v>
      </c>
      <c r="D120" s="207" t="s">
        <v>137</v>
      </c>
      <c r="E120" s="208" t="s">
        <v>987</v>
      </c>
      <c r="F120" s="209" t="s">
        <v>988</v>
      </c>
      <c r="G120" s="210" t="s">
        <v>917</v>
      </c>
      <c r="H120" s="211">
        <v>100</v>
      </c>
      <c r="I120" s="212"/>
      <c r="J120" s="213">
        <f>ROUND(I120*H120,2)</f>
        <v>0</v>
      </c>
      <c r="K120" s="209" t="s">
        <v>918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142</v>
      </c>
      <c r="AT120" s="218" t="s">
        <v>137</v>
      </c>
      <c r="AU120" s="218" t="s">
        <v>82</v>
      </c>
      <c r="AY120" s="20" t="s">
        <v>134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142</v>
      </c>
      <c r="BM120" s="218" t="s">
        <v>342</v>
      </c>
    </row>
    <row r="121" s="2" customFormat="1" ht="24.15" customHeight="1">
      <c r="A121" s="41"/>
      <c r="B121" s="42"/>
      <c r="C121" s="207" t="s">
        <v>245</v>
      </c>
      <c r="D121" s="207" t="s">
        <v>137</v>
      </c>
      <c r="E121" s="208" t="s">
        <v>989</v>
      </c>
      <c r="F121" s="209" t="s">
        <v>990</v>
      </c>
      <c r="G121" s="210" t="s">
        <v>917</v>
      </c>
      <c r="H121" s="211">
        <v>150</v>
      </c>
      <c r="I121" s="212"/>
      <c r="J121" s="213">
        <f>ROUND(I121*H121,2)</f>
        <v>0</v>
      </c>
      <c r="K121" s="209" t="s">
        <v>918</v>
      </c>
      <c r="L121" s="47"/>
      <c r="M121" s="214" t="s">
        <v>19</v>
      </c>
      <c r="N121" s="215" t="s">
        <v>45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142</v>
      </c>
      <c r="AT121" s="218" t="s">
        <v>137</v>
      </c>
      <c r="AU121" s="218" t="s">
        <v>82</v>
      </c>
      <c r="AY121" s="20" t="s">
        <v>134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82</v>
      </c>
      <c r="BK121" s="219">
        <f>ROUND(I121*H121,2)</f>
        <v>0</v>
      </c>
      <c r="BL121" s="20" t="s">
        <v>142</v>
      </c>
      <c r="BM121" s="218" t="s">
        <v>347</v>
      </c>
    </row>
    <row r="122" s="12" customFormat="1" ht="25.92" customHeight="1">
      <c r="A122" s="12"/>
      <c r="B122" s="191"/>
      <c r="C122" s="192"/>
      <c r="D122" s="193" t="s">
        <v>73</v>
      </c>
      <c r="E122" s="194" t="s">
        <v>991</v>
      </c>
      <c r="F122" s="194" t="s">
        <v>992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SUM(P123:P124)</f>
        <v>0</v>
      </c>
      <c r="Q122" s="199"/>
      <c r="R122" s="200">
        <f>SUM(R123:R124)</f>
        <v>0</v>
      </c>
      <c r="S122" s="199"/>
      <c r="T122" s="20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82</v>
      </c>
      <c r="AT122" s="203" t="s">
        <v>73</v>
      </c>
      <c r="AU122" s="203" t="s">
        <v>74</v>
      </c>
      <c r="AY122" s="202" t="s">
        <v>134</v>
      </c>
      <c r="BK122" s="204">
        <f>SUM(BK123:BK124)</f>
        <v>0</v>
      </c>
    </row>
    <row r="123" s="2" customFormat="1" ht="44.25" customHeight="1">
      <c r="A123" s="41"/>
      <c r="B123" s="42"/>
      <c r="C123" s="207" t="s">
        <v>349</v>
      </c>
      <c r="D123" s="207" t="s">
        <v>137</v>
      </c>
      <c r="E123" s="208" t="s">
        <v>993</v>
      </c>
      <c r="F123" s="209" t="s">
        <v>994</v>
      </c>
      <c r="G123" s="210" t="s">
        <v>917</v>
      </c>
      <c r="H123" s="211">
        <v>1500</v>
      </c>
      <c r="I123" s="212"/>
      <c r="J123" s="213">
        <f>ROUND(I123*H123,2)</f>
        <v>0</v>
      </c>
      <c r="K123" s="209" t="s">
        <v>918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142</v>
      </c>
      <c r="AT123" s="218" t="s">
        <v>137</v>
      </c>
      <c r="AU123" s="218" t="s">
        <v>82</v>
      </c>
      <c r="AY123" s="20" t="s">
        <v>134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142</v>
      </c>
      <c r="BM123" s="218" t="s">
        <v>352</v>
      </c>
    </row>
    <row r="124" s="2" customFormat="1" ht="24.15" customHeight="1">
      <c r="A124" s="41"/>
      <c r="B124" s="42"/>
      <c r="C124" s="207" t="s">
        <v>251</v>
      </c>
      <c r="D124" s="207" t="s">
        <v>137</v>
      </c>
      <c r="E124" s="208" t="s">
        <v>995</v>
      </c>
      <c r="F124" s="209" t="s">
        <v>996</v>
      </c>
      <c r="G124" s="210" t="s">
        <v>917</v>
      </c>
      <c r="H124" s="211">
        <v>1500</v>
      </c>
      <c r="I124" s="212"/>
      <c r="J124" s="213">
        <f>ROUND(I124*H124,2)</f>
        <v>0</v>
      </c>
      <c r="K124" s="209" t="s">
        <v>918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142</v>
      </c>
      <c r="AT124" s="218" t="s">
        <v>137</v>
      </c>
      <c r="AU124" s="218" t="s">
        <v>82</v>
      </c>
      <c r="AY124" s="20" t="s">
        <v>134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142</v>
      </c>
      <c r="BM124" s="218" t="s">
        <v>357</v>
      </c>
    </row>
    <row r="125" s="12" customFormat="1" ht="25.92" customHeight="1">
      <c r="A125" s="12"/>
      <c r="B125" s="191"/>
      <c r="C125" s="192"/>
      <c r="D125" s="193" t="s">
        <v>73</v>
      </c>
      <c r="E125" s="194" t="s">
        <v>997</v>
      </c>
      <c r="F125" s="194" t="s">
        <v>998</v>
      </c>
      <c r="G125" s="192"/>
      <c r="H125" s="192"/>
      <c r="I125" s="195"/>
      <c r="J125" s="196">
        <f>BK125</f>
        <v>0</v>
      </c>
      <c r="K125" s="192"/>
      <c r="L125" s="197"/>
      <c r="M125" s="198"/>
      <c r="N125" s="199"/>
      <c r="O125" s="199"/>
      <c r="P125" s="200">
        <f>SUM(P126:P135)</f>
        <v>0</v>
      </c>
      <c r="Q125" s="199"/>
      <c r="R125" s="200">
        <f>SUM(R126:R135)</f>
        <v>0</v>
      </c>
      <c r="S125" s="199"/>
      <c r="T125" s="201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82</v>
      </c>
      <c r="AT125" s="203" t="s">
        <v>73</v>
      </c>
      <c r="AU125" s="203" t="s">
        <v>74</v>
      </c>
      <c r="AY125" s="202" t="s">
        <v>134</v>
      </c>
      <c r="BK125" s="204">
        <f>SUM(BK126:BK135)</f>
        <v>0</v>
      </c>
    </row>
    <row r="126" s="2" customFormat="1" ht="33" customHeight="1">
      <c r="A126" s="41"/>
      <c r="B126" s="42"/>
      <c r="C126" s="207" t="s">
        <v>361</v>
      </c>
      <c r="D126" s="207" t="s">
        <v>137</v>
      </c>
      <c r="E126" s="208" t="s">
        <v>999</v>
      </c>
      <c r="F126" s="209" t="s">
        <v>1000</v>
      </c>
      <c r="G126" s="210" t="s">
        <v>903</v>
      </c>
      <c r="H126" s="211">
        <v>40</v>
      </c>
      <c r="I126" s="212"/>
      <c r="J126" s="213">
        <f>ROUND(I126*H126,2)</f>
        <v>0</v>
      </c>
      <c r="K126" s="209" t="s">
        <v>918</v>
      </c>
      <c r="L126" s="47"/>
      <c r="M126" s="214" t="s">
        <v>19</v>
      </c>
      <c r="N126" s="215" t="s">
        <v>45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142</v>
      </c>
      <c r="AT126" s="218" t="s">
        <v>137</v>
      </c>
      <c r="AU126" s="218" t="s">
        <v>82</v>
      </c>
      <c r="AY126" s="20" t="s">
        <v>134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142</v>
      </c>
      <c r="BM126" s="218" t="s">
        <v>364</v>
      </c>
    </row>
    <row r="127" s="2" customFormat="1" ht="49.05" customHeight="1">
      <c r="A127" s="41"/>
      <c r="B127" s="42"/>
      <c r="C127" s="207" t="s">
        <v>258</v>
      </c>
      <c r="D127" s="207" t="s">
        <v>137</v>
      </c>
      <c r="E127" s="208" t="s">
        <v>1001</v>
      </c>
      <c r="F127" s="209" t="s">
        <v>1002</v>
      </c>
      <c r="G127" s="210" t="s">
        <v>917</v>
      </c>
      <c r="H127" s="211">
        <v>1</v>
      </c>
      <c r="I127" s="212"/>
      <c r="J127" s="213">
        <f>ROUND(I127*H127,2)</f>
        <v>0</v>
      </c>
      <c r="K127" s="209" t="s">
        <v>918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142</v>
      </c>
      <c r="AT127" s="218" t="s">
        <v>137</v>
      </c>
      <c r="AU127" s="218" t="s">
        <v>82</v>
      </c>
      <c r="AY127" s="20" t="s">
        <v>134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142</v>
      </c>
      <c r="BM127" s="218" t="s">
        <v>371</v>
      </c>
    </row>
    <row r="128" s="2" customFormat="1" ht="16.5" customHeight="1">
      <c r="A128" s="41"/>
      <c r="B128" s="42"/>
      <c r="C128" s="207" t="s">
        <v>377</v>
      </c>
      <c r="D128" s="207" t="s">
        <v>137</v>
      </c>
      <c r="E128" s="208" t="s">
        <v>1003</v>
      </c>
      <c r="F128" s="209" t="s">
        <v>1004</v>
      </c>
      <c r="G128" s="210" t="s">
        <v>903</v>
      </c>
      <c r="H128" s="211">
        <v>16</v>
      </c>
      <c r="I128" s="212"/>
      <c r="J128" s="213">
        <f>ROUND(I128*H128,2)</f>
        <v>0</v>
      </c>
      <c r="K128" s="209" t="s">
        <v>918</v>
      </c>
      <c r="L128" s="47"/>
      <c r="M128" s="214" t="s">
        <v>19</v>
      </c>
      <c r="N128" s="215" t="s">
        <v>45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142</v>
      </c>
      <c r="AT128" s="218" t="s">
        <v>137</v>
      </c>
      <c r="AU128" s="218" t="s">
        <v>82</v>
      </c>
      <c r="AY128" s="20" t="s">
        <v>134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82</v>
      </c>
      <c r="BK128" s="219">
        <f>ROUND(I128*H128,2)</f>
        <v>0</v>
      </c>
      <c r="BL128" s="20" t="s">
        <v>142</v>
      </c>
      <c r="BM128" s="218" t="s">
        <v>380</v>
      </c>
    </row>
    <row r="129" s="2" customFormat="1" ht="16.5" customHeight="1">
      <c r="A129" s="41"/>
      <c r="B129" s="42"/>
      <c r="C129" s="207" t="s">
        <v>263</v>
      </c>
      <c r="D129" s="207" t="s">
        <v>137</v>
      </c>
      <c r="E129" s="208" t="s">
        <v>1005</v>
      </c>
      <c r="F129" s="209" t="s">
        <v>1006</v>
      </c>
      <c r="G129" s="210" t="s">
        <v>903</v>
      </c>
      <c r="H129" s="211">
        <v>8</v>
      </c>
      <c r="I129" s="212"/>
      <c r="J129" s="213">
        <f>ROUND(I129*H129,2)</f>
        <v>0</v>
      </c>
      <c r="K129" s="209" t="s">
        <v>918</v>
      </c>
      <c r="L129" s="47"/>
      <c r="M129" s="214" t="s">
        <v>19</v>
      </c>
      <c r="N129" s="215" t="s">
        <v>45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142</v>
      </c>
      <c r="AT129" s="218" t="s">
        <v>137</v>
      </c>
      <c r="AU129" s="218" t="s">
        <v>82</v>
      </c>
      <c r="AY129" s="20" t="s">
        <v>134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82</v>
      </c>
      <c r="BK129" s="219">
        <f>ROUND(I129*H129,2)</f>
        <v>0</v>
      </c>
      <c r="BL129" s="20" t="s">
        <v>142</v>
      </c>
      <c r="BM129" s="218" t="s">
        <v>388</v>
      </c>
    </row>
    <row r="130" s="2" customFormat="1" ht="16.5" customHeight="1">
      <c r="A130" s="41"/>
      <c r="B130" s="42"/>
      <c r="C130" s="207" t="s">
        <v>392</v>
      </c>
      <c r="D130" s="207" t="s">
        <v>137</v>
      </c>
      <c r="E130" s="208" t="s">
        <v>1007</v>
      </c>
      <c r="F130" s="209" t="s">
        <v>1008</v>
      </c>
      <c r="G130" s="210" t="s">
        <v>903</v>
      </c>
      <c r="H130" s="211">
        <v>12</v>
      </c>
      <c r="I130" s="212"/>
      <c r="J130" s="213">
        <f>ROUND(I130*H130,2)</f>
        <v>0</v>
      </c>
      <c r="K130" s="209" t="s">
        <v>918</v>
      </c>
      <c r="L130" s="47"/>
      <c r="M130" s="214" t="s">
        <v>19</v>
      </c>
      <c r="N130" s="215" t="s">
        <v>45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142</v>
      </c>
      <c r="AT130" s="218" t="s">
        <v>137</v>
      </c>
      <c r="AU130" s="218" t="s">
        <v>82</v>
      </c>
      <c r="AY130" s="20" t="s">
        <v>134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82</v>
      </c>
      <c r="BK130" s="219">
        <f>ROUND(I130*H130,2)</f>
        <v>0</v>
      </c>
      <c r="BL130" s="20" t="s">
        <v>142</v>
      </c>
      <c r="BM130" s="218" t="s">
        <v>395</v>
      </c>
    </row>
    <row r="131" s="2" customFormat="1" ht="16.5" customHeight="1">
      <c r="A131" s="41"/>
      <c r="B131" s="42"/>
      <c r="C131" s="207" t="s">
        <v>268</v>
      </c>
      <c r="D131" s="207" t="s">
        <v>137</v>
      </c>
      <c r="E131" s="208" t="s">
        <v>1009</v>
      </c>
      <c r="F131" s="209" t="s">
        <v>1010</v>
      </c>
      <c r="G131" s="210" t="s">
        <v>903</v>
      </c>
      <c r="H131" s="211">
        <v>12</v>
      </c>
      <c r="I131" s="212"/>
      <c r="J131" s="213">
        <f>ROUND(I131*H131,2)</f>
        <v>0</v>
      </c>
      <c r="K131" s="209" t="s">
        <v>918</v>
      </c>
      <c r="L131" s="47"/>
      <c r="M131" s="214" t="s">
        <v>19</v>
      </c>
      <c r="N131" s="215" t="s">
        <v>45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142</v>
      </c>
      <c r="AT131" s="218" t="s">
        <v>137</v>
      </c>
      <c r="AU131" s="218" t="s">
        <v>82</v>
      </c>
      <c r="AY131" s="20" t="s">
        <v>134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82</v>
      </c>
      <c r="BK131" s="219">
        <f>ROUND(I131*H131,2)</f>
        <v>0</v>
      </c>
      <c r="BL131" s="20" t="s">
        <v>142</v>
      </c>
      <c r="BM131" s="218" t="s">
        <v>400</v>
      </c>
    </row>
    <row r="132" s="2" customFormat="1" ht="16.5" customHeight="1">
      <c r="A132" s="41"/>
      <c r="B132" s="42"/>
      <c r="C132" s="207" t="s">
        <v>403</v>
      </c>
      <c r="D132" s="207" t="s">
        <v>137</v>
      </c>
      <c r="E132" s="208" t="s">
        <v>1011</v>
      </c>
      <c r="F132" s="209" t="s">
        <v>1012</v>
      </c>
      <c r="G132" s="210" t="s">
        <v>903</v>
      </c>
      <c r="H132" s="211">
        <v>6</v>
      </c>
      <c r="I132" s="212"/>
      <c r="J132" s="213">
        <f>ROUND(I132*H132,2)</f>
        <v>0</v>
      </c>
      <c r="K132" s="209" t="s">
        <v>918</v>
      </c>
      <c r="L132" s="47"/>
      <c r="M132" s="214" t="s">
        <v>19</v>
      </c>
      <c r="N132" s="215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142</v>
      </c>
      <c r="AT132" s="218" t="s">
        <v>137</v>
      </c>
      <c r="AU132" s="218" t="s">
        <v>82</v>
      </c>
      <c r="AY132" s="20" t="s">
        <v>134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142</v>
      </c>
      <c r="BM132" s="218" t="s">
        <v>406</v>
      </c>
    </row>
    <row r="133" s="2" customFormat="1" ht="21.75" customHeight="1">
      <c r="A133" s="41"/>
      <c r="B133" s="42"/>
      <c r="C133" s="207" t="s">
        <v>279</v>
      </c>
      <c r="D133" s="207" t="s">
        <v>137</v>
      </c>
      <c r="E133" s="208" t="s">
        <v>1013</v>
      </c>
      <c r="F133" s="209" t="s">
        <v>1014</v>
      </c>
      <c r="G133" s="210" t="s">
        <v>903</v>
      </c>
      <c r="H133" s="211">
        <v>4</v>
      </c>
      <c r="I133" s="212"/>
      <c r="J133" s="213">
        <f>ROUND(I133*H133,2)</f>
        <v>0</v>
      </c>
      <c r="K133" s="209" t="s">
        <v>918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142</v>
      </c>
      <c r="AT133" s="218" t="s">
        <v>137</v>
      </c>
      <c r="AU133" s="218" t="s">
        <v>82</v>
      </c>
      <c r="AY133" s="20" t="s">
        <v>134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142</v>
      </c>
      <c r="BM133" s="218" t="s">
        <v>428</v>
      </c>
    </row>
    <row r="134" s="2" customFormat="1" ht="16.5" customHeight="1">
      <c r="A134" s="41"/>
      <c r="B134" s="42"/>
      <c r="C134" s="207" t="s">
        <v>414</v>
      </c>
      <c r="D134" s="207" t="s">
        <v>137</v>
      </c>
      <c r="E134" s="208" t="s">
        <v>1015</v>
      </c>
      <c r="F134" s="209" t="s">
        <v>1016</v>
      </c>
      <c r="G134" s="210" t="s">
        <v>589</v>
      </c>
      <c r="H134" s="211">
        <v>1</v>
      </c>
      <c r="I134" s="212"/>
      <c r="J134" s="213">
        <f>ROUND(I134*H134,2)</f>
        <v>0</v>
      </c>
      <c r="K134" s="209" t="s">
        <v>918</v>
      </c>
      <c r="L134" s="47"/>
      <c r="M134" s="214" t="s">
        <v>19</v>
      </c>
      <c r="N134" s="215" t="s">
        <v>45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142</v>
      </c>
      <c r="AT134" s="218" t="s">
        <v>137</v>
      </c>
      <c r="AU134" s="218" t="s">
        <v>82</v>
      </c>
      <c r="AY134" s="20" t="s">
        <v>134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82</v>
      </c>
      <c r="BK134" s="219">
        <f>ROUND(I134*H134,2)</f>
        <v>0</v>
      </c>
      <c r="BL134" s="20" t="s">
        <v>142</v>
      </c>
      <c r="BM134" s="218" t="s">
        <v>408</v>
      </c>
    </row>
    <row r="135" s="2" customFormat="1" ht="16.5" customHeight="1">
      <c r="A135" s="41"/>
      <c r="B135" s="42"/>
      <c r="C135" s="207" t="s">
        <v>282</v>
      </c>
      <c r="D135" s="207" t="s">
        <v>137</v>
      </c>
      <c r="E135" s="208" t="s">
        <v>1017</v>
      </c>
      <c r="F135" s="209" t="s">
        <v>1018</v>
      </c>
      <c r="G135" s="210" t="s">
        <v>589</v>
      </c>
      <c r="H135" s="211">
        <v>1</v>
      </c>
      <c r="I135" s="212"/>
      <c r="J135" s="213">
        <f>ROUND(I135*H135,2)</f>
        <v>0</v>
      </c>
      <c r="K135" s="209" t="s">
        <v>918</v>
      </c>
      <c r="L135" s="47"/>
      <c r="M135" s="284" t="s">
        <v>19</v>
      </c>
      <c r="N135" s="285" t="s">
        <v>45</v>
      </c>
      <c r="O135" s="286"/>
      <c r="P135" s="287">
        <f>O135*H135</f>
        <v>0</v>
      </c>
      <c r="Q135" s="287">
        <v>0</v>
      </c>
      <c r="R135" s="287">
        <f>Q135*H135</f>
        <v>0</v>
      </c>
      <c r="S135" s="287">
        <v>0</v>
      </c>
      <c r="T135" s="28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142</v>
      </c>
      <c r="AT135" s="218" t="s">
        <v>137</v>
      </c>
      <c r="AU135" s="218" t="s">
        <v>82</v>
      </c>
      <c r="AY135" s="20" t="s">
        <v>134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142</v>
      </c>
      <c r="BM135" s="218" t="s">
        <v>436</v>
      </c>
    </row>
    <row r="136" s="2" customFormat="1" ht="6.96" customHeight="1">
      <c r="A136" s="41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7"/>
      <c r="M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</sheetData>
  <sheetProtection sheet="1" autoFilter="0" formatColumns="0" formatRows="0" objects="1" scenarios="1" spinCount="100000" saltValue="/HC7JoQH3oxGkn5CSDjcXIY62HZlrFxjBNqusgWDXyMk9ftCnNtDuCoIMZf6itgpDmD1h+k8nJCgMNTpjcyLDQ==" hashValue="vPKa49zgrPx5HrxEZIB1T79RMgMxYNYASQ2U7B4ZVXY01NpWsxiQ/gTXjkIcAiDmpxzmVcBrvtuCkXrzYeXlFA==" algorithmName="SHA-512" password="CC35"/>
  <autoFilter ref="C82:K13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Kofola Music Clubu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1019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37</v>
      </c>
      <c r="G12" s="41"/>
      <c r="H12" s="41"/>
      <c r="I12" s="135" t="s">
        <v>23</v>
      </c>
      <c r="J12" s="140" t="str">
        <f>'Rekapitulace stavby'!AN8</f>
        <v>27. 11. 2024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>00296139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Krnov</v>
      </c>
      <c r="F15" s="41"/>
      <c r="G15" s="41"/>
      <c r="H15" s="41"/>
      <c r="I15" s="135" t="s">
        <v>29</v>
      </c>
      <c r="J15" s="139" t="str">
        <f>IF('Rekapitulace stavby'!AN11="","",'Rekapitulace stavby'!AN11)</f>
        <v>CZ00296139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Karel Grygera, Podvihov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ROUND((SUM(BE85:BE131)),  2)</f>
        <v>0</v>
      </c>
      <c r="G33" s="41"/>
      <c r="H33" s="41"/>
      <c r="I33" s="151">
        <v>0.20999999999999999</v>
      </c>
      <c r="J33" s="150">
        <f>ROUND(((SUM(BE85:BE131))*I33),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ROUND((SUM(BF85:BF131)),  2)</f>
        <v>0</v>
      </c>
      <c r="G34" s="41"/>
      <c r="H34" s="41"/>
      <c r="I34" s="151">
        <v>0.12</v>
      </c>
      <c r="J34" s="150">
        <f>ROUND(((SUM(BF85:BF131))*I34),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ROUND((SUM(BG85:BG131)),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ROUND((SUM(BH85:BH131)),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ROUND((SUM(BI85:BI131)),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Kofola Music Clubu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rozpočtové...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27. 11. 2024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Krnov</v>
      </c>
      <c r="G54" s="43"/>
      <c r="H54" s="43"/>
      <c r="I54" s="35" t="s">
        <v>33</v>
      </c>
      <c r="J54" s="39" t="str">
        <f>E21</f>
        <v>Ing. Karel Grygera, Podvihov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1020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1021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1022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1023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1024</v>
      </c>
      <c r="E64" s="177"/>
      <c r="F64" s="177"/>
      <c r="G64" s="177"/>
      <c r="H64" s="177"/>
      <c r="I64" s="177"/>
      <c r="J64" s="178">
        <f>J119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1025</v>
      </c>
      <c r="E65" s="177"/>
      <c r="F65" s="177"/>
      <c r="G65" s="177"/>
      <c r="H65" s="177"/>
      <c r="I65" s="177"/>
      <c r="J65" s="178">
        <f>J126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119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Kofola Music Clubu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VRN - Vedlejší rozpočtové...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27. 11. 2024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25</v>
      </c>
      <c r="D81" s="43"/>
      <c r="E81" s="43"/>
      <c r="F81" s="30" t="str">
        <f>E15</f>
        <v>Město Krnov</v>
      </c>
      <c r="G81" s="43"/>
      <c r="H81" s="43"/>
      <c r="I81" s="35" t="s">
        <v>33</v>
      </c>
      <c r="J81" s="39" t="str">
        <f>E21</f>
        <v>Ing. Karel Grygera, Podvihov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36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120</v>
      </c>
      <c r="D84" s="183" t="s">
        <v>59</v>
      </c>
      <c r="E84" s="183" t="s">
        <v>55</v>
      </c>
      <c r="F84" s="183" t="s">
        <v>56</v>
      </c>
      <c r="G84" s="183" t="s">
        <v>121</v>
      </c>
      <c r="H84" s="183" t="s">
        <v>122</v>
      </c>
      <c r="I84" s="183" t="s">
        <v>123</v>
      </c>
      <c r="J84" s="183" t="s">
        <v>96</v>
      </c>
      <c r="K84" s="184" t="s">
        <v>124</v>
      </c>
      <c r="L84" s="185"/>
      <c r="M84" s="95" t="s">
        <v>19</v>
      </c>
      <c r="N84" s="96" t="s">
        <v>44</v>
      </c>
      <c r="O84" s="96" t="s">
        <v>125</v>
      </c>
      <c r="P84" s="96" t="s">
        <v>126</v>
      </c>
      <c r="Q84" s="96" t="s">
        <v>127</v>
      </c>
      <c r="R84" s="96" t="s">
        <v>128</v>
      </c>
      <c r="S84" s="96" t="s">
        <v>129</v>
      </c>
      <c r="T84" s="97" t="s">
        <v>130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131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97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73</v>
      </c>
      <c r="E86" s="194" t="s">
        <v>88</v>
      </c>
      <c r="F86" s="194" t="s">
        <v>1026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P87+P98+P112+P119+P126</f>
        <v>0</v>
      </c>
      <c r="Q86" s="199"/>
      <c r="R86" s="200">
        <f>R87+R98+R112+R119+R126</f>
        <v>0</v>
      </c>
      <c r="S86" s="199"/>
      <c r="T86" s="201">
        <f>T87+T98+T112+T119+T126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163</v>
      </c>
      <c r="AT86" s="203" t="s">
        <v>73</v>
      </c>
      <c r="AU86" s="203" t="s">
        <v>74</v>
      </c>
      <c r="AY86" s="202" t="s">
        <v>134</v>
      </c>
      <c r="BK86" s="204">
        <f>BK87+BK98+BK112+BK119+BK126</f>
        <v>0</v>
      </c>
    </row>
    <row r="87" s="12" customFormat="1" ht="22.8" customHeight="1">
      <c r="A87" s="12"/>
      <c r="B87" s="191"/>
      <c r="C87" s="192"/>
      <c r="D87" s="193" t="s">
        <v>73</v>
      </c>
      <c r="E87" s="205" t="s">
        <v>1027</v>
      </c>
      <c r="F87" s="205" t="s">
        <v>1028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SUM(P88:P97)</f>
        <v>0</v>
      </c>
      <c r="Q87" s="199"/>
      <c r="R87" s="200">
        <f>SUM(R88:R97)</f>
        <v>0</v>
      </c>
      <c r="S87" s="199"/>
      <c r="T87" s="201">
        <f>SUM(T88:T97)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163</v>
      </c>
      <c r="AT87" s="203" t="s">
        <v>73</v>
      </c>
      <c r="AU87" s="203" t="s">
        <v>82</v>
      </c>
      <c r="AY87" s="202" t="s">
        <v>134</v>
      </c>
      <c r="BK87" s="204">
        <f>SUM(BK88:BK97)</f>
        <v>0</v>
      </c>
    </row>
    <row r="88" s="2" customFormat="1" ht="16.5" customHeight="1">
      <c r="A88" s="41"/>
      <c r="B88" s="42"/>
      <c r="C88" s="207" t="s">
        <v>82</v>
      </c>
      <c r="D88" s="207" t="s">
        <v>137</v>
      </c>
      <c r="E88" s="208" t="s">
        <v>1029</v>
      </c>
      <c r="F88" s="209" t="s">
        <v>1030</v>
      </c>
      <c r="G88" s="210" t="s">
        <v>589</v>
      </c>
      <c r="H88" s="211">
        <v>1</v>
      </c>
      <c r="I88" s="212"/>
      <c r="J88" s="213">
        <f>ROUND(I88*H88,2)</f>
        <v>0</v>
      </c>
      <c r="K88" s="209" t="s">
        <v>1031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142</v>
      </c>
      <c r="AT88" s="218" t="s">
        <v>137</v>
      </c>
      <c r="AU88" s="218" t="s">
        <v>84</v>
      </c>
      <c r="AY88" s="20" t="s">
        <v>134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142</v>
      </c>
      <c r="BM88" s="218" t="s">
        <v>84</v>
      </c>
    </row>
    <row r="89" s="2" customFormat="1">
      <c r="A89" s="41"/>
      <c r="B89" s="42"/>
      <c r="C89" s="43"/>
      <c r="D89" s="220" t="s">
        <v>143</v>
      </c>
      <c r="E89" s="43"/>
      <c r="F89" s="221" t="s">
        <v>1032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143</v>
      </c>
      <c r="AU89" s="20" t="s">
        <v>84</v>
      </c>
    </row>
    <row r="90" s="13" customFormat="1">
      <c r="A90" s="13"/>
      <c r="B90" s="225"/>
      <c r="C90" s="226"/>
      <c r="D90" s="227" t="s">
        <v>145</v>
      </c>
      <c r="E90" s="228" t="s">
        <v>19</v>
      </c>
      <c r="F90" s="229" t="s">
        <v>1033</v>
      </c>
      <c r="G90" s="226"/>
      <c r="H90" s="228" t="s">
        <v>19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145</v>
      </c>
      <c r="AU90" s="235" t="s">
        <v>84</v>
      </c>
      <c r="AV90" s="13" t="s">
        <v>82</v>
      </c>
      <c r="AW90" s="13" t="s">
        <v>35</v>
      </c>
      <c r="AX90" s="13" t="s">
        <v>74</v>
      </c>
      <c r="AY90" s="235" t="s">
        <v>134</v>
      </c>
    </row>
    <row r="91" s="14" customFormat="1">
      <c r="A91" s="14"/>
      <c r="B91" s="236"/>
      <c r="C91" s="237"/>
      <c r="D91" s="227" t="s">
        <v>145</v>
      </c>
      <c r="E91" s="238" t="s">
        <v>19</v>
      </c>
      <c r="F91" s="239" t="s">
        <v>82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145</v>
      </c>
      <c r="AU91" s="246" t="s">
        <v>84</v>
      </c>
      <c r="AV91" s="14" t="s">
        <v>84</v>
      </c>
      <c r="AW91" s="14" t="s">
        <v>35</v>
      </c>
      <c r="AX91" s="14" t="s">
        <v>74</v>
      </c>
      <c r="AY91" s="246" t="s">
        <v>134</v>
      </c>
    </row>
    <row r="92" s="15" customFormat="1">
      <c r="A92" s="15"/>
      <c r="B92" s="247"/>
      <c r="C92" s="248"/>
      <c r="D92" s="227" t="s">
        <v>145</v>
      </c>
      <c r="E92" s="249" t="s">
        <v>19</v>
      </c>
      <c r="F92" s="250" t="s">
        <v>150</v>
      </c>
      <c r="G92" s="248"/>
      <c r="H92" s="251">
        <v>1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7" t="s">
        <v>145</v>
      </c>
      <c r="AU92" s="257" t="s">
        <v>84</v>
      </c>
      <c r="AV92" s="15" t="s">
        <v>142</v>
      </c>
      <c r="AW92" s="15" t="s">
        <v>35</v>
      </c>
      <c r="AX92" s="15" t="s">
        <v>82</v>
      </c>
      <c r="AY92" s="257" t="s">
        <v>134</v>
      </c>
    </row>
    <row r="93" s="2" customFormat="1" ht="16.5" customHeight="1">
      <c r="A93" s="41"/>
      <c r="B93" s="42"/>
      <c r="C93" s="207" t="s">
        <v>84</v>
      </c>
      <c r="D93" s="207" t="s">
        <v>137</v>
      </c>
      <c r="E93" s="208" t="s">
        <v>1034</v>
      </c>
      <c r="F93" s="209" t="s">
        <v>1035</v>
      </c>
      <c r="G93" s="210" t="s">
        <v>589</v>
      </c>
      <c r="H93" s="211">
        <v>1</v>
      </c>
      <c r="I93" s="212"/>
      <c r="J93" s="213">
        <f>ROUND(I93*H93,2)</f>
        <v>0</v>
      </c>
      <c r="K93" s="209" t="s">
        <v>1031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142</v>
      </c>
      <c r="AT93" s="218" t="s">
        <v>137</v>
      </c>
      <c r="AU93" s="218" t="s">
        <v>84</v>
      </c>
      <c r="AY93" s="20" t="s">
        <v>134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142</v>
      </c>
      <c r="BM93" s="218" t="s">
        <v>142</v>
      </c>
    </row>
    <row r="94" s="2" customFormat="1">
      <c r="A94" s="41"/>
      <c r="B94" s="42"/>
      <c r="C94" s="43"/>
      <c r="D94" s="220" t="s">
        <v>143</v>
      </c>
      <c r="E94" s="43"/>
      <c r="F94" s="221" t="s">
        <v>1036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143</v>
      </c>
      <c r="AU94" s="20" t="s">
        <v>84</v>
      </c>
    </row>
    <row r="95" s="13" customFormat="1">
      <c r="A95" s="13"/>
      <c r="B95" s="225"/>
      <c r="C95" s="226"/>
      <c r="D95" s="227" t="s">
        <v>145</v>
      </c>
      <c r="E95" s="228" t="s">
        <v>19</v>
      </c>
      <c r="F95" s="229" t="s">
        <v>1037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145</v>
      </c>
      <c r="AU95" s="235" t="s">
        <v>84</v>
      </c>
      <c r="AV95" s="13" t="s">
        <v>82</v>
      </c>
      <c r="AW95" s="13" t="s">
        <v>35</v>
      </c>
      <c r="AX95" s="13" t="s">
        <v>74</v>
      </c>
      <c r="AY95" s="235" t="s">
        <v>134</v>
      </c>
    </row>
    <row r="96" s="14" customFormat="1">
      <c r="A96" s="14"/>
      <c r="B96" s="236"/>
      <c r="C96" s="237"/>
      <c r="D96" s="227" t="s">
        <v>145</v>
      </c>
      <c r="E96" s="238" t="s">
        <v>19</v>
      </c>
      <c r="F96" s="239" t="s">
        <v>82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145</v>
      </c>
      <c r="AU96" s="246" t="s">
        <v>84</v>
      </c>
      <c r="AV96" s="14" t="s">
        <v>84</v>
      </c>
      <c r="AW96" s="14" t="s">
        <v>35</v>
      </c>
      <c r="AX96" s="14" t="s">
        <v>74</v>
      </c>
      <c r="AY96" s="246" t="s">
        <v>134</v>
      </c>
    </row>
    <row r="97" s="15" customFormat="1">
      <c r="A97" s="15"/>
      <c r="B97" s="247"/>
      <c r="C97" s="248"/>
      <c r="D97" s="227" t="s">
        <v>145</v>
      </c>
      <c r="E97" s="249" t="s">
        <v>19</v>
      </c>
      <c r="F97" s="250" t="s">
        <v>150</v>
      </c>
      <c r="G97" s="248"/>
      <c r="H97" s="251">
        <v>1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145</v>
      </c>
      <c r="AU97" s="257" t="s">
        <v>84</v>
      </c>
      <c r="AV97" s="15" t="s">
        <v>142</v>
      </c>
      <c r="AW97" s="15" t="s">
        <v>35</v>
      </c>
      <c r="AX97" s="15" t="s">
        <v>82</v>
      </c>
      <c r="AY97" s="257" t="s">
        <v>134</v>
      </c>
    </row>
    <row r="98" s="12" customFormat="1" ht="22.8" customHeight="1">
      <c r="A98" s="12"/>
      <c r="B98" s="191"/>
      <c r="C98" s="192"/>
      <c r="D98" s="193" t="s">
        <v>73</v>
      </c>
      <c r="E98" s="205" t="s">
        <v>1038</v>
      </c>
      <c r="F98" s="205" t="s">
        <v>1039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SUM(P99:P111)</f>
        <v>0</v>
      </c>
      <c r="Q98" s="199"/>
      <c r="R98" s="200">
        <f>SUM(R99:R111)</f>
        <v>0</v>
      </c>
      <c r="S98" s="199"/>
      <c r="T98" s="201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163</v>
      </c>
      <c r="AT98" s="203" t="s">
        <v>73</v>
      </c>
      <c r="AU98" s="203" t="s">
        <v>82</v>
      </c>
      <c r="AY98" s="202" t="s">
        <v>134</v>
      </c>
      <c r="BK98" s="204">
        <f>SUM(BK99:BK111)</f>
        <v>0</v>
      </c>
    </row>
    <row r="99" s="2" customFormat="1" ht="16.5" customHeight="1">
      <c r="A99" s="41"/>
      <c r="B99" s="42"/>
      <c r="C99" s="207" t="s">
        <v>135</v>
      </c>
      <c r="D99" s="207" t="s">
        <v>137</v>
      </c>
      <c r="E99" s="208" t="s">
        <v>1040</v>
      </c>
      <c r="F99" s="209" t="s">
        <v>1039</v>
      </c>
      <c r="G99" s="210" t="s">
        <v>589</v>
      </c>
      <c r="H99" s="211">
        <v>1</v>
      </c>
      <c r="I99" s="212"/>
      <c r="J99" s="213">
        <f>ROUND(I99*H99,2)</f>
        <v>0</v>
      </c>
      <c r="K99" s="209" t="s">
        <v>1031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142</v>
      </c>
      <c r="AT99" s="218" t="s">
        <v>137</v>
      </c>
      <c r="AU99" s="218" t="s">
        <v>84</v>
      </c>
      <c r="AY99" s="20" t="s">
        <v>134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142</v>
      </c>
      <c r="BM99" s="218" t="s">
        <v>159</v>
      </c>
    </row>
    <row r="100" s="2" customFormat="1">
      <c r="A100" s="41"/>
      <c r="B100" s="42"/>
      <c r="C100" s="43"/>
      <c r="D100" s="220" t="s">
        <v>143</v>
      </c>
      <c r="E100" s="43"/>
      <c r="F100" s="221" t="s">
        <v>1041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143</v>
      </c>
      <c r="AU100" s="20" t="s">
        <v>84</v>
      </c>
    </row>
    <row r="101" s="13" customFormat="1">
      <c r="A101" s="13"/>
      <c r="B101" s="225"/>
      <c r="C101" s="226"/>
      <c r="D101" s="227" t="s">
        <v>145</v>
      </c>
      <c r="E101" s="228" t="s">
        <v>19</v>
      </c>
      <c r="F101" s="229" t="s">
        <v>1042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145</v>
      </c>
      <c r="AU101" s="235" t="s">
        <v>84</v>
      </c>
      <c r="AV101" s="13" t="s">
        <v>82</v>
      </c>
      <c r="AW101" s="13" t="s">
        <v>35</v>
      </c>
      <c r="AX101" s="13" t="s">
        <v>74</v>
      </c>
      <c r="AY101" s="235" t="s">
        <v>134</v>
      </c>
    </row>
    <row r="102" s="13" customFormat="1">
      <c r="A102" s="13"/>
      <c r="B102" s="225"/>
      <c r="C102" s="226"/>
      <c r="D102" s="227" t="s">
        <v>145</v>
      </c>
      <c r="E102" s="228" t="s">
        <v>19</v>
      </c>
      <c r="F102" s="229" t="s">
        <v>1043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145</v>
      </c>
      <c r="AU102" s="235" t="s">
        <v>84</v>
      </c>
      <c r="AV102" s="13" t="s">
        <v>82</v>
      </c>
      <c r="AW102" s="13" t="s">
        <v>35</v>
      </c>
      <c r="AX102" s="13" t="s">
        <v>74</v>
      </c>
      <c r="AY102" s="235" t="s">
        <v>134</v>
      </c>
    </row>
    <row r="103" s="13" customFormat="1">
      <c r="A103" s="13"/>
      <c r="B103" s="225"/>
      <c r="C103" s="226"/>
      <c r="D103" s="227" t="s">
        <v>145</v>
      </c>
      <c r="E103" s="228" t="s">
        <v>19</v>
      </c>
      <c r="F103" s="229" t="s">
        <v>1044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145</v>
      </c>
      <c r="AU103" s="235" t="s">
        <v>84</v>
      </c>
      <c r="AV103" s="13" t="s">
        <v>82</v>
      </c>
      <c r="AW103" s="13" t="s">
        <v>35</v>
      </c>
      <c r="AX103" s="13" t="s">
        <v>74</v>
      </c>
      <c r="AY103" s="235" t="s">
        <v>134</v>
      </c>
    </row>
    <row r="104" s="13" customFormat="1">
      <c r="A104" s="13"/>
      <c r="B104" s="225"/>
      <c r="C104" s="226"/>
      <c r="D104" s="227" t="s">
        <v>145</v>
      </c>
      <c r="E104" s="228" t="s">
        <v>19</v>
      </c>
      <c r="F104" s="229" t="s">
        <v>1045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145</v>
      </c>
      <c r="AU104" s="235" t="s">
        <v>84</v>
      </c>
      <c r="AV104" s="13" t="s">
        <v>82</v>
      </c>
      <c r="AW104" s="13" t="s">
        <v>35</v>
      </c>
      <c r="AX104" s="13" t="s">
        <v>74</v>
      </c>
      <c r="AY104" s="235" t="s">
        <v>134</v>
      </c>
    </row>
    <row r="105" s="13" customFormat="1">
      <c r="A105" s="13"/>
      <c r="B105" s="225"/>
      <c r="C105" s="226"/>
      <c r="D105" s="227" t="s">
        <v>145</v>
      </c>
      <c r="E105" s="228" t="s">
        <v>19</v>
      </c>
      <c r="F105" s="229" t="s">
        <v>1046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145</v>
      </c>
      <c r="AU105" s="235" t="s">
        <v>84</v>
      </c>
      <c r="AV105" s="13" t="s">
        <v>82</v>
      </c>
      <c r="AW105" s="13" t="s">
        <v>35</v>
      </c>
      <c r="AX105" s="13" t="s">
        <v>74</v>
      </c>
      <c r="AY105" s="235" t="s">
        <v>134</v>
      </c>
    </row>
    <row r="106" s="13" customFormat="1">
      <c r="A106" s="13"/>
      <c r="B106" s="225"/>
      <c r="C106" s="226"/>
      <c r="D106" s="227" t="s">
        <v>145</v>
      </c>
      <c r="E106" s="228" t="s">
        <v>19</v>
      </c>
      <c r="F106" s="229" t="s">
        <v>1047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84</v>
      </c>
      <c r="AV106" s="13" t="s">
        <v>82</v>
      </c>
      <c r="AW106" s="13" t="s">
        <v>35</v>
      </c>
      <c r="AX106" s="13" t="s">
        <v>74</v>
      </c>
      <c r="AY106" s="235" t="s">
        <v>134</v>
      </c>
    </row>
    <row r="107" s="13" customFormat="1">
      <c r="A107" s="13"/>
      <c r="B107" s="225"/>
      <c r="C107" s="226"/>
      <c r="D107" s="227" t="s">
        <v>145</v>
      </c>
      <c r="E107" s="228" t="s">
        <v>19</v>
      </c>
      <c r="F107" s="229" t="s">
        <v>1048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134</v>
      </c>
    </row>
    <row r="108" s="13" customFormat="1">
      <c r="A108" s="13"/>
      <c r="B108" s="225"/>
      <c r="C108" s="226"/>
      <c r="D108" s="227" t="s">
        <v>145</v>
      </c>
      <c r="E108" s="228" t="s">
        <v>19</v>
      </c>
      <c r="F108" s="229" t="s">
        <v>1049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145</v>
      </c>
      <c r="AU108" s="235" t="s">
        <v>84</v>
      </c>
      <c r="AV108" s="13" t="s">
        <v>82</v>
      </c>
      <c r="AW108" s="13" t="s">
        <v>35</v>
      </c>
      <c r="AX108" s="13" t="s">
        <v>74</v>
      </c>
      <c r="AY108" s="235" t="s">
        <v>134</v>
      </c>
    </row>
    <row r="109" s="13" customFormat="1">
      <c r="A109" s="13"/>
      <c r="B109" s="225"/>
      <c r="C109" s="226"/>
      <c r="D109" s="227" t="s">
        <v>145</v>
      </c>
      <c r="E109" s="228" t="s">
        <v>19</v>
      </c>
      <c r="F109" s="229" t="s">
        <v>1050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145</v>
      </c>
      <c r="AU109" s="235" t="s">
        <v>84</v>
      </c>
      <c r="AV109" s="13" t="s">
        <v>82</v>
      </c>
      <c r="AW109" s="13" t="s">
        <v>35</v>
      </c>
      <c r="AX109" s="13" t="s">
        <v>74</v>
      </c>
      <c r="AY109" s="235" t="s">
        <v>134</v>
      </c>
    </row>
    <row r="110" s="14" customFormat="1">
      <c r="A110" s="14"/>
      <c r="B110" s="236"/>
      <c r="C110" s="237"/>
      <c r="D110" s="227" t="s">
        <v>145</v>
      </c>
      <c r="E110" s="238" t="s">
        <v>19</v>
      </c>
      <c r="F110" s="239" t="s">
        <v>82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134</v>
      </c>
    </row>
    <row r="111" s="15" customFormat="1">
      <c r="A111" s="15"/>
      <c r="B111" s="247"/>
      <c r="C111" s="248"/>
      <c r="D111" s="227" t="s">
        <v>145</v>
      </c>
      <c r="E111" s="249" t="s">
        <v>19</v>
      </c>
      <c r="F111" s="250" t="s">
        <v>150</v>
      </c>
      <c r="G111" s="248"/>
      <c r="H111" s="251">
        <v>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145</v>
      </c>
      <c r="AU111" s="257" t="s">
        <v>84</v>
      </c>
      <c r="AV111" s="15" t="s">
        <v>142</v>
      </c>
      <c r="AW111" s="15" t="s">
        <v>35</v>
      </c>
      <c r="AX111" s="15" t="s">
        <v>82</v>
      </c>
      <c r="AY111" s="257" t="s">
        <v>134</v>
      </c>
    </row>
    <row r="112" s="12" customFormat="1" ht="22.8" customHeight="1">
      <c r="A112" s="12"/>
      <c r="B112" s="191"/>
      <c r="C112" s="192"/>
      <c r="D112" s="193" t="s">
        <v>73</v>
      </c>
      <c r="E112" s="205" t="s">
        <v>1051</v>
      </c>
      <c r="F112" s="205" t="s">
        <v>1052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SUM(P113:P118)</f>
        <v>0</v>
      </c>
      <c r="Q112" s="199"/>
      <c r="R112" s="200">
        <f>SUM(R113:R118)</f>
        <v>0</v>
      </c>
      <c r="S112" s="199"/>
      <c r="T112" s="201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163</v>
      </c>
      <c r="AT112" s="203" t="s">
        <v>73</v>
      </c>
      <c r="AU112" s="203" t="s">
        <v>82</v>
      </c>
      <c r="AY112" s="202" t="s">
        <v>134</v>
      </c>
      <c r="BK112" s="204">
        <f>SUM(BK113:BK118)</f>
        <v>0</v>
      </c>
    </row>
    <row r="113" s="2" customFormat="1" ht="16.5" customHeight="1">
      <c r="A113" s="41"/>
      <c r="B113" s="42"/>
      <c r="C113" s="207" t="s">
        <v>142</v>
      </c>
      <c r="D113" s="207" t="s">
        <v>137</v>
      </c>
      <c r="E113" s="208" t="s">
        <v>1053</v>
      </c>
      <c r="F113" s="209" t="s">
        <v>1054</v>
      </c>
      <c r="G113" s="210" t="s">
        <v>589</v>
      </c>
      <c r="H113" s="211">
        <v>1</v>
      </c>
      <c r="I113" s="212"/>
      <c r="J113" s="213">
        <f>ROUND(I113*H113,2)</f>
        <v>0</v>
      </c>
      <c r="K113" s="209" t="s">
        <v>1031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142</v>
      </c>
      <c r="AT113" s="218" t="s">
        <v>137</v>
      </c>
      <c r="AU113" s="218" t="s">
        <v>84</v>
      </c>
      <c r="AY113" s="20" t="s">
        <v>134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142</v>
      </c>
      <c r="BM113" s="218" t="s">
        <v>158</v>
      </c>
    </row>
    <row r="114" s="2" customFormat="1">
      <c r="A114" s="41"/>
      <c r="B114" s="42"/>
      <c r="C114" s="43"/>
      <c r="D114" s="220" t="s">
        <v>143</v>
      </c>
      <c r="E114" s="43"/>
      <c r="F114" s="221" t="s">
        <v>1055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143</v>
      </c>
      <c r="AU114" s="20" t="s">
        <v>84</v>
      </c>
    </row>
    <row r="115" s="13" customFormat="1">
      <c r="A115" s="13"/>
      <c r="B115" s="225"/>
      <c r="C115" s="226"/>
      <c r="D115" s="227" t="s">
        <v>145</v>
      </c>
      <c r="E115" s="228" t="s">
        <v>19</v>
      </c>
      <c r="F115" s="229" t="s">
        <v>1056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145</v>
      </c>
      <c r="AU115" s="235" t="s">
        <v>84</v>
      </c>
      <c r="AV115" s="13" t="s">
        <v>82</v>
      </c>
      <c r="AW115" s="13" t="s">
        <v>35</v>
      </c>
      <c r="AX115" s="13" t="s">
        <v>74</v>
      </c>
      <c r="AY115" s="235" t="s">
        <v>134</v>
      </c>
    </row>
    <row r="116" s="13" customFormat="1">
      <c r="A116" s="13"/>
      <c r="B116" s="225"/>
      <c r="C116" s="226"/>
      <c r="D116" s="227" t="s">
        <v>145</v>
      </c>
      <c r="E116" s="228" t="s">
        <v>19</v>
      </c>
      <c r="F116" s="229" t="s">
        <v>1057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145</v>
      </c>
      <c r="AU116" s="235" t="s">
        <v>84</v>
      </c>
      <c r="AV116" s="13" t="s">
        <v>82</v>
      </c>
      <c r="AW116" s="13" t="s">
        <v>35</v>
      </c>
      <c r="AX116" s="13" t="s">
        <v>74</v>
      </c>
      <c r="AY116" s="235" t="s">
        <v>134</v>
      </c>
    </row>
    <row r="117" s="14" customFormat="1">
      <c r="A117" s="14"/>
      <c r="B117" s="236"/>
      <c r="C117" s="237"/>
      <c r="D117" s="227" t="s">
        <v>145</v>
      </c>
      <c r="E117" s="238" t="s">
        <v>19</v>
      </c>
      <c r="F117" s="239" t="s">
        <v>82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145</v>
      </c>
      <c r="AU117" s="246" t="s">
        <v>84</v>
      </c>
      <c r="AV117" s="14" t="s">
        <v>84</v>
      </c>
      <c r="AW117" s="14" t="s">
        <v>35</v>
      </c>
      <c r="AX117" s="14" t="s">
        <v>74</v>
      </c>
      <c r="AY117" s="246" t="s">
        <v>134</v>
      </c>
    </row>
    <row r="118" s="15" customFormat="1">
      <c r="A118" s="15"/>
      <c r="B118" s="247"/>
      <c r="C118" s="248"/>
      <c r="D118" s="227" t="s">
        <v>145</v>
      </c>
      <c r="E118" s="249" t="s">
        <v>19</v>
      </c>
      <c r="F118" s="250" t="s">
        <v>150</v>
      </c>
      <c r="G118" s="248"/>
      <c r="H118" s="251">
        <v>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145</v>
      </c>
      <c r="AU118" s="257" t="s">
        <v>84</v>
      </c>
      <c r="AV118" s="15" t="s">
        <v>142</v>
      </c>
      <c r="AW118" s="15" t="s">
        <v>35</v>
      </c>
      <c r="AX118" s="15" t="s">
        <v>82</v>
      </c>
      <c r="AY118" s="257" t="s">
        <v>134</v>
      </c>
    </row>
    <row r="119" s="12" customFormat="1" ht="22.8" customHeight="1">
      <c r="A119" s="12"/>
      <c r="B119" s="191"/>
      <c r="C119" s="192"/>
      <c r="D119" s="193" t="s">
        <v>73</v>
      </c>
      <c r="E119" s="205" t="s">
        <v>1058</v>
      </c>
      <c r="F119" s="205" t="s">
        <v>1059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SUM(P120:P125)</f>
        <v>0</v>
      </c>
      <c r="Q119" s="199"/>
      <c r="R119" s="200">
        <f>SUM(R120:R125)</f>
        <v>0</v>
      </c>
      <c r="S119" s="199"/>
      <c r="T119" s="201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163</v>
      </c>
      <c r="AT119" s="203" t="s">
        <v>73</v>
      </c>
      <c r="AU119" s="203" t="s">
        <v>82</v>
      </c>
      <c r="AY119" s="202" t="s">
        <v>134</v>
      </c>
      <c r="BK119" s="204">
        <f>SUM(BK120:BK125)</f>
        <v>0</v>
      </c>
    </row>
    <row r="120" s="2" customFormat="1" ht="16.5" customHeight="1">
      <c r="A120" s="41"/>
      <c r="B120" s="42"/>
      <c r="C120" s="207" t="s">
        <v>163</v>
      </c>
      <c r="D120" s="207" t="s">
        <v>137</v>
      </c>
      <c r="E120" s="208" t="s">
        <v>1060</v>
      </c>
      <c r="F120" s="209" t="s">
        <v>1061</v>
      </c>
      <c r="G120" s="210" t="s">
        <v>589</v>
      </c>
      <c r="H120" s="211">
        <v>1</v>
      </c>
      <c r="I120" s="212"/>
      <c r="J120" s="213">
        <f>ROUND(I120*H120,2)</f>
        <v>0</v>
      </c>
      <c r="K120" s="209" t="s">
        <v>1031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142</v>
      </c>
      <c r="AT120" s="218" t="s">
        <v>137</v>
      </c>
      <c r="AU120" s="218" t="s">
        <v>84</v>
      </c>
      <c r="AY120" s="20" t="s">
        <v>134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142</v>
      </c>
      <c r="BM120" s="218" t="s">
        <v>167</v>
      </c>
    </row>
    <row r="121" s="2" customFormat="1">
      <c r="A121" s="41"/>
      <c r="B121" s="42"/>
      <c r="C121" s="43"/>
      <c r="D121" s="220" t="s">
        <v>143</v>
      </c>
      <c r="E121" s="43"/>
      <c r="F121" s="221" t="s">
        <v>1062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143</v>
      </c>
      <c r="AU121" s="20" t="s">
        <v>84</v>
      </c>
    </row>
    <row r="122" s="13" customFormat="1">
      <c r="A122" s="13"/>
      <c r="B122" s="225"/>
      <c r="C122" s="226"/>
      <c r="D122" s="227" t="s">
        <v>145</v>
      </c>
      <c r="E122" s="228" t="s">
        <v>19</v>
      </c>
      <c r="F122" s="229" t="s">
        <v>1063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145</v>
      </c>
      <c r="AU122" s="235" t="s">
        <v>84</v>
      </c>
      <c r="AV122" s="13" t="s">
        <v>82</v>
      </c>
      <c r="AW122" s="13" t="s">
        <v>35</v>
      </c>
      <c r="AX122" s="13" t="s">
        <v>74</v>
      </c>
      <c r="AY122" s="235" t="s">
        <v>134</v>
      </c>
    </row>
    <row r="123" s="13" customFormat="1">
      <c r="A123" s="13"/>
      <c r="B123" s="225"/>
      <c r="C123" s="226"/>
      <c r="D123" s="227" t="s">
        <v>145</v>
      </c>
      <c r="E123" s="228" t="s">
        <v>19</v>
      </c>
      <c r="F123" s="229" t="s">
        <v>1064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145</v>
      </c>
      <c r="AU123" s="235" t="s">
        <v>84</v>
      </c>
      <c r="AV123" s="13" t="s">
        <v>82</v>
      </c>
      <c r="AW123" s="13" t="s">
        <v>35</v>
      </c>
      <c r="AX123" s="13" t="s">
        <v>74</v>
      </c>
      <c r="AY123" s="235" t="s">
        <v>134</v>
      </c>
    </row>
    <row r="124" s="14" customFormat="1">
      <c r="A124" s="14"/>
      <c r="B124" s="236"/>
      <c r="C124" s="237"/>
      <c r="D124" s="227" t="s">
        <v>145</v>
      </c>
      <c r="E124" s="238" t="s">
        <v>19</v>
      </c>
      <c r="F124" s="239" t="s">
        <v>82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145</v>
      </c>
      <c r="AU124" s="246" t="s">
        <v>84</v>
      </c>
      <c r="AV124" s="14" t="s">
        <v>84</v>
      </c>
      <c r="AW124" s="14" t="s">
        <v>35</v>
      </c>
      <c r="AX124" s="14" t="s">
        <v>74</v>
      </c>
      <c r="AY124" s="246" t="s">
        <v>134</v>
      </c>
    </row>
    <row r="125" s="15" customFormat="1">
      <c r="A125" s="15"/>
      <c r="B125" s="247"/>
      <c r="C125" s="248"/>
      <c r="D125" s="227" t="s">
        <v>145</v>
      </c>
      <c r="E125" s="249" t="s">
        <v>19</v>
      </c>
      <c r="F125" s="250" t="s">
        <v>150</v>
      </c>
      <c r="G125" s="248"/>
      <c r="H125" s="251">
        <v>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145</v>
      </c>
      <c r="AU125" s="257" t="s">
        <v>84</v>
      </c>
      <c r="AV125" s="15" t="s">
        <v>142</v>
      </c>
      <c r="AW125" s="15" t="s">
        <v>35</v>
      </c>
      <c r="AX125" s="15" t="s">
        <v>82</v>
      </c>
      <c r="AY125" s="257" t="s">
        <v>134</v>
      </c>
    </row>
    <row r="126" s="12" customFormat="1" ht="22.8" customHeight="1">
      <c r="A126" s="12"/>
      <c r="B126" s="191"/>
      <c r="C126" s="192"/>
      <c r="D126" s="193" t="s">
        <v>73</v>
      </c>
      <c r="E126" s="205" t="s">
        <v>1065</v>
      </c>
      <c r="F126" s="205" t="s">
        <v>1066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SUM(P127:P131)</f>
        <v>0</v>
      </c>
      <c r="Q126" s="199"/>
      <c r="R126" s="200">
        <f>SUM(R127:R131)</f>
        <v>0</v>
      </c>
      <c r="S126" s="199"/>
      <c r="T126" s="201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163</v>
      </c>
      <c r="AT126" s="203" t="s">
        <v>73</v>
      </c>
      <c r="AU126" s="203" t="s">
        <v>82</v>
      </c>
      <c r="AY126" s="202" t="s">
        <v>134</v>
      </c>
      <c r="BK126" s="204">
        <f>SUM(BK127:BK131)</f>
        <v>0</v>
      </c>
    </row>
    <row r="127" s="2" customFormat="1" ht="16.5" customHeight="1">
      <c r="A127" s="41"/>
      <c r="B127" s="42"/>
      <c r="C127" s="207" t="s">
        <v>159</v>
      </c>
      <c r="D127" s="207" t="s">
        <v>137</v>
      </c>
      <c r="E127" s="208" t="s">
        <v>1067</v>
      </c>
      <c r="F127" s="209" t="s">
        <v>1068</v>
      </c>
      <c r="G127" s="210" t="s">
        <v>589</v>
      </c>
      <c r="H127" s="211">
        <v>1</v>
      </c>
      <c r="I127" s="212"/>
      <c r="J127" s="213">
        <f>ROUND(I127*H127,2)</f>
        <v>0</v>
      </c>
      <c r="K127" s="209" t="s">
        <v>141</v>
      </c>
      <c r="L127" s="47"/>
      <c r="M127" s="214" t="s">
        <v>19</v>
      </c>
      <c r="N127" s="215" t="s">
        <v>45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142</v>
      </c>
      <c r="AT127" s="218" t="s">
        <v>137</v>
      </c>
      <c r="AU127" s="218" t="s">
        <v>84</v>
      </c>
      <c r="AY127" s="20" t="s">
        <v>134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82</v>
      </c>
      <c r="BK127" s="219">
        <f>ROUND(I127*H127,2)</f>
        <v>0</v>
      </c>
      <c r="BL127" s="20" t="s">
        <v>142</v>
      </c>
      <c r="BM127" s="218" t="s">
        <v>8</v>
      </c>
    </row>
    <row r="128" s="2" customFormat="1">
      <c r="A128" s="41"/>
      <c r="B128" s="42"/>
      <c r="C128" s="43"/>
      <c r="D128" s="220" t="s">
        <v>143</v>
      </c>
      <c r="E128" s="43"/>
      <c r="F128" s="221" t="s">
        <v>1069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143</v>
      </c>
      <c r="AU128" s="20" t="s">
        <v>84</v>
      </c>
    </row>
    <row r="129" s="13" customFormat="1">
      <c r="A129" s="13"/>
      <c r="B129" s="225"/>
      <c r="C129" s="226"/>
      <c r="D129" s="227" t="s">
        <v>145</v>
      </c>
      <c r="E129" s="228" t="s">
        <v>19</v>
      </c>
      <c r="F129" s="229" t="s">
        <v>1070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145</v>
      </c>
      <c r="AU129" s="235" t="s">
        <v>84</v>
      </c>
      <c r="AV129" s="13" t="s">
        <v>82</v>
      </c>
      <c r="AW129" s="13" t="s">
        <v>35</v>
      </c>
      <c r="AX129" s="13" t="s">
        <v>74</v>
      </c>
      <c r="AY129" s="235" t="s">
        <v>134</v>
      </c>
    </row>
    <row r="130" s="14" customFormat="1">
      <c r="A130" s="14"/>
      <c r="B130" s="236"/>
      <c r="C130" s="237"/>
      <c r="D130" s="227" t="s">
        <v>145</v>
      </c>
      <c r="E130" s="238" t="s">
        <v>19</v>
      </c>
      <c r="F130" s="239" t="s">
        <v>82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134</v>
      </c>
    </row>
    <row r="131" s="15" customFormat="1">
      <c r="A131" s="15"/>
      <c r="B131" s="247"/>
      <c r="C131" s="248"/>
      <c r="D131" s="227" t="s">
        <v>145</v>
      </c>
      <c r="E131" s="249" t="s">
        <v>19</v>
      </c>
      <c r="F131" s="250" t="s">
        <v>150</v>
      </c>
      <c r="G131" s="248"/>
      <c r="H131" s="251">
        <v>1</v>
      </c>
      <c r="I131" s="252"/>
      <c r="J131" s="248"/>
      <c r="K131" s="248"/>
      <c r="L131" s="253"/>
      <c r="M131" s="281"/>
      <c r="N131" s="282"/>
      <c r="O131" s="282"/>
      <c r="P131" s="282"/>
      <c r="Q131" s="282"/>
      <c r="R131" s="282"/>
      <c r="S131" s="282"/>
      <c r="T131" s="28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145</v>
      </c>
      <c r="AU131" s="257" t="s">
        <v>84</v>
      </c>
      <c r="AV131" s="15" t="s">
        <v>142</v>
      </c>
      <c r="AW131" s="15" t="s">
        <v>35</v>
      </c>
      <c r="AX131" s="15" t="s">
        <v>82</v>
      </c>
      <c r="AY131" s="257" t="s">
        <v>134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IlBSMfiKGnFEnm/W43kQHTfK1qaWkIHRP0gR9brT9cTUwN+RWb6d+uwNqNRZ6mAQ3x9vARTmqtgj8prNpygzMw==" hashValue="QR1E87r//0bLbdxHVEPpoApEcQwDeYPnBZ2X96Z26bkQMEf9rHQN05wvZM2uclrCZmkGLPKFFFpyP/araBIWHg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54000"/>
    <hyperlink ref="F94" r:id="rId2" display="https://podminky.urs.cz/item/CS_URS_2024_01/013294000"/>
    <hyperlink ref="F100" r:id="rId3" display="https://podminky.urs.cz/item/CS_URS_2024_01/030001000"/>
    <hyperlink ref="F114" r:id="rId4" display="https://podminky.urs.cz/item/CS_URS_2024_01/045002000"/>
    <hyperlink ref="F121" r:id="rId5" display="https://podminky.urs.cz/item/CS_URS_2024_01/072002000"/>
    <hyperlink ref="F128" r:id="rId6" display="https://podminky.urs.cz/item/CS_URS_2024_02/08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1071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1072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1073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1074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1075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1076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1077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1078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1079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1080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1081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81</v>
      </c>
      <c r="F18" s="300" t="s">
        <v>1082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1083</v>
      </c>
      <c r="F19" s="300" t="s">
        <v>1084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1085</v>
      </c>
      <c r="F20" s="300" t="s">
        <v>1086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1087</v>
      </c>
      <c r="F21" s="300" t="s">
        <v>1088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1089</v>
      </c>
      <c r="F22" s="300" t="s">
        <v>998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1090</v>
      </c>
      <c r="F23" s="300" t="s">
        <v>1091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1092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1093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1094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1095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1096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1097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1098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1099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1100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120</v>
      </c>
      <c r="F36" s="300"/>
      <c r="G36" s="300" t="s">
        <v>1101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1102</v>
      </c>
      <c r="F37" s="300"/>
      <c r="G37" s="300" t="s">
        <v>1103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55</v>
      </c>
      <c r="F38" s="300"/>
      <c r="G38" s="300" t="s">
        <v>1104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56</v>
      </c>
      <c r="F39" s="300"/>
      <c r="G39" s="300" t="s">
        <v>1105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121</v>
      </c>
      <c r="F40" s="300"/>
      <c r="G40" s="300" t="s">
        <v>1106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122</v>
      </c>
      <c r="F41" s="300"/>
      <c r="G41" s="300" t="s">
        <v>1107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1108</v>
      </c>
      <c r="F42" s="300"/>
      <c r="G42" s="300" t="s">
        <v>1109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1110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1111</v>
      </c>
      <c r="F44" s="300"/>
      <c r="G44" s="300" t="s">
        <v>1112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124</v>
      </c>
      <c r="F45" s="300"/>
      <c r="G45" s="300" t="s">
        <v>1113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1114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1115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1116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1117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1118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1119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1120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1121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1122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1123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1124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1125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1126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1127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1128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1129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1130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1131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1132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1133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1134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1135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1136</v>
      </c>
      <c r="D76" s="318"/>
      <c r="E76" s="318"/>
      <c r="F76" s="318" t="s">
        <v>1137</v>
      </c>
      <c r="G76" s="319"/>
      <c r="H76" s="318" t="s">
        <v>56</v>
      </c>
      <c r="I76" s="318" t="s">
        <v>59</v>
      </c>
      <c r="J76" s="318" t="s">
        <v>1138</v>
      </c>
      <c r="K76" s="317"/>
    </row>
    <row r="77" s="1" customFormat="1" ht="17.25" customHeight="1">
      <c r="B77" s="315"/>
      <c r="C77" s="320" t="s">
        <v>1139</v>
      </c>
      <c r="D77" s="320"/>
      <c r="E77" s="320"/>
      <c r="F77" s="321" t="s">
        <v>1140</v>
      </c>
      <c r="G77" s="322"/>
      <c r="H77" s="320"/>
      <c r="I77" s="320"/>
      <c r="J77" s="320" t="s">
        <v>1141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55</v>
      </c>
      <c r="D79" s="325"/>
      <c r="E79" s="325"/>
      <c r="F79" s="326" t="s">
        <v>1142</v>
      </c>
      <c r="G79" s="327"/>
      <c r="H79" s="303" t="s">
        <v>1143</v>
      </c>
      <c r="I79" s="303" t="s">
        <v>1144</v>
      </c>
      <c r="J79" s="303">
        <v>20</v>
      </c>
      <c r="K79" s="317"/>
    </row>
    <row r="80" s="1" customFormat="1" ht="15" customHeight="1">
      <c r="B80" s="315"/>
      <c r="C80" s="303" t="s">
        <v>1145</v>
      </c>
      <c r="D80" s="303"/>
      <c r="E80" s="303"/>
      <c r="F80" s="326" t="s">
        <v>1142</v>
      </c>
      <c r="G80" s="327"/>
      <c r="H80" s="303" t="s">
        <v>1146</v>
      </c>
      <c r="I80" s="303" t="s">
        <v>1144</v>
      </c>
      <c r="J80" s="303">
        <v>120</v>
      </c>
      <c r="K80" s="317"/>
    </row>
    <row r="81" s="1" customFormat="1" ht="15" customHeight="1">
      <c r="B81" s="328"/>
      <c r="C81" s="303" t="s">
        <v>1147</v>
      </c>
      <c r="D81" s="303"/>
      <c r="E81" s="303"/>
      <c r="F81" s="326" t="s">
        <v>1148</v>
      </c>
      <c r="G81" s="327"/>
      <c r="H81" s="303" t="s">
        <v>1149</v>
      </c>
      <c r="I81" s="303" t="s">
        <v>1144</v>
      </c>
      <c r="J81" s="303">
        <v>50</v>
      </c>
      <c r="K81" s="317"/>
    </row>
    <row r="82" s="1" customFormat="1" ht="15" customHeight="1">
      <c r="B82" s="328"/>
      <c r="C82" s="303" t="s">
        <v>1150</v>
      </c>
      <c r="D82" s="303"/>
      <c r="E82" s="303"/>
      <c r="F82" s="326" t="s">
        <v>1142</v>
      </c>
      <c r="G82" s="327"/>
      <c r="H82" s="303" t="s">
        <v>1151</v>
      </c>
      <c r="I82" s="303" t="s">
        <v>1152</v>
      </c>
      <c r="J82" s="303"/>
      <c r="K82" s="317"/>
    </row>
    <row r="83" s="1" customFormat="1" ht="15" customHeight="1">
      <c r="B83" s="328"/>
      <c r="C83" s="329" t="s">
        <v>1153</v>
      </c>
      <c r="D83" s="329"/>
      <c r="E83" s="329"/>
      <c r="F83" s="330" t="s">
        <v>1148</v>
      </c>
      <c r="G83" s="329"/>
      <c r="H83" s="329" t="s">
        <v>1154</v>
      </c>
      <c r="I83" s="329" t="s">
        <v>1144</v>
      </c>
      <c r="J83" s="329">
        <v>15</v>
      </c>
      <c r="K83" s="317"/>
    </row>
    <row r="84" s="1" customFormat="1" ht="15" customHeight="1">
      <c r="B84" s="328"/>
      <c r="C84" s="329" t="s">
        <v>1155</v>
      </c>
      <c r="D84" s="329"/>
      <c r="E84" s="329"/>
      <c r="F84" s="330" t="s">
        <v>1148</v>
      </c>
      <c r="G84" s="329"/>
      <c r="H84" s="329" t="s">
        <v>1156</v>
      </c>
      <c r="I84" s="329" t="s">
        <v>1144</v>
      </c>
      <c r="J84" s="329">
        <v>15</v>
      </c>
      <c r="K84" s="317"/>
    </row>
    <row r="85" s="1" customFormat="1" ht="15" customHeight="1">
      <c r="B85" s="328"/>
      <c r="C85" s="329" t="s">
        <v>1157</v>
      </c>
      <c r="D85" s="329"/>
      <c r="E85" s="329"/>
      <c r="F85" s="330" t="s">
        <v>1148</v>
      </c>
      <c r="G85" s="329"/>
      <c r="H85" s="329" t="s">
        <v>1158</v>
      </c>
      <c r="I85" s="329" t="s">
        <v>1144</v>
      </c>
      <c r="J85" s="329">
        <v>20</v>
      </c>
      <c r="K85" s="317"/>
    </row>
    <row r="86" s="1" customFormat="1" ht="15" customHeight="1">
      <c r="B86" s="328"/>
      <c r="C86" s="329" t="s">
        <v>1159</v>
      </c>
      <c r="D86" s="329"/>
      <c r="E86" s="329"/>
      <c r="F86" s="330" t="s">
        <v>1148</v>
      </c>
      <c r="G86" s="329"/>
      <c r="H86" s="329" t="s">
        <v>1160</v>
      </c>
      <c r="I86" s="329" t="s">
        <v>1144</v>
      </c>
      <c r="J86" s="329">
        <v>20</v>
      </c>
      <c r="K86" s="317"/>
    </row>
    <row r="87" s="1" customFormat="1" ht="15" customHeight="1">
      <c r="B87" s="328"/>
      <c r="C87" s="303" t="s">
        <v>1161</v>
      </c>
      <c r="D87" s="303"/>
      <c r="E87" s="303"/>
      <c r="F87" s="326" t="s">
        <v>1148</v>
      </c>
      <c r="G87" s="327"/>
      <c r="H87" s="303" t="s">
        <v>1162</v>
      </c>
      <c r="I87" s="303" t="s">
        <v>1144</v>
      </c>
      <c r="J87" s="303">
        <v>50</v>
      </c>
      <c r="K87" s="317"/>
    </row>
    <row r="88" s="1" customFormat="1" ht="15" customHeight="1">
      <c r="B88" s="328"/>
      <c r="C88" s="303" t="s">
        <v>1163</v>
      </c>
      <c r="D88" s="303"/>
      <c r="E88" s="303"/>
      <c r="F88" s="326" t="s">
        <v>1148</v>
      </c>
      <c r="G88" s="327"/>
      <c r="H88" s="303" t="s">
        <v>1164</v>
      </c>
      <c r="I88" s="303" t="s">
        <v>1144</v>
      </c>
      <c r="J88" s="303">
        <v>20</v>
      </c>
      <c r="K88" s="317"/>
    </row>
    <row r="89" s="1" customFormat="1" ht="15" customHeight="1">
      <c r="B89" s="328"/>
      <c r="C89" s="303" t="s">
        <v>1165</v>
      </c>
      <c r="D89" s="303"/>
      <c r="E89" s="303"/>
      <c r="F89" s="326" t="s">
        <v>1148</v>
      </c>
      <c r="G89" s="327"/>
      <c r="H89" s="303" t="s">
        <v>1166</v>
      </c>
      <c r="I89" s="303" t="s">
        <v>1144</v>
      </c>
      <c r="J89" s="303">
        <v>20</v>
      </c>
      <c r="K89" s="317"/>
    </row>
    <row r="90" s="1" customFormat="1" ht="15" customHeight="1">
      <c r="B90" s="328"/>
      <c r="C90" s="303" t="s">
        <v>1167</v>
      </c>
      <c r="D90" s="303"/>
      <c r="E90" s="303"/>
      <c r="F90" s="326" t="s">
        <v>1148</v>
      </c>
      <c r="G90" s="327"/>
      <c r="H90" s="303" t="s">
        <v>1168</v>
      </c>
      <c r="I90" s="303" t="s">
        <v>1144</v>
      </c>
      <c r="J90" s="303">
        <v>50</v>
      </c>
      <c r="K90" s="317"/>
    </row>
    <row r="91" s="1" customFormat="1" ht="15" customHeight="1">
      <c r="B91" s="328"/>
      <c r="C91" s="303" t="s">
        <v>1169</v>
      </c>
      <c r="D91" s="303"/>
      <c r="E91" s="303"/>
      <c r="F91" s="326" t="s">
        <v>1148</v>
      </c>
      <c r="G91" s="327"/>
      <c r="H91" s="303" t="s">
        <v>1169</v>
      </c>
      <c r="I91" s="303" t="s">
        <v>1144</v>
      </c>
      <c r="J91" s="303">
        <v>50</v>
      </c>
      <c r="K91" s="317"/>
    </row>
    <row r="92" s="1" customFormat="1" ht="15" customHeight="1">
      <c r="B92" s="328"/>
      <c r="C92" s="303" t="s">
        <v>1170</v>
      </c>
      <c r="D92" s="303"/>
      <c r="E92" s="303"/>
      <c r="F92" s="326" t="s">
        <v>1148</v>
      </c>
      <c r="G92" s="327"/>
      <c r="H92" s="303" t="s">
        <v>1171</v>
      </c>
      <c r="I92" s="303" t="s">
        <v>1144</v>
      </c>
      <c r="J92" s="303">
        <v>255</v>
      </c>
      <c r="K92" s="317"/>
    </row>
    <row r="93" s="1" customFormat="1" ht="15" customHeight="1">
      <c r="B93" s="328"/>
      <c r="C93" s="303" t="s">
        <v>1172</v>
      </c>
      <c r="D93" s="303"/>
      <c r="E93" s="303"/>
      <c r="F93" s="326" t="s">
        <v>1142</v>
      </c>
      <c r="G93" s="327"/>
      <c r="H93" s="303" t="s">
        <v>1173</v>
      </c>
      <c r="I93" s="303" t="s">
        <v>1174</v>
      </c>
      <c r="J93" s="303"/>
      <c r="K93" s="317"/>
    </row>
    <row r="94" s="1" customFormat="1" ht="15" customHeight="1">
      <c r="B94" s="328"/>
      <c r="C94" s="303" t="s">
        <v>1175</v>
      </c>
      <c r="D94" s="303"/>
      <c r="E94" s="303"/>
      <c r="F94" s="326" t="s">
        <v>1142</v>
      </c>
      <c r="G94" s="327"/>
      <c r="H94" s="303" t="s">
        <v>1176</v>
      </c>
      <c r="I94" s="303" t="s">
        <v>1177</v>
      </c>
      <c r="J94" s="303"/>
      <c r="K94" s="317"/>
    </row>
    <row r="95" s="1" customFormat="1" ht="15" customHeight="1">
      <c r="B95" s="328"/>
      <c r="C95" s="303" t="s">
        <v>1178</v>
      </c>
      <c r="D95" s="303"/>
      <c r="E95" s="303"/>
      <c r="F95" s="326" t="s">
        <v>1142</v>
      </c>
      <c r="G95" s="327"/>
      <c r="H95" s="303" t="s">
        <v>1178</v>
      </c>
      <c r="I95" s="303" t="s">
        <v>1177</v>
      </c>
      <c r="J95" s="303"/>
      <c r="K95" s="317"/>
    </row>
    <row r="96" s="1" customFormat="1" ht="15" customHeight="1">
      <c r="B96" s="328"/>
      <c r="C96" s="303" t="s">
        <v>40</v>
      </c>
      <c r="D96" s="303"/>
      <c r="E96" s="303"/>
      <c r="F96" s="326" t="s">
        <v>1142</v>
      </c>
      <c r="G96" s="327"/>
      <c r="H96" s="303" t="s">
        <v>1179</v>
      </c>
      <c r="I96" s="303" t="s">
        <v>1177</v>
      </c>
      <c r="J96" s="303"/>
      <c r="K96" s="317"/>
    </row>
    <row r="97" s="1" customFormat="1" ht="15" customHeight="1">
      <c r="B97" s="328"/>
      <c r="C97" s="303" t="s">
        <v>50</v>
      </c>
      <c r="D97" s="303"/>
      <c r="E97" s="303"/>
      <c r="F97" s="326" t="s">
        <v>1142</v>
      </c>
      <c r="G97" s="327"/>
      <c r="H97" s="303" t="s">
        <v>1180</v>
      </c>
      <c r="I97" s="303" t="s">
        <v>1177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1181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1136</v>
      </c>
      <c r="D103" s="318"/>
      <c r="E103" s="318"/>
      <c r="F103" s="318" t="s">
        <v>1137</v>
      </c>
      <c r="G103" s="319"/>
      <c r="H103" s="318" t="s">
        <v>56</v>
      </c>
      <c r="I103" s="318" t="s">
        <v>59</v>
      </c>
      <c r="J103" s="318" t="s">
        <v>1138</v>
      </c>
      <c r="K103" s="317"/>
    </row>
    <row r="104" s="1" customFormat="1" ht="17.25" customHeight="1">
      <c r="B104" s="315"/>
      <c r="C104" s="320" t="s">
        <v>1139</v>
      </c>
      <c r="D104" s="320"/>
      <c r="E104" s="320"/>
      <c r="F104" s="321" t="s">
        <v>1140</v>
      </c>
      <c r="G104" s="322"/>
      <c r="H104" s="320"/>
      <c r="I104" s="320"/>
      <c r="J104" s="320" t="s">
        <v>1141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55</v>
      </c>
      <c r="D106" s="325"/>
      <c r="E106" s="325"/>
      <c r="F106" s="326" t="s">
        <v>1142</v>
      </c>
      <c r="G106" s="303"/>
      <c r="H106" s="303" t="s">
        <v>1182</v>
      </c>
      <c r="I106" s="303" t="s">
        <v>1144</v>
      </c>
      <c r="J106" s="303">
        <v>20</v>
      </c>
      <c r="K106" s="317"/>
    </row>
    <row r="107" s="1" customFormat="1" ht="15" customHeight="1">
      <c r="B107" s="315"/>
      <c r="C107" s="303" t="s">
        <v>1145</v>
      </c>
      <c r="D107" s="303"/>
      <c r="E107" s="303"/>
      <c r="F107" s="326" t="s">
        <v>1142</v>
      </c>
      <c r="G107" s="303"/>
      <c r="H107" s="303" t="s">
        <v>1182</v>
      </c>
      <c r="I107" s="303" t="s">
        <v>1144</v>
      </c>
      <c r="J107" s="303">
        <v>120</v>
      </c>
      <c r="K107" s="317"/>
    </row>
    <row r="108" s="1" customFormat="1" ht="15" customHeight="1">
      <c r="B108" s="328"/>
      <c r="C108" s="303" t="s">
        <v>1147</v>
      </c>
      <c r="D108" s="303"/>
      <c r="E108" s="303"/>
      <c r="F108" s="326" t="s">
        <v>1148</v>
      </c>
      <c r="G108" s="303"/>
      <c r="H108" s="303" t="s">
        <v>1182</v>
      </c>
      <c r="I108" s="303" t="s">
        <v>1144</v>
      </c>
      <c r="J108" s="303">
        <v>50</v>
      </c>
      <c r="K108" s="317"/>
    </row>
    <row r="109" s="1" customFormat="1" ht="15" customHeight="1">
      <c r="B109" s="328"/>
      <c r="C109" s="303" t="s">
        <v>1150</v>
      </c>
      <c r="D109" s="303"/>
      <c r="E109" s="303"/>
      <c r="F109" s="326" t="s">
        <v>1142</v>
      </c>
      <c r="G109" s="303"/>
      <c r="H109" s="303" t="s">
        <v>1182</v>
      </c>
      <c r="I109" s="303" t="s">
        <v>1152</v>
      </c>
      <c r="J109" s="303"/>
      <c r="K109" s="317"/>
    </row>
    <row r="110" s="1" customFormat="1" ht="15" customHeight="1">
      <c r="B110" s="328"/>
      <c r="C110" s="303" t="s">
        <v>1161</v>
      </c>
      <c r="D110" s="303"/>
      <c r="E110" s="303"/>
      <c r="F110" s="326" t="s">
        <v>1148</v>
      </c>
      <c r="G110" s="303"/>
      <c r="H110" s="303" t="s">
        <v>1182</v>
      </c>
      <c r="I110" s="303" t="s">
        <v>1144</v>
      </c>
      <c r="J110" s="303">
        <v>50</v>
      </c>
      <c r="K110" s="317"/>
    </row>
    <row r="111" s="1" customFormat="1" ht="15" customHeight="1">
      <c r="B111" s="328"/>
      <c r="C111" s="303" t="s">
        <v>1169</v>
      </c>
      <c r="D111" s="303"/>
      <c r="E111" s="303"/>
      <c r="F111" s="326" t="s">
        <v>1148</v>
      </c>
      <c r="G111" s="303"/>
      <c r="H111" s="303" t="s">
        <v>1182</v>
      </c>
      <c r="I111" s="303" t="s">
        <v>1144</v>
      </c>
      <c r="J111" s="303">
        <v>50</v>
      </c>
      <c r="K111" s="317"/>
    </row>
    <row r="112" s="1" customFormat="1" ht="15" customHeight="1">
      <c r="B112" s="328"/>
      <c r="C112" s="303" t="s">
        <v>1167</v>
      </c>
      <c r="D112" s="303"/>
      <c r="E112" s="303"/>
      <c r="F112" s="326" t="s">
        <v>1148</v>
      </c>
      <c r="G112" s="303"/>
      <c r="H112" s="303" t="s">
        <v>1182</v>
      </c>
      <c r="I112" s="303" t="s">
        <v>1144</v>
      </c>
      <c r="J112" s="303">
        <v>50</v>
      </c>
      <c r="K112" s="317"/>
    </row>
    <row r="113" s="1" customFormat="1" ht="15" customHeight="1">
      <c r="B113" s="328"/>
      <c r="C113" s="303" t="s">
        <v>55</v>
      </c>
      <c r="D113" s="303"/>
      <c r="E113" s="303"/>
      <c r="F113" s="326" t="s">
        <v>1142</v>
      </c>
      <c r="G113" s="303"/>
      <c r="H113" s="303" t="s">
        <v>1183</v>
      </c>
      <c r="I113" s="303" t="s">
        <v>1144</v>
      </c>
      <c r="J113" s="303">
        <v>20</v>
      </c>
      <c r="K113" s="317"/>
    </row>
    <row r="114" s="1" customFormat="1" ht="15" customHeight="1">
      <c r="B114" s="328"/>
      <c r="C114" s="303" t="s">
        <v>1184</v>
      </c>
      <c r="D114" s="303"/>
      <c r="E114" s="303"/>
      <c r="F114" s="326" t="s">
        <v>1142</v>
      </c>
      <c r="G114" s="303"/>
      <c r="H114" s="303" t="s">
        <v>1185</v>
      </c>
      <c r="I114" s="303" t="s">
        <v>1144</v>
      </c>
      <c r="J114" s="303">
        <v>120</v>
      </c>
      <c r="K114" s="317"/>
    </row>
    <row r="115" s="1" customFormat="1" ht="15" customHeight="1">
      <c r="B115" s="328"/>
      <c r="C115" s="303" t="s">
        <v>40</v>
      </c>
      <c r="D115" s="303"/>
      <c r="E115" s="303"/>
      <c r="F115" s="326" t="s">
        <v>1142</v>
      </c>
      <c r="G115" s="303"/>
      <c r="H115" s="303" t="s">
        <v>1186</v>
      </c>
      <c r="I115" s="303" t="s">
        <v>1177</v>
      </c>
      <c r="J115" s="303"/>
      <c r="K115" s="317"/>
    </row>
    <row r="116" s="1" customFormat="1" ht="15" customHeight="1">
      <c r="B116" s="328"/>
      <c r="C116" s="303" t="s">
        <v>50</v>
      </c>
      <c r="D116" s="303"/>
      <c r="E116" s="303"/>
      <c r="F116" s="326" t="s">
        <v>1142</v>
      </c>
      <c r="G116" s="303"/>
      <c r="H116" s="303" t="s">
        <v>1187</v>
      </c>
      <c r="I116" s="303" t="s">
        <v>1177</v>
      </c>
      <c r="J116" s="303"/>
      <c r="K116" s="317"/>
    </row>
    <row r="117" s="1" customFormat="1" ht="15" customHeight="1">
      <c r="B117" s="328"/>
      <c r="C117" s="303" t="s">
        <v>59</v>
      </c>
      <c r="D117" s="303"/>
      <c r="E117" s="303"/>
      <c r="F117" s="326" t="s">
        <v>1142</v>
      </c>
      <c r="G117" s="303"/>
      <c r="H117" s="303" t="s">
        <v>1188</v>
      </c>
      <c r="I117" s="303" t="s">
        <v>1189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1190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1136</v>
      </c>
      <c r="D123" s="318"/>
      <c r="E123" s="318"/>
      <c r="F123" s="318" t="s">
        <v>1137</v>
      </c>
      <c r="G123" s="319"/>
      <c r="H123" s="318" t="s">
        <v>56</v>
      </c>
      <c r="I123" s="318" t="s">
        <v>59</v>
      </c>
      <c r="J123" s="318" t="s">
        <v>1138</v>
      </c>
      <c r="K123" s="347"/>
    </row>
    <row r="124" s="1" customFormat="1" ht="17.25" customHeight="1">
      <c r="B124" s="346"/>
      <c r="C124" s="320" t="s">
        <v>1139</v>
      </c>
      <c r="D124" s="320"/>
      <c r="E124" s="320"/>
      <c r="F124" s="321" t="s">
        <v>1140</v>
      </c>
      <c r="G124" s="322"/>
      <c r="H124" s="320"/>
      <c r="I124" s="320"/>
      <c r="J124" s="320" t="s">
        <v>1141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1145</v>
      </c>
      <c r="D126" s="325"/>
      <c r="E126" s="325"/>
      <c r="F126" s="326" t="s">
        <v>1142</v>
      </c>
      <c r="G126" s="303"/>
      <c r="H126" s="303" t="s">
        <v>1182</v>
      </c>
      <c r="I126" s="303" t="s">
        <v>1144</v>
      </c>
      <c r="J126" s="303">
        <v>120</v>
      </c>
      <c r="K126" s="351"/>
    </row>
    <row r="127" s="1" customFormat="1" ht="15" customHeight="1">
      <c r="B127" s="348"/>
      <c r="C127" s="303" t="s">
        <v>1191</v>
      </c>
      <c r="D127" s="303"/>
      <c r="E127" s="303"/>
      <c r="F127" s="326" t="s">
        <v>1142</v>
      </c>
      <c r="G127" s="303"/>
      <c r="H127" s="303" t="s">
        <v>1192</v>
      </c>
      <c r="I127" s="303" t="s">
        <v>1144</v>
      </c>
      <c r="J127" s="303" t="s">
        <v>1193</v>
      </c>
      <c r="K127" s="351"/>
    </row>
    <row r="128" s="1" customFormat="1" ht="15" customHeight="1">
      <c r="B128" s="348"/>
      <c r="C128" s="303" t="s">
        <v>1090</v>
      </c>
      <c r="D128" s="303"/>
      <c r="E128" s="303"/>
      <c r="F128" s="326" t="s">
        <v>1142</v>
      </c>
      <c r="G128" s="303"/>
      <c r="H128" s="303" t="s">
        <v>1194</v>
      </c>
      <c r="I128" s="303" t="s">
        <v>1144</v>
      </c>
      <c r="J128" s="303" t="s">
        <v>1193</v>
      </c>
      <c r="K128" s="351"/>
    </row>
    <row r="129" s="1" customFormat="1" ht="15" customHeight="1">
      <c r="B129" s="348"/>
      <c r="C129" s="303" t="s">
        <v>1153</v>
      </c>
      <c r="D129" s="303"/>
      <c r="E129" s="303"/>
      <c r="F129" s="326" t="s">
        <v>1148</v>
      </c>
      <c r="G129" s="303"/>
      <c r="H129" s="303" t="s">
        <v>1154</v>
      </c>
      <c r="I129" s="303" t="s">
        <v>1144</v>
      </c>
      <c r="J129" s="303">
        <v>15</v>
      </c>
      <c r="K129" s="351"/>
    </row>
    <row r="130" s="1" customFormat="1" ht="15" customHeight="1">
      <c r="B130" s="348"/>
      <c r="C130" s="329" t="s">
        <v>1155</v>
      </c>
      <c r="D130" s="329"/>
      <c r="E130" s="329"/>
      <c r="F130" s="330" t="s">
        <v>1148</v>
      </c>
      <c r="G130" s="329"/>
      <c r="H130" s="329" t="s">
        <v>1156</v>
      </c>
      <c r="I130" s="329" t="s">
        <v>1144</v>
      </c>
      <c r="J130" s="329">
        <v>15</v>
      </c>
      <c r="K130" s="351"/>
    </row>
    <row r="131" s="1" customFormat="1" ht="15" customHeight="1">
      <c r="B131" s="348"/>
      <c r="C131" s="329" t="s">
        <v>1157</v>
      </c>
      <c r="D131" s="329"/>
      <c r="E131" s="329"/>
      <c r="F131" s="330" t="s">
        <v>1148</v>
      </c>
      <c r="G131" s="329"/>
      <c r="H131" s="329" t="s">
        <v>1158</v>
      </c>
      <c r="I131" s="329" t="s">
        <v>1144</v>
      </c>
      <c r="J131" s="329">
        <v>20</v>
      </c>
      <c r="K131" s="351"/>
    </row>
    <row r="132" s="1" customFormat="1" ht="15" customHeight="1">
      <c r="B132" s="348"/>
      <c r="C132" s="329" t="s">
        <v>1159</v>
      </c>
      <c r="D132" s="329"/>
      <c r="E132" s="329"/>
      <c r="F132" s="330" t="s">
        <v>1148</v>
      </c>
      <c r="G132" s="329"/>
      <c r="H132" s="329" t="s">
        <v>1160</v>
      </c>
      <c r="I132" s="329" t="s">
        <v>1144</v>
      </c>
      <c r="J132" s="329">
        <v>20</v>
      </c>
      <c r="K132" s="351"/>
    </row>
    <row r="133" s="1" customFormat="1" ht="15" customHeight="1">
      <c r="B133" s="348"/>
      <c r="C133" s="303" t="s">
        <v>1147</v>
      </c>
      <c r="D133" s="303"/>
      <c r="E133" s="303"/>
      <c r="F133" s="326" t="s">
        <v>1148</v>
      </c>
      <c r="G133" s="303"/>
      <c r="H133" s="303" t="s">
        <v>1182</v>
      </c>
      <c r="I133" s="303" t="s">
        <v>1144</v>
      </c>
      <c r="J133" s="303">
        <v>50</v>
      </c>
      <c r="K133" s="351"/>
    </row>
    <row r="134" s="1" customFormat="1" ht="15" customHeight="1">
      <c r="B134" s="348"/>
      <c r="C134" s="303" t="s">
        <v>1161</v>
      </c>
      <c r="D134" s="303"/>
      <c r="E134" s="303"/>
      <c r="F134" s="326" t="s">
        <v>1148</v>
      </c>
      <c r="G134" s="303"/>
      <c r="H134" s="303" t="s">
        <v>1182</v>
      </c>
      <c r="I134" s="303" t="s">
        <v>1144</v>
      </c>
      <c r="J134" s="303">
        <v>50</v>
      </c>
      <c r="K134" s="351"/>
    </row>
    <row r="135" s="1" customFormat="1" ht="15" customHeight="1">
      <c r="B135" s="348"/>
      <c r="C135" s="303" t="s">
        <v>1167</v>
      </c>
      <c r="D135" s="303"/>
      <c r="E135" s="303"/>
      <c r="F135" s="326" t="s">
        <v>1148</v>
      </c>
      <c r="G135" s="303"/>
      <c r="H135" s="303" t="s">
        <v>1182</v>
      </c>
      <c r="I135" s="303" t="s">
        <v>1144</v>
      </c>
      <c r="J135" s="303">
        <v>50</v>
      </c>
      <c r="K135" s="351"/>
    </row>
    <row r="136" s="1" customFormat="1" ht="15" customHeight="1">
      <c r="B136" s="348"/>
      <c r="C136" s="303" t="s">
        <v>1169</v>
      </c>
      <c r="D136" s="303"/>
      <c r="E136" s="303"/>
      <c r="F136" s="326" t="s">
        <v>1148</v>
      </c>
      <c r="G136" s="303"/>
      <c r="H136" s="303" t="s">
        <v>1182</v>
      </c>
      <c r="I136" s="303" t="s">
        <v>1144</v>
      </c>
      <c r="J136" s="303">
        <v>50</v>
      </c>
      <c r="K136" s="351"/>
    </row>
    <row r="137" s="1" customFormat="1" ht="15" customHeight="1">
      <c r="B137" s="348"/>
      <c r="C137" s="303" t="s">
        <v>1170</v>
      </c>
      <c r="D137" s="303"/>
      <c r="E137" s="303"/>
      <c r="F137" s="326" t="s">
        <v>1148</v>
      </c>
      <c r="G137" s="303"/>
      <c r="H137" s="303" t="s">
        <v>1195</v>
      </c>
      <c r="I137" s="303" t="s">
        <v>1144</v>
      </c>
      <c r="J137" s="303">
        <v>255</v>
      </c>
      <c r="K137" s="351"/>
    </row>
    <row r="138" s="1" customFormat="1" ht="15" customHeight="1">
      <c r="B138" s="348"/>
      <c r="C138" s="303" t="s">
        <v>1172</v>
      </c>
      <c r="D138" s="303"/>
      <c r="E138" s="303"/>
      <c r="F138" s="326" t="s">
        <v>1142</v>
      </c>
      <c r="G138" s="303"/>
      <c r="H138" s="303" t="s">
        <v>1196</v>
      </c>
      <c r="I138" s="303" t="s">
        <v>1174</v>
      </c>
      <c r="J138" s="303"/>
      <c r="K138" s="351"/>
    </row>
    <row r="139" s="1" customFormat="1" ht="15" customHeight="1">
      <c r="B139" s="348"/>
      <c r="C139" s="303" t="s">
        <v>1175</v>
      </c>
      <c r="D139" s="303"/>
      <c r="E139" s="303"/>
      <c r="F139" s="326" t="s">
        <v>1142</v>
      </c>
      <c r="G139" s="303"/>
      <c r="H139" s="303" t="s">
        <v>1197</v>
      </c>
      <c r="I139" s="303" t="s">
        <v>1177</v>
      </c>
      <c r="J139" s="303"/>
      <c r="K139" s="351"/>
    </row>
    <row r="140" s="1" customFormat="1" ht="15" customHeight="1">
      <c r="B140" s="348"/>
      <c r="C140" s="303" t="s">
        <v>1178</v>
      </c>
      <c r="D140" s="303"/>
      <c r="E140" s="303"/>
      <c r="F140" s="326" t="s">
        <v>1142</v>
      </c>
      <c r="G140" s="303"/>
      <c r="H140" s="303" t="s">
        <v>1178</v>
      </c>
      <c r="I140" s="303" t="s">
        <v>1177</v>
      </c>
      <c r="J140" s="303"/>
      <c r="K140" s="351"/>
    </row>
    <row r="141" s="1" customFormat="1" ht="15" customHeight="1">
      <c r="B141" s="348"/>
      <c r="C141" s="303" t="s">
        <v>40</v>
      </c>
      <c r="D141" s="303"/>
      <c r="E141" s="303"/>
      <c r="F141" s="326" t="s">
        <v>1142</v>
      </c>
      <c r="G141" s="303"/>
      <c r="H141" s="303" t="s">
        <v>1198</v>
      </c>
      <c r="I141" s="303" t="s">
        <v>1177</v>
      </c>
      <c r="J141" s="303"/>
      <c r="K141" s="351"/>
    </row>
    <row r="142" s="1" customFormat="1" ht="15" customHeight="1">
      <c r="B142" s="348"/>
      <c r="C142" s="303" t="s">
        <v>1199</v>
      </c>
      <c r="D142" s="303"/>
      <c r="E142" s="303"/>
      <c r="F142" s="326" t="s">
        <v>1142</v>
      </c>
      <c r="G142" s="303"/>
      <c r="H142" s="303" t="s">
        <v>1200</v>
      </c>
      <c r="I142" s="303" t="s">
        <v>1177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1201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1136</v>
      </c>
      <c r="D148" s="318"/>
      <c r="E148" s="318"/>
      <c r="F148" s="318" t="s">
        <v>1137</v>
      </c>
      <c r="G148" s="319"/>
      <c r="H148" s="318" t="s">
        <v>56</v>
      </c>
      <c r="I148" s="318" t="s">
        <v>59</v>
      </c>
      <c r="J148" s="318" t="s">
        <v>1138</v>
      </c>
      <c r="K148" s="317"/>
    </row>
    <row r="149" s="1" customFormat="1" ht="17.25" customHeight="1">
      <c r="B149" s="315"/>
      <c r="C149" s="320" t="s">
        <v>1139</v>
      </c>
      <c r="D149" s="320"/>
      <c r="E149" s="320"/>
      <c r="F149" s="321" t="s">
        <v>1140</v>
      </c>
      <c r="G149" s="322"/>
      <c r="H149" s="320"/>
      <c r="I149" s="320"/>
      <c r="J149" s="320" t="s">
        <v>1141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1145</v>
      </c>
      <c r="D151" s="303"/>
      <c r="E151" s="303"/>
      <c r="F151" s="356" t="s">
        <v>1142</v>
      </c>
      <c r="G151" s="303"/>
      <c r="H151" s="355" t="s">
        <v>1182</v>
      </c>
      <c r="I151" s="355" t="s">
        <v>1144</v>
      </c>
      <c r="J151" s="355">
        <v>120</v>
      </c>
      <c r="K151" s="351"/>
    </row>
    <row r="152" s="1" customFormat="1" ht="15" customHeight="1">
      <c r="B152" s="328"/>
      <c r="C152" s="355" t="s">
        <v>1191</v>
      </c>
      <c r="D152" s="303"/>
      <c r="E152" s="303"/>
      <c r="F152" s="356" t="s">
        <v>1142</v>
      </c>
      <c r="G152" s="303"/>
      <c r="H152" s="355" t="s">
        <v>1202</v>
      </c>
      <c r="I152" s="355" t="s">
        <v>1144</v>
      </c>
      <c r="J152" s="355" t="s">
        <v>1193</v>
      </c>
      <c r="K152" s="351"/>
    </row>
    <row r="153" s="1" customFormat="1" ht="15" customHeight="1">
      <c r="B153" s="328"/>
      <c r="C153" s="355" t="s">
        <v>1090</v>
      </c>
      <c r="D153" s="303"/>
      <c r="E153" s="303"/>
      <c r="F153" s="356" t="s">
        <v>1142</v>
      </c>
      <c r="G153" s="303"/>
      <c r="H153" s="355" t="s">
        <v>1203</v>
      </c>
      <c r="I153" s="355" t="s">
        <v>1144</v>
      </c>
      <c r="J153" s="355" t="s">
        <v>1193</v>
      </c>
      <c r="K153" s="351"/>
    </row>
    <row r="154" s="1" customFormat="1" ht="15" customHeight="1">
      <c r="B154" s="328"/>
      <c r="C154" s="355" t="s">
        <v>1147</v>
      </c>
      <c r="D154" s="303"/>
      <c r="E154" s="303"/>
      <c r="F154" s="356" t="s">
        <v>1148</v>
      </c>
      <c r="G154" s="303"/>
      <c r="H154" s="355" t="s">
        <v>1182</v>
      </c>
      <c r="I154" s="355" t="s">
        <v>1144</v>
      </c>
      <c r="J154" s="355">
        <v>50</v>
      </c>
      <c r="K154" s="351"/>
    </row>
    <row r="155" s="1" customFormat="1" ht="15" customHeight="1">
      <c r="B155" s="328"/>
      <c r="C155" s="355" t="s">
        <v>1150</v>
      </c>
      <c r="D155" s="303"/>
      <c r="E155" s="303"/>
      <c r="F155" s="356" t="s">
        <v>1142</v>
      </c>
      <c r="G155" s="303"/>
      <c r="H155" s="355" t="s">
        <v>1182</v>
      </c>
      <c r="I155" s="355" t="s">
        <v>1152</v>
      </c>
      <c r="J155" s="355"/>
      <c r="K155" s="351"/>
    </row>
    <row r="156" s="1" customFormat="1" ht="15" customHeight="1">
      <c r="B156" s="328"/>
      <c r="C156" s="355" t="s">
        <v>1161</v>
      </c>
      <c r="D156" s="303"/>
      <c r="E156" s="303"/>
      <c r="F156" s="356" t="s">
        <v>1148</v>
      </c>
      <c r="G156" s="303"/>
      <c r="H156" s="355" t="s">
        <v>1182</v>
      </c>
      <c r="I156" s="355" t="s">
        <v>1144</v>
      </c>
      <c r="J156" s="355">
        <v>50</v>
      </c>
      <c r="K156" s="351"/>
    </row>
    <row r="157" s="1" customFormat="1" ht="15" customHeight="1">
      <c r="B157" s="328"/>
      <c r="C157" s="355" t="s">
        <v>1169</v>
      </c>
      <c r="D157" s="303"/>
      <c r="E157" s="303"/>
      <c r="F157" s="356" t="s">
        <v>1148</v>
      </c>
      <c r="G157" s="303"/>
      <c r="H157" s="355" t="s">
        <v>1182</v>
      </c>
      <c r="I157" s="355" t="s">
        <v>1144</v>
      </c>
      <c r="J157" s="355">
        <v>50</v>
      </c>
      <c r="K157" s="351"/>
    </row>
    <row r="158" s="1" customFormat="1" ht="15" customHeight="1">
      <c r="B158" s="328"/>
      <c r="C158" s="355" t="s">
        <v>1167</v>
      </c>
      <c r="D158" s="303"/>
      <c r="E158" s="303"/>
      <c r="F158" s="356" t="s">
        <v>1148</v>
      </c>
      <c r="G158" s="303"/>
      <c r="H158" s="355" t="s">
        <v>1182</v>
      </c>
      <c r="I158" s="355" t="s">
        <v>1144</v>
      </c>
      <c r="J158" s="355">
        <v>50</v>
      </c>
      <c r="K158" s="351"/>
    </row>
    <row r="159" s="1" customFormat="1" ht="15" customHeight="1">
      <c r="B159" s="328"/>
      <c r="C159" s="355" t="s">
        <v>95</v>
      </c>
      <c r="D159" s="303"/>
      <c r="E159" s="303"/>
      <c r="F159" s="356" t="s">
        <v>1142</v>
      </c>
      <c r="G159" s="303"/>
      <c r="H159" s="355" t="s">
        <v>1204</v>
      </c>
      <c r="I159" s="355" t="s">
        <v>1144</v>
      </c>
      <c r="J159" s="355" t="s">
        <v>1205</v>
      </c>
      <c r="K159" s="351"/>
    </row>
    <row r="160" s="1" customFormat="1" ht="15" customHeight="1">
      <c r="B160" s="328"/>
      <c r="C160" s="355" t="s">
        <v>1206</v>
      </c>
      <c r="D160" s="303"/>
      <c r="E160" s="303"/>
      <c r="F160" s="356" t="s">
        <v>1142</v>
      </c>
      <c r="G160" s="303"/>
      <c r="H160" s="355" t="s">
        <v>1207</v>
      </c>
      <c r="I160" s="355" t="s">
        <v>1177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1208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1136</v>
      </c>
      <c r="D166" s="318"/>
      <c r="E166" s="318"/>
      <c r="F166" s="318" t="s">
        <v>1137</v>
      </c>
      <c r="G166" s="360"/>
      <c r="H166" s="361" t="s">
        <v>56</v>
      </c>
      <c r="I166" s="361" t="s">
        <v>59</v>
      </c>
      <c r="J166" s="318" t="s">
        <v>1138</v>
      </c>
      <c r="K166" s="295"/>
    </row>
    <row r="167" s="1" customFormat="1" ht="17.25" customHeight="1">
      <c r="B167" s="296"/>
      <c r="C167" s="320" t="s">
        <v>1139</v>
      </c>
      <c r="D167" s="320"/>
      <c r="E167" s="320"/>
      <c r="F167" s="321" t="s">
        <v>1140</v>
      </c>
      <c r="G167" s="362"/>
      <c r="H167" s="363"/>
      <c r="I167" s="363"/>
      <c r="J167" s="320" t="s">
        <v>1141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1145</v>
      </c>
      <c r="D169" s="303"/>
      <c r="E169" s="303"/>
      <c r="F169" s="326" t="s">
        <v>1142</v>
      </c>
      <c r="G169" s="303"/>
      <c r="H169" s="303" t="s">
        <v>1182</v>
      </c>
      <c r="I169" s="303" t="s">
        <v>1144</v>
      </c>
      <c r="J169" s="303">
        <v>120</v>
      </c>
      <c r="K169" s="351"/>
    </row>
    <row r="170" s="1" customFormat="1" ht="15" customHeight="1">
      <c r="B170" s="328"/>
      <c r="C170" s="303" t="s">
        <v>1191</v>
      </c>
      <c r="D170" s="303"/>
      <c r="E170" s="303"/>
      <c r="F170" s="326" t="s">
        <v>1142</v>
      </c>
      <c r="G170" s="303"/>
      <c r="H170" s="303" t="s">
        <v>1192</v>
      </c>
      <c r="I170" s="303" t="s">
        <v>1144</v>
      </c>
      <c r="J170" s="303" t="s">
        <v>1193</v>
      </c>
      <c r="K170" s="351"/>
    </row>
    <row r="171" s="1" customFormat="1" ht="15" customHeight="1">
      <c r="B171" s="328"/>
      <c r="C171" s="303" t="s">
        <v>1090</v>
      </c>
      <c r="D171" s="303"/>
      <c r="E171" s="303"/>
      <c r="F171" s="326" t="s">
        <v>1142</v>
      </c>
      <c r="G171" s="303"/>
      <c r="H171" s="303" t="s">
        <v>1209</v>
      </c>
      <c r="I171" s="303" t="s">
        <v>1144</v>
      </c>
      <c r="J171" s="303" t="s">
        <v>1193</v>
      </c>
      <c r="K171" s="351"/>
    </row>
    <row r="172" s="1" customFormat="1" ht="15" customHeight="1">
      <c r="B172" s="328"/>
      <c r="C172" s="303" t="s">
        <v>1147</v>
      </c>
      <c r="D172" s="303"/>
      <c r="E172" s="303"/>
      <c r="F172" s="326" t="s">
        <v>1148</v>
      </c>
      <c r="G172" s="303"/>
      <c r="H172" s="303" t="s">
        <v>1209</v>
      </c>
      <c r="I172" s="303" t="s">
        <v>1144</v>
      </c>
      <c r="J172" s="303">
        <v>50</v>
      </c>
      <c r="K172" s="351"/>
    </row>
    <row r="173" s="1" customFormat="1" ht="15" customHeight="1">
      <c r="B173" s="328"/>
      <c r="C173" s="303" t="s">
        <v>1150</v>
      </c>
      <c r="D173" s="303"/>
      <c r="E173" s="303"/>
      <c r="F173" s="326" t="s">
        <v>1142</v>
      </c>
      <c r="G173" s="303"/>
      <c r="H173" s="303" t="s">
        <v>1209</v>
      </c>
      <c r="I173" s="303" t="s">
        <v>1152</v>
      </c>
      <c r="J173" s="303"/>
      <c r="K173" s="351"/>
    </row>
    <row r="174" s="1" customFormat="1" ht="15" customHeight="1">
      <c r="B174" s="328"/>
      <c r="C174" s="303" t="s">
        <v>1161</v>
      </c>
      <c r="D174" s="303"/>
      <c r="E174" s="303"/>
      <c r="F174" s="326" t="s">
        <v>1148</v>
      </c>
      <c r="G174" s="303"/>
      <c r="H174" s="303" t="s">
        <v>1209</v>
      </c>
      <c r="I174" s="303" t="s">
        <v>1144</v>
      </c>
      <c r="J174" s="303">
        <v>50</v>
      </c>
      <c r="K174" s="351"/>
    </row>
    <row r="175" s="1" customFormat="1" ht="15" customHeight="1">
      <c r="B175" s="328"/>
      <c r="C175" s="303" t="s">
        <v>1169</v>
      </c>
      <c r="D175" s="303"/>
      <c r="E175" s="303"/>
      <c r="F175" s="326" t="s">
        <v>1148</v>
      </c>
      <c r="G175" s="303"/>
      <c r="H175" s="303" t="s">
        <v>1209</v>
      </c>
      <c r="I175" s="303" t="s">
        <v>1144</v>
      </c>
      <c r="J175" s="303">
        <v>50</v>
      </c>
      <c r="K175" s="351"/>
    </row>
    <row r="176" s="1" customFormat="1" ht="15" customHeight="1">
      <c r="B176" s="328"/>
      <c r="C176" s="303" t="s">
        <v>1167</v>
      </c>
      <c r="D176" s="303"/>
      <c r="E176" s="303"/>
      <c r="F176" s="326" t="s">
        <v>1148</v>
      </c>
      <c r="G176" s="303"/>
      <c r="H176" s="303" t="s">
        <v>1209</v>
      </c>
      <c r="I176" s="303" t="s">
        <v>1144</v>
      </c>
      <c r="J176" s="303">
        <v>50</v>
      </c>
      <c r="K176" s="351"/>
    </row>
    <row r="177" s="1" customFormat="1" ht="15" customHeight="1">
      <c r="B177" s="328"/>
      <c r="C177" s="303" t="s">
        <v>120</v>
      </c>
      <c r="D177" s="303"/>
      <c r="E177" s="303"/>
      <c r="F177" s="326" t="s">
        <v>1142</v>
      </c>
      <c r="G177" s="303"/>
      <c r="H177" s="303" t="s">
        <v>1210</v>
      </c>
      <c r="I177" s="303" t="s">
        <v>1211</v>
      </c>
      <c r="J177" s="303"/>
      <c r="K177" s="351"/>
    </row>
    <row r="178" s="1" customFormat="1" ht="15" customHeight="1">
      <c r="B178" s="328"/>
      <c r="C178" s="303" t="s">
        <v>59</v>
      </c>
      <c r="D178" s="303"/>
      <c r="E178" s="303"/>
      <c r="F178" s="326" t="s">
        <v>1142</v>
      </c>
      <c r="G178" s="303"/>
      <c r="H178" s="303" t="s">
        <v>1212</v>
      </c>
      <c r="I178" s="303" t="s">
        <v>1213</v>
      </c>
      <c r="J178" s="303">
        <v>1</v>
      </c>
      <c r="K178" s="351"/>
    </row>
    <row r="179" s="1" customFormat="1" ht="15" customHeight="1">
      <c r="B179" s="328"/>
      <c r="C179" s="303" t="s">
        <v>55</v>
      </c>
      <c r="D179" s="303"/>
      <c r="E179" s="303"/>
      <c r="F179" s="326" t="s">
        <v>1142</v>
      </c>
      <c r="G179" s="303"/>
      <c r="H179" s="303" t="s">
        <v>1214</v>
      </c>
      <c r="I179" s="303" t="s">
        <v>1144</v>
      </c>
      <c r="J179" s="303">
        <v>20</v>
      </c>
      <c r="K179" s="351"/>
    </row>
    <row r="180" s="1" customFormat="1" ht="15" customHeight="1">
      <c r="B180" s="328"/>
      <c r="C180" s="303" t="s">
        <v>56</v>
      </c>
      <c r="D180" s="303"/>
      <c r="E180" s="303"/>
      <c r="F180" s="326" t="s">
        <v>1142</v>
      </c>
      <c r="G180" s="303"/>
      <c r="H180" s="303" t="s">
        <v>1215</v>
      </c>
      <c r="I180" s="303" t="s">
        <v>1144</v>
      </c>
      <c r="J180" s="303">
        <v>255</v>
      </c>
      <c r="K180" s="351"/>
    </row>
    <row r="181" s="1" customFormat="1" ht="15" customHeight="1">
      <c r="B181" s="328"/>
      <c r="C181" s="303" t="s">
        <v>121</v>
      </c>
      <c r="D181" s="303"/>
      <c r="E181" s="303"/>
      <c r="F181" s="326" t="s">
        <v>1142</v>
      </c>
      <c r="G181" s="303"/>
      <c r="H181" s="303" t="s">
        <v>1106</v>
      </c>
      <c r="I181" s="303" t="s">
        <v>1144</v>
      </c>
      <c r="J181" s="303">
        <v>10</v>
      </c>
      <c r="K181" s="351"/>
    </row>
    <row r="182" s="1" customFormat="1" ht="15" customHeight="1">
      <c r="B182" s="328"/>
      <c r="C182" s="303" t="s">
        <v>122</v>
      </c>
      <c r="D182" s="303"/>
      <c r="E182" s="303"/>
      <c r="F182" s="326" t="s">
        <v>1142</v>
      </c>
      <c r="G182" s="303"/>
      <c r="H182" s="303" t="s">
        <v>1216</v>
      </c>
      <c r="I182" s="303" t="s">
        <v>1177</v>
      </c>
      <c r="J182" s="303"/>
      <c r="K182" s="351"/>
    </row>
    <row r="183" s="1" customFormat="1" ht="15" customHeight="1">
      <c r="B183" s="328"/>
      <c r="C183" s="303" t="s">
        <v>1217</v>
      </c>
      <c r="D183" s="303"/>
      <c r="E183" s="303"/>
      <c r="F183" s="326" t="s">
        <v>1142</v>
      </c>
      <c r="G183" s="303"/>
      <c r="H183" s="303" t="s">
        <v>1218</v>
      </c>
      <c r="I183" s="303" t="s">
        <v>1177</v>
      </c>
      <c r="J183" s="303"/>
      <c r="K183" s="351"/>
    </row>
    <row r="184" s="1" customFormat="1" ht="15" customHeight="1">
      <c r="B184" s="328"/>
      <c r="C184" s="303" t="s">
        <v>1206</v>
      </c>
      <c r="D184" s="303"/>
      <c r="E184" s="303"/>
      <c r="F184" s="326" t="s">
        <v>1142</v>
      </c>
      <c r="G184" s="303"/>
      <c r="H184" s="303" t="s">
        <v>1219</v>
      </c>
      <c r="I184" s="303" t="s">
        <v>1177</v>
      </c>
      <c r="J184" s="303"/>
      <c r="K184" s="351"/>
    </row>
    <row r="185" s="1" customFormat="1" ht="15" customHeight="1">
      <c r="B185" s="328"/>
      <c r="C185" s="303" t="s">
        <v>124</v>
      </c>
      <c r="D185" s="303"/>
      <c r="E185" s="303"/>
      <c r="F185" s="326" t="s">
        <v>1148</v>
      </c>
      <c r="G185" s="303"/>
      <c r="H185" s="303" t="s">
        <v>1220</v>
      </c>
      <c r="I185" s="303" t="s">
        <v>1144</v>
      </c>
      <c r="J185" s="303">
        <v>50</v>
      </c>
      <c r="K185" s="351"/>
    </row>
    <row r="186" s="1" customFormat="1" ht="15" customHeight="1">
      <c r="B186" s="328"/>
      <c r="C186" s="303" t="s">
        <v>1221</v>
      </c>
      <c r="D186" s="303"/>
      <c r="E186" s="303"/>
      <c r="F186" s="326" t="s">
        <v>1148</v>
      </c>
      <c r="G186" s="303"/>
      <c r="H186" s="303" t="s">
        <v>1222</v>
      </c>
      <c r="I186" s="303" t="s">
        <v>1223</v>
      </c>
      <c r="J186" s="303"/>
      <c r="K186" s="351"/>
    </row>
    <row r="187" s="1" customFormat="1" ht="15" customHeight="1">
      <c r="B187" s="328"/>
      <c r="C187" s="303" t="s">
        <v>1224</v>
      </c>
      <c r="D187" s="303"/>
      <c r="E187" s="303"/>
      <c r="F187" s="326" t="s">
        <v>1148</v>
      </c>
      <c r="G187" s="303"/>
      <c r="H187" s="303" t="s">
        <v>1225</v>
      </c>
      <c r="I187" s="303" t="s">
        <v>1223</v>
      </c>
      <c r="J187" s="303"/>
      <c r="K187" s="351"/>
    </row>
    <row r="188" s="1" customFormat="1" ht="15" customHeight="1">
      <c r="B188" s="328"/>
      <c r="C188" s="303" t="s">
        <v>1226</v>
      </c>
      <c r="D188" s="303"/>
      <c r="E188" s="303"/>
      <c r="F188" s="326" t="s">
        <v>1148</v>
      </c>
      <c r="G188" s="303"/>
      <c r="H188" s="303" t="s">
        <v>1227</v>
      </c>
      <c r="I188" s="303" t="s">
        <v>1223</v>
      </c>
      <c r="J188" s="303"/>
      <c r="K188" s="351"/>
    </row>
    <row r="189" s="1" customFormat="1" ht="15" customHeight="1">
      <c r="B189" s="328"/>
      <c r="C189" s="364" t="s">
        <v>1228</v>
      </c>
      <c r="D189" s="303"/>
      <c r="E189" s="303"/>
      <c r="F189" s="326" t="s">
        <v>1148</v>
      </c>
      <c r="G189" s="303"/>
      <c r="H189" s="303" t="s">
        <v>1229</v>
      </c>
      <c r="I189" s="303" t="s">
        <v>1230</v>
      </c>
      <c r="J189" s="365" t="s">
        <v>1231</v>
      </c>
      <c r="K189" s="351"/>
    </row>
    <row r="190" s="18" customFormat="1" ht="15" customHeight="1">
      <c r="B190" s="366"/>
      <c r="C190" s="367" t="s">
        <v>1232</v>
      </c>
      <c r="D190" s="368"/>
      <c r="E190" s="368"/>
      <c r="F190" s="369" t="s">
        <v>1148</v>
      </c>
      <c r="G190" s="368"/>
      <c r="H190" s="368" t="s">
        <v>1233</v>
      </c>
      <c r="I190" s="368" t="s">
        <v>1230</v>
      </c>
      <c r="J190" s="370" t="s">
        <v>1231</v>
      </c>
      <c r="K190" s="371"/>
    </row>
    <row r="191" s="1" customFormat="1" ht="15" customHeight="1">
      <c r="B191" s="328"/>
      <c r="C191" s="364" t="s">
        <v>44</v>
      </c>
      <c r="D191" s="303"/>
      <c r="E191" s="303"/>
      <c r="F191" s="326" t="s">
        <v>1142</v>
      </c>
      <c r="G191" s="303"/>
      <c r="H191" s="300" t="s">
        <v>1234</v>
      </c>
      <c r="I191" s="303" t="s">
        <v>1235</v>
      </c>
      <c r="J191" s="303"/>
      <c r="K191" s="351"/>
    </row>
    <row r="192" s="1" customFormat="1" ht="15" customHeight="1">
      <c r="B192" s="328"/>
      <c r="C192" s="364" t="s">
        <v>1236</v>
      </c>
      <c r="D192" s="303"/>
      <c r="E192" s="303"/>
      <c r="F192" s="326" t="s">
        <v>1142</v>
      </c>
      <c r="G192" s="303"/>
      <c r="H192" s="303" t="s">
        <v>1237</v>
      </c>
      <c r="I192" s="303" t="s">
        <v>1177</v>
      </c>
      <c r="J192" s="303"/>
      <c r="K192" s="351"/>
    </row>
    <row r="193" s="1" customFormat="1" ht="15" customHeight="1">
      <c r="B193" s="328"/>
      <c r="C193" s="364" t="s">
        <v>1238</v>
      </c>
      <c r="D193" s="303"/>
      <c r="E193" s="303"/>
      <c r="F193" s="326" t="s">
        <v>1142</v>
      </c>
      <c r="G193" s="303"/>
      <c r="H193" s="303" t="s">
        <v>1239</v>
      </c>
      <c r="I193" s="303" t="s">
        <v>1177</v>
      </c>
      <c r="J193" s="303"/>
      <c r="K193" s="351"/>
    </row>
    <row r="194" s="1" customFormat="1" ht="15" customHeight="1">
      <c r="B194" s="328"/>
      <c r="C194" s="364" t="s">
        <v>1240</v>
      </c>
      <c r="D194" s="303"/>
      <c r="E194" s="303"/>
      <c r="F194" s="326" t="s">
        <v>1148</v>
      </c>
      <c r="G194" s="303"/>
      <c r="H194" s="303" t="s">
        <v>1241</v>
      </c>
      <c r="I194" s="303" t="s">
        <v>1177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1242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1243</v>
      </c>
      <c r="D201" s="373"/>
      <c r="E201" s="373"/>
      <c r="F201" s="373" t="s">
        <v>1244</v>
      </c>
      <c r="G201" s="374"/>
      <c r="H201" s="373" t="s">
        <v>1245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1235</v>
      </c>
      <c r="D203" s="303"/>
      <c r="E203" s="303"/>
      <c r="F203" s="326" t="s">
        <v>45</v>
      </c>
      <c r="G203" s="303"/>
      <c r="H203" s="303" t="s">
        <v>1246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46</v>
      </c>
      <c r="G204" s="303"/>
      <c r="H204" s="303" t="s">
        <v>1247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49</v>
      </c>
      <c r="G205" s="303"/>
      <c r="H205" s="303" t="s">
        <v>1248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47</v>
      </c>
      <c r="G206" s="303"/>
      <c r="H206" s="303" t="s">
        <v>1249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48</v>
      </c>
      <c r="G207" s="303"/>
      <c r="H207" s="303" t="s">
        <v>1250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1189</v>
      </c>
      <c r="D209" s="303"/>
      <c r="E209" s="303"/>
      <c r="F209" s="326" t="s">
        <v>81</v>
      </c>
      <c r="G209" s="303"/>
      <c r="H209" s="303" t="s">
        <v>1251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1085</v>
      </c>
      <c r="G210" s="303"/>
      <c r="H210" s="303" t="s">
        <v>1086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1083</v>
      </c>
      <c r="G211" s="303"/>
      <c r="H211" s="303" t="s">
        <v>1252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1087</v>
      </c>
      <c r="G212" s="364"/>
      <c r="H212" s="355" t="s">
        <v>1088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1089</v>
      </c>
      <c r="G213" s="364"/>
      <c r="H213" s="355" t="s">
        <v>1253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1213</v>
      </c>
      <c r="D215" s="303"/>
      <c r="E215" s="303"/>
      <c r="F215" s="326">
        <v>1</v>
      </c>
      <c r="G215" s="364"/>
      <c r="H215" s="355" t="s">
        <v>1254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1255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1256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1257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2024-11-28T01:15:04Z</dcterms:created>
  <dcterms:modified xsi:type="dcterms:W3CDTF">2024-11-28T01:15:06Z</dcterms:modified>
</cp:coreProperties>
</file>