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ndrle\Desktop\Povodeň\Stavby\Vodní\Rozpočet\"/>
    </mc:Choice>
  </mc:AlternateContent>
  <bookViews>
    <workbookView xWindow="0" yWindow="0" windowWidth="19875" windowHeight="12255"/>
  </bookViews>
  <sheets>
    <sheet name="Rekapitulace stavby" sheetId="1" r:id="rId1"/>
    <sheet name="001 - I.NP" sheetId="2" r:id="rId2"/>
  </sheets>
  <definedNames>
    <definedName name="_xlnm._FilterDatabase" localSheetId="1" hidden="1">'001 - I.NP'!$C$145:$K$1702</definedName>
    <definedName name="_xlnm.Print_Titles" localSheetId="1">'001 - I.NP'!$145:$145</definedName>
    <definedName name="_xlnm.Print_Titles" localSheetId="0">'Rekapitulace stavby'!$92:$92</definedName>
    <definedName name="_xlnm.Print_Area" localSheetId="1">'001 - I.NP'!$C$4:$J$76,'001 - I.NP'!$C$133:$T$1702</definedName>
    <definedName name="_xlnm.Print_Area" localSheetId="0">'Rekapitulace stavby'!$D$4:$AO$76,'Rekapitulace stavby'!$C$82:$AQ$103</definedName>
  </definedNames>
  <calcPr calcId="152511"/>
</workbook>
</file>

<file path=xl/calcChain.xml><?xml version="1.0" encoding="utf-8"?>
<calcChain xmlns="http://schemas.openxmlformats.org/spreadsheetml/2006/main">
  <c r="J39" i="2" l="1"/>
  <c r="J38" i="2"/>
  <c r="AY95" i="1"/>
  <c r="J37" i="2"/>
  <c r="AX95" i="1"/>
  <c r="BI1700" i="2"/>
  <c r="BH1700" i="2"/>
  <c r="BG1700" i="2"/>
  <c r="BF1700" i="2"/>
  <c r="T1700" i="2"/>
  <c r="R1700" i="2"/>
  <c r="P1700" i="2"/>
  <c r="BI1697" i="2"/>
  <c r="BH1697" i="2"/>
  <c r="BG1697" i="2"/>
  <c r="BF1697" i="2"/>
  <c r="T1697" i="2"/>
  <c r="R1697" i="2"/>
  <c r="P1697" i="2"/>
  <c r="BI1694" i="2"/>
  <c r="BH1694" i="2"/>
  <c r="BG1694" i="2"/>
  <c r="BF1694" i="2"/>
  <c r="T1694" i="2"/>
  <c r="R1694" i="2"/>
  <c r="P1694" i="2"/>
  <c r="BI1691" i="2"/>
  <c r="BH1691" i="2"/>
  <c r="BG1691" i="2"/>
  <c r="BF1691" i="2"/>
  <c r="T1691" i="2"/>
  <c r="R1691" i="2"/>
  <c r="P1691" i="2"/>
  <c r="BI1687" i="2"/>
  <c r="BH1687" i="2"/>
  <c r="BG1687" i="2"/>
  <c r="BF1687" i="2"/>
  <c r="T1687" i="2"/>
  <c r="R1687" i="2"/>
  <c r="P1687" i="2"/>
  <c r="BI1684" i="2"/>
  <c r="BH1684" i="2"/>
  <c r="BG1684" i="2"/>
  <c r="BF1684" i="2"/>
  <c r="T1684" i="2"/>
  <c r="R1684" i="2"/>
  <c r="P1684" i="2"/>
  <c r="BI1681" i="2"/>
  <c r="BH1681" i="2"/>
  <c r="BG1681" i="2"/>
  <c r="BF1681" i="2"/>
  <c r="T1681" i="2"/>
  <c r="R1681" i="2"/>
  <c r="P1681" i="2"/>
  <c r="BI1649" i="2"/>
  <c r="BH1649" i="2"/>
  <c r="BG1649" i="2"/>
  <c r="BF1649" i="2"/>
  <c r="T1649" i="2"/>
  <c r="R1649" i="2"/>
  <c r="P1649" i="2"/>
  <c r="BI1643" i="2"/>
  <c r="BH1643" i="2"/>
  <c r="BG1643" i="2"/>
  <c r="BF1643" i="2"/>
  <c r="T1643" i="2"/>
  <c r="R1643" i="2"/>
  <c r="P1643" i="2"/>
  <c r="BI1640" i="2"/>
  <c r="BH1640" i="2"/>
  <c r="BG1640" i="2"/>
  <c r="BF1640" i="2"/>
  <c r="T1640" i="2"/>
  <c r="R1640" i="2"/>
  <c r="P1640" i="2"/>
  <c r="BI1452" i="2"/>
  <c r="BH1452" i="2"/>
  <c r="BG1452" i="2"/>
  <c r="BF1452" i="2"/>
  <c r="T1452" i="2"/>
  <c r="R1452" i="2"/>
  <c r="P1452" i="2"/>
  <c r="BI1448" i="2"/>
  <c r="BH1448" i="2"/>
  <c r="BG1448" i="2"/>
  <c r="BF1448" i="2"/>
  <c r="T1448" i="2"/>
  <c r="R1448" i="2"/>
  <c r="P1448" i="2"/>
  <c r="BI1433" i="2"/>
  <c r="BH1433" i="2"/>
  <c r="BG1433" i="2"/>
  <c r="BF1433" i="2"/>
  <c r="T1433" i="2"/>
  <c r="R1433" i="2"/>
  <c r="P1433" i="2"/>
  <c r="BI1379" i="2"/>
  <c r="BH1379" i="2"/>
  <c r="BG1379" i="2"/>
  <c r="BF1379" i="2"/>
  <c r="T1379" i="2"/>
  <c r="R1379" i="2"/>
  <c r="P1379" i="2"/>
  <c r="BI1257" i="2"/>
  <c r="BH1257" i="2"/>
  <c r="BG1257" i="2"/>
  <c r="BF1257" i="2"/>
  <c r="T1257" i="2"/>
  <c r="R1257" i="2"/>
  <c r="P1257" i="2"/>
  <c r="BI1249" i="2"/>
  <c r="BH1249" i="2"/>
  <c r="BG1249" i="2"/>
  <c r="BF1249" i="2"/>
  <c r="T1249" i="2"/>
  <c r="R1249" i="2"/>
  <c r="P1249" i="2"/>
  <c r="BI1245" i="2"/>
  <c r="BH1245" i="2"/>
  <c r="BG1245" i="2"/>
  <c r="BF1245" i="2"/>
  <c r="T1245" i="2"/>
  <c r="R1245" i="2"/>
  <c r="P1245" i="2"/>
  <c r="BI1242" i="2"/>
  <c r="BH1242" i="2"/>
  <c r="BG1242" i="2"/>
  <c r="BF1242" i="2"/>
  <c r="T1242" i="2"/>
  <c r="R1242" i="2"/>
  <c r="P1242" i="2"/>
  <c r="BI1235" i="2"/>
  <c r="BH1235" i="2"/>
  <c r="BG1235" i="2"/>
  <c r="BF1235" i="2"/>
  <c r="T1235" i="2"/>
  <c r="R1235" i="2"/>
  <c r="P1235" i="2"/>
  <c r="BI1232" i="2"/>
  <c r="BH1232" i="2"/>
  <c r="BG1232" i="2"/>
  <c r="BF1232" i="2"/>
  <c r="T1232" i="2"/>
  <c r="R1232" i="2"/>
  <c r="P1232" i="2"/>
  <c r="BI1229" i="2"/>
  <c r="BH1229" i="2"/>
  <c r="BG1229" i="2"/>
  <c r="BF1229" i="2"/>
  <c r="T1229" i="2"/>
  <c r="R1229" i="2"/>
  <c r="P1229" i="2"/>
  <c r="BI1217" i="2"/>
  <c r="BH1217" i="2"/>
  <c r="BG1217" i="2"/>
  <c r="BF1217" i="2"/>
  <c r="T1217" i="2"/>
  <c r="R1217" i="2"/>
  <c r="P1217" i="2"/>
  <c r="BI1213" i="2"/>
  <c r="BH1213" i="2"/>
  <c r="BG1213" i="2"/>
  <c r="BF1213" i="2"/>
  <c r="T1213" i="2"/>
  <c r="R1213" i="2"/>
  <c r="P1213" i="2"/>
  <c r="BI1210" i="2"/>
  <c r="BH1210" i="2"/>
  <c r="BG1210" i="2"/>
  <c r="BF1210" i="2"/>
  <c r="T1210" i="2"/>
  <c r="R1210" i="2"/>
  <c r="P1210" i="2"/>
  <c r="BI1157" i="2"/>
  <c r="BH1157" i="2"/>
  <c r="BG1157" i="2"/>
  <c r="BF1157" i="2"/>
  <c r="T1157" i="2"/>
  <c r="R1157" i="2"/>
  <c r="P1157" i="2"/>
  <c r="BI1039" i="2"/>
  <c r="BH1039" i="2"/>
  <c r="BG1039" i="2"/>
  <c r="BF1039" i="2"/>
  <c r="T1039" i="2"/>
  <c r="R1039" i="2"/>
  <c r="P1039" i="2"/>
  <c r="BI1036" i="2"/>
  <c r="BH1036" i="2"/>
  <c r="BG1036" i="2"/>
  <c r="BF1036" i="2"/>
  <c r="T1036" i="2"/>
  <c r="R1036" i="2"/>
  <c r="P1036" i="2"/>
  <c r="BI1033" i="2"/>
  <c r="BH1033" i="2"/>
  <c r="BG1033" i="2"/>
  <c r="BF1033" i="2"/>
  <c r="T1033" i="2"/>
  <c r="R1033" i="2"/>
  <c r="P1033" i="2"/>
  <c r="BI1023" i="2"/>
  <c r="BH1023" i="2"/>
  <c r="BG1023" i="2"/>
  <c r="BF1023" i="2"/>
  <c r="T1023" i="2"/>
  <c r="R1023" i="2"/>
  <c r="P1023" i="2"/>
  <c r="BI933" i="2"/>
  <c r="BH933" i="2"/>
  <c r="BG933" i="2"/>
  <c r="BF933" i="2"/>
  <c r="T933" i="2"/>
  <c r="R933" i="2"/>
  <c r="P933" i="2"/>
  <c r="BI930" i="2"/>
  <c r="BH930" i="2"/>
  <c r="BG930" i="2"/>
  <c r="BF930" i="2"/>
  <c r="T930" i="2"/>
  <c r="R930" i="2"/>
  <c r="P930" i="2"/>
  <c r="BI838" i="2"/>
  <c r="BH838" i="2"/>
  <c r="BG838" i="2"/>
  <c r="BF838" i="2"/>
  <c r="T838" i="2"/>
  <c r="R838" i="2"/>
  <c r="P838" i="2"/>
  <c r="BI835" i="2"/>
  <c r="BH835" i="2"/>
  <c r="BG835" i="2"/>
  <c r="BF835" i="2"/>
  <c r="T835" i="2"/>
  <c r="R835" i="2"/>
  <c r="P835" i="2"/>
  <c r="BI825" i="2"/>
  <c r="BH825" i="2"/>
  <c r="BG825" i="2"/>
  <c r="BF825" i="2"/>
  <c r="T825" i="2"/>
  <c r="R825" i="2"/>
  <c r="P825" i="2"/>
  <c r="BI822" i="2"/>
  <c r="BH822" i="2"/>
  <c r="BG822" i="2"/>
  <c r="BF822" i="2"/>
  <c r="T822" i="2"/>
  <c r="R822" i="2"/>
  <c r="P822" i="2"/>
  <c r="BI819" i="2"/>
  <c r="BH819" i="2"/>
  <c r="BG819" i="2"/>
  <c r="BF819" i="2"/>
  <c r="T819" i="2"/>
  <c r="R819" i="2"/>
  <c r="P819" i="2"/>
  <c r="BI816" i="2"/>
  <c r="BH816" i="2"/>
  <c r="BG816" i="2"/>
  <c r="BF816" i="2"/>
  <c r="T816" i="2"/>
  <c r="R816" i="2"/>
  <c r="P816" i="2"/>
  <c r="BI811" i="2"/>
  <c r="BH811" i="2"/>
  <c r="BG811" i="2"/>
  <c r="BF811" i="2"/>
  <c r="T811" i="2"/>
  <c r="R811" i="2"/>
  <c r="P811" i="2"/>
  <c r="BI800" i="2"/>
  <c r="BH800" i="2"/>
  <c r="BG800" i="2"/>
  <c r="BF800" i="2"/>
  <c r="T800" i="2"/>
  <c r="R800" i="2"/>
  <c r="P800" i="2"/>
  <c r="BI797" i="2"/>
  <c r="BH797" i="2"/>
  <c r="BG797" i="2"/>
  <c r="BF797" i="2"/>
  <c r="T797" i="2"/>
  <c r="R797" i="2"/>
  <c r="P797" i="2"/>
  <c r="BI794" i="2"/>
  <c r="BH794" i="2"/>
  <c r="BG794" i="2"/>
  <c r="BF794" i="2"/>
  <c r="T794" i="2"/>
  <c r="R794" i="2"/>
  <c r="P794" i="2"/>
  <c r="BI788" i="2"/>
  <c r="BH788" i="2"/>
  <c r="BG788" i="2"/>
  <c r="BF788" i="2"/>
  <c r="T788" i="2"/>
  <c r="R788" i="2"/>
  <c r="P788" i="2"/>
  <c r="BI784" i="2"/>
  <c r="BH784" i="2"/>
  <c r="BG784" i="2"/>
  <c r="BF784" i="2"/>
  <c r="T784" i="2"/>
  <c r="R784" i="2"/>
  <c r="P784" i="2"/>
  <c r="BI781" i="2"/>
  <c r="BH781" i="2"/>
  <c r="BG781" i="2"/>
  <c r="BF781" i="2"/>
  <c r="T781" i="2"/>
  <c r="R781" i="2"/>
  <c r="P781" i="2"/>
  <c r="BI778" i="2"/>
  <c r="BH778" i="2"/>
  <c r="BG778" i="2"/>
  <c r="BF778" i="2"/>
  <c r="T778" i="2"/>
  <c r="R778" i="2"/>
  <c r="P778" i="2"/>
  <c r="BI775" i="2"/>
  <c r="BH775" i="2"/>
  <c r="BG775" i="2"/>
  <c r="BF775" i="2"/>
  <c r="T775" i="2"/>
  <c r="R775" i="2"/>
  <c r="P775" i="2"/>
  <c r="BI772" i="2"/>
  <c r="BH772" i="2"/>
  <c r="BG772" i="2"/>
  <c r="BF772" i="2"/>
  <c r="T772" i="2"/>
  <c r="R772" i="2"/>
  <c r="P772" i="2"/>
  <c r="BI768" i="2"/>
  <c r="BH768" i="2"/>
  <c r="BG768" i="2"/>
  <c r="BF768" i="2"/>
  <c r="T768" i="2"/>
  <c r="R768" i="2"/>
  <c r="P768" i="2"/>
  <c r="BI745" i="2"/>
  <c r="BH745" i="2"/>
  <c r="BG745" i="2"/>
  <c r="BF745" i="2"/>
  <c r="T745" i="2"/>
  <c r="R745" i="2"/>
  <c r="P745" i="2"/>
  <c r="BI735" i="2"/>
  <c r="BH735" i="2"/>
  <c r="BG735" i="2"/>
  <c r="BF735" i="2"/>
  <c r="T735" i="2"/>
  <c r="R735" i="2"/>
  <c r="P735" i="2"/>
  <c r="BI732" i="2"/>
  <c r="BH732" i="2"/>
  <c r="BG732" i="2"/>
  <c r="BF732" i="2"/>
  <c r="T732" i="2"/>
  <c r="R732" i="2"/>
  <c r="P732" i="2"/>
  <c r="BI726" i="2"/>
  <c r="BH726" i="2"/>
  <c r="BG726" i="2"/>
  <c r="BF726" i="2"/>
  <c r="T726" i="2"/>
  <c r="R726" i="2"/>
  <c r="P726" i="2"/>
  <c r="BI705" i="2"/>
  <c r="BH705" i="2"/>
  <c r="BG705" i="2"/>
  <c r="BF705" i="2"/>
  <c r="T705" i="2"/>
  <c r="R705" i="2"/>
  <c r="P705" i="2"/>
  <c r="BI702" i="2"/>
  <c r="BH702" i="2"/>
  <c r="BG702" i="2"/>
  <c r="BF702" i="2"/>
  <c r="T702" i="2"/>
  <c r="R702" i="2"/>
  <c r="P702" i="2"/>
  <c r="BI698" i="2"/>
  <c r="BH698" i="2"/>
  <c r="BG698" i="2"/>
  <c r="BF698" i="2"/>
  <c r="T698" i="2"/>
  <c r="R698" i="2"/>
  <c r="P698" i="2"/>
  <c r="BI695" i="2"/>
  <c r="BH695" i="2"/>
  <c r="BG695" i="2"/>
  <c r="BF695" i="2"/>
  <c r="T695" i="2"/>
  <c r="R695" i="2"/>
  <c r="P695" i="2"/>
  <c r="BI684" i="2"/>
  <c r="BH684" i="2"/>
  <c r="BG684" i="2"/>
  <c r="BF684" i="2"/>
  <c r="T684" i="2"/>
  <c r="R684" i="2"/>
  <c r="P684" i="2"/>
  <c r="BI680" i="2"/>
  <c r="BH680" i="2"/>
  <c r="BG680" i="2"/>
  <c r="BF680" i="2"/>
  <c r="T680" i="2"/>
  <c r="R680" i="2"/>
  <c r="P680" i="2"/>
  <c r="BI677" i="2"/>
  <c r="BH677" i="2"/>
  <c r="BG677" i="2"/>
  <c r="BF677" i="2"/>
  <c r="T677" i="2"/>
  <c r="R677" i="2"/>
  <c r="P677" i="2"/>
  <c r="BI674" i="2"/>
  <c r="BH674" i="2"/>
  <c r="BG674" i="2"/>
  <c r="BF674" i="2"/>
  <c r="T674" i="2"/>
  <c r="R674" i="2"/>
  <c r="P674" i="2"/>
  <c r="BI671" i="2"/>
  <c r="BH671" i="2"/>
  <c r="BG671" i="2"/>
  <c r="BF671" i="2"/>
  <c r="T671" i="2"/>
  <c r="R671" i="2"/>
  <c r="P671" i="2"/>
  <c r="BI668" i="2"/>
  <c r="BH668" i="2"/>
  <c r="BG668" i="2"/>
  <c r="BF668" i="2"/>
  <c r="T668" i="2"/>
  <c r="R668" i="2"/>
  <c r="P668" i="2"/>
  <c r="BI664" i="2"/>
  <c r="BH664" i="2"/>
  <c r="BG664" i="2"/>
  <c r="BF664" i="2"/>
  <c r="T664" i="2"/>
  <c r="R664" i="2"/>
  <c r="P664" i="2"/>
  <c r="BI661" i="2"/>
  <c r="BH661" i="2"/>
  <c r="BG661" i="2"/>
  <c r="BF661" i="2"/>
  <c r="T661" i="2"/>
  <c r="R661" i="2"/>
  <c r="P661" i="2"/>
  <c r="BI658" i="2"/>
  <c r="BH658" i="2"/>
  <c r="BG658" i="2"/>
  <c r="BF658" i="2"/>
  <c r="T658" i="2"/>
  <c r="R658" i="2"/>
  <c r="P658" i="2"/>
  <c r="BI655" i="2"/>
  <c r="BH655" i="2"/>
  <c r="BG655" i="2"/>
  <c r="BF655" i="2"/>
  <c r="T655" i="2"/>
  <c r="R655" i="2"/>
  <c r="P655" i="2"/>
  <c r="BI651" i="2"/>
  <c r="BH651" i="2"/>
  <c r="BG651" i="2"/>
  <c r="BF651" i="2"/>
  <c r="T651" i="2"/>
  <c r="R651" i="2"/>
  <c r="P651" i="2"/>
  <c r="BI648" i="2"/>
  <c r="BH648" i="2"/>
  <c r="BG648" i="2"/>
  <c r="BF648" i="2"/>
  <c r="T648" i="2"/>
  <c r="R648" i="2"/>
  <c r="P648" i="2"/>
  <c r="BI645" i="2"/>
  <c r="BH645" i="2"/>
  <c r="BG645" i="2"/>
  <c r="BF645" i="2"/>
  <c r="T645" i="2"/>
  <c r="R645" i="2"/>
  <c r="P645" i="2"/>
  <c r="BI642" i="2"/>
  <c r="BH642" i="2"/>
  <c r="BG642" i="2"/>
  <c r="BF642" i="2"/>
  <c r="T642" i="2"/>
  <c r="R642" i="2"/>
  <c r="P642" i="2"/>
  <c r="BI639" i="2"/>
  <c r="BH639" i="2"/>
  <c r="BG639" i="2"/>
  <c r="BF639" i="2"/>
  <c r="T639" i="2"/>
  <c r="R639" i="2"/>
  <c r="P639" i="2"/>
  <c r="BI636" i="2"/>
  <c r="BH636" i="2"/>
  <c r="BG636" i="2"/>
  <c r="BF636" i="2"/>
  <c r="T636" i="2"/>
  <c r="R636" i="2"/>
  <c r="P636" i="2"/>
  <c r="BI632" i="2"/>
  <c r="BH632" i="2"/>
  <c r="BG632" i="2"/>
  <c r="BF632" i="2"/>
  <c r="T632" i="2"/>
  <c r="R632" i="2"/>
  <c r="P632" i="2"/>
  <c r="BI629" i="2"/>
  <c r="BH629" i="2"/>
  <c r="BG629" i="2"/>
  <c r="BF629" i="2"/>
  <c r="T629" i="2"/>
  <c r="R629" i="2"/>
  <c r="P629" i="2"/>
  <c r="BI627" i="2"/>
  <c r="BH627" i="2"/>
  <c r="BG627" i="2"/>
  <c r="BF627" i="2"/>
  <c r="T627" i="2"/>
  <c r="R627" i="2"/>
  <c r="P627" i="2"/>
  <c r="BI625" i="2"/>
  <c r="BH625" i="2"/>
  <c r="BG625" i="2"/>
  <c r="BF625" i="2"/>
  <c r="T625" i="2"/>
  <c r="R625" i="2"/>
  <c r="P625" i="2"/>
  <c r="BI623" i="2"/>
  <c r="BH623" i="2"/>
  <c r="BG623" i="2"/>
  <c r="BF623" i="2"/>
  <c r="T623" i="2"/>
  <c r="R623" i="2"/>
  <c r="P623" i="2"/>
  <c r="BI619" i="2"/>
  <c r="BH619" i="2"/>
  <c r="BG619" i="2"/>
  <c r="BF619" i="2"/>
  <c r="T619" i="2"/>
  <c r="R619" i="2"/>
  <c r="P619" i="2"/>
  <c r="BI617" i="2"/>
  <c r="BH617" i="2"/>
  <c r="BG617" i="2"/>
  <c r="BF617" i="2"/>
  <c r="T617" i="2"/>
  <c r="R617" i="2"/>
  <c r="P617" i="2"/>
  <c r="BI615" i="2"/>
  <c r="BH615" i="2"/>
  <c r="BG615" i="2"/>
  <c r="BF615" i="2"/>
  <c r="T615" i="2"/>
  <c r="R615" i="2"/>
  <c r="P615" i="2"/>
  <c r="BI613" i="2"/>
  <c r="BH613" i="2"/>
  <c r="BG613" i="2"/>
  <c r="BF613" i="2"/>
  <c r="T613" i="2"/>
  <c r="R613" i="2"/>
  <c r="P613" i="2"/>
  <c r="BI610" i="2"/>
  <c r="BH610" i="2"/>
  <c r="BG610" i="2"/>
  <c r="BF610" i="2"/>
  <c r="T610" i="2"/>
  <c r="R610" i="2"/>
  <c r="P610" i="2"/>
  <c r="BI608" i="2"/>
  <c r="BH608" i="2"/>
  <c r="BG608" i="2"/>
  <c r="BF608" i="2"/>
  <c r="T608" i="2"/>
  <c r="R608" i="2"/>
  <c r="P608" i="2"/>
  <c r="BI606" i="2"/>
  <c r="BH606" i="2"/>
  <c r="BG606" i="2"/>
  <c r="BF606" i="2"/>
  <c r="T606" i="2"/>
  <c r="R606" i="2"/>
  <c r="P606" i="2"/>
  <c r="BI603" i="2"/>
  <c r="BH603" i="2"/>
  <c r="BG603" i="2"/>
  <c r="BF603" i="2"/>
  <c r="T603" i="2"/>
  <c r="R603" i="2"/>
  <c r="P603" i="2"/>
  <c r="BI601" i="2"/>
  <c r="BH601" i="2"/>
  <c r="BG601" i="2"/>
  <c r="BF601" i="2"/>
  <c r="T601" i="2"/>
  <c r="R601" i="2"/>
  <c r="P601" i="2"/>
  <c r="BI598" i="2"/>
  <c r="BH598" i="2"/>
  <c r="BG598" i="2"/>
  <c r="BF598" i="2"/>
  <c r="T598" i="2"/>
  <c r="R598" i="2"/>
  <c r="P598" i="2"/>
  <c r="BI592" i="2"/>
  <c r="BH592" i="2"/>
  <c r="BG592" i="2"/>
  <c r="BF592" i="2"/>
  <c r="T592" i="2"/>
  <c r="R592" i="2"/>
  <c r="P592" i="2"/>
  <c r="BI572" i="2"/>
  <c r="BH572" i="2"/>
  <c r="BG572" i="2"/>
  <c r="BF572" i="2"/>
  <c r="T572" i="2"/>
  <c r="R572" i="2"/>
  <c r="P572" i="2"/>
  <c r="BI569" i="2"/>
  <c r="BH569" i="2"/>
  <c r="BG569" i="2"/>
  <c r="BF569" i="2"/>
  <c r="T569" i="2"/>
  <c r="R569" i="2"/>
  <c r="P569" i="2"/>
  <c r="BI566" i="2"/>
  <c r="BH566" i="2"/>
  <c r="BG566" i="2"/>
  <c r="BF566" i="2"/>
  <c r="T566" i="2"/>
  <c r="R566" i="2"/>
  <c r="P566" i="2"/>
  <c r="BI563" i="2"/>
  <c r="BH563" i="2"/>
  <c r="BG563" i="2"/>
  <c r="BF563" i="2"/>
  <c r="T563" i="2"/>
  <c r="R563" i="2"/>
  <c r="P563" i="2"/>
  <c r="BI560" i="2"/>
  <c r="BH560" i="2"/>
  <c r="BG560" i="2"/>
  <c r="BF560" i="2"/>
  <c r="T560" i="2"/>
  <c r="R560" i="2"/>
  <c r="P560" i="2"/>
  <c r="BI558" i="2"/>
  <c r="BH558" i="2"/>
  <c r="BG558" i="2"/>
  <c r="BF558" i="2"/>
  <c r="T558" i="2"/>
  <c r="R558" i="2"/>
  <c r="P558" i="2"/>
  <c r="BI555" i="2"/>
  <c r="BH555" i="2"/>
  <c r="BG555" i="2"/>
  <c r="BF555" i="2"/>
  <c r="T555" i="2"/>
  <c r="R555" i="2"/>
  <c r="P555" i="2"/>
  <c r="BI553" i="2"/>
  <c r="BH553" i="2"/>
  <c r="BG553" i="2"/>
  <c r="BF553" i="2"/>
  <c r="T553" i="2"/>
  <c r="R553" i="2"/>
  <c r="P553" i="2"/>
  <c r="BI550" i="2"/>
  <c r="BH550" i="2"/>
  <c r="BG550" i="2"/>
  <c r="BF550" i="2"/>
  <c r="T550" i="2"/>
  <c r="R550" i="2"/>
  <c r="P550" i="2"/>
  <c r="BI548" i="2"/>
  <c r="BH548" i="2"/>
  <c r="BG548" i="2"/>
  <c r="BF548" i="2"/>
  <c r="T548" i="2"/>
  <c r="R548" i="2"/>
  <c r="P548" i="2"/>
  <c r="BI545" i="2"/>
  <c r="BH545" i="2"/>
  <c r="BG545" i="2"/>
  <c r="BF545" i="2"/>
  <c r="T545" i="2"/>
  <c r="R545" i="2"/>
  <c r="P545" i="2"/>
  <c r="BI543" i="2"/>
  <c r="BH543" i="2"/>
  <c r="BG543" i="2"/>
  <c r="BF543" i="2"/>
  <c r="T543" i="2"/>
  <c r="R543" i="2"/>
  <c r="P543" i="2"/>
  <c r="BI539" i="2"/>
  <c r="BH539" i="2"/>
  <c r="BG539" i="2"/>
  <c r="BF539" i="2"/>
  <c r="T539" i="2"/>
  <c r="R539" i="2"/>
  <c r="P539" i="2"/>
  <c r="BI535" i="2"/>
  <c r="BH535" i="2"/>
  <c r="BG535" i="2"/>
  <c r="BF535" i="2"/>
  <c r="T535" i="2"/>
  <c r="R535" i="2"/>
  <c r="P535" i="2"/>
  <c r="BI531" i="2"/>
  <c r="BH531" i="2"/>
  <c r="BG531" i="2"/>
  <c r="BF531" i="2"/>
  <c r="T531" i="2"/>
  <c r="R531" i="2"/>
  <c r="P531" i="2"/>
  <c r="BI528" i="2"/>
  <c r="BH528" i="2"/>
  <c r="BG528" i="2"/>
  <c r="BF528" i="2"/>
  <c r="T528" i="2"/>
  <c r="R528" i="2"/>
  <c r="P528" i="2"/>
  <c r="BI524" i="2"/>
  <c r="BH524" i="2"/>
  <c r="BG524" i="2"/>
  <c r="BF524" i="2"/>
  <c r="T524" i="2"/>
  <c r="R524" i="2"/>
  <c r="P524" i="2"/>
  <c r="BI521" i="2"/>
  <c r="BH521" i="2"/>
  <c r="BG521" i="2"/>
  <c r="BF521" i="2"/>
  <c r="T521" i="2"/>
  <c r="R521" i="2"/>
  <c r="P521" i="2"/>
  <c r="BI518" i="2"/>
  <c r="BH518" i="2"/>
  <c r="BG518" i="2"/>
  <c r="BF518" i="2"/>
  <c r="T518" i="2"/>
  <c r="R518" i="2"/>
  <c r="P518" i="2"/>
  <c r="BI515" i="2"/>
  <c r="BH515" i="2"/>
  <c r="BG515" i="2"/>
  <c r="BF515" i="2"/>
  <c r="T515" i="2"/>
  <c r="R515" i="2"/>
  <c r="P515" i="2"/>
  <c r="BI512" i="2"/>
  <c r="BH512" i="2"/>
  <c r="BG512" i="2"/>
  <c r="BF512" i="2"/>
  <c r="T512" i="2"/>
  <c r="R512" i="2"/>
  <c r="P512" i="2"/>
  <c r="BI508" i="2"/>
  <c r="BH508" i="2"/>
  <c r="BG508" i="2"/>
  <c r="BF508" i="2"/>
  <c r="T508" i="2"/>
  <c r="R508" i="2"/>
  <c r="P508" i="2"/>
  <c r="BI506" i="2"/>
  <c r="BH506" i="2"/>
  <c r="BG506" i="2"/>
  <c r="BF506" i="2"/>
  <c r="T506" i="2"/>
  <c r="R506" i="2"/>
  <c r="P506" i="2"/>
  <c r="BI502" i="2"/>
  <c r="BH502" i="2"/>
  <c r="BG502" i="2"/>
  <c r="BF502" i="2"/>
  <c r="T502" i="2"/>
  <c r="R502" i="2"/>
  <c r="P502" i="2"/>
  <c r="BI499" i="2"/>
  <c r="BH499" i="2"/>
  <c r="BG499" i="2"/>
  <c r="BF499" i="2"/>
  <c r="T499" i="2"/>
  <c r="R499" i="2"/>
  <c r="P499" i="2"/>
  <c r="BI496" i="2"/>
  <c r="BH496" i="2"/>
  <c r="BG496" i="2"/>
  <c r="BF496" i="2"/>
  <c r="T496" i="2"/>
  <c r="R496" i="2"/>
  <c r="P496" i="2"/>
  <c r="BI492" i="2"/>
  <c r="BH492" i="2"/>
  <c r="BG492" i="2"/>
  <c r="BF492" i="2"/>
  <c r="T492" i="2"/>
  <c r="R492" i="2"/>
  <c r="P492" i="2"/>
  <c r="BI456" i="2"/>
  <c r="BH456" i="2"/>
  <c r="BG456" i="2"/>
  <c r="BF456" i="2"/>
  <c r="T456" i="2"/>
  <c r="R456" i="2"/>
  <c r="P456" i="2"/>
  <c r="BI453" i="2"/>
  <c r="BH453" i="2"/>
  <c r="BG453" i="2"/>
  <c r="BF453" i="2"/>
  <c r="T453" i="2"/>
  <c r="R453" i="2"/>
  <c r="P453" i="2"/>
  <c r="BI447" i="2"/>
  <c r="BH447" i="2"/>
  <c r="BG447" i="2"/>
  <c r="BF447" i="2"/>
  <c r="T447" i="2"/>
  <c r="R447" i="2"/>
  <c r="P447" i="2"/>
  <c r="BI444" i="2"/>
  <c r="BH444" i="2"/>
  <c r="BG444" i="2"/>
  <c r="BF444" i="2"/>
  <c r="T444" i="2"/>
  <c r="R444" i="2"/>
  <c r="P444" i="2"/>
  <c r="BI441" i="2"/>
  <c r="BH441" i="2"/>
  <c r="BG441" i="2"/>
  <c r="BF441" i="2"/>
  <c r="T441" i="2"/>
  <c r="R441" i="2"/>
  <c r="P441" i="2"/>
  <c r="BI438" i="2"/>
  <c r="BH438" i="2"/>
  <c r="BG438" i="2"/>
  <c r="BF438" i="2"/>
  <c r="T438" i="2"/>
  <c r="R438" i="2"/>
  <c r="P438" i="2"/>
  <c r="BI434" i="2"/>
  <c r="BH434" i="2"/>
  <c r="BG434" i="2"/>
  <c r="BF434" i="2"/>
  <c r="T434" i="2"/>
  <c r="R434" i="2"/>
  <c r="P434" i="2"/>
  <c r="BI431" i="2"/>
  <c r="BH431" i="2"/>
  <c r="BG431" i="2"/>
  <c r="BF431" i="2"/>
  <c r="T431" i="2"/>
  <c r="R431" i="2"/>
  <c r="P431" i="2"/>
  <c r="BI428" i="2"/>
  <c r="BH428" i="2"/>
  <c r="BG428" i="2"/>
  <c r="BF428" i="2"/>
  <c r="T428" i="2"/>
  <c r="R428" i="2"/>
  <c r="P428" i="2"/>
  <c r="BI425" i="2"/>
  <c r="BH425" i="2"/>
  <c r="BG425" i="2"/>
  <c r="BF425" i="2"/>
  <c r="T425" i="2"/>
  <c r="R425" i="2"/>
  <c r="P425" i="2"/>
  <c r="BI421" i="2"/>
  <c r="BH421" i="2"/>
  <c r="BG421" i="2"/>
  <c r="BF421" i="2"/>
  <c r="T421" i="2"/>
  <c r="R421" i="2"/>
  <c r="P421" i="2"/>
  <c r="BI418" i="2"/>
  <c r="BH418" i="2"/>
  <c r="BG418" i="2"/>
  <c r="BF418" i="2"/>
  <c r="T418" i="2"/>
  <c r="R418" i="2"/>
  <c r="P418" i="2"/>
  <c r="BI415" i="2"/>
  <c r="BH415" i="2"/>
  <c r="BG415" i="2"/>
  <c r="BF415" i="2"/>
  <c r="T415" i="2"/>
  <c r="R415" i="2"/>
  <c r="P415" i="2"/>
  <c r="BI409" i="2"/>
  <c r="BH409" i="2"/>
  <c r="BG409" i="2"/>
  <c r="BF409" i="2"/>
  <c r="T409" i="2"/>
  <c r="R409" i="2"/>
  <c r="P409" i="2"/>
  <c r="BI405" i="2"/>
  <c r="BH405" i="2"/>
  <c r="BG405" i="2"/>
  <c r="BF405" i="2"/>
  <c r="T405" i="2"/>
  <c r="R405" i="2"/>
  <c r="P405" i="2"/>
  <c r="BI402" i="2"/>
  <c r="BH402" i="2"/>
  <c r="BG402" i="2"/>
  <c r="BF402" i="2"/>
  <c r="T402" i="2"/>
  <c r="R402" i="2"/>
  <c r="P402" i="2"/>
  <c r="BI399" i="2"/>
  <c r="BH399" i="2"/>
  <c r="BG399" i="2"/>
  <c r="BF399" i="2"/>
  <c r="T399" i="2"/>
  <c r="R399" i="2"/>
  <c r="P399" i="2"/>
  <c r="BI396" i="2"/>
  <c r="BH396" i="2"/>
  <c r="BG396" i="2"/>
  <c r="BF396" i="2"/>
  <c r="T396" i="2"/>
  <c r="R396" i="2"/>
  <c r="P396" i="2"/>
  <c r="BI390" i="2"/>
  <c r="BH390" i="2"/>
  <c r="BG390" i="2"/>
  <c r="BF390" i="2"/>
  <c r="T390" i="2"/>
  <c r="R390" i="2"/>
  <c r="P390" i="2"/>
  <c r="BI385" i="2"/>
  <c r="BH385" i="2"/>
  <c r="BG385" i="2"/>
  <c r="BF385" i="2"/>
  <c r="T385" i="2"/>
  <c r="T384" i="2"/>
  <c r="R385" i="2"/>
  <c r="R384" i="2"/>
  <c r="P385" i="2"/>
  <c r="P384" i="2"/>
  <c r="BI379" i="2"/>
  <c r="BH379" i="2"/>
  <c r="BG379" i="2"/>
  <c r="BF379" i="2"/>
  <c r="T379" i="2"/>
  <c r="R379" i="2"/>
  <c r="P379" i="2"/>
  <c r="BI375" i="2"/>
  <c r="BH375" i="2"/>
  <c r="BG375" i="2"/>
  <c r="BF375" i="2"/>
  <c r="T375" i="2"/>
  <c r="R375" i="2"/>
  <c r="P375" i="2"/>
  <c r="BI371" i="2"/>
  <c r="BH371" i="2"/>
  <c r="BG371" i="2"/>
  <c r="BF371" i="2"/>
  <c r="T371" i="2"/>
  <c r="R371" i="2"/>
  <c r="P371" i="2"/>
  <c r="BI368" i="2"/>
  <c r="BH368" i="2"/>
  <c r="BG368" i="2"/>
  <c r="BF368" i="2"/>
  <c r="T368" i="2"/>
  <c r="R368" i="2"/>
  <c r="P368" i="2"/>
  <c r="BI364" i="2"/>
  <c r="BH364" i="2"/>
  <c r="BG364" i="2"/>
  <c r="BF364" i="2"/>
  <c r="T364" i="2"/>
  <c r="R364" i="2"/>
  <c r="P364" i="2"/>
  <c r="BI357" i="2"/>
  <c r="BH357" i="2"/>
  <c r="BG357" i="2"/>
  <c r="BF357" i="2"/>
  <c r="T357" i="2"/>
  <c r="R357" i="2"/>
  <c r="P357" i="2"/>
  <c r="BI351" i="2"/>
  <c r="BH351" i="2"/>
  <c r="BG351" i="2"/>
  <c r="BF351" i="2"/>
  <c r="T351" i="2"/>
  <c r="R351" i="2"/>
  <c r="P351" i="2"/>
  <c r="BI347" i="2"/>
  <c r="BH347" i="2"/>
  <c r="BG347" i="2"/>
  <c r="BF347" i="2"/>
  <c r="T347" i="2"/>
  <c r="R347" i="2"/>
  <c r="P347" i="2"/>
  <c r="BI343" i="2"/>
  <c r="BH343" i="2"/>
  <c r="BG343" i="2"/>
  <c r="BF343" i="2"/>
  <c r="T343" i="2"/>
  <c r="R343" i="2"/>
  <c r="P343" i="2"/>
  <c r="BI339" i="2"/>
  <c r="BH339" i="2"/>
  <c r="BG339" i="2"/>
  <c r="BF339" i="2"/>
  <c r="T339" i="2"/>
  <c r="R339" i="2"/>
  <c r="P339" i="2"/>
  <c r="BI332" i="2"/>
  <c r="BH332" i="2"/>
  <c r="BG332" i="2"/>
  <c r="BF332" i="2"/>
  <c r="T332" i="2"/>
  <c r="R332" i="2"/>
  <c r="P332" i="2"/>
  <c r="BI328" i="2"/>
  <c r="BH328" i="2"/>
  <c r="BG328" i="2"/>
  <c r="BF328" i="2"/>
  <c r="T328" i="2"/>
  <c r="R328" i="2"/>
  <c r="P328" i="2"/>
  <c r="BI320" i="2"/>
  <c r="BH320" i="2"/>
  <c r="BG320" i="2"/>
  <c r="BF320" i="2"/>
  <c r="T320" i="2"/>
  <c r="R320" i="2"/>
  <c r="P320" i="2"/>
  <c r="BI313" i="2"/>
  <c r="BH313" i="2"/>
  <c r="BG313" i="2"/>
  <c r="BF313" i="2"/>
  <c r="T313" i="2"/>
  <c r="R313" i="2"/>
  <c r="P313" i="2"/>
  <c r="BI309" i="2"/>
  <c r="BH309" i="2"/>
  <c r="BG309" i="2"/>
  <c r="BF309" i="2"/>
  <c r="T309" i="2"/>
  <c r="R309" i="2"/>
  <c r="P309" i="2"/>
  <c r="BI303" i="2"/>
  <c r="BH303" i="2"/>
  <c r="BG303" i="2"/>
  <c r="BF303" i="2"/>
  <c r="T303" i="2"/>
  <c r="R303" i="2"/>
  <c r="P303" i="2"/>
  <c r="BI295" i="2"/>
  <c r="BH295" i="2"/>
  <c r="BG295" i="2"/>
  <c r="BF295" i="2"/>
  <c r="T295" i="2"/>
  <c r="R295" i="2"/>
  <c r="P295" i="2"/>
  <c r="BI172" i="2"/>
  <c r="BH172" i="2"/>
  <c r="BG172" i="2"/>
  <c r="BF172" i="2"/>
  <c r="T172" i="2"/>
  <c r="R172" i="2"/>
  <c r="P172" i="2"/>
  <c r="BI166" i="2"/>
  <c r="BH166" i="2"/>
  <c r="BG166" i="2"/>
  <c r="BF166" i="2"/>
  <c r="T166" i="2"/>
  <c r="R166" i="2"/>
  <c r="P166" i="2"/>
  <c r="BI163" i="2"/>
  <c r="BH163" i="2"/>
  <c r="BG163" i="2"/>
  <c r="BF163" i="2"/>
  <c r="T163" i="2"/>
  <c r="R163" i="2"/>
  <c r="P163" i="2"/>
  <c r="BI159" i="2"/>
  <c r="BH159" i="2"/>
  <c r="BG159" i="2"/>
  <c r="BF159" i="2"/>
  <c r="T159" i="2"/>
  <c r="R159" i="2"/>
  <c r="P159" i="2"/>
  <c r="BI152" i="2"/>
  <c r="BH152" i="2"/>
  <c r="BG152" i="2"/>
  <c r="BF152" i="2"/>
  <c r="T152" i="2"/>
  <c r="R152" i="2"/>
  <c r="P152" i="2"/>
  <c r="BI149" i="2"/>
  <c r="BH149" i="2"/>
  <c r="BG149" i="2"/>
  <c r="BF149" i="2"/>
  <c r="T149" i="2"/>
  <c r="T148" i="2" s="1"/>
  <c r="R149" i="2"/>
  <c r="R148" i="2" s="1"/>
  <c r="P149" i="2"/>
  <c r="P148" i="2" s="1"/>
  <c r="J142" i="2"/>
  <c r="F142" i="2"/>
  <c r="F140" i="2"/>
  <c r="E138" i="2"/>
  <c r="BI125" i="2"/>
  <c r="BH125" i="2"/>
  <c r="BG125" i="2"/>
  <c r="BF125" i="2"/>
  <c r="BI124" i="2"/>
  <c r="BH124" i="2"/>
  <c r="BG124" i="2"/>
  <c r="BF124" i="2"/>
  <c r="BE124" i="2"/>
  <c r="BI123" i="2"/>
  <c r="BH123" i="2"/>
  <c r="BG123" i="2"/>
  <c r="BF123" i="2"/>
  <c r="BE123" i="2"/>
  <c r="BI122" i="2"/>
  <c r="BH122" i="2"/>
  <c r="BG122" i="2"/>
  <c r="BF122" i="2"/>
  <c r="BE122" i="2"/>
  <c r="BI121" i="2"/>
  <c r="BH121" i="2"/>
  <c r="BG121" i="2"/>
  <c r="BF121" i="2"/>
  <c r="BE121" i="2"/>
  <c r="BI120" i="2"/>
  <c r="BH120" i="2"/>
  <c r="BG120" i="2"/>
  <c r="BF120" i="2"/>
  <c r="BE120" i="2"/>
  <c r="J91" i="2"/>
  <c r="F91" i="2"/>
  <c r="F89" i="2"/>
  <c r="E87" i="2"/>
  <c r="J24" i="2"/>
  <c r="E24" i="2"/>
  <c r="J143" i="2" s="1"/>
  <c r="J23" i="2"/>
  <c r="J18" i="2"/>
  <c r="E18" i="2"/>
  <c r="F143" i="2" s="1"/>
  <c r="J17" i="2"/>
  <c r="J12" i="2"/>
  <c r="J89" i="2" s="1"/>
  <c r="E7" i="2"/>
  <c r="E85" i="2"/>
  <c r="CK101" i="1"/>
  <c r="CJ101" i="1"/>
  <c r="CI101" i="1"/>
  <c r="CH101" i="1"/>
  <c r="CG101" i="1"/>
  <c r="CF101" i="1"/>
  <c r="BZ101" i="1"/>
  <c r="CE101" i="1"/>
  <c r="CK100" i="1"/>
  <c r="CJ100" i="1"/>
  <c r="CI100" i="1"/>
  <c r="CH100" i="1"/>
  <c r="CG100" i="1"/>
  <c r="CF100" i="1"/>
  <c r="BZ100" i="1"/>
  <c r="CE100" i="1"/>
  <c r="CK99" i="1"/>
  <c r="CJ99" i="1"/>
  <c r="CI99" i="1"/>
  <c r="CH99" i="1"/>
  <c r="CG99" i="1"/>
  <c r="CF99" i="1"/>
  <c r="BZ99" i="1"/>
  <c r="CE99" i="1"/>
  <c r="CK98" i="1"/>
  <c r="CJ98" i="1"/>
  <c r="CI98" i="1"/>
  <c r="CH98" i="1"/>
  <c r="CG98" i="1"/>
  <c r="CF98" i="1"/>
  <c r="BZ98" i="1"/>
  <c r="CE98" i="1"/>
  <c r="L90" i="1"/>
  <c r="AM90" i="1"/>
  <c r="AM89" i="1"/>
  <c r="L89" i="1"/>
  <c r="AM87" i="1"/>
  <c r="L87" i="1"/>
  <c r="L85" i="1"/>
  <c r="L84" i="1"/>
  <c r="J1700" i="2"/>
  <c r="BK1649" i="2"/>
  <c r="BK745" i="2"/>
  <c r="J645" i="2"/>
  <c r="J515" i="2"/>
  <c r="BK772" i="2"/>
  <c r="J447" i="2"/>
  <c r="J661" i="2"/>
  <c r="J502" i="2"/>
  <c r="BK698" i="2"/>
  <c r="J512" i="2"/>
  <c r="BK811" i="2"/>
  <c r="BK543" i="2"/>
  <c r="J1452" i="2"/>
  <c r="J732" i="2"/>
  <c r="J425" i="2"/>
  <c r="BK658" i="2"/>
  <c r="BK379" i="2"/>
  <c r="J800" i="2"/>
  <c r="J357" i="2"/>
  <c r="J788" i="2"/>
  <c r="J303" i="2"/>
  <c r="BK447" i="2"/>
  <c r="J615" i="2"/>
  <c r="BK819" i="2"/>
  <c r="J379" i="2"/>
  <c r="J1694" i="2"/>
  <c r="J1649" i="2"/>
  <c r="BK835" i="2"/>
  <c r="BK648" i="2"/>
  <c r="J521" i="2"/>
  <c r="BK1640" i="2"/>
  <c r="BK548" i="2"/>
  <c r="J347" i="2"/>
  <c r="BK560" i="2"/>
  <c r="J1213" i="2"/>
  <c r="J548" i="2"/>
  <c r="J1245" i="2"/>
  <c r="J619" i="2"/>
  <c r="BK347" i="2"/>
  <c r="BK784" i="2"/>
  <c r="J598" i="2"/>
  <c r="BK1235" i="2"/>
  <c r="J601" i="2"/>
  <c r="BK1229" i="2"/>
  <c r="BK558" i="2"/>
  <c r="J1217" i="2"/>
  <c r="J560" i="2"/>
  <c r="J838" i="2"/>
  <c r="BK396" i="2"/>
  <c r="BK671" i="2"/>
  <c r="BK521" i="2"/>
  <c r="BK726" i="2"/>
  <c r="J1684" i="2"/>
  <c r="J1640" i="2"/>
  <c r="J674" i="2"/>
  <c r="BK592" i="2"/>
  <c r="BK328" i="2"/>
  <c r="J545" i="2"/>
  <c r="J421" i="2"/>
  <c r="J933" i="2"/>
  <c r="J558" i="2"/>
  <c r="BK351" i="2"/>
  <c r="BK680" i="2"/>
  <c r="J441" i="2"/>
  <c r="BK1033" i="2"/>
  <c r="J553" i="2"/>
  <c r="J726" i="2"/>
  <c r="J405" i="2"/>
  <c r="BK645" i="2"/>
  <c r="BK421" i="2"/>
  <c r="J825" i="2"/>
  <c r="BK535" i="2"/>
  <c r="BK1039" i="2"/>
  <c r="BK320" i="2"/>
  <c r="BK518" i="2"/>
  <c r="J735" i="2"/>
  <c r="BK528" i="2"/>
  <c r="J794" i="2"/>
  <c r="BK375" i="2"/>
  <c r="BK732" i="2"/>
  <c r="BK409" i="2"/>
  <c r="J930" i="2"/>
  <c r="J705" i="2"/>
  <c r="BK434" i="2"/>
  <c r="BK735" i="2"/>
  <c r="J351" i="2"/>
  <c r="J745" i="2"/>
  <c r="J524" i="2"/>
  <c r="J1379" i="2"/>
  <c r="BK794" i="2"/>
  <c r="J313" i="2"/>
  <c r="J569" i="2"/>
  <c r="J1036" i="2"/>
  <c r="BK617" i="2"/>
  <c r="BK172" i="2"/>
  <c r="BK453" i="2"/>
  <c r="BK1697" i="2"/>
  <c r="BK1643" i="2"/>
  <c r="J702" i="2"/>
  <c r="BK598" i="2"/>
  <c r="J428" i="2"/>
  <c r="BK933" i="2"/>
  <c r="BK569" i="2"/>
  <c r="J399" i="2"/>
  <c r="BK625" i="2"/>
  <c r="J172" i="2"/>
  <c r="J677" i="2"/>
  <c r="J496" i="2"/>
  <c r="J1039" i="2"/>
  <c r="BK555" i="2"/>
  <c r="BK303" i="2"/>
  <c r="BK781" i="2"/>
  <c r="BK441" i="2"/>
  <c r="BK159" i="2"/>
  <c r="BK615" i="2"/>
  <c r="J375" i="2"/>
  <c r="BK775" i="2"/>
  <c r="J434" i="2"/>
  <c r="J1033" i="2"/>
  <c r="BK668" i="2"/>
  <c r="J1229" i="2"/>
  <c r="BK508" i="2"/>
  <c r="J655" i="2"/>
  <c r="J453" i="2"/>
  <c r="BK428" i="2"/>
  <c r="J1697" i="2"/>
  <c r="J1235" i="2"/>
  <c r="BK572" i="2"/>
  <c r="J368" i="2"/>
  <c r="BK601" i="2"/>
  <c r="J543" i="2"/>
  <c r="BK1448" i="2"/>
  <c r="J555" i="2"/>
  <c r="BK1232" i="2"/>
  <c r="BK627" i="2"/>
  <c r="J320" i="2"/>
  <c r="BK778" i="2"/>
  <c r="J550" i="2"/>
  <c r="BK163" i="2"/>
  <c r="J518" i="2"/>
  <c r="BK1210" i="2"/>
  <c r="J506" i="2"/>
  <c r="J1257" i="2"/>
  <c r="J606" i="2"/>
  <c r="BK309" i="2"/>
  <c r="BK705" i="2"/>
  <c r="BK385" i="2"/>
  <c r="BK816" i="2"/>
  <c r="BK492" i="2"/>
  <c r="BK619" i="2"/>
  <c r="BK496" i="2"/>
  <c r="J636" i="2"/>
  <c r="BK313" i="2"/>
  <c r="BK1691" i="2"/>
  <c r="J1643" i="2"/>
  <c r="J784" i="2"/>
  <c r="J625" i="2"/>
  <c r="BK499" i="2"/>
  <c r="J797" i="2"/>
  <c r="BK539" i="2"/>
  <c r="BK768" i="2"/>
  <c r="BK456" i="2"/>
  <c r="BK695" i="2"/>
  <c r="BK368" i="2"/>
  <c r="J648" i="2"/>
  <c r="BK332" i="2"/>
  <c r="BK788" i="2"/>
  <c r="BK431" i="2"/>
  <c r="BK838" i="2"/>
  <c r="J409" i="2"/>
  <c r="J822" i="2"/>
  <c r="J528" i="2"/>
  <c r="BK1213" i="2"/>
  <c r="J695" i="2"/>
  <c r="BK166" i="2"/>
  <c r="BK661" i="2"/>
  <c r="J385" i="2"/>
  <c r="BK610" i="2"/>
  <c r="BK399" i="2"/>
  <c r="J531" i="2"/>
  <c r="BK1694" i="2"/>
  <c r="J775" i="2"/>
  <c r="BK515" i="2"/>
  <c r="BK152" i="2"/>
  <c r="J566" i="2"/>
  <c r="BK425" i="2"/>
  <c r="BK651" i="2"/>
  <c r="BK1257" i="2"/>
  <c r="J623" i="2"/>
  <c r="J159" i="2"/>
  <c r="BK566" i="2"/>
  <c r="J309" i="2"/>
  <c r="J772" i="2"/>
  <c r="J438" i="2"/>
  <c r="J1242" i="2"/>
  <c r="J563" i="2"/>
  <c r="BK371" i="2"/>
  <c r="BK930" i="2"/>
  <c r="J402" i="2"/>
  <c r="BK1157" i="2"/>
  <c r="BK655" i="2"/>
  <c r="J778" i="2"/>
  <c r="J390" i="2"/>
  <c r="J680" i="2"/>
  <c r="J508" i="2"/>
  <c r="J698" i="2"/>
  <c r="J1687" i="2"/>
  <c r="BK1245" i="2"/>
  <c r="J668" i="2"/>
  <c r="J539" i="2"/>
  <c r="BK364" i="2"/>
  <c r="BK603" i="2"/>
  <c r="J396" i="2"/>
  <c r="BK563" i="2"/>
  <c r="BK800" i="2"/>
  <c r="BK642" i="2"/>
  <c r="J332" i="2"/>
  <c r="J664" i="2"/>
  <c r="J492" i="2"/>
  <c r="BK1379" i="2"/>
  <c r="J613" i="2"/>
  <c r="BK1452" i="2"/>
  <c r="BK632" i="2"/>
  <c r="J499" i="2"/>
  <c r="BK1249" i="2"/>
  <c r="J603" i="2"/>
  <c r="J152" i="2"/>
  <c r="BK822" i="2"/>
  <c r="J651" i="2"/>
  <c r="AS94" i="1"/>
  <c r="J627" i="2"/>
  <c r="BK797" i="2"/>
  <c r="J1691" i="2"/>
  <c r="BK444" i="2"/>
  <c r="BK1681" i="2"/>
  <c r="J1249" i="2"/>
  <c r="J671" i="2"/>
  <c r="BK545" i="2"/>
  <c r="J1448" i="2"/>
  <c r="J592" i="2"/>
  <c r="BK343" i="2"/>
  <c r="J639" i="2"/>
  <c r="BK438" i="2"/>
  <c r="J781" i="2"/>
  <c r="BK402" i="2"/>
  <c r="J1157" i="2"/>
  <c r="J610" i="2"/>
  <c r="J295" i="2"/>
  <c r="J642" i="2"/>
  <c r="BK390" i="2"/>
  <c r="J629" i="2"/>
  <c r="J166" i="2"/>
  <c r="J456" i="2"/>
  <c r="BK1036" i="2"/>
  <c r="J418" i="2"/>
  <c r="J835" i="2"/>
  <c r="BK502" i="2"/>
  <c r="J811" i="2"/>
  <c r="BK149" i="2"/>
  <c r="J608" i="2"/>
  <c r="BK1684" i="2"/>
  <c r="J1023" i="2"/>
  <c r="J632" i="2"/>
  <c r="J444" i="2"/>
  <c r="BK1433" i="2"/>
  <c r="J572" i="2"/>
  <c r="J415" i="2"/>
  <c r="J535" i="2"/>
  <c r="BK684" i="2"/>
  <c r="J371" i="2"/>
  <c r="J684" i="2"/>
  <c r="BK415" i="2"/>
  <c r="BK825" i="2"/>
  <c r="BK606" i="2"/>
  <c r="J816" i="2"/>
  <c r="BK512" i="2"/>
  <c r="J1433" i="2"/>
  <c r="J617" i="2"/>
  <c r="J1232" i="2"/>
  <c r="BK702" i="2"/>
  <c r="J339" i="2"/>
  <c r="J1210" i="2"/>
  <c r="BK553" i="2"/>
  <c r="BK295" i="2"/>
  <c r="BK613" i="2"/>
  <c r="BK1687" i="2"/>
  <c r="BK629" i="2"/>
  <c r="J364" i="2"/>
  <c r="BK1700" i="2"/>
  <c r="J1681" i="2"/>
  <c r="BK1242" i="2"/>
  <c r="BK664" i="2"/>
  <c r="BK524" i="2"/>
  <c r="BK357" i="2"/>
  <c r="BK550" i="2"/>
  <c r="BK418" i="2"/>
  <c r="BK636" i="2"/>
  <c r="J328" i="2"/>
  <c r="J658" i="2"/>
  <c r="BK1217" i="2"/>
  <c r="BK623" i="2"/>
  <c r="J431" i="2"/>
  <c r="BK674" i="2"/>
  <c r="J343" i="2"/>
  <c r="BK677" i="2"/>
  <c r="BK506" i="2"/>
  <c r="BK339" i="2"/>
  <c r="BK608" i="2"/>
  <c r="J149" i="2"/>
  <c r="J819" i="2"/>
  <c r="BK639" i="2"/>
  <c r="J163" i="2"/>
  <c r="J768" i="2"/>
  <c r="BK405" i="2"/>
  <c r="BK531" i="2"/>
  <c r="BK1023" i="2"/>
  <c r="BK319" i="2" l="1"/>
  <c r="J319" i="2" s="1"/>
  <c r="J100" i="2" s="1"/>
  <c r="P437" i="2"/>
  <c r="T505" i="2"/>
  <c r="P511" i="2"/>
  <c r="P534" i="2"/>
  <c r="R319" i="2"/>
  <c r="BK408" i="2"/>
  <c r="J408" i="2" s="1"/>
  <c r="J105" i="2" s="1"/>
  <c r="BK511" i="2"/>
  <c r="J511" i="2"/>
  <c r="J109" i="2" s="1"/>
  <c r="R511" i="2"/>
  <c r="R534" i="2"/>
  <c r="R683" i="2"/>
  <c r="P319" i="2"/>
  <c r="R389" i="2"/>
  <c r="BK424" i="2"/>
  <c r="J424" i="2"/>
  <c r="J106" i="2" s="1"/>
  <c r="R505" i="2"/>
  <c r="T511" i="2"/>
  <c r="T534" i="2"/>
  <c r="T683" i="2"/>
  <c r="BK162" i="2"/>
  <c r="J162" i="2" s="1"/>
  <c r="J99" i="2" s="1"/>
  <c r="R363" i="2"/>
  <c r="P408" i="2"/>
  <c r="BK534" i="2"/>
  <c r="J534" i="2"/>
  <c r="J110" i="2" s="1"/>
  <c r="BK683" i="2"/>
  <c r="J683" i="2" s="1"/>
  <c r="J111" i="2" s="1"/>
  <c r="P683" i="2"/>
  <c r="BK1216" i="2"/>
  <c r="J1216" i="2" s="1"/>
  <c r="J113" i="2" s="1"/>
  <c r="R437" i="2"/>
  <c r="P787" i="2"/>
  <c r="T1216" i="2"/>
  <c r="BK363" i="2"/>
  <c r="J363" i="2" s="1"/>
  <c r="J101" i="2" s="1"/>
  <c r="BK437" i="2"/>
  <c r="J437" i="2"/>
  <c r="J107" i="2" s="1"/>
  <c r="T787" i="2"/>
  <c r="P1680" i="2"/>
  <c r="T363" i="2"/>
  <c r="R424" i="2"/>
  <c r="BK1248" i="2"/>
  <c r="J1248" i="2" s="1"/>
  <c r="J114" i="2" s="1"/>
  <c r="T1680" i="2"/>
  <c r="P162" i="2"/>
  <c r="P147" i="2" s="1"/>
  <c r="P363" i="2"/>
  <c r="P389" i="2"/>
  <c r="P424" i="2"/>
  <c r="P505" i="2"/>
  <c r="P1248" i="2"/>
  <c r="BK1690" i="2"/>
  <c r="J1690" i="2"/>
  <c r="J116" i="2" s="1"/>
  <c r="R162" i="2"/>
  <c r="R147" i="2" s="1"/>
  <c r="T389" i="2"/>
  <c r="T424" i="2"/>
  <c r="R787" i="2"/>
  <c r="R1216" i="2"/>
  <c r="R1680" i="2"/>
  <c r="T162" i="2"/>
  <c r="T437" i="2"/>
  <c r="T1248" i="2"/>
  <c r="P1690" i="2"/>
  <c r="BK389" i="2"/>
  <c r="J389" i="2" s="1"/>
  <c r="J104" i="2" s="1"/>
  <c r="T408" i="2"/>
  <c r="BK787" i="2"/>
  <c r="J787" i="2" s="1"/>
  <c r="J112" i="2" s="1"/>
  <c r="P1216" i="2"/>
  <c r="BK1680" i="2"/>
  <c r="J1680" i="2" s="1"/>
  <c r="J115" i="2" s="1"/>
  <c r="R1690" i="2"/>
  <c r="T319" i="2"/>
  <c r="T147" i="2" s="1"/>
  <c r="R408" i="2"/>
  <c r="BK505" i="2"/>
  <c r="J505" i="2" s="1"/>
  <c r="J108" i="2" s="1"/>
  <c r="R1248" i="2"/>
  <c r="T1690" i="2"/>
  <c r="BK384" i="2"/>
  <c r="J384" i="2"/>
  <c r="J102" i="2" s="1"/>
  <c r="BK148" i="2"/>
  <c r="J148" i="2" s="1"/>
  <c r="J98" i="2" s="1"/>
  <c r="F92" i="2"/>
  <c r="J140" i="2"/>
  <c r="BE303" i="2"/>
  <c r="BE320" i="2"/>
  <c r="BE396" i="2"/>
  <c r="BE431" i="2"/>
  <c r="BE508" i="2"/>
  <c r="BE598" i="2"/>
  <c r="BE610" i="2"/>
  <c r="BE648" i="2"/>
  <c r="BE745" i="2"/>
  <c r="BE295" i="2"/>
  <c r="BE364" i="2"/>
  <c r="BE499" i="2"/>
  <c r="BE566" i="2"/>
  <c r="BE645" i="2"/>
  <c r="BE664" i="2"/>
  <c r="BE674" i="2"/>
  <c r="BE684" i="2"/>
  <c r="BE768" i="2"/>
  <c r="BE816" i="2"/>
  <c r="BE822" i="2"/>
  <c r="BE933" i="2"/>
  <c r="BE149" i="2"/>
  <c r="BE163" i="2"/>
  <c r="BE415" i="2"/>
  <c r="BE453" i="2"/>
  <c r="BE528" i="2"/>
  <c r="BE572" i="2"/>
  <c r="BE606" i="2"/>
  <c r="BE623" i="2"/>
  <c r="BE732" i="2"/>
  <c r="BE772" i="2"/>
  <c r="BE781" i="2"/>
  <c r="BE819" i="2"/>
  <c r="BE1039" i="2"/>
  <c r="BE1249" i="2"/>
  <c r="BE1379" i="2"/>
  <c r="BE328" i="2"/>
  <c r="BE399" i="2"/>
  <c r="BE456" i="2"/>
  <c r="BE535" i="2"/>
  <c r="BE545" i="2"/>
  <c r="BE563" i="2"/>
  <c r="BE671" i="2"/>
  <c r="BE775" i="2"/>
  <c r="BE1245" i="2"/>
  <c r="BE1433" i="2"/>
  <c r="E136" i="2"/>
  <c r="BE313" i="2"/>
  <c r="BE371" i="2"/>
  <c r="BE492" i="2"/>
  <c r="BE506" i="2"/>
  <c r="BE515" i="2"/>
  <c r="BE592" i="2"/>
  <c r="BE627" i="2"/>
  <c r="BE632" i="2"/>
  <c r="BE655" i="2"/>
  <c r="BE680" i="2"/>
  <c r="BE698" i="2"/>
  <c r="BE835" i="2"/>
  <c r="BE1232" i="2"/>
  <c r="BE172" i="2"/>
  <c r="BE343" i="2"/>
  <c r="BE434" i="2"/>
  <c r="BE531" i="2"/>
  <c r="BE543" i="2"/>
  <c r="BE558" i="2"/>
  <c r="BE603" i="2"/>
  <c r="BE617" i="2"/>
  <c r="BE639" i="2"/>
  <c r="BE661" i="2"/>
  <c r="BE797" i="2"/>
  <c r="BE930" i="2"/>
  <c r="BE1257" i="2"/>
  <c r="BE1640" i="2"/>
  <c r="BE347" i="2"/>
  <c r="BE447" i="2"/>
  <c r="BE548" i="2"/>
  <c r="BE560" i="2"/>
  <c r="BE569" i="2"/>
  <c r="BE608" i="2"/>
  <c r="BE629" i="2"/>
  <c r="BE794" i="2"/>
  <c r="BE811" i="2"/>
  <c r="BE1036" i="2"/>
  <c r="BE1217" i="2"/>
  <c r="BE1229" i="2"/>
  <c r="J92" i="2"/>
  <c r="BE152" i="2"/>
  <c r="BE166" i="2"/>
  <c r="BE351" i="2"/>
  <c r="BE368" i="2"/>
  <c r="BE418" i="2"/>
  <c r="BE425" i="2"/>
  <c r="BE496" i="2"/>
  <c r="BE521" i="2"/>
  <c r="BE615" i="2"/>
  <c r="BE702" i="2"/>
  <c r="BE735" i="2"/>
  <c r="BE1210" i="2"/>
  <c r="BE1448" i="2"/>
  <c r="BE309" i="2"/>
  <c r="BE405" i="2"/>
  <c r="BE438" i="2"/>
  <c r="BE441" i="2"/>
  <c r="BE444" i="2"/>
  <c r="BE518" i="2"/>
  <c r="BE539" i="2"/>
  <c r="BE550" i="2"/>
  <c r="BE668" i="2"/>
  <c r="BE784" i="2"/>
  <c r="BE825" i="2"/>
  <c r="BE838" i="2"/>
  <c r="BE1157" i="2"/>
  <c r="BE1235" i="2"/>
  <c r="BE1242" i="2"/>
  <c r="BE332" i="2"/>
  <c r="BE379" i="2"/>
  <c r="BE409" i="2"/>
  <c r="BE428" i="2"/>
  <c r="BE619" i="2"/>
  <c r="BE642" i="2"/>
  <c r="BE677" i="2"/>
  <c r="BE726" i="2"/>
  <c r="BE1033" i="2"/>
  <c r="BE1452" i="2"/>
  <c r="BE357" i="2"/>
  <c r="BE375" i="2"/>
  <c r="BE385" i="2"/>
  <c r="BE402" i="2"/>
  <c r="BE524" i="2"/>
  <c r="BE553" i="2"/>
  <c r="BE625" i="2"/>
  <c r="BE658" i="2"/>
  <c r="BE695" i="2"/>
  <c r="BE1023" i="2"/>
  <c r="BE1213" i="2"/>
  <c r="BE159" i="2"/>
  <c r="BE339" i="2"/>
  <c r="BE390" i="2"/>
  <c r="BE421" i="2"/>
  <c r="BE502" i="2"/>
  <c r="BE512" i="2"/>
  <c r="BE555" i="2"/>
  <c r="BE601" i="2"/>
  <c r="BE613" i="2"/>
  <c r="BE636" i="2"/>
  <c r="BE651" i="2"/>
  <c r="BE705" i="2"/>
  <c r="BE778" i="2"/>
  <c r="BE788" i="2"/>
  <c r="BE800" i="2"/>
  <c r="BE1643" i="2"/>
  <c r="BE1649" i="2"/>
  <c r="BE1681" i="2"/>
  <c r="BE1684" i="2"/>
  <c r="BE1687" i="2"/>
  <c r="BE1691" i="2"/>
  <c r="BE1694" i="2"/>
  <c r="BE1697" i="2"/>
  <c r="BE1700" i="2"/>
  <c r="J36" i="2"/>
  <c r="AW95" i="1" s="1"/>
  <c r="F39" i="2"/>
  <c r="BD95" i="1"/>
  <c r="BD94" i="1" s="1"/>
  <c r="W36" i="1" s="1"/>
  <c r="F37" i="2"/>
  <c r="BB95" i="1"/>
  <c r="BB94" i="1" s="1"/>
  <c r="AX94" i="1" s="1"/>
  <c r="F36" i="2"/>
  <c r="BA95" i="1"/>
  <c r="BA94" i="1" s="1"/>
  <c r="AW94" i="1" s="1"/>
  <c r="AK33" i="1" s="1"/>
  <c r="F38" i="2"/>
  <c r="BC95" i="1" s="1"/>
  <c r="BC94" i="1" s="1"/>
  <c r="W35" i="1" s="1"/>
  <c r="T388" i="2" l="1"/>
  <c r="T146" i="2"/>
  <c r="R388" i="2"/>
  <c r="R146" i="2"/>
  <c r="P388" i="2"/>
  <c r="P146" i="2"/>
  <c r="AU95" i="1"/>
  <c r="BK147" i="2"/>
  <c r="BK388" i="2"/>
  <c r="J388" i="2"/>
  <c r="J103" i="2"/>
  <c r="AY94" i="1"/>
  <c r="W34" i="1"/>
  <c r="W33" i="1"/>
  <c r="AU94" i="1"/>
  <c r="BK146" i="2" l="1"/>
  <c r="J146" i="2"/>
  <c r="J96" i="2"/>
  <c r="J30" i="2"/>
  <c r="J147" i="2"/>
  <c r="J97" i="2"/>
  <c r="J125" i="2" l="1"/>
  <c r="J119" i="2" s="1"/>
  <c r="J31" i="2" s="1"/>
  <c r="J32" i="2" s="1"/>
  <c r="AG95" i="1" s="1"/>
  <c r="AG94" i="1" s="1"/>
  <c r="BE125" i="2"/>
  <c r="F35" i="2"/>
  <c r="AZ95" i="1" s="1"/>
  <c r="AZ94" i="1" s="1"/>
  <c r="J127" i="2"/>
  <c r="AG100" i="1" l="1"/>
  <c r="AG98" i="1"/>
  <c r="AV98" i="1" s="1"/>
  <c r="BY98" i="1" s="1"/>
  <c r="AK26" i="1"/>
  <c r="AG101" i="1"/>
  <c r="CD101" i="1" s="1"/>
  <c r="AG99" i="1"/>
  <c r="CD99" i="1" s="1"/>
  <c r="CD98" i="1"/>
  <c r="AV94" i="1"/>
  <c r="AT94" i="1"/>
  <c r="AN94" i="1" s="1"/>
  <c r="AV101" i="1"/>
  <c r="BY101" i="1"/>
  <c r="AV99" i="1"/>
  <c r="BY99" i="1" s="1"/>
  <c r="J35" i="2"/>
  <c r="AV95" i="1" s="1"/>
  <c r="AT95" i="1" s="1"/>
  <c r="AN95" i="1" s="1"/>
  <c r="AG97" i="1" l="1"/>
  <c r="AK27" i="1" s="1"/>
  <c r="AK29" i="1" s="1"/>
  <c r="AN98" i="1"/>
  <c r="CD100" i="1"/>
  <c r="W32" i="1" s="1"/>
  <c r="AV100" i="1"/>
  <c r="BY100" i="1" s="1"/>
  <c r="J41" i="2"/>
  <c r="AN99" i="1"/>
  <c r="AN101" i="1"/>
  <c r="AK32" i="1"/>
  <c r="AK38" i="1" s="1"/>
  <c r="AG103" i="1"/>
  <c r="AN100" i="1" l="1"/>
  <c r="AN97" i="1"/>
  <c r="AN103" i="1"/>
</calcChain>
</file>

<file path=xl/sharedStrings.xml><?xml version="1.0" encoding="utf-8"?>
<sst xmlns="http://schemas.openxmlformats.org/spreadsheetml/2006/main" count="14035" uniqueCount="1570">
  <si>
    <t>Export Komplet</t>
  </si>
  <si>
    <t/>
  </si>
  <si>
    <t>2.0</t>
  </si>
  <si>
    <t>ZAMOK</t>
  </si>
  <si>
    <t>False</t>
  </si>
  <si>
    <t>{8f5ec647-d459-48a4-95a2-bdea630b5e47}</t>
  </si>
  <si>
    <t>0,01</t>
  </si>
  <si>
    <t>21</t>
  </si>
  <si>
    <t>12</t>
  </si>
  <si>
    <t>REKAPITULACE STAVBY</t>
  </si>
  <si>
    <t>v ---  níže se nacházejí doplnkové a pomocné údaje k sestavám  --- v</t>
  </si>
  <si>
    <t>Návod na vyplnění</t>
  </si>
  <si>
    <t>0,001</t>
  </si>
  <si>
    <t>Kód:</t>
  </si>
  <si>
    <t>2025_002</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</si>
  <si>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</si>
  <si>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</si>
  <si>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Opravy škod po povodni - Vodní 1</t>
  </si>
  <si>
    <t>0,1</t>
  </si>
  <si>
    <t>KSO:</t>
  </si>
  <si>
    <t>CC-CZ:</t>
  </si>
  <si>
    <t>1</t>
  </si>
  <si>
    <t>Místo:</t>
  </si>
  <si>
    <t>Krnov</t>
  </si>
  <si>
    <t>Datum:</t>
  </si>
  <si>
    <t>21. 1. 2025</t>
  </si>
  <si>
    <t>10</t>
  </si>
  <si>
    <t>100</t>
  </si>
  <si>
    <t>Zadavatel:</t>
  </si>
  <si>
    <t>IČ:</t>
  </si>
  <si>
    <t>00296139</t>
  </si>
  <si>
    <t>Město Krnov</t>
  </si>
  <si>
    <t>DIČ:</t>
  </si>
  <si>
    <t>CZ00296139</t>
  </si>
  <si>
    <t>Uchazeč:</t>
  </si>
  <si>
    <t>Vyplň údaj</t>
  </si>
  <si>
    <t>Projektant:</t>
  </si>
  <si>
    <t>True</t>
  </si>
  <si>
    <t>Zpracovatel:</t>
  </si>
  <si>
    <t xml:space="preserve"> </t>
  </si>
  <si>
    <t>Poznámka:</t>
  </si>
  <si>
    <t>Náklady z rozpočtů</t>
  </si>
  <si>
    <t>Ostatní náklady ze souhrnného listu</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</si>
  <si>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</si>
  <si>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</si>
  <si>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</si>
  <si>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</si>
  <si>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</si>
  <si>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</si>
  <si>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</si>
  <si>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</si>
  <si>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</si>
  <si>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</si>
  <si>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</si>
  <si>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</si>
  <si>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</si>
  <si>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</si>
  <si>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</si>
  <si>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</si>
  <si>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</si>
  <si>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</si>
  <si>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</si>
  <si>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</si>
  <si>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</si>
  <si>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</si>
  <si>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</si>
  <si>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</si>
  <si>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</si>
  <si>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</si>
  <si>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</si>
  <si>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</si>
  <si>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</si>
  <si>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</si>
  <si>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</si>
  <si>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</si>
  <si>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</si>
  <si>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</si>
  <si>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</si>
  <si>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</si>
  <si>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</si>
  <si>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</si>
  <si>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1) Náklady z rozpočtů</t>
  </si>
  <si>
    <t>D</t>
  </si>
  <si>
    <t>0</t>
  </si>
  <si>
    <t>###NOIMPORT###</t>
  </si>
  <si>
    <t>IMPORT</t>
  </si>
  <si>
    <t>{00000000-0000-0000-0000-000000000000}</t>
  </si>
  <si>
    <t>/</t>
  </si>
  <si>
    <t>001</t>
  </si>
  <si>
    <t>I.NP</t>
  </si>
  <si>
    <t>STA</t>
  </si>
  <si>
    <t>{c260b5b9-7368-4e7b-b131-c517fb78ba21}</t>
  </si>
  <si>
    <t>2</t>
  </si>
  <si>
    <t>2) Ostatní náklady ze souhrnného listu</t>
  </si>
  <si>
    <t>Procent. zadání_x000D_
[% nákladů rozpočtu]</t>
  </si>
  <si>
    <t>Zařazení nákladů</t>
  </si>
  <si>
    <t>Ostatní náklady</t>
  </si>
  <si>
    <t>stavební čast</t>
  </si>
  <si>
    <t>OSTATNENAKLADY</t>
  </si>
  <si>
    <t>Vyplň vlastní</t>
  </si>
  <si>
    <t>OSTATNENAKLADYVLASTNE</t>
  </si>
  <si>
    <t>Celkové náklady za stavbu 1) + 2)</t>
  </si>
  <si>
    <t>KRYCÍ LIST SOUPISU PRACÍ</t>
  </si>
  <si>
    <t>Objekt:</t>
  </si>
  <si>
    <t>001 - I.NP</t>
  </si>
  <si>
    <t xml:space="preserve">Rozpočet neobsahuje : - opravy se netýkají místností č.1.16, 1.27, 1.28, 1.29, 1.30, 1.31, 132, 1.33,   1.34, 1.35, 1.36, 1.37, 1.38, 1.44 ( místnosti s dlažbou a obkladem ) mimo    vyvěšení a zavěšení dveří, nátěru zárubní , očištění radiátorů a úklidu ) - položení a dodávku dlažby ( zůstane stávající ) v místnostech č.1.26, 1.03, 1.02, 1.16 - opravy omítek v místnosti č.1.02 - výmalbu stropu ( podhledové kazety ) </t>
  </si>
  <si>
    <t>Náklady z rozpočtu</t>
  </si>
  <si>
    <t>REKAPITULACE ČLENĚNÍ SOUPISU PRACÍ</t>
  </si>
  <si>
    <t>Kód dílu - Popis</t>
  </si>
  <si>
    <t>Cena celkem [CZK]</t>
  </si>
  <si>
    <t>1) Náklady ze soupisu prací</t>
  </si>
  <si>
    <t>-1</t>
  </si>
  <si>
    <t>HSV - Práce a dodávky HSV</t>
  </si>
  <si>
    <t xml:space="preserve">    3 - Svislé a kompletní konstrukce</t>
  </si>
  <si>
    <t xml:space="preserve">    6 - Úpravy povrchů, podlahy a osazování výplní</t>
  </si>
  <si>
    <t xml:space="preserve">    9 - Ostatní konstrukce a práce, bourání</t>
  </si>
  <si>
    <t xml:space="preserve">    997 - Doprava suti a vybouraných hmot</t>
  </si>
  <si>
    <t xml:space="preserve">    998 - Přesun hmot</t>
  </si>
  <si>
    <t>PSV - Práce a dodávky PSV</t>
  </si>
  <si>
    <t xml:space="preserve">    713 - Izolace tepelné</t>
  </si>
  <si>
    <t xml:space="preserve">    721 - Zdravotechnika - vnitřní kanalizace</t>
  </si>
  <si>
    <t xml:space="preserve">    725 - Zdravotechnika - zařizovací předměty</t>
  </si>
  <si>
    <t xml:space="preserve">    735 - Ústřední vytápění - otopná tělesa</t>
  </si>
  <si>
    <t xml:space="preserve">    741 - Elektroinstalace - silnoproud</t>
  </si>
  <si>
    <t xml:space="preserve">    763 - Konstrukce suché výstavby</t>
  </si>
  <si>
    <t xml:space="preserve">    766 - Konstrukce truhlářské</t>
  </si>
  <si>
    <t xml:space="preserve">    771 - Podlahy z dlaždic</t>
  </si>
  <si>
    <t xml:space="preserve">    776 - Podlahy povlakové</t>
  </si>
  <si>
    <t xml:space="preserve">    783 - Dokončovací práce - nátěry</t>
  </si>
  <si>
    <t xml:space="preserve">    784 - Dokončovací práce - malby a tapety</t>
  </si>
  <si>
    <t>OST - Ostatní</t>
  </si>
  <si>
    <t>VRN - Vedlejší rozpočtové náklady</t>
  </si>
  <si>
    <t>2) Ostatní náklady</t>
  </si>
  <si>
    <t>Zařízení staveniště</t>
  </si>
  <si>
    <t>VRN</t>
  </si>
  <si>
    <t>Projektové práce</t>
  </si>
  <si>
    <t>Územní vlivy</t>
  </si>
  <si>
    <t>Provozní vlivy</t>
  </si>
  <si>
    <t>Jiné VRN</t>
  </si>
  <si>
    <t>Kompletační činnost</t>
  </si>
  <si>
    <t>KOMPLETACNA</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</si>
  <si>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</si>
  <si>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</si>
  <si>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</si>
  <si>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</si>
  <si>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</si>
  <si>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</si>
  <si>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</si>
  <si>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</si>
  <si>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</si>
  <si>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</si>
  <si>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</si>
  <si>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</si>
  <si>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</si>
  <si>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</si>
  <si>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</si>
  <si>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</si>
  <si>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3</t>
  </si>
  <si>
    <t>Svislé a kompletní konstrukce</t>
  </si>
  <si>
    <t>K</t>
  </si>
  <si>
    <t>317141443</t>
  </si>
  <si>
    <t>Překlad plochý z pórobetonu š 150 mm dl přes 1300 do 1500 mm</t>
  </si>
  <si>
    <t>kus</t>
  </si>
  <si>
    <t>CS ÚRS 2025 01</t>
  </si>
  <si>
    <t>4</t>
  </si>
  <si>
    <t>-591553446</t>
  </si>
  <si>
    <t>PP</t>
  </si>
  <si>
    <t>Překlady ploché prefabrikované z pórobetonu osazené do tenkého maltového lože, včetně slepení dvou překladů vedle sebe po celé délce boční plochy, výšky překladu do 200 mm šířky 150 mm, délky překladu přes 1300 do 1500 mm</t>
  </si>
  <si>
    <t>Online PSC</t>
  </si>
  <si>
    <t>https://podminky.urs.cz/item/CS_URS_2025_01/317141443</t>
  </si>
  <si>
    <t>317234410</t>
  </si>
  <si>
    <t>Vyzdívka mezi nosníky z cihel pálených na MC</t>
  </si>
  <si>
    <t>m3</t>
  </si>
  <si>
    <t>849295885</t>
  </si>
  <si>
    <t>Vyzdívka mezi nosníky cihlami pálenými na maltu cementovou</t>
  </si>
  <si>
    <t>https://podminky.urs.cz/item/CS_URS_2025_01/317234410</t>
  </si>
  <si>
    <t>VV</t>
  </si>
  <si>
    <t>"dozdívka rýhy překladu"</t>
  </si>
  <si>
    <t>1,50*0,25*0,15</t>
  </si>
  <si>
    <t>-1,50*0,15*0,15</t>
  </si>
  <si>
    <t>Součet</t>
  </si>
  <si>
    <t>413231221</t>
  </si>
  <si>
    <t>Zazdívka zhlaví překladů průřezu přes 0,02 do 0,04 m2</t>
  </si>
  <si>
    <t>-1176173943</t>
  </si>
  <si>
    <t>Zazdívka zhlaví stropních trámů nebo válcovaných nosníků pálenými cihlami trámů, průřezu přes 0,02 do 0,04 m2</t>
  </si>
  <si>
    <t>https://podminky.urs.cz/item/CS_URS_2025_01/413231221</t>
  </si>
  <si>
    <t>6</t>
  </si>
  <si>
    <t>Úpravy povrchů, podlahy a osazování výplní</t>
  </si>
  <si>
    <t>612131101</t>
  </si>
  <si>
    <t>Cementový postřik vnitřních stěn nanášený celoplošně ručně</t>
  </si>
  <si>
    <t>m2</t>
  </si>
  <si>
    <t>400492504</t>
  </si>
  <si>
    <t>Podkladní a spojovací vrstva vnitřních omítaných ploch cementový postřik nanášený ručně celoplošně stěn</t>
  </si>
  <si>
    <t>https://podminky.urs.cz/item/CS_URS_2025_01/612131101</t>
  </si>
  <si>
    <t>5</t>
  </si>
  <si>
    <t>612131111</t>
  </si>
  <si>
    <t>Polymercementový spojovací můstek vnitřních stěn nanášený ručně</t>
  </si>
  <si>
    <t>-1880095977</t>
  </si>
  <si>
    <t>Podkladní a spojovací vrstva vnitřních omítaných ploch polymercementový spojovací můstek nanášený ručně stěn</t>
  </si>
  <si>
    <t>https://podminky.urs.cz/item/CS_URS_2025_01/612131111</t>
  </si>
  <si>
    <t>3,06</t>
  </si>
  <si>
    <t>60,16</t>
  </si>
  <si>
    <t>612321131</t>
  </si>
  <si>
    <t>Vápenocementový štuk vnitřních stěn tloušťky do 3 mm</t>
  </si>
  <si>
    <t>1075993416</t>
  </si>
  <si>
    <t>Vápenocementový štuk vnitřních ploch tloušťky do 3 mm svislých konstrukcí stěn</t>
  </si>
  <si>
    <t>https://podminky.urs.cz/item/CS_URS_2025_01/612321131</t>
  </si>
  <si>
    <t>"Oprava vnitřního vápenocementového štuku omítky tl do 3 mm stěn v rozsahu plochy přes 10 do 30 %"</t>
  </si>
  <si>
    <t>"m.č.1.05"</t>
  </si>
  <si>
    <t>(5,70*2+1,75*2+0,20*2+0,30*2-0,90*2-1,50)*0,50*0,20</t>
  </si>
  <si>
    <t>Mezisoučet</t>
  </si>
  <si>
    <t>"m.č.1.43"</t>
  </si>
  <si>
    <t>(6,50*2+3,25*2-0,90*2)*0,50*0,20</t>
  </si>
  <si>
    <t>"m.č.1.06"</t>
  </si>
  <si>
    <t>(5,70*2+5,70*2+0,15*2-0,90*2)*0,50*0,20</t>
  </si>
  <si>
    <t>"m.č.1.49"</t>
  </si>
  <si>
    <t>(1,75*2+2,30*2+0,20*2-0,70)*0,50*0,20</t>
  </si>
  <si>
    <t>"m.č.1.54"</t>
  </si>
  <si>
    <t>(1,90*2+2,30*2-0,90)*0,50*0,20</t>
  </si>
  <si>
    <t>"m.č.1.55"</t>
  </si>
  <si>
    <t>(5,70*2+4,10*2+0,25*2-0,90*2)*0,50*0,20</t>
  </si>
  <si>
    <t>"m.č.1.07"</t>
  </si>
  <si>
    <t>(3,80*2+2,85*2-0,90)*0,50*0,20</t>
  </si>
  <si>
    <t>"m.č.1.08"</t>
  </si>
  <si>
    <t>"m.č.1.09"</t>
  </si>
  <si>
    <t>(4,50*2+3,80*2-0,90)*0,50*0,20</t>
  </si>
  <si>
    <t>"m.č.1.10"</t>
  </si>
  <si>
    <t>(4,00*2+3,15*2-0,90)*0,50*0,20</t>
  </si>
  <si>
    <t>"m.č.1.11"</t>
  </si>
  <si>
    <t>(4,00*2+3,20*2-0,90)*0,50*0,20</t>
  </si>
  <si>
    <t>"m.č.1.12"</t>
  </si>
  <si>
    <t>(4,00*2+3,25*2-0,90)*0,50*0,20</t>
  </si>
  <si>
    <t>"m.č.1.13"</t>
  </si>
  <si>
    <t>(3,75+1,82+1,90+2,34+3,15-0,90)*0,50*0,20</t>
  </si>
  <si>
    <t>"m.č.1.14"</t>
  </si>
  <si>
    <t>(4,80+4,00+0,15*2+1,50+0,75+2,01+1,92+1,80-0,90)*0,50*0,20</t>
  </si>
  <si>
    <t>"m.č.1.01"</t>
  </si>
  <si>
    <t>(9,20*2+1,75*2+12,00*2+0,24*2-0,90*9-0,70*3-0,60-1,50-1,20)*0,50*0,20</t>
  </si>
  <si>
    <t>(2,40*2+1,50*2+5,70*2+5,10*2+1,80*2+1,50*2+0,30*2*4-0,90*3-0,80-0,60-1,20*7-1,65)*0,50*0,20</t>
  </si>
  <si>
    <t>"m.č.1.15"</t>
  </si>
  <si>
    <t>(3,20*2+2,40*2+0,26*2-0,90)*0,50*0,20</t>
  </si>
  <si>
    <t>"m.č.1.39"</t>
  </si>
  <si>
    <t>(3,920*2+2,70*2+3,35+3,30+0,22*2-0,90)*0,50*0,20</t>
  </si>
  <si>
    <t>"m.č.1.19"</t>
  </si>
  <si>
    <t>(3,00*2+1,80*2-0,80*2)*0,50*0,20</t>
  </si>
  <si>
    <t>"m.č.1.18"</t>
  </si>
  <si>
    <t>(1,80*2+2,67*2-0,80-0,60)*0,50*0,20</t>
  </si>
  <si>
    <t>(1,56*2+1,80*2-0,60)*0,50*0,20</t>
  </si>
  <si>
    <t>"m.č.1.17"</t>
  </si>
  <si>
    <t>(4,40*2+1,50*2+1,30*2+2,45*2+2,825*2+1,30*2+0,30*2*2-0,90*5-1,00-1,20*2-1,12*2)*0,50*0,20</t>
  </si>
  <si>
    <t>"m.č.1.53"</t>
  </si>
  <si>
    <t>(1,40*4-1,00)*0,50*0,20</t>
  </si>
  <si>
    <t>"m.č.1.20"</t>
  </si>
  <si>
    <t>(6,90*2+2,70*2-0,90)*0,50*0,20</t>
  </si>
  <si>
    <t>"m.č.1.46"</t>
  </si>
  <si>
    <t>(4,95*2+2,85*2-0,90)*0,50*0,20</t>
  </si>
  <si>
    <t>"m.č.1.21"</t>
  </si>
  <si>
    <t>(5,70*2+2,70*2-0,90)*0,50*0,20</t>
  </si>
  <si>
    <t>"m.č.1.25"</t>
  </si>
  <si>
    <t>(4,25*2+2,825*2-0,90)*0,50*0,20</t>
  </si>
  <si>
    <t>"m.č.1.22"</t>
  </si>
  <si>
    <t>(5,70*2+2,775*2-0,90)*0,50*0,20</t>
  </si>
  <si>
    <t>"m.č.1.48"</t>
  </si>
  <si>
    <t>(5,70*2+2,65*2+0,26*2+0,15*2-0,90)*0,50*0,20</t>
  </si>
  <si>
    <t>"m.č.1.47"</t>
  </si>
  <si>
    <t>(5,70*2+2,90*2-0,90)*0,50*0,20</t>
  </si>
  <si>
    <t>"m.č.1.23"</t>
  </si>
  <si>
    <t>(3,30*2+4,25*2-0,90)*0,50*0,20</t>
  </si>
  <si>
    <t>"m.č.1.41"</t>
  </si>
  <si>
    <t>(5,70*2+5,25*2-0,90)*0,50*0,20</t>
  </si>
  <si>
    <t>"m.č.1.45"</t>
  </si>
  <si>
    <t>(6,50*2+2,775*2-0,90)*0,50*0,20</t>
  </si>
  <si>
    <t>"m.č.1.24"</t>
  </si>
  <si>
    <t>"m.č.1.51"</t>
  </si>
  <si>
    <t>(5,70*2+1,50*2+0,30*2*2-0,90*2-1,20*2)*0,50*0,20</t>
  </si>
  <si>
    <t>"m.č.1.42"</t>
  </si>
  <si>
    <t>(5,70*2+1,75*2+0,30*2*2-0,90*2-1,45-1,20*2)*0,50*0,20</t>
  </si>
  <si>
    <t>(3,30*2+1,30*2-0,90*3-1,20)*0,50*0,20</t>
  </si>
  <si>
    <t>"m.č.1.50"</t>
  </si>
  <si>
    <t>(4,05*2+2,40*2-0,90)*0,50*0,20</t>
  </si>
  <si>
    <t>"m.č.1.52"</t>
  </si>
  <si>
    <t>(4,05*2+3,15*2-0,90*2)*0,50*0,20</t>
  </si>
  <si>
    <t>"m.č.1.26"</t>
  </si>
  <si>
    <t>(4,50*2+5,70*2+0,27*2+1,35*2+0,30*2*2+0,19*2-0,902-0,70-1,65-1,67*2)*0,50*0,20</t>
  </si>
  <si>
    <t>(4,20+2,20-1,67*2-1,45)*0,50*0,20</t>
  </si>
  <si>
    <t>"m.č.1.03"</t>
  </si>
  <si>
    <t>(4,30+3,40+2,30*2+3,90*2+5,70-1,80*2-0,90)*0,50*0,20</t>
  </si>
  <si>
    <t>7</t>
  </si>
  <si>
    <t>612325302</t>
  </si>
  <si>
    <t>Vápenocementová štuková omítka ostění nebo nadpraží</t>
  </si>
  <si>
    <t>1080722224</t>
  </si>
  <si>
    <t>Vápenocementová omítka ostění nebo nadpraží štuková dvouvrstvá</t>
  </si>
  <si>
    <t>https://podminky.urs.cz/item/CS_URS_2025_01/612325302</t>
  </si>
  <si>
    <t>1,50*1,50*2</t>
  </si>
  <si>
    <t>1,80*0,30*2</t>
  </si>
  <si>
    <t>-1,20*1,20*2</t>
  </si>
  <si>
    <t>1,20*0,05*3*2</t>
  </si>
  <si>
    <t>8</t>
  </si>
  <si>
    <t>615142012</t>
  </si>
  <si>
    <t>Pletivo rabicové vnitřních nosníků provizorně přichycené</t>
  </si>
  <si>
    <t>2048506140</t>
  </si>
  <si>
    <t>Pletivo vnitřních ploch v ploše nebo pruzích, na plném podkladu rabicové provizorně přichycené nosníků</t>
  </si>
  <si>
    <t>https://podminky.urs.cz/item/CS_URS_2025_01/615142012</t>
  </si>
  <si>
    <t>1,50*0,25*2</t>
  </si>
  <si>
    <t>1,20*0,15</t>
  </si>
  <si>
    <t>9</t>
  </si>
  <si>
    <t>619995001</t>
  </si>
  <si>
    <t>Začištění omítek kolem oken, dveří, podlah nebo obkladů</t>
  </si>
  <si>
    <t>m</t>
  </si>
  <si>
    <t>2089549183</t>
  </si>
  <si>
    <t>Začištění omítek (s dodáním hmot) kolem oken, dveří, podlah, obkladů apod.</t>
  </si>
  <si>
    <t>https://podminky.urs.cz/item/CS_URS_2025_01/619995001</t>
  </si>
  <si>
    <t>1,20*4*2</t>
  </si>
  <si>
    <t>631311121</t>
  </si>
  <si>
    <t>Doplnění dosavadních mazanin betonem prostým plochy do 1 m2 tloušťky do 80 mm</t>
  </si>
  <si>
    <t>1602241150</t>
  </si>
  <si>
    <t>Doplnění dosavadních mazanin prostým betonem s dodáním hmot, bez potěru, plochy jednotlivě do 1 m2 a tl. do 80 mm</t>
  </si>
  <si>
    <t>https://podminky.urs.cz/item/CS_URS_2025_01/631311121</t>
  </si>
  <si>
    <t>"sondy"</t>
  </si>
  <si>
    <t>0,30*0,30*0,08*2</t>
  </si>
  <si>
    <t>Ostatní konstrukce a práce, bourání</t>
  </si>
  <si>
    <t>11</t>
  </si>
  <si>
    <t>949101111</t>
  </si>
  <si>
    <t>Lešení pomocné pro objekty pozemních staveb s lešeňovou podlahou v do 1,9 m zatížení do 150 kg/m2</t>
  </si>
  <si>
    <t>-1524688093</t>
  </si>
  <si>
    <t>Lešení pomocné pracovní pro objekty pozemních staveb pro zatížení do 150 kg/m2, o výšce lešeňové podlahy do 1,9 m</t>
  </si>
  <si>
    <t>https://podminky.urs.cz/item/CS_URS_2025_01/949101111</t>
  </si>
  <si>
    <t>"výměna kazet"</t>
  </si>
  <si>
    <t>15*1,20*1,20</t>
  </si>
  <si>
    <t>"nové okno"</t>
  </si>
  <si>
    <t>2,00*1,50*2*2</t>
  </si>
  <si>
    <t>952902021</t>
  </si>
  <si>
    <t>Čištění budov zametení hladkých podlah</t>
  </si>
  <si>
    <t>543421314</t>
  </si>
  <si>
    <t>Čištění budov při provádění oprav a udržovacích prací podlah hladkých zametením</t>
  </si>
  <si>
    <t>https://podminky.urs.cz/item/CS_URS_2025_01/952902021</t>
  </si>
  <si>
    <t>661,393</t>
  </si>
  <si>
    <t>13</t>
  </si>
  <si>
    <t>952905241</t>
  </si>
  <si>
    <t>Dokončující úklid po zatopení budov bytové nebo občanské výstavby</t>
  </si>
  <si>
    <t>526719710</t>
  </si>
  <si>
    <t>Čištění objektů po zatopení nebo záplavách dokončující úklid po zaplavení budov bytové nebo občanské výstavby</t>
  </si>
  <si>
    <t>https://podminky.urs.cz/item/CS_URS_2025_01/952905241</t>
  </si>
  <si>
    <t>"Celkový úklid včetně umytí oken, dveří, parapetů, stávajících obkladů a dlažeb, nových dlažeb, pvc"</t>
  </si>
  <si>
    <t>"umytí plastových krytů zásuvek, umytí a vystříkaní radiátorů (  mezi deskami ) vč. potrubí "</t>
  </si>
  <si>
    <t>"umytí zařizovacích předmětů, bočních stěn výtahu ..."</t>
  </si>
  <si>
    <t>14</t>
  </si>
  <si>
    <t>971033631</t>
  </si>
  <si>
    <t>Vybourání otvorů ve zdivu cihelném pl do 4 m2 na MVC nebo MV tl do 150 mm</t>
  </si>
  <si>
    <t>-2025981656</t>
  </si>
  <si>
    <t>Vybourání otvorů ve zdivu základovém nebo nadzákladovém z cihel, tvárnic, příčkovek z cihel pálených na maltu vápennou nebo vápenocementovou plochy do 4 m2, tl. do 150 mm</t>
  </si>
  <si>
    <t>https://podminky.urs.cz/item/CS_URS_2025_01/971033631</t>
  </si>
  <si>
    <t>1,20*1,20</t>
  </si>
  <si>
    <t>15</t>
  </si>
  <si>
    <t>974031666</t>
  </si>
  <si>
    <t>Vysekání rýh ve zdivu cihelném pro vtahování nosníků hl do 150 mm v do 250 mm</t>
  </si>
  <si>
    <t>297863101</t>
  </si>
  <si>
    <t>Vysekání rýh ve zdivu cihelném na maltu vápennou nebo vápenocementovou pro vtahování nosníků do zdí, před vybouráním otvoru do hl. 150 mm, při v. nosníku do 250 mm</t>
  </si>
  <si>
    <t>https://podminky.urs.cz/item/CS_URS_2025_01/974031666</t>
  </si>
  <si>
    <t>1,50</t>
  </si>
  <si>
    <t>16</t>
  </si>
  <si>
    <t>975032241</t>
  </si>
  <si>
    <t>Podchycení příček tl do 150 mm dřevěnou výztuhou v do 3 m dl podchycení do 3 m</t>
  </si>
  <si>
    <t>565117106</t>
  </si>
  <si>
    <t>Podchycení příček dřevěnou výztuhou v. podchycení do 3 m, při tl. zdiva do 150 mm a délce podchycení do 3 m</t>
  </si>
  <si>
    <t>https://podminky.urs.cz/item/CS_URS_2025_01/975032241</t>
  </si>
  <si>
    <t>2,00*2</t>
  </si>
  <si>
    <t>17</t>
  </si>
  <si>
    <t>978013191</t>
  </si>
  <si>
    <t>Otlučení (osekání) vnitřní vápenné nebo vápenocementové omítky stěn v rozsahu přes 50 do 100 %</t>
  </si>
  <si>
    <t>-999845673</t>
  </si>
  <si>
    <t>Otlučení vápenných nebo vápenocementových omítek vnitřních ploch stěn s vyškrabáním spar, s očištěním zdiva, v rozsahu přes 50 do 100 %</t>
  </si>
  <si>
    <t>https://podminky.urs.cz/item/CS_URS_2025_01/978013191</t>
  </si>
  <si>
    <t>18</t>
  </si>
  <si>
    <t>978035113</t>
  </si>
  <si>
    <t>Odstranění tenkovrstvé omítky tl do 2 mm obroušením v rozsahu přes 10 do 30 %</t>
  </si>
  <si>
    <t>955909186</t>
  </si>
  <si>
    <t>Odstranění tenkovrstvých omítek nebo štuku tloušťky do 2 mm obroušením, rozsahu přes 10 do 30%</t>
  </si>
  <si>
    <t>https://podminky.urs.cz/item/CS_URS_2025_01/978035113</t>
  </si>
  <si>
    <t>"dtto štuk"</t>
  </si>
  <si>
    <t>60,16/0,20</t>
  </si>
  <si>
    <t>997</t>
  </si>
  <si>
    <t>Doprava suti a vybouraných hmot</t>
  </si>
  <si>
    <t>19</t>
  </si>
  <si>
    <t>979093111</t>
  </si>
  <si>
    <t>Poplatek za skládku</t>
  </si>
  <si>
    <t>t</t>
  </si>
  <si>
    <t>-1627133049</t>
  </si>
  <si>
    <t>Poplatek za skládku TS Krnov</t>
  </si>
  <si>
    <t>https://podminky.urs.cz/item/CS_URS_2025_01/979093111</t>
  </si>
  <si>
    <t>P</t>
  </si>
  <si>
    <t>Poznámka k položce:_x000D_
Cihla, beton, zemina 3t / auto - do 12t</t>
  </si>
  <si>
    <t>20</t>
  </si>
  <si>
    <t>997013211</t>
  </si>
  <si>
    <t>Vnitrostaveništní doprava suti a vybouraných hmot pro budovy v do 6 m ručně</t>
  </si>
  <si>
    <t>-1820634387</t>
  </si>
  <si>
    <t>Vnitrostaveništní doprava suti a vybouraných hmot vodorovně do 50 m s naložením ručně pro budovy a haly výšky do 6 m</t>
  </si>
  <si>
    <t>https://podminky.urs.cz/item/CS_URS_2025_01/997013211</t>
  </si>
  <si>
    <t>997013219</t>
  </si>
  <si>
    <t>Příplatek k vnitrostaveništní dopravě suti a vybouraných hmot za zvětšenou dopravu suti ZKD 10 m</t>
  </si>
  <si>
    <t>608788452</t>
  </si>
  <si>
    <t>Vnitrostaveništní doprava suti a vybouraných hmot vodorovně do 50 m s naložením Příplatek k cenám -3111 až -3217 za zvětšenou vodorovnou dopravu přes vymezenou dopravní vzdálenost za každých dalších započatých 10 m</t>
  </si>
  <si>
    <t>https://podminky.urs.cz/item/CS_URS_2025_01/997013219</t>
  </si>
  <si>
    <t>5,327*5 'Přepočtené koeficientem množství</t>
  </si>
  <si>
    <t>22</t>
  </si>
  <si>
    <t>997013501</t>
  </si>
  <si>
    <t>Odvoz suti a vybouraných hmot na skládku nebo meziskládku do 1 km se složením</t>
  </si>
  <si>
    <t>33559324</t>
  </si>
  <si>
    <t>Odvoz suti a vybouraných hmot na skládku nebo meziskládku se složením, na vzdálenost do 1 km</t>
  </si>
  <si>
    <t>https://podminky.urs.cz/item/CS_URS_2025_01/997013501</t>
  </si>
  <si>
    <t>PSC</t>
  </si>
  <si>
    <t xml:space="preserve">Poznámka k souboru cen:_x000D_
1. Délka odvozu suti je vzdálenost od místa naložení suti na dopravní prostředek až po místo složení na určené skládce nebo meziskládce. 2. V ceně -3501 jsou započteny i náklady na složení suti na skládku nebo meziskládku. 3. Ceny jsou určeny pro odvoz suti na skládku nebo meziskládku jakýmkoliv způsobem silniční dopravy (i prostřednictvím kontejnerů). 4. Odvoz suti z meziskládky se oceňuje cenou 997 01-3511. </t>
  </si>
  <si>
    <t>23</t>
  </si>
  <si>
    <t>997013509</t>
  </si>
  <si>
    <t>Příplatek k odvozu suti a vybouraných hmot na skládku ZKD 1 km přes 1 km</t>
  </si>
  <si>
    <t>-357505521</t>
  </si>
  <si>
    <t>Odvoz suti a vybouraných hmot na skládku nebo meziskládku se složením, na vzdálenost Příplatek k ceně za každý další započatý 1 km přes 1 km</t>
  </si>
  <si>
    <t>https://podminky.urs.cz/item/CS_URS_2025_01/997013509</t>
  </si>
  <si>
    <t>5,327*27 'Přepočtené koeficientem množství</t>
  </si>
  <si>
    <t>998</t>
  </si>
  <si>
    <t>Přesun hmot</t>
  </si>
  <si>
    <t>24</t>
  </si>
  <si>
    <t>998018001</t>
  </si>
  <si>
    <t>Přesun hmot pro budovy ruční pro budovy v do 6 m</t>
  </si>
  <si>
    <t>-254380298</t>
  </si>
  <si>
    <t>Přesun hmot pro budovy občanské výstavby, bydlení, výrobu a služby ruční (bez užití mechanizace) vodorovná dopravní vzdálenost do 100 m pro budovy s jakoukoliv nosnou konstrukcí výšky do 6 m</t>
  </si>
  <si>
    <t>https://podminky.urs.cz/item/CS_URS_2025_01/998018001</t>
  </si>
  <si>
    <t>PSV</t>
  </si>
  <si>
    <t>Práce a dodávky PSV</t>
  </si>
  <si>
    <t>713</t>
  </si>
  <si>
    <t>Izolace tepelné</t>
  </si>
  <si>
    <t>25</t>
  </si>
  <si>
    <t>713121111</t>
  </si>
  <si>
    <t>Montáž izolace tepelné podlah volně kladenými rohožemi, pásy, dílci, deskami 1 vrstva</t>
  </si>
  <si>
    <t>-1893492301</t>
  </si>
  <si>
    <t>Montáž tepelné izolace podlah rohožemi, pásy, deskami, dílci, bloky (izolační materiál ve specifikaci) kladenými volně jednovrstvá</t>
  </si>
  <si>
    <t>https://podminky.urs.cz/item/CS_URS_2025_01/713121111</t>
  </si>
  <si>
    <t>0,30*0,30*2</t>
  </si>
  <si>
    <t>26</t>
  </si>
  <si>
    <t>M</t>
  </si>
  <si>
    <t>59052107</t>
  </si>
  <si>
    <t>deska tepelně izolační z tvrzené PU pěny vnitřní, kapilárně aktivní, prodyšná λ=0,033 tl 100mm</t>
  </si>
  <si>
    <t>32</t>
  </si>
  <si>
    <t>418573864</t>
  </si>
  <si>
    <t>deska tepelně izolační z tvrzené PU pěny vnitřní, kapilárně aktivní, prodyšná λ=0,033 tl 80mm</t>
  </si>
  <si>
    <t>0,18*1,10</t>
  </si>
  <si>
    <t>27</t>
  </si>
  <si>
    <t>713100921</t>
  </si>
  <si>
    <t>Příplatek k opravě izolací tepelných vyspravení podlah za správkový kus</t>
  </si>
  <si>
    <t>434430533</t>
  </si>
  <si>
    <t>Oprava izolace běžných stavebních konstrukcí Příplatek k cenám izolací stavebních konstrukcí za správkový kus vyspravení podlah</t>
  </si>
  <si>
    <t>https://podminky.urs.cz/item/CS_URS_2025_01/713100921</t>
  </si>
  <si>
    <t>28</t>
  </si>
  <si>
    <t>998713311</t>
  </si>
  <si>
    <t>Přesun hmot procentní pro izolace tepelné ruční v objektech v do 6 m</t>
  </si>
  <si>
    <t>%</t>
  </si>
  <si>
    <t>1770346683</t>
  </si>
  <si>
    <t>Přesun hmot pro izolace tepelné stanovený procentní sazbou (%) z ceny vodorovná dopravní vzdálenost do 50 m ruční (bez užití mechanizace) v objektech výšky do 6 m</t>
  </si>
  <si>
    <t>https://podminky.urs.cz/item/CS_URS_2025_01/998713311</t>
  </si>
  <si>
    <t>29</t>
  </si>
  <si>
    <t>998713319</t>
  </si>
  <si>
    <t>Příplatek k ručnímu přesunu hmot procentnímu pro izolace tepelné za zvětšený přesun ZKD 50 m</t>
  </si>
  <si>
    <t>624847205</t>
  </si>
  <si>
    <t>Přesun hmot pro izolace tepelné stanovený procentní sazbou (%) z ceny vodorovná dopravní vzdálenost do 50 m Příplatek k cenám za ruční zvětšený přesun přes vymezenou vodorovnou dopravní vzdálenost za každých dalších započatých 50 m</t>
  </si>
  <si>
    <t>https://podminky.urs.cz/item/CS_URS_2025_01/998713319</t>
  </si>
  <si>
    <t>721</t>
  </si>
  <si>
    <t>Zdravotechnika - vnitřní kanalizace</t>
  </si>
  <si>
    <t>30</t>
  </si>
  <si>
    <t>721171808</t>
  </si>
  <si>
    <t>Demontáž potrubí z PE D přes 75 do 114 flexi</t>
  </si>
  <si>
    <t>-698013575</t>
  </si>
  <si>
    <t>Demontáž potrubí z novodurových trub odpadních nebo připojovacích přes 75 do D 114</t>
  </si>
  <si>
    <t>https://podminky.urs.cz/item/CS_URS_2025_01/721171808</t>
  </si>
  <si>
    <t>"klozety"</t>
  </si>
  <si>
    <t>0,60*7</t>
  </si>
  <si>
    <t>31</t>
  </si>
  <si>
    <t>721173726</t>
  </si>
  <si>
    <t>Potrubí kanalizační z PE připojovací DN 100 flexi</t>
  </si>
  <si>
    <t>-1647006535</t>
  </si>
  <si>
    <t>Potrubí z trub polyetylenových svařované připojovací DN 100</t>
  </si>
  <si>
    <t>https://podminky.urs.cz/item/CS_URS_2025_01/721173726</t>
  </si>
  <si>
    <t>998721311</t>
  </si>
  <si>
    <t>Přesun hmot procentní pro vnitřní kanalizaci ruční v objektech v do 6 m</t>
  </si>
  <si>
    <t>-7306535</t>
  </si>
  <si>
    <t>Přesun hmot pro vnitřní kanalizaci stanovený procentní sazbou (%) z ceny vodorovná dopravní vzdálenost do 50 m ruční (bez užití mechanizace) v objektech výšky do 6 m</t>
  </si>
  <si>
    <t>https://podminky.urs.cz/item/CS_URS_2025_01/998721311</t>
  </si>
  <si>
    <t>33</t>
  </si>
  <si>
    <t>998721319</t>
  </si>
  <si>
    <t>Příplatek k ručnímu přesunu hmot procentnímu pro vnitřní kanalizaci za zvětšený přesun ZKD 50 m</t>
  </si>
  <si>
    <t>91342947</t>
  </si>
  <si>
    <t>Přesun hmot pro vnitřní kanalizaci stanovený procentní sazbou (%) z ceny vodorovná dopravní vzdálenost do 50 m Příplatek k cenám za ruční zvětšený přesun přes vymezenou vodorovnou dopravní vzdálenost za každých dalších započatých 50 m</t>
  </si>
  <si>
    <t>https://podminky.urs.cz/item/CS_URS_2025_01/998721319</t>
  </si>
  <si>
    <t>725</t>
  </si>
  <si>
    <t>Zdravotechnika - zařizovací předměty</t>
  </si>
  <si>
    <t>34</t>
  </si>
  <si>
    <t>725310823</t>
  </si>
  <si>
    <t>Demontáž dřez jednoduchý vestavěný v kuchyňských sestavách bez výtokových armatur</t>
  </si>
  <si>
    <t>soubor</t>
  </si>
  <si>
    <t>-1679127908</t>
  </si>
  <si>
    <t>Demontáž dřezů jednodílných bez výtokových armatur vestavěných v kuchyňských sestavách</t>
  </si>
  <si>
    <t>https://podminky.urs.cz/item/CS_URS_2025_01/725310823</t>
  </si>
  <si>
    <t>35</t>
  </si>
  <si>
    <t>725319111</t>
  </si>
  <si>
    <t>Montáž dřezu ostatních typů s výtokovou armaturou</t>
  </si>
  <si>
    <t>821413539</t>
  </si>
  <si>
    <t>Dřezy bez výtokových armatur montáž dřezů ostatních typů</t>
  </si>
  <si>
    <t>https://podminky.urs.cz/item/CS_URS_2025_01/725319111</t>
  </si>
  <si>
    <t>36</t>
  </si>
  <si>
    <t>998725311</t>
  </si>
  <si>
    <t>Přesun hmot procentní pro zařizovací předměty ruční v objektech v do 6 m</t>
  </si>
  <si>
    <t>1627107280</t>
  </si>
  <si>
    <t>Přesun hmot pro zařizovací předměty stanovený procentní sazbou (%) z ceny vodorovná dopravní vzdálenost do 50 m ruční (bez užití mechanizace) v objektech výšky do 6 m</t>
  </si>
  <si>
    <t>https://podminky.urs.cz/item/CS_URS_2025_01/998725311</t>
  </si>
  <si>
    <t>37</t>
  </si>
  <si>
    <t>998725319</t>
  </si>
  <si>
    <t>Příplatek k ručnímu přesunu hmot procentnímu pro zařizovací předměty za zvětšený přesun ZKD 50 m</t>
  </si>
  <si>
    <t>-44289958</t>
  </si>
  <si>
    <t>Přesun hmot pro zařizovací předměty stanovený procentní sazbou (%) z ceny vodorovná dopravní vzdálenost do 50 m Příplatek k cenám za ruční zvětšený přesun přes vymezenou vodorovnou dopravní vzdálenost za každých dalších započatých 50 m</t>
  </si>
  <si>
    <t>https://podminky.urs.cz/item/CS_URS_2025_01/998725319</t>
  </si>
  <si>
    <t>735</t>
  </si>
  <si>
    <t>Ústřední vytápění - otopná tělesa</t>
  </si>
  <si>
    <t>38</t>
  </si>
  <si>
    <t>735151821</t>
  </si>
  <si>
    <t>Demontáž otopného tělesa panelového dvouřadého dl do 1500 mm</t>
  </si>
  <si>
    <t>-290156285</t>
  </si>
  <si>
    <t>Demontáž otopných těles panelových dvouřadých stavební délky do 1500 mm</t>
  </si>
  <si>
    <t>https://podminky.urs.cz/item/CS_URS_2025_01/735151821</t>
  </si>
  <si>
    <t>39</t>
  </si>
  <si>
    <t>735151822</t>
  </si>
  <si>
    <t>Demontáž otopného tělesa panelového dvouřadého dl přes 1500 do 2820 mm</t>
  </si>
  <si>
    <t>515621770</t>
  </si>
  <si>
    <t>Demontáž otopných těles panelových dvouřadých stavební délky přes 1500 do 2820 mm</t>
  </si>
  <si>
    <t>https://podminky.urs.cz/item/CS_URS_2025_01/735151822</t>
  </si>
  <si>
    <t>40</t>
  </si>
  <si>
    <t>735152352</t>
  </si>
  <si>
    <t>Otopné těleso panelové VK dvoudeskové bez přídavné přestupní plochy výška/délka 500/500 mm výkon 419 W</t>
  </si>
  <si>
    <t>208094471</t>
  </si>
  <si>
    <t>Otopná tělesa panelová VK dvoudesková PN 1,0 MPa, T do 110°C bez přídavné přestupní plochy výšky tělesa 500 mm stavební délky / výkonu 500 mm / 419 W</t>
  </si>
  <si>
    <t>https://podminky.urs.cz/item/CS_URS_2025_01/735152352</t>
  </si>
  <si>
    <t>41</t>
  </si>
  <si>
    <t>735191903</t>
  </si>
  <si>
    <t>Vyčištění otopných těles ocelových nebo hliníkových proplachem vodou</t>
  </si>
  <si>
    <t>-213631094</t>
  </si>
  <si>
    <t>Ostatní opravy otopných těles vyčištění propláchnutím vodou otopných těles ocelových nebo hliníkových</t>
  </si>
  <si>
    <t>https://podminky.urs.cz/item/CS_URS_2025_01/735191903</t>
  </si>
  <si>
    <t>"omytí / očištění vnějšího povrchu radiátoru tlakovou vodou - dtto napouštění těles"</t>
  </si>
  <si>
    <t>116,38-0,50*0,50*4</t>
  </si>
  <si>
    <t>42</t>
  </si>
  <si>
    <t>735191905</t>
  </si>
  <si>
    <t>Odvzdušnění otopných těles</t>
  </si>
  <si>
    <t>-1119731270</t>
  </si>
  <si>
    <t>Ostatní opravy otopných těles odvzdušnění tělesa</t>
  </si>
  <si>
    <t>https://podminky.urs.cz/item/CS_URS_2025_01/735191905</t>
  </si>
  <si>
    <t>43</t>
  </si>
  <si>
    <t>735191910</t>
  </si>
  <si>
    <t>Napuštění vody do otopných těles</t>
  </si>
  <si>
    <t>-1241094238</t>
  </si>
  <si>
    <t>Ostatní opravy otopných těles napuštění vody do otopného systému včetně potrubí (bez kotle a ohříváků) otopných těles</t>
  </si>
  <si>
    <t>https://podminky.urs.cz/item/CS_URS_2025_01/735191910</t>
  </si>
  <si>
    <t>0,90*0,60*4</t>
  </si>
  <si>
    <t>0,50*0,50*4</t>
  </si>
  <si>
    <t>1,20*0,50*4</t>
  </si>
  <si>
    <t>1,80*0,50*4</t>
  </si>
  <si>
    <t>1,60*0,50*4</t>
  </si>
  <si>
    <t>1,15*0,50*4</t>
  </si>
  <si>
    <t>1,30*0,50*3*4</t>
  </si>
  <si>
    <t>1,00*0,60*3*4</t>
  </si>
  <si>
    <t>1,60*0,50*3*4</t>
  </si>
  <si>
    <t>0,70*0,50*4</t>
  </si>
  <si>
    <t>1,00*0,60*4</t>
  </si>
  <si>
    <t>0,50*0,50*5*4</t>
  </si>
  <si>
    <t>1,20*0,60*4</t>
  </si>
  <si>
    <t>0,60*0,50*4</t>
  </si>
  <si>
    <t>1,00*0,50*4</t>
  </si>
  <si>
    <t>1,30*0,50*4</t>
  </si>
  <si>
    <t>1,00*0,50*2*4</t>
  </si>
  <si>
    <t>1,20*0,50*5*4</t>
  </si>
  <si>
    <t>1,30*0,50*2*4</t>
  </si>
  <si>
    <t>1,30*0,60*4</t>
  </si>
  <si>
    <t>1,00*0,60*2*4</t>
  </si>
  <si>
    <t>1,40*0,50*2*4</t>
  </si>
  <si>
    <t>44</t>
  </si>
  <si>
    <t>735192923</t>
  </si>
  <si>
    <t>Zpětná montáž otopného tělesa panelového dvouřadého do 1500 mm</t>
  </si>
  <si>
    <t>-1223096749</t>
  </si>
  <si>
    <t>Ostatní opravy otopných těles zpětná montáž otopných těles panelových dvouřadých do 1500 mm</t>
  </si>
  <si>
    <t>https://podminky.urs.cz/item/CS_URS_2025_01/735192923</t>
  </si>
  <si>
    <t>42-1</t>
  </si>
  <si>
    <t>45</t>
  </si>
  <si>
    <t>735192924</t>
  </si>
  <si>
    <t>Zpětná montáž otopného tělesa panelového dvouřadého přes 1500 do 2820 mm</t>
  </si>
  <si>
    <t>-2054621670</t>
  </si>
  <si>
    <t>Ostatní opravy otopných těles zpětná montáž otopných těles panelových dvouřadých přes 1500 do 2820 mm</t>
  </si>
  <si>
    <t>https://podminky.urs.cz/item/CS_URS_2025_01/735192924</t>
  </si>
  <si>
    <t>46</t>
  </si>
  <si>
    <t>998735311</t>
  </si>
  <si>
    <t>Přesun hmot procentní pro otopná tělesa ruční v objektech v do 6 m</t>
  </si>
  <si>
    <t>624171519</t>
  </si>
  <si>
    <t>Přesun hmot pro otopná tělesa stanovený procentní sazbou (%) z ceny vodorovná dopravní vzdálenost do 50 m ruční (bez užití mechanizace) v objektech výšky do 6 m</t>
  </si>
  <si>
    <t>https://podminky.urs.cz/item/CS_URS_2025_01/998735311</t>
  </si>
  <si>
    <t>47</t>
  </si>
  <si>
    <t>998735319</t>
  </si>
  <si>
    <t>Příplatek k ručnímu přesunu hmot procentnímu pro otopná tělesa za zvětšený přesun ZKD 50 m</t>
  </si>
  <si>
    <t>387558554</t>
  </si>
  <si>
    <t>Přesun hmot pro otopná tělesa stanovený procentní sazbou (%) z ceny vodorovná dopravní vzdálenost do 50 m Příplatek k cenám za ruční zvětšený přesun přes vymezenou vodorovnou dopravní vzdálenost za každých dalších započatých 50 m</t>
  </si>
  <si>
    <t>https://podminky.urs.cz/item/CS_URS_2025_01/998735319</t>
  </si>
  <si>
    <t>741</t>
  </si>
  <si>
    <t>Elektroinstalace - silnoproud</t>
  </si>
  <si>
    <t>48</t>
  </si>
  <si>
    <t>741300000</t>
  </si>
  <si>
    <t>Demontáž, vyčištění a montáž zásuvek všech typů</t>
  </si>
  <si>
    <t>-1208310898</t>
  </si>
  <si>
    <t>Montáž spínačů jedno nebo dvoupólových nástěnných se zapojením vodičů, pro prostředí normální spínačů, řazení 1-jednopólových</t>
  </si>
  <si>
    <t>49</t>
  </si>
  <si>
    <t>741810001</t>
  </si>
  <si>
    <t>Celková prohlídka elektrického rozvodu a zařízení do 100 000,- Kč</t>
  </si>
  <si>
    <t>-1829510256</t>
  </si>
  <si>
    <t>Zkoušky a prohlídky elektrických rozvodů a zařízení celková prohlídka a vyhotovení revizní zprávy pro objem montážních prací do 100 tis. Kč</t>
  </si>
  <si>
    <t>https://podminky.urs.cz/item/CS_URS_2025_01/741810001</t>
  </si>
  <si>
    <t>763</t>
  </si>
  <si>
    <t>Konstrukce suché výstavby</t>
  </si>
  <si>
    <t>50</t>
  </si>
  <si>
    <t>763101815</t>
  </si>
  <si>
    <t>Vyřezání otvoru v SDK desce v příčce nebo předsazené stěně jednoduché opláštění přes 0,1 do 0,25 m2</t>
  </si>
  <si>
    <t>-1270781343</t>
  </si>
  <si>
    <t>Vyřezání otvoru v sádrokartonové desce v příčkách nebo v předsazených stěnách s jednoduchým opláštěním velikosti otvoru přes 0,10 do 0,25 m2</t>
  </si>
  <si>
    <t>https://podminky.urs.cz/item/CS_URS_2025_01/763101815</t>
  </si>
  <si>
    <t>51</t>
  </si>
  <si>
    <t>763112931</t>
  </si>
  <si>
    <t>Vyspravení SDK příčky, předsazené stěny pl přes 0,1 do 0,25 m2 deska 1xA 12,5</t>
  </si>
  <si>
    <t>1419760208</t>
  </si>
  <si>
    <t>Vyspravení sádrokartonových příček nebo předsazených stěn plochy jednotlivě přes 0,10 do 0,25 m2 desky tl. 12,5 mm standardní A</t>
  </si>
  <si>
    <t>https://podminky.urs.cz/item/CS_URS_2025_01/763112931</t>
  </si>
  <si>
    <t>52</t>
  </si>
  <si>
    <t>763135611</t>
  </si>
  <si>
    <t>Montáž kazet SDK kazetového podhledu</t>
  </si>
  <si>
    <t>-1673118428</t>
  </si>
  <si>
    <t>Montáž sádrokartonového podhledu opláštění z kazet</t>
  </si>
  <si>
    <t>https://podminky.urs.cz/item/CS_URS_2025_01/763135611</t>
  </si>
  <si>
    <t>53</t>
  </si>
  <si>
    <t>59036650</t>
  </si>
  <si>
    <t>podhled kazetový děrovaný, viditelný rastr, bílý tl 15mm 600x600mm</t>
  </si>
  <si>
    <t>-1386536510</t>
  </si>
  <si>
    <t>5,40*1,10</t>
  </si>
  <si>
    <t>54</t>
  </si>
  <si>
    <t>763431871</t>
  </si>
  <si>
    <t>Demontáž vyjímatelných panelů minerálního podhledu připevněných na zavěšeném roštu</t>
  </si>
  <si>
    <t>719107170</t>
  </si>
  <si>
    <t>Demontáž podhledu minerálního demontáž panelů připevněných na zavěšeném roštu vyjímatelných</t>
  </si>
  <si>
    <t>https://podminky.urs.cz/item/CS_URS_2025_01/763431871</t>
  </si>
  <si>
    <t>15*0,60*0,60</t>
  </si>
  <si>
    <t>55</t>
  </si>
  <si>
    <t>998763511</t>
  </si>
  <si>
    <t>Přesun hmot procentní pro konstrukce montované z desek ruční v objektech v do 6 m</t>
  </si>
  <si>
    <t>625141929</t>
  </si>
  <si>
    <t>Přesun hmot pro konstrukce montované z desek sádrokartonových, sádrovláknitých, cementovláknitých nebo cementových stanovený procentní sazbou (%) z ceny vodorovná dopravní vzdálenost do 50 m ruční (bez užití mechanizace) v objektech výšky do 6 m</t>
  </si>
  <si>
    <t>https://podminky.urs.cz/item/CS_URS_2025_01/998763511</t>
  </si>
  <si>
    <t>56</t>
  </si>
  <si>
    <t>998763519</t>
  </si>
  <si>
    <t>Příplatek k ručnímu přesunu hmot procentnímu pro konstrukce montované z desek za zvětšený přesun ZKD 50 m</t>
  </si>
  <si>
    <t>-476039866</t>
  </si>
  <si>
    <t>Přesun hmot pro konstrukce montované z desek sádrokartonových, sádrovláknitých, cementovláknitých nebo cementových stanovený procentní sazbou (%) z ceny vodorovná dopravní vzdálenost do 50 m Příplatek k cenám za ruční zvětšený přesun přes vymezenou vodorovnou dopravní vzdálenost za každých dalších započatých 50 m</t>
  </si>
  <si>
    <t>https://podminky.urs.cz/item/CS_URS_2025_01/998763519</t>
  </si>
  <si>
    <t>766</t>
  </si>
  <si>
    <t>Konstrukce truhlářské</t>
  </si>
  <si>
    <t>57</t>
  </si>
  <si>
    <t>766491851</t>
  </si>
  <si>
    <t>Demontáž prahů dveří jednokřídlových</t>
  </si>
  <si>
    <t>-1395782332</t>
  </si>
  <si>
    <t>Demontáž ostatních truhlářských konstrukcí prahů dveří jednokřídlových</t>
  </si>
  <si>
    <t>https://podminky.urs.cz/item/CS_URS_2025_01/766491851</t>
  </si>
  <si>
    <t>11+3</t>
  </si>
  <si>
    <t>58</t>
  </si>
  <si>
    <t>766622131</t>
  </si>
  <si>
    <t>Montáž plastových oken plochy přes 1 m2 otevíravých v do 1,5 m s rámem do zdiva</t>
  </si>
  <si>
    <t>836527892</t>
  </si>
  <si>
    <t>Montáž oken plastových včetně montáže rámu plochy přes 1 m2 otevíravých do zdiva, výšky do 1,5 m</t>
  </si>
  <si>
    <t>https://podminky.urs.cz/item/CS_URS_2025_01/766622131</t>
  </si>
  <si>
    <t>59</t>
  </si>
  <si>
    <t>61140051</t>
  </si>
  <si>
    <t>okno plastové otevíravé/sklopné dvojsklo přes plochu 1m2 do v 1,5m</t>
  </si>
  <si>
    <t>-837530399</t>
  </si>
  <si>
    <t>60</t>
  </si>
  <si>
    <t>766660903</t>
  </si>
  <si>
    <t>Výměna dveřních křídel otevíravých jednokřídlových šířky do 0,8 m v ocelové zárubni</t>
  </si>
  <si>
    <t>-1096656158</t>
  </si>
  <si>
    <t>Výměna dveřních křídel dřevěných nebo plastových otevíravých v ocelové zárubni povrchově upravených jednokřídlových, šířky do 800 mm</t>
  </si>
  <si>
    <t>https://podminky.urs.cz/item/CS_URS_2025_01/766660903</t>
  </si>
  <si>
    <t>61</t>
  </si>
  <si>
    <t>61161002</t>
  </si>
  <si>
    <t>dveře jednokřídlé voštinové povrch lakovaný plné 800x1970-2100mm</t>
  </si>
  <si>
    <t>1242326742</t>
  </si>
  <si>
    <t>62</t>
  </si>
  <si>
    <t>766660904</t>
  </si>
  <si>
    <t>Výměna dveřních křídel otevíravých jednokřídlových šířky přes 0,8 m v ocelové zárubni</t>
  </si>
  <si>
    <t>187453578</t>
  </si>
  <si>
    <t>Výměna dveřních křídel dřevěných nebo plastových otevíravých v ocelové zárubni povrchově upravených jednokřídlových, šířky přes 800 mm</t>
  </si>
  <si>
    <t>https://podminky.urs.cz/item/CS_URS_2025_01/766660904</t>
  </si>
  <si>
    <t>63</t>
  </si>
  <si>
    <t>61161003</t>
  </si>
  <si>
    <t>dveře jednokřídlé voštinové povrch lakovaný plné 900x1970-2100mm</t>
  </si>
  <si>
    <t>-494803587</t>
  </si>
  <si>
    <t>64</t>
  </si>
  <si>
    <t>766660908</t>
  </si>
  <si>
    <t>Výměna dveřních křídel otevíravých jednokřídlových šířky přes 0,8 m protipožárních v ocelové zárubni</t>
  </si>
  <si>
    <t>-82829023</t>
  </si>
  <si>
    <t>Výměna dveřních křídel dřevěných nebo plastových otevíravých v ocelové zárubni protipožárních jednokřídlových, šířky přes 800 mm</t>
  </si>
  <si>
    <t>https://podminky.urs.cz/item/CS_URS_2025_01/766660908</t>
  </si>
  <si>
    <t>65</t>
  </si>
  <si>
    <t>61165340</t>
  </si>
  <si>
    <t>dveře jednokřídlé dřevotřískové protipožární EI (EW) 30 D3 povrch lakovaný plné 900x1970-2100mm</t>
  </si>
  <si>
    <t>1932091609</t>
  </si>
  <si>
    <t>66</t>
  </si>
  <si>
    <t>766663916</t>
  </si>
  <si>
    <t>Oprava dveřních křídel z tvrdého dřeva - seříznutí křídla</t>
  </si>
  <si>
    <t>183830520</t>
  </si>
  <si>
    <t>Oprava dveřních křídel dřevěných ruční seříznutí dveřních křídel z tvrdého dřeva</t>
  </si>
  <si>
    <t>https://podminky.urs.cz/item/CS_URS_2025_01/766663916</t>
  </si>
  <si>
    <t>67</t>
  </si>
  <si>
    <t>766664958</t>
  </si>
  <si>
    <t>Výměna klik se štítky interiérových dveří - ze stávajících</t>
  </si>
  <si>
    <t>-894046491</t>
  </si>
  <si>
    <t>Výměna dveřních konstrukcí interiérových klik se štítky</t>
  </si>
  <si>
    <t>https://podminky.urs.cz/item/CS_URS_2025_01/766664958</t>
  </si>
  <si>
    <t>68</t>
  </si>
  <si>
    <t>766664959</t>
  </si>
  <si>
    <t>Výměna zámku interiérových dveří - ze stávajících</t>
  </si>
  <si>
    <t>-2026676532</t>
  </si>
  <si>
    <t>Výměna dveřních konstrukcí interiérových zámku</t>
  </si>
  <si>
    <t>https://podminky.urs.cz/item/CS_URS_2025_01/766664959</t>
  </si>
  <si>
    <t>69</t>
  </si>
  <si>
    <t>766664960</t>
  </si>
  <si>
    <t>Výměna zámkové vložky interiérových dveří - ze stávajících</t>
  </si>
  <si>
    <t>-907089467</t>
  </si>
  <si>
    <t>Výměna dveřních konstrukcí interiérových zámkové vložky</t>
  </si>
  <si>
    <t>https://podminky.urs.cz/item/CS_URS_2025_01/766664960</t>
  </si>
  <si>
    <t>70</t>
  </si>
  <si>
    <t>766691914</t>
  </si>
  <si>
    <t>Vyvěšení nebo zavěšení dřevěných křídel dveří pl do 2 m2</t>
  </si>
  <si>
    <t>340395774</t>
  </si>
  <si>
    <t>Ostatní práce vyvěšení nebo zavěšení křídel dřevěných dveřních, plochy do 2 m2</t>
  </si>
  <si>
    <t>https://podminky.urs.cz/item/CS_URS_2025_01/766691914</t>
  </si>
  <si>
    <t>"60"</t>
  </si>
  <si>
    <t>10*2</t>
  </si>
  <si>
    <t>"70"</t>
  </si>
  <si>
    <t>4*2</t>
  </si>
  <si>
    <t>"80"</t>
  </si>
  <si>
    <t>2*2</t>
  </si>
  <si>
    <t>"90"</t>
  </si>
  <si>
    <t>29*2</t>
  </si>
  <si>
    <t>"90 protipož"</t>
  </si>
  <si>
    <t>1*2</t>
  </si>
  <si>
    <t>"100"</t>
  </si>
  <si>
    <t>"výměna"</t>
  </si>
  <si>
    <t>-4*2</t>
  </si>
  <si>
    <t>71</t>
  </si>
  <si>
    <t>766694116</t>
  </si>
  <si>
    <t>Montáž parapetních desek dřevěných nebo plastových š do 30 cm</t>
  </si>
  <si>
    <t>-815075268</t>
  </si>
  <si>
    <t>Montáž ostatních truhlářských konstrukcí parapetních desek dřevěných nebo plastových šířky do 300 mm</t>
  </si>
  <si>
    <t>https://podminky.urs.cz/item/CS_URS_2025_01/766694116</t>
  </si>
  <si>
    <t>1,20*2</t>
  </si>
  <si>
    <t>72</t>
  </si>
  <si>
    <t>61140077</t>
  </si>
  <si>
    <t>parapet plastový vnitřní š 70mm</t>
  </si>
  <si>
    <t>1539667681</t>
  </si>
  <si>
    <t>parapet plastový vnitřní š 150mm</t>
  </si>
  <si>
    <t>1,20*1,05*2</t>
  </si>
  <si>
    <t>73</t>
  </si>
  <si>
    <t>60794121</t>
  </si>
  <si>
    <t>koncovka PVC k parapetním dřevotřískovým deskám 600mm</t>
  </si>
  <si>
    <t>-1694046143</t>
  </si>
  <si>
    <t>74</t>
  </si>
  <si>
    <t>766695212</t>
  </si>
  <si>
    <t>Montáž truhlářských prahů dveří jednokřídlových š do 10 cm</t>
  </si>
  <si>
    <t>830893532</t>
  </si>
  <si>
    <t>Montáž ostatních truhlářských konstrukcí prahů dveří jednokřídlových, šířky do 100 mm</t>
  </si>
  <si>
    <t>https://podminky.urs.cz/item/CS_URS_2025_01/766695212</t>
  </si>
  <si>
    <t>75</t>
  </si>
  <si>
    <t>61187116</t>
  </si>
  <si>
    <t>práh dveřní dřevěný dubový tl 20mm dl 620mm š 100mm</t>
  </si>
  <si>
    <t>-11675594</t>
  </si>
  <si>
    <t>76</t>
  </si>
  <si>
    <t>61187136</t>
  </si>
  <si>
    <t>práh dveřní dřevěný dubový tl 20mm dl 720mm š 100mm</t>
  </si>
  <si>
    <t>-970028946</t>
  </si>
  <si>
    <t>77</t>
  </si>
  <si>
    <t>766695213</t>
  </si>
  <si>
    <t>Montáž truhlářských prahů dveří jednokřídlových š přes 10 cm</t>
  </si>
  <si>
    <t>959430504</t>
  </si>
  <si>
    <t>Montáž ostatních truhlářských konstrukcí prahů dveří jednokřídlových, šířky přes 100 mm</t>
  </si>
  <si>
    <t>https://podminky.urs.cz/item/CS_URS_2025_01/766695213</t>
  </si>
  <si>
    <t>78</t>
  </si>
  <si>
    <t>61187121</t>
  </si>
  <si>
    <t>práh dveřní dřevěný dubový tl 20mm dl 620mm š 150mm</t>
  </si>
  <si>
    <t>1461847375</t>
  </si>
  <si>
    <t>79</t>
  </si>
  <si>
    <t>61187141</t>
  </si>
  <si>
    <t>práh dveřní dřevěný dubový tl 20mm dl 720mm š 150mm</t>
  </si>
  <si>
    <t>1480627591</t>
  </si>
  <si>
    <t>80</t>
  </si>
  <si>
    <t>61187181</t>
  </si>
  <si>
    <t>práh dveřní dřevěný dubový tl 20mm dl 920mm š 150mm</t>
  </si>
  <si>
    <t>144272858</t>
  </si>
  <si>
    <t>81</t>
  </si>
  <si>
    <t>766811115</t>
  </si>
  <si>
    <t>Montáž korpusu kuchyňských skříněk spodních na nožičky š do 600 mm</t>
  </si>
  <si>
    <t>981010720</t>
  </si>
  <si>
    <t>Montáž kuchyňských linek korpusu spodních skříněk na nožičky (včetně vyrovnání), šířky jednoho dílu do 600 mm</t>
  </si>
  <si>
    <t>https://podminky.urs.cz/item/CS_URS_2025_01/766811115</t>
  </si>
  <si>
    <t>3+3+4</t>
  </si>
  <si>
    <t>82</t>
  </si>
  <si>
    <t>611.1</t>
  </si>
  <si>
    <t>Kuchyňská linka dl.1500mm kompletní dodání vč. kování, desky, dřezu, lišt ....</t>
  </si>
  <si>
    <t>-1301993279</t>
  </si>
  <si>
    <t>83</t>
  </si>
  <si>
    <t>611.2</t>
  </si>
  <si>
    <t>Kuchyňská linka dl.1800mm kompletní dodání vč. kování, desky, dřezu, lišt ....</t>
  </si>
  <si>
    <t>-857388962</t>
  </si>
  <si>
    <t>84</t>
  </si>
  <si>
    <t>611.3</t>
  </si>
  <si>
    <t>Kuchyňská linka dl.2400mm kompletní dodání vč. kování, desky, dřezu, lišt ....</t>
  </si>
  <si>
    <t>277760519</t>
  </si>
  <si>
    <t>85</t>
  </si>
  <si>
    <t>766811151</t>
  </si>
  <si>
    <t>Montáž korpusu kuchyňských skříněk horních na stěnu š do 600 mm</t>
  </si>
  <si>
    <t>95686587</t>
  </si>
  <si>
    <t>Montáž kuchyňských linek korpusu horních skříněk šroubovaných na stěnu, šířky jednoho dílu do 600 mm</t>
  </si>
  <si>
    <t>https://podminky.urs.cz/item/CS_URS_2025_01/766811151</t>
  </si>
  <si>
    <t>86</t>
  </si>
  <si>
    <t>766811212</t>
  </si>
  <si>
    <t>Montáž kuchyňské pracovní desky bez výřezu dl přes 1000 do 2000 mm</t>
  </si>
  <si>
    <t>1003216505</t>
  </si>
  <si>
    <t>Montáž kuchyňských linek pracovní desky bez výřezu, délky jednoho dílu přes 1000 do 2000 mm</t>
  </si>
  <si>
    <t>https://podminky.urs.cz/item/CS_URS_2025_01/766811212</t>
  </si>
  <si>
    <t>1+1</t>
  </si>
  <si>
    <t>87</t>
  </si>
  <si>
    <t>766811213</t>
  </si>
  <si>
    <t>Montáž kuchyňské pracovní desky bez výřezu dl přes 2000 do 4000 mm</t>
  </si>
  <si>
    <t>-804735354</t>
  </si>
  <si>
    <t>Montáž kuchyňských linek pracovní desky bez výřezu, délky jednoho dílu přes 2000 do 4000 mm</t>
  </si>
  <si>
    <t>https://podminky.urs.cz/item/CS_URS_2025_01/766811213</t>
  </si>
  <si>
    <t>88</t>
  </si>
  <si>
    <t>766811221</t>
  </si>
  <si>
    <t>Příplatek k montáži kuchyňské pracovní desky za vyřezání otvoru</t>
  </si>
  <si>
    <t>1484692459</t>
  </si>
  <si>
    <t>Montáž kuchyňských linek pracovní desky Příplatek k ceně za vyřezání otvoru (včetně zaměření)</t>
  </si>
  <si>
    <t>https://podminky.urs.cz/item/CS_URS_2025_01/766811221</t>
  </si>
  <si>
    <t>89</t>
  </si>
  <si>
    <t>766811223</t>
  </si>
  <si>
    <t>Příplatek k montáži kuchyňské pracovní desky za usazení dřezu</t>
  </si>
  <si>
    <t>690522813</t>
  </si>
  <si>
    <t>Montáž kuchyňských linek pracovní desky Příplatek k ceně za usazení dřezu (včetně silikonu)</t>
  </si>
  <si>
    <t>https://podminky.urs.cz/item/CS_URS_2025_01/766811223</t>
  </si>
  <si>
    <t>90</t>
  </si>
  <si>
    <t>766811251</t>
  </si>
  <si>
    <t>Montáž poliček do kuchyňských skříněk spodních do předvrtaných dírek</t>
  </si>
  <si>
    <t>-1521755876</t>
  </si>
  <si>
    <t>Montáž kuchyňských linek poliček do předvrtaných dírek spodních skříněk</t>
  </si>
  <si>
    <t>https://podminky.urs.cz/item/CS_URS_2025_01/766811251</t>
  </si>
  <si>
    <t>91</t>
  </si>
  <si>
    <t>766811252</t>
  </si>
  <si>
    <t>Montáž poliček do kuchyňských skříněk horních do předvrtaných dírek</t>
  </si>
  <si>
    <t>-821492499</t>
  </si>
  <si>
    <t>Montáž kuchyňských linek poliček do předvrtaných dírek horních skříněk</t>
  </si>
  <si>
    <t>https://podminky.urs.cz/item/CS_URS_2025_01/766811252</t>
  </si>
  <si>
    <t>92</t>
  </si>
  <si>
    <t>766811311</t>
  </si>
  <si>
    <t>Montáž plných dvířek na kuchyňských skříňkách spodních</t>
  </si>
  <si>
    <t>1001930940</t>
  </si>
  <si>
    <t>Montáž kuchyňských linek dvířek spodních skříněk plných</t>
  </si>
  <si>
    <t>https://podminky.urs.cz/item/CS_URS_2025_01/766811311</t>
  </si>
  <si>
    <t>5+6+8</t>
  </si>
  <si>
    <t>93</t>
  </si>
  <si>
    <t>766811351</t>
  </si>
  <si>
    <t>Montáž plných dvířek na kuchyňských skříňkách horních</t>
  </si>
  <si>
    <t>-2029108517</t>
  </si>
  <si>
    <t>Montáž kuchyňských linek dvířek horních skříněk plných</t>
  </si>
  <si>
    <t>https://podminky.urs.cz/item/CS_URS_2025_01/766811351</t>
  </si>
  <si>
    <t>94</t>
  </si>
  <si>
    <t>766811411</t>
  </si>
  <si>
    <t>Montáž úchytů dvířek kuchyňských skříněk spodních</t>
  </si>
  <si>
    <t>-1823115473</t>
  </si>
  <si>
    <t>Montáž kuchyňských linek úchytů dvířek spodních skříněk</t>
  </si>
  <si>
    <t>https://podminky.urs.cz/item/CS_URS_2025_01/766811411</t>
  </si>
  <si>
    <t>95</t>
  </si>
  <si>
    <t>766811412</t>
  </si>
  <si>
    <t>Montáž úchytů dvířek kuchyňských skříněk horních</t>
  </si>
  <si>
    <t>-1884214877</t>
  </si>
  <si>
    <t>Montáž kuchyňských linek úchytů dvířek horních skříněk</t>
  </si>
  <si>
    <t>https://podminky.urs.cz/item/CS_URS_2025_01/766811412</t>
  </si>
  <si>
    <t>96</t>
  </si>
  <si>
    <t>766811421</t>
  </si>
  <si>
    <t>Montáž lišt plastových zaklapávacích na kuchyňských linkách</t>
  </si>
  <si>
    <t>-287661436</t>
  </si>
  <si>
    <t>Montáž kuchyňských linek lišty plastové zaklapávací</t>
  </si>
  <si>
    <t>https://podminky.urs.cz/item/CS_URS_2025_01/766811421</t>
  </si>
  <si>
    <t>1,50+1,80+2,40+0,60*3</t>
  </si>
  <si>
    <t>97</t>
  </si>
  <si>
    <t>766812820</t>
  </si>
  <si>
    <t>Demontáž kuchyňských linek dřevěných nebo kovových dl do 1,5 m</t>
  </si>
  <si>
    <t>1149973652</t>
  </si>
  <si>
    <t>Demontáž kuchyňských linek dřevěných nebo kovových včetně skříněk uchycených na stěně, délky do 1500 mm</t>
  </si>
  <si>
    <t>https://podminky.urs.cz/item/CS_URS_2025_01/766812820</t>
  </si>
  <si>
    <t>98</t>
  </si>
  <si>
    <t>766812830</t>
  </si>
  <si>
    <t>Demontáž kuchyňských linek dřevěných nebo kovových dl přes 1,5 do 1,8 m</t>
  </si>
  <si>
    <t>389506030</t>
  </si>
  <si>
    <t>Demontáž kuchyňských linek dřevěných nebo kovových včetně skříněk uchycených na stěně, délky přes 1500 do 1800 mm</t>
  </si>
  <si>
    <t>https://podminky.urs.cz/item/CS_URS_2025_01/766812830</t>
  </si>
  <si>
    <t>99</t>
  </si>
  <si>
    <t>766812840</t>
  </si>
  <si>
    <t>Demontáž kuchyňských linek dřevěných nebo kovových dl přes 1,8 do 2,1 m</t>
  </si>
  <si>
    <t>-1126295672</t>
  </si>
  <si>
    <t>Demontáž kuchyňských linek dřevěných nebo kovových včetně skříněk uchycených na stěně, délky přes 1800 do 2100 mm</t>
  </si>
  <si>
    <t>https://podminky.urs.cz/item/CS_URS_2025_01/766812840</t>
  </si>
  <si>
    <t>998766311</t>
  </si>
  <si>
    <t>Přesun hmot procentní pro kce truhlářské ruční v objektech v do 6 m</t>
  </si>
  <si>
    <t>-1770754887</t>
  </si>
  <si>
    <t>Přesun hmot pro konstrukce truhlářské stanovený procentní sazbou (%) z ceny vodorovná dopravní vzdálenost do 50 m ruční (bez užití mechanizace) v objektech výšky do 6 m</t>
  </si>
  <si>
    <t>https://podminky.urs.cz/item/CS_URS_2025_01/998766311</t>
  </si>
  <si>
    <t>101</t>
  </si>
  <si>
    <t>998766319</t>
  </si>
  <si>
    <t>Příplatek k ručnímu přesunu hmot procentnímu pro kce truhlářské za zvětšený přesun ZKD 50 m</t>
  </si>
  <si>
    <t>423434424</t>
  </si>
  <si>
    <t>Přesun hmot pro konstrukce truhlářské stanovený procentní sazbou (%) z ceny vodorovná dopravní vzdálenost do 50 m Příplatek k cenám za ruční zvětšený přesun přes vymezenou vodorovnou dopravní vzdálenost za každých dalších započatých 50 m</t>
  </si>
  <si>
    <t>https://podminky.urs.cz/item/CS_URS_2025_01/998766319</t>
  </si>
  <si>
    <t>771</t>
  </si>
  <si>
    <t>Podlahy z dlaždic</t>
  </si>
  <si>
    <t>102</t>
  </si>
  <si>
    <t>771111011</t>
  </si>
  <si>
    <t>Vysátí podkladu před pokládkou dlažby</t>
  </si>
  <si>
    <t>1721878346</t>
  </si>
  <si>
    <t>Příprava podkladu před provedením dlažby vysátí podlah</t>
  </si>
  <si>
    <t>https://podminky.urs.cz/item/CS_URS_2025_01/771111011</t>
  </si>
  <si>
    <t>"dlažba - "viz. odstr.lepidla po PVC""</t>
  </si>
  <si>
    <t>109,90</t>
  </si>
  <si>
    <t>"sokl"</t>
  </si>
  <si>
    <t>115,49*0,10</t>
  </si>
  <si>
    <t>3,00*0,10</t>
  </si>
  <si>
    <t>103</t>
  </si>
  <si>
    <t>771121011</t>
  </si>
  <si>
    <t>Nátěr penetrační na podlahu</t>
  </si>
  <si>
    <t>-1108816103</t>
  </si>
  <si>
    <t>Příprava podkladu před provedením dlažby nátěr penetrační na podlahu</t>
  </si>
  <si>
    <t>https://podminky.urs.cz/item/CS_URS_2025_01/771121011</t>
  </si>
  <si>
    <t>104</t>
  </si>
  <si>
    <t>771161011</t>
  </si>
  <si>
    <t>Montáž profilu dilatační spáry bez izolace v rovině dlažby</t>
  </si>
  <si>
    <t>1175850480</t>
  </si>
  <si>
    <t>Příprava podkladu před provedením dlažby montáž profilu dilatační spáry v rovině dlažby</t>
  </si>
  <si>
    <t>https://podminky.urs.cz/item/CS_URS_2025_01/771161011</t>
  </si>
  <si>
    <t>1,50+1,50+1,20+1,50+1,50+1,20+1,45+1,65</t>
  </si>
  <si>
    <t>105</t>
  </si>
  <si>
    <t>59054164</t>
  </si>
  <si>
    <t>profil dilatační s bočními díly z PVC/CPE tl 10mm</t>
  </si>
  <si>
    <t>927948847</t>
  </si>
  <si>
    <t>11,50*1,10</t>
  </si>
  <si>
    <t>106</t>
  </si>
  <si>
    <t>771474113</t>
  </si>
  <si>
    <t>Montáž soklů z dlaždic keramických rovných lepených cementovým flexibilním lepidlem v přes 90 do 120 mm</t>
  </si>
  <si>
    <t>-1411812815</t>
  </si>
  <si>
    <t>Montáž soklů z dlaždic keramických lepených cementovým flexibilním lepidlem rovných, výšky přes 90 do 120 mm</t>
  </si>
  <si>
    <t>https://podminky.urs.cz/item/CS_URS_2025_01/771474113</t>
  </si>
  <si>
    <t>"pro novou dlažbu"</t>
  </si>
  <si>
    <t>6,00*2+1,75*2+0,20*2-0,90*3-1,50</t>
  </si>
  <si>
    <t>1,75+9,20*2+0,25+12,00*2+0,30*2+2,40*2+1,50*2+0,30*2+5,10*2+5,70*2+0,30*2+1,80*2+1,50*2+0,30*2</t>
  </si>
  <si>
    <t>-0,90*9-0,60-0,70*3-1,50-1,20*7-0,90*3-0,60-1,65+0,30*2-0,80+0,24*2</t>
  </si>
  <si>
    <t>5,70*2+3,95*2+0,30*2+2,825*2+1,30*2-1,20-0,90*5-1,00-1,20-1,12*2</t>
  </si>
  <si>
    <t>5,70*2+1,50*2+0,30*2*2-1,20*2-0,90*2</t>
  </si>
  <si>
    <t>5,70*2+1,75*2+0,30*2*2-1,20*2-1,45-0,90*2+3,30*2+1,30*2-0,90*3</t>
  </si>
  <si>
    <t>107</t>
  </si>
  <si>
    <t>771573917</t>
  </si>
  <si>
    <t>Výměna dlaždice keramické lepené velikosti přes 25 do 35 ks/m2</t>
  </si>
  <si>
    <t>626441600</t>
  </si>
  <si>
    <t>Výměna keramické dlaždice lepené velikosti přes 25 do 35 ks/m2</t>
  </si>
  <si>
    <t>https://podminky.urs.cz/item/CS_URS_2025_01/771573917</t>
  </si>
  <si>
    <t>"oprava soklů cca 3m"</t>
  </si>
  <si>
    <t>3,00/0,30</t>
  </si>
  <si>
    <t>108</t>
  </si>
  <si>
    <t>771574416</t>
  </si>
  <si>
    <t>Montáž podlah keramických hladkých lepených cementovým flexibilním lepidlem přes 9 do 12 ks/m2</t>
  </si>
  <si>
    <t>1326023149</t>
  </si>
  <si>
    <t>Montáž podlah z dlaždic keramických lepených cementovým flexibilním lepidlem hladkých, tloušťky do 10 mm přes 9 do 12 ks/m2</t>
  </si>
  <si>
    <t>https://podminky.urs.cz/item/CS_URS_2025_01/771574416</t>
  </si>
  <si>
    <t>109</t>
  </si>
  <si>
    <t>59761160</t>
  </si>
  <si>
    <t>dlažba keramická slinutá mrazuvzdorná povrch hladký/matný tl do 10mm přes 9 do 12ks/m2 - dle stávající</t>
  </si>
  <si>
    <t>-746015292</t>
  </si>
  <si>
    <t>dlažba keramická slinutá mrazuvzdorná povrch hladký/matný tl do 10mm přes 9 do 12ks/m2</t>
  </si>
  <si>
    <t>109,90*1,10</t>
  </si>
  <si>
    <t>115,49*0,10*1,10</t>
  </si>
  <si>
    <t>3,00*0,10*1,10</t>
  </si>
  <si>
    <t>110</t>
  </si>
  <si>
    <t>771591115</t>
  </si>
  <si>
    <t>Podlahy spárování silikonem</t>
  </si>
  <si>
    <t>-929610505</t>
  </si>
  <si>
    <t>Podlahy - dokončovací práce spárování silikonem</t>
  </si>
  <si>
    <t>https://podminky.urs.cz/item/CS_URS_2025_01/771591115</t>
  </si>
  <si>
    <t>6,00*2+1,75*2+0,20*2-0,90*3-1,50+14*0,10</t>
  </si>
  <si>
    <t>-0,90*9-0,60-0,70*3-1,50-1,20*7-0,90*3-0,60-1,65+0,30*2-0,80+0,24*2+75*0,10</t>
  </si>
  <si>
    <t>5,70*2+3,95*2+0,30*2+2,825*2+1,30*2-1,20-0,90*5-1,00-1,20-1,12*2+25*0,10</t>
  </si>
  <si>
    <t>5,70*2+1,50*2+0,30*2*2-1,20*2-0,90*2+12*0,10</t>
  </si>
  <si>
    <t>5,70*2+1,75*2+0,30*2*2-1,20*2-1,45-0,90*2+3,30*2+1,30*2-0,90*3+26*0,10</t>
  </si>
  <si>
    <t>3,00+10*0,10*2</t>
  </si>
  <si>
    <t>111</t>
  </si>
  <si>
    <t>771591184</t>
  </si>
  <si>
    <t>Pracnější řezání podlah z dlaždic keramických rovné</t>
  </si>
  <si>
    <t>-545966534</t>
  </si>
  <si>
    <t>Podlahy - dokončovací práce pracnější řezání dlaždic keramických rovné</t>
  </si>
  <si>
    <t>https://podminky.urs.cz/item/CS_URS_2025_01/771591184</t>
  </si>
  <si>
    <t>115,49+10*0,30</t>
  </si>
  <si>
    <t>112</t>
  </si>
  <si>
    <t>771591191</t>
  </si>
  <si>
    <t>Příplatek k podlahám za diagonální kladení dlažby</t>
  </si>
  <si>
    <t>942555822</t>
  </si>
  <si>
    <t>Podlahy - dokončovací práce Příplatek k cenám za diagonální kladení dlažby</t>
  </si>
  <si>
    <t>https://podminky.urs.cz/item/CS_URS_2025_01/771591191</t>
  </si>
  <si>
    <t>113</t>
  </si>
  <si>
    <t>771591237</t>
  </si>
  <si>
    <t>Montáž těsnícího pásu pro styčné nebo dilatační spáry</t>
  </si>
  <si>
    <t>-151187458</t>
  </si>
  <si>
    <t>Izolace podlahy pod dlažbu montáž těsnícího pásu pro styčné nebo dilatační spáry</t>
  </si>
  <si>
    <t>https://podminky.urs.cz/item/CS_URS_2025_01/771591237</t>
  </si>
  <si>
    <t>114</t>
  </si>
  <si>
    <t>28355023</t>
  </si>
  <si>
    <t>páska pružná těsnící hydroizolační š do 150mm</t>
  </si>
  <si>
    <t>-921241246</t>
  </si>
  <si>
    <t>115</t>
  </si>
  <si>
    <t>998771311</t>
  </si>
  <si>
    <t>Přesun hmot procentní pro podlahy z dlaždic ruční v objektech v do 6 m</t>
  </si>
  <si>
    <t>687699116</t>
  </si>
  <si>
    <t>Přesun hmot pro podlahy z dlaždic stanovený procentní sazbou (%) z ceny vodorovná dopravní vzdálenost do 50 m ruční (bez užití mechanizace) v objektech výšky do 6 m</t>
  </si>
  <si>
    <t>https://podminky.urs.cz/item/CS_URS_2025_01/998771311</t>
  </si>
  <si>
    <t>116</t>
  </si>
  <si>
    <t>998771319</t>
  </si>
  <si>
    <t>Příplatek k ručnímu přesunu hmot procentnímu pro podlahy z dlaždic za zvětšený přesun ZKD 50 m</t>
  </si>
  <si>
    <t>-1086402059</t>
  </si>
  <si>
    <t>Přesun hmot pro podlahy z dlaždic stanovený procentní sazbou (%) z ceny vodorovná dopravní vzdálenost do 50 m Příplatek k cenám za ruční zvětšený přesun přes vymezenou vodorovnou dopravní vzdálenost za každých dalších započatých 50 m</t>
  </si>
  <si>
    <t>https://podminky.urs.cz/item/CS_URS_2025_01/998771319</t>
  </si>
  <si>
    <t>776</t>
  </si>
  <si>
    <t>Podlahy povlakové</t>
  </si>
  <si>
    <t>117</t>
  </si>
  <si>
    <t>776111311</t>
  </si>
  <si>
    <t>Vysátí podkladu povlakových podlah</t>
  </si>
  <si>
    <t>116795004</t>
  </si>
  <si>
    <t>Příprava podkladu povlakových podlah a stěn vysátí podlah</t>
  </si>
  <si>
    <t>https://podminky.urs.cz/item/CS_URS_2025_01/776111311</t>
  </si>
  <si>
    <t>403,161</t>
  </si>
  <si>
    <t>22,613</t>
  </si>
  <si>
    <t>118</t>
  </si>
  <si>
    <t>776121321</t>
  </si>
  <si>
    <t>Neředěná penetrace savého podkladu povlakových podlah</t>
  </si>
  <si>
    <t>147989099</t>
  </si>
  <si>
    <t>Příprava podkladu povlakových podlah a stěn penetrace neředěná podlah</t>
  </si>
  <si>
    <t>https://podminky.urs.cz/item/CS_URS_2025_01/776121321</t>
  </si>
  <si>
    <t>119</t>
  </si>
  <si>
    <t>776141111</t>
  </si>
  <si>
    <t>Stěrka podlahová nivelační pro vyrovnání podkladu povlakových podlah pevnosti 20 MPa tl do 3 mm</t>
  </si>
  <si>
    <t>-1418050667</t>
  </si>
  <si>
    <t>Příprava podkladu povlakových podlah a stěn vyrovnání samonivelační stěrkou podlah min.pevnosti 20 MPa, tloušťky do 3 mm</t>
  </si>
  <si>
    <t>https://podminky.urs.cz/item/CS_URS_2025_01/776141111</t>
  </si>
  <si>
    <t>120</t>
  </si>
  <si>
    <t>776211111</t>
  </si>
  <si>
    <t>Lepení textilních pásů</t>
  </si>
  <si>
    <t>65563488</t>
  </si>
  <si>
    <t>Montáž textilních podlahovin lepením pásů standardních</t>
  </si>
  <si>
    <t>https://podminky.urs.cz/item/CS_URS_2025_01/776211111</t>
  </si>
  <si>
    <t>4,05*3,15</t>
  </si>
  <si>
    <t>0,90*0,15</t>
  </si>
  <si>
    <t>4,05*2,40</t>
  </si>
  <si>
    <t>121</t>
  </si>
  <si>
    <t>69751062</t>
  </si>
  <si>
    <t>koberec zátěžový vpichovaný vlákno 100% PA, třída zátěže min 33, útlum 23dB, hm 750g/m2</t>
  </si>
  <si>
    <t>397109649</t>
  </si>
  <si>
    <t>koberec zátěžový vpichovaný vlákno 100% PA, třída zátěže 33, útlum 23dB, hm 750g/m2</t>
  </si>
  <si>
    <t>22,613*1,10</t>
  </si>
  <si>
    <t>24,60*0,05*1,10</t>
  </si>
  <si>
    <t>122</t>
  </si>
  <si>
    <t>776221111</t>
  </si>
  <si>
    <t>Lepení pásů z PVC standardním lepidlem</t>
  </si>
  <si>
    <t>-600334644</t>
  </si>
  <si>
    <t>Montáž podlahovin z PVC lepením standardním lepidlem z pásů</t>
  </si>
  <si>
    <t>https://podminky.urs.cz/item/CS_URS_2025_01/776221111</t>
  </si>
  <si>
    <t>123</t>
  </si>
  <si>
    <t>28411104</t>
  </si>
  <si>
    <t>podlahovina PVC zátěžová třída zátěže min 34/42, hořlavost Bfl-s1, nášlapná vrstva &gt;0,7mm tl 2,5mm</t>
  </si>
  <si>
    <t>1124045631</t>
  </si>
  <si>
    <t>podlahovina vinylová heterogenní zátěžová třída zátěže 34/42, hořlavost Bfl-s1, nášlapná vrstva &gt;1mm tl 3mm</t>
  </si>
  <si>
    <t>403,161*1,10</t>
  </si>
  <si>
    <t>124</t>
  </si>
  <si>
    <t>776223111</t>
  </si>
  <si>
    <t>Spoj povlakových podlahovin z PVC svařováním za tepla</t>
  </si>
  <si>
    <t>-1612215801</t>
  </si>
  <si>
    <t>Montáž podlahovin z PVC spoj podlah svařováním za tepla (včetně frézování)</t>
  </si>
  <si>
    <t>https://podminky.urs.cz/item/CS_URS_2025_01/776223111</t>
  </si>
  <si>
    <t>125</t>
  </si>
  <si>
    <t>776421111</t>
  </si>
  <si>
    <t>Montáž obvodových lišt lepením</t>
  </si>
  <si>
    <t>-207680553</t>
  </si>
  <si>
    <t>Montáž lišt obvodových lepených</t>
  </si>
  <si>
    <t>https://podminky.urs.cz/item/CS_URS_2025_01/776421111</t>
  </si>
  <si>
    <t>4,05*2+3,15*2-0,90*2</t>
  </si>
  <si>
    <t>4,05*2+2,40*2-0,90</t>
  </si>
  <si>
    <t>126</t>
  </si>
  <si>
    <t>69751200</t>
  </si>
  <si>
    <t>lišta kobercová 50x7mm</t>
  </si>
  <si>
    <t>-342896683</t>
  </si>
  <si>
    <t>24,60*1,10</t>
  </si>
  <si>
    <t>127</t>
  </si>
  <si>
    <t>776421112</t>
  </si>
  <si>
    <t>Montáž obvodových lišt na hmoždinky</t>
  </si>
  <si>
    <t>-1875501909</t>
  </si>
  <si>
    <t>https://podminky.urs.cz/item/CS_URS_2025_01/776421112</t>
  </si>
  <si>
    <t>6,50*2+3,25*2-0,90*2</t>
  </si>
  <si>
    <t>5,70*2+5,70*2-0,90*2+0,15*2</t>
  </si>
  <si>
    <t>2,30*2+1,75*2+0,20*2-0,70</t>
  </si>
  <si>
    <t>2,360*2+1,90*2-0,90</t>
  </si>
  <si>
    <t>5,70*2+4,10*2+0,25*2-0,90</t>
  </si>
  <si>
    <t>2,85*2+3,80*2-0,90</t>
  </si>
  <si>
    <t>4,50*2+3,80*2-0,90</t>
  </si>
  <si>
    <t>3,15*2+4,00*2-0,90</t>
  </si>
  <si>
    <t>3,20*2+4,00*2-0,90</t>
  </si>
  <si>
    <t>3,25*2+4,00*2-0,90</t>
  </si>
  <si>
    <t>3,75+1,82+1,90+2,34+3,15-0,90</t>
  </si>
  <si>
    <t>4,80+4,00+0,15*2+1,50+0,75+2,61+1,92+1,80-0,90</t>
  </si>
  <si>
    <t>2,40*2+3,30*2+0,26*2-0,90</t>
  </si>
  <si>
    <t>6,60*2+3,35*2+0,22*2-0,90</t>
  </si>
  <si>
    <t>1,80*2+3,00*2-0,80*2</t>
  </si>
  <si>
    <t>1,80*2+2,67*2-0,80-0,60</t>
  </si>
  <si>
    <t>1,80*2+1,56*2-0,60</t>
  </si>
  <si>
    <t>1,40*4-1,00</t>
  </si>
  <si>
    <t>2,70*2+6,90*2-0,90</t>
  </si>
  <si>
    <t>4,95*2+2,85*2-0,90</t>
  </si>
  <si>
    <t>2,70*2+5,70*2-0,90</t>
  </si>
  <si>
    <t>2,825*2+4,25*2-0,90</t>
  </si>
  <si>
    <t>2,775*2+5,70*2-0,90</t>
  </si>
  <si>
    <t>2,65*2+5,70*2+0,15*2-0,90+0,26*2</t>
  </si>
  <si>
    <t>2,70*2+5,70*2-0,90+0,20*2</t>
  </si>
  <si>
    <t>3,30*2+4,25*2-0,90</t>
  </si>
  <si>
    <t>5,25*2+5,70*2-0,90</t>
  </si>
  <si>
    <t>2,775*2+6,50*2-0,90</t>
  </si>
  <si>
    <t>128</t>
  </si>
  <si>
    <t>28411007</t>
  </si>
  <si>
    <t>lišta soklová plastová tvarovaná, dekor dle PVC</t>
  </si>
  <si>
    <t>1993440107</t>
  </si>
  <si>
    <t>lišta soklová PVC 15x50mm</t>
  </si>
  <si>
    <t>421,80*1,10</t>
  </si>
  <si>
    <t>129</t>
  </si>
  <si>
    <t>69751221</t>
  </si>
  <si>
    <t>roh vnější, vnitřní, spojky, koncovky k liště plastové, tvarované, dekor dle PVC</t>
  </si>
  <si>
    <t>877534311</t>
  </si>
  <si>
    <t>roh vnější k liště kobercové</t>
  </si>
  <si>
    <t>14+10</t>
  </si>
  <si>
    <t>130</t>
  </si>
  <si>
    <t>776421312</t>
  </si>
  <si>
    <t>Montáž přechodových šroubovaných lišt</t>
  </si>
  <si>
    <t>97890839</t>
  </si>
  <si>
    <t>Montáž lišt přechodových šroubovaných</t>
  </si>
  <si>
    <t>https://podminky.urs.cz/item/CS_URS_2025_01/776421312</t>
  </si>
  <si>
    <t>0,90*24</t>
  </si>
  <si>
    <t>0,80*1</t>
  </si>
  <si>
    <t>1,00*1</t>
  </si>
  <si>
    <t>0,90*1</t>
  </si>
  <si>
    <t>131</t>
  </si>
  <si>
    <t>55343110</t>
  </si>
  <si>
    <t>profil přechodový Al narážecí 30mm stříbro mezi PVC a dlažbou</t>
  </si>
  <si>
    <t>-2036448182</t>
  </si>
  <si>
    <t>profil přechodový Al narážecí 30mm stříbro</t>
  </si>
  <si>
    <t>23,40*1,20</t>
  </si>
  <si>
    <t>132</t>
  </si>
  <si>
    <t>59054153</t>
  </si>
  <si>
    <t>profil přechodový mezi kobercem a dlažbou, laminátovou nebo dřevěnou podlahou</t>
  </si>
  <si>
    <t>1387442295</t>
  </si>
  <si>
    <t>0,90*1,10</t>
  </si>
  <si>
    <t>133</t>
  </si>
  <si>
    <t>776991821</t>
  </si>
  <si>
    <t>Odstranění lepidla ručně z podlah</t>
  </si>
  <si>
    <t>-1026321595</t>
  </si>
  <si>
    <t>Ostatní práce odstranění lepidla ručně z podlah</t>
  </si>
  <si>
    <t>https://podminky.urs.cz/item/CS_URS_2025_01/776991821</t>
  </si>
  <si>
    <t>"pro nové PVC"</t>
  </si>
  <si>
    <t>3,80*3,25</t>
  </si>
  <si>
    <t>2,70*3,00</t>
  </si>
  <si>
    <t>5,70*3,00</t>
  </si>
  <si>
    <t>2,70*2,55</t>
  </si>
  <si>
    <t>2,30*1,75</t>
  </si>
  <si>
    <t>1,00*0,20</t>
  </si>
  <si>
    <t>2,30*1,90</t>
  </si>
  <si>
    <t>-0,25*0,43</t>
  </si>
  <si>
    <t>5,70*2,70</t>
  </si>
  <si>
    <t>1,75*1,40</t>
  </si>
  <si>
    <t>-0,25*0,39</t>
  </si>
  <si>
    <t>2,85*3,80</t>
  </si>
  <si>
    <t>4,50*3,80</t>
  </si>
  <si>
    <t>3,15*4,00</t>
  </si>
  <si>
    <t>3,20*4,00</t>
  </si>
  <si>
    <t>3,25*4,00</t>
  </si>
  <si>
    <t>3,75*3,15</t>
  </si>
  <si>
    <t>-1,34*1,34/2</t>
  </si>
  <si>
    <t>4,80*1,80</t>
  </si>
  <si>
    <t>2,20*1,50</t>
  </si>
  <si>
    <t>1,42*1,42/2</t>
  </si>
  <si>
    <t>-0,30*0,30</t>
  </si>
  <si>
    <t>2,67*0,15</t>
  </si>
  <si>
    <t>2,40*3,30</t>
  </si>
  <si>
    <t>-0,26*0,44</t>
  </si>
  <si>
    <t>3,90*3,30</t>
  </si>
  <si>
    <t>2,70*3,35</t>
  </si>
  <si>
    <t>-0,30*0,22</t>
  </si>
  <si>
    <t>1,80*3,00</t>
  </si>
  <si>
    <t>1,80*2,67</t>
  </si>
  <si>
    <t>0,80*0,10</t>
  </si>
  <si>
    <t>-0,27*0,37</t>
  </si>
  <si>
    <t>1,56*1,80</t>
  </si>
  <si>
    <t>0,60*0,10</t>
  </si>
  <si>
    <t>1,40*1,40</t>
  </si>
  <si>
    <t>1,00*0,10</t>
  </si>
  <si>
    <t>2,70*6,90</t>
  </si>
  <si>
    <t>4,00*2,85</t>
  </si>
  <si>
    <t>1,40*0,95</t>
  </si>
  <si>
    <t>2,70*5,70</t>
  </si>
  <si>
    <t>2,825*4,25</t>
  </si>
  <si>
    <t>2,775*5,70</t>
  </si>
  <si>
    <t>2,65*5,70</t>
  </si>
  <si>
    <t>-0,26*0,39</t>
  </si>
  <si>
    <t>3,85*0,20</t>
  </si>
  <si>
    <t>3,30*4,25</t>
  </si>
  <si>
    <t>5,25*5,70</t>
  </si>
  <si>
    <t>2,775*6,50</t>
  </si>
  <si>
    <t>134</t>
  </si>
  <si>
    <t>-96078115</t>
  </si>
  <si>
    <t>5,70*1,75</t>
  </si>
  <si>
    <t>1,20*0,20</t>
  </si>
  <si>
    <t>0,90*0,10</t>
  </si>
  <si>
    <t>1,50*0,30</t>
  </si>
  <si>
    <t>9,20*1,75</t>
  </si>
  <si>
    <t>12,00*1,50</t>
  </si>
  <si>
    <t>0,90*0,15*9</t>
  </si>
  <si>
    <t>0,70*0,10*3</t>
  </si>
  <si>
    <t>1,20*0,30</t>
  </si>
  <si>
    <t>2,40*1,50</t>
  </si>
  <si>
    <t>5,70*1,50</t>
  </si>
  <si>
    <t>3,60*1,30</t>
  </si>
  <si>
    <t>1,65*0,30</t>
  </si>
  <si>
    <t>1,80*1,50</t>
  </si>
  <si>
    <t>-0,24*0,42</t>
  </si>
  <si>
    <t>2,45*1,30</t>
  </si>
  <si>
    <t>1,12*0,30</t>
  </si>
  <si>
    <t>2,825*1,30</t>
  </si>
  <si>
    <t>0,90*0,15*5</t>
  </si>
  <si>
    <t>1,20*0,30*2</t>
  </si>
  <si>
    <t>0,90*0,15*2</t>
  </si>
  <si>
    <t>1,45*0,30</t>
  </si>
  <si>
    <t>3,30*1,30</t>
  </si>
  <si>
    <t>-0,24*0,35</t>
  </si>
  <si>
    <t>0,90*0,15*3</t>
  </si>
  <si>
    <t>135</t>
  </si>
  <si>
    <t>998776311</t>
  </si>
  <si>
    <t>Přesun hmot procentní pro podlahy povlakové ruční v objektech v do 6 m</t>
  </si>
  <si>
    <t>628251424</t>
  </si>
  <si>
    <t>Přesun hmot pro podlahy povlakové stanovený procentní sazbou (%) z ceny vodorovná dopravní vzdálenost do 50 m ruční (bez užití mechanizace) v objektech výšky do 6 m</t>
  </si>
  <si>
    <t>https://podminky.urs.cz/item/CS_URS_2025_01/998776311</t>
  </si>
  <si>
    <t>136</t>
  </si>
  <si>
    <t>998776319</t>
  </si>
  <si>
    <t>Příplatek k ručnímu přesunu hmot procentnímu pro podlahy povlakové za zvětšený přesun ZKD 50 m</t>
  </si>
  <si>
    <t>-851693752</t>
  </si>
  <si>
    <t>Přesun hmot pro podlahy povlakové stanovený procentní sazbou (%) z ceny vodorovná dopravní vzdálenost do 50 m Příplatek k cenám za ruční zvětšený přesun přes vymezenou vodorovnou dopravní vzdálenost za každých dalších započatých 50 m</t>
  </si>
  <si>
    <t>https://podminky.urs.cz/item/CS_URS_2025_01/998776319</t>
  </si>
  <si>
    <t>783</t>
  </si>
  <si>
    <t>Dokončovací práce - nátěry</t>
  </si>
  <si>
    <t>137</t>
  </si>
  <si>
    <t>783301313</t>
  </si>
  <si>
    <t>Odmaštění zámečnických konstrukcí ředidlovým odmašťovačem</t>
  </si>
  <si>
    <t>CS ÚRS 2024 02</t>
  </si>
  <si>
    <t>-1600422198</t>
  </si>
  <si>
    <t>Příprava podkladu zámečnických konstrukcí před provedením nátěru odmaštění odmašťovačem ředidlovým</t>
  </si>
  <si>
    <t>https://podminky.urs.cz/item/CS_URS_2024_02/783301313</t>
  </si>
  <si>
    <t>(2*1,97+0,60)*(0,10+2*0,05)*9</t>
  </si>
  <si>
    <t>(2*1,97+0,60)*(0,15+2*0,05)*1</t>
  </si>
  <si>
    <t>(2*1,97+0,70)*(0,10+2*0,05)*3</t>
  </si>
  <si>
    <t>(2*1,97+0,70)*(0,15+2*0,05)*1</t>
  </si>
  <si>
    <t>(2*1,97+0,80)*(0,10+2*0,05)*2</t>
  </si>
  <si>
    <t>(2*1,97+0,90)*(0,10+2*0,05)*1</t>
  </si>
  <si>
    <t>(2*1,97+0,90)*(0,15+2*0,05)*(28+1)</t>
  </si>
  <si>
    <t>(2*1,97+1,00)*(0,10+2*0,05)*1</t>
  </si>
  <si>
    <t>138</t>
  </si>
  <si>
    <t>783315101</t>
  </si>
  <si>
    <t>Mezinátěr jednonásobný syntetický standardní zámečnických konstrukcí</t>
  </si>
  <si>
    <t>1437336228</t>
  </si>
  <si>
    <t>Mezinátěr zámečnických konstrukcí jednonásobný syntetický standardní</t>
  </si>
  <si>
    <t>https://podminky.urs.cz/item/CS_URS_2025_01/783315101</t>
  </si>
  <si>
    <t>139</t>
  </si>
  <si>
    <t>783317101</t>
  </si>
  <si>
    <t>Krycí jednonásobný syntetický standardní nátěr zámečnických konstrukcí</t>
  </si>
  <si>
    <t>-391750071</t>
  </si>
  <si>
    <t>Krycí nátěr (email) zámečnických konstrukcí jednonásobný syntetický standardní</t>
  </si>
  <si>
    <t>https://podminky.urs.cz/item/CS_URS_2025_01/783317101</t>
  </si>
  <si>
    <t>140</t>
  </si>
  <si>
    <t>783601713</t>
  </si>
  <si>
    <t>Odmaštění vodou ředitelným odmašťovačem potrubí DN do 50 mm</t>
  </si>
  <si>
    <t>680121292</t>
  </si>
  <si>
    <t>Příprava podkladu armatur a kovových potrubí před provedením nátěru potrubí do DN 50 mm odmaštěním, odmašťovačem vodou ředitelným</t>
  </si>
  <si>
    <t>https://podminky.urs.cz/item/CS_URS_2025_01/783601713</t>
  </si>
  <si>
    <t>50*0,25*2</t>
  </si>
  <si>
    <t>2,80*2*3</t>
  </si>
  <si>
    <t>2,40*2*3</t>
  </si>
  <si>
    <t>141</t>
  </si>
  <si>
    <t>783615551</t>
  </si>
  <si>
    <t>Mezinátěr jednonásobný syntetický nátěr potrubí DN do 50 mm</t>
  </si>
  <si>
    <t>-138555287</t>
  </si>
  <si>
    <t>Mezinátěr armatur a kovových potrubí potrubí do DN 50 mm syntetický standardní</t>
  </si>
  <si>
    <t>https://podminky.urs.cz/item/CS_URS_2025_01/783615551</t>
  </si>
  <si>
    <t>142</t>
  </si>
  <si>
    <t>783617605</t>
  </si>
  <si>
    <t>Krycí jednonásobný syntetický tepelně odolný nátěr potrubí DN do 50 mm</t>
  </si>
  <si>
    <t>2117926341</t>
  </si>
  <si>
    <t>Krycí nátěr (email) armatur a kovových potrubí potrubí do DN 50 mm jednonásobný syntetický tepelně odolný</t>
  </si>
  <si>
    <t>https://podminky.urs.cz/item/CS_URS_2025_01/783617605</t>
  </si>
  <si>
    <t>784</t>
  </si>
  <si>
    <t>Dokončovací práce - malby a tapety</t>
  </si>
  <si>
    <t>143</t>
  </si>
  <si>
    <t>784111031</t>
  </si>
  <si>
    <t>Omytí podkladu v místnostech v do 3,80 m</t>
  </si>
  <si>
    <t>1701233887</t>
  </si>
  <si>
    <t>Omytí podkladu omytí v místnostech výšky do 3,80 m</t>
  </si>
  <si>
    <t>https://podminky.urs.cz/item/CS_URS_2025_01/784111031</t>
  </si>
  <si>
    <t>"malby"</t>
  </si>
  <si>
    <t>1931,46</t>
  </si>
  <si>
    <t>"oškrabání"</t>
  </si>
  <si>
    <t>-352,76</t>
  </si>
  <si>
    <t>144</t>
  </si>
  <si>
    <t>784121001</t>
  </si>
  <si>
    <t>Oškrabání malby v místnostech v do 3,80 m</t>
  </si>
  <si>
    <t>1818406796</t>
  </si>
  <si>
    <t>Oškrabání malby v místnostech výšky do 3,80 m</t>
  </si>
  <si>
    <t>https://podminky.urs.cz/item/CS_URS_2025_01/784121001</t>
  </si>
  <si>
    <t>(5,70*2+1,75*2+0,20*2+0,30*2)*0,50</t>
  </si>
  <si>
    <t>(6,50*2+3,25*2)*0,50</t>
  </si>
  <si>
    <t>(5,70*2+5,70*2+0,15*2)*0,50</t>
  </si>
  <si>
    <t>(1,75*2+2,30*2+0,20*2)*0,50</t>
  </si>
  <si>
    <t>(1,90*2+2,30*2)*0,50</t>
  </si>
  <si>
    <t>(5,70*2+4,10*2+0,25*2)*0,50</t>
  </si>
  <si>
    <t>(3,80*2+2,85*2)*0,50</t>
  </si>
  <si>
    <t>(4,50*2+3,80*2)*0,50</t>
  </si>
  <si>
    <t>(4,00*2+3,15*2)*0,50</t>
  </si>
  <si>
    <t>(4,00*2+3,20*2)*0,50</t>
  </si>
  <si>
    <t>(4,00*2+3,25*2)*0,50</t>
  </si>
  <si>
    <t>(3,75+1,82+1,90+2,34+3,15)*0,50</t>
  </si>
  <si>
    <t>(4,80+4,00+0,15*2+1,50+0,75+2,01+1,92+1,80)*0,50</t>
  </si>
  <si>
    <t>(9,20*2+1,75*2+12,00*2+0,24*2)*0,50</t>
  </si>
  <si>
    <t>(2,40*2+1,50*2+5,70*2+5,10*2+1,80*2+1,50*2+0,30*2*4)*0,50</t>
  </si>
  <si>
    <t>(3,20*2+2,40*2+0,26*2)*0,50</t>
  </si>
  <si>
    <t>(3,920*2+2,70*2+3,35+3,30+0,22*2)*0,50</t>
  </si>
  <si>
    <t>(3,00*2+1,80*2)*0,50</t>
  </si>
  <si>
    <t>(1,80*2+2,67*2)*0,50</t>
  </si>
  <si>
    <t>(1,56*2+1,80*2)*0,50</t>
  </si>
  <si>
    <t>(4,40*2+1,50*2+1,30*2+2,45*2+2,825*2+1,30*2+0,30*2*2)*0,50</t>
  </si>
  <si>
    <t>(1,40*4)*0,50</t>
  </si>
  <si>
    <t>(6,90*2+2,70*2)*0,50</t>
  </si>
  <si>
    <t>(4,95*2+2,85*2)*0,50</t>
  </si>
  <si>
    <t>(5,70*2+2,70*2)*0,50</t>
  </si>
  <si>
    <t>(4,25*2+2,825*2)*0,50</t>
  </si>
  <si>
    <t>(5,70*2+2,775*2)*0,50</t>
  </si>
  <si>
    <t>(5,70*2+2,65*2+0,26*2+0,15*2)*0,50</t>
  </si>
  <si>
    <t>(5,70*2+2,90*2)*0,50</t>
  </si>
  <si>
    <t>(3,30*2+4,25*2)*0,50</t>
  </si>
  <si>
    <t>(5,70*2+5,25*2)*0,50</t>
  </si>
  <si>
    <t>(6,50*2+2,775*2)*0,50</t>
  </si>
  <si>
    <t>(5,70*2+1,50*2+0,30*2*2)*0,50</t>
  </si>
  <si>
    <t>(5,70*2+1,75*2+0,30*2*2)*0,50</t>
  </si>
  <si>
    <t>(3,30*2+1,30*2)*0,50</t>
  </si>
  <si>
    <t>(4,05*2+2,40*2)*0,50</t>
  </si>
  <si>
    <t>(4,05*2+3,15*2)*0,50</t>
  </si>
  <si>
    <t>(4,50*2+5,70*2+0,27*2+1,35*2+0,30*2*2+0,19*2)*0,50</t>
  </si>
  <si>
    <t>(4,20+2,20)*0,50</t>
  </si>
  <si>
    <t>(4,30+3,40+2,30*2+3,90*2+5,70)*0,50</t>
  </si>
  <si>
    <t>145</t>
  </si>
  <si>
    <t>784171101</t>
  </si>
  <si>
    <t>Zakrytí vnitřních podlah včetně pozdějšího odkrytí</t>
  </si>
  <si>
    <t>720038293</t>
  </si>
  <si>
    <t>Zakrytí nemalovaných ploch (materiál ve specifikaci) včetně pozdějšího odkrytí podlah</t>
  </si>
  <si>
    <t>https://podminky.urs.cz/item/CS_URS_2025_01/784171101</t>
  </si>
  <si>
    <t>"PVC"</t>
  </si>
  <si>
    <t>"Koberec"</t>
  </si>
  <si>
    <t>"Nová dlažba"</t>
  </si>
  <si>
    <t>"Stávající dlažba"</t>
  </si>
  <si>
    <t>"m.č.1.27, 1.28, 1.29, 1.30, 1.31, 1.32, 1.33, 1.34, 1.35, 1.36, 1.37, 1.38, 1.41"</t>
  </si>
  <si>
    <t>1,80*1,70</t>
  </si>
  <si>
    <t>2,80*1,80</t>
  </si>
  <si>
    <t>1,80*1,20</t>
  </si>
  <si>
    <t>0,70*0,10</t>
  </si>
  <si>
    <t>0,60*0,15</t>
  </si>
  <si>
    <t>1,80*0,90</t>
  </si>
  <si>
    <t>2,00*0,90</t>
  </si>
  <si>
    <t>1,80*1,75</t>
  </si>
  <si>
    <t>0,80*0,20</t>
  </si>
  <si>
    <t>1,75*1,75</t>
  </si>
  <si>
    <t>0,80*1,20</t>
  </si>
  <si>
    <t>0,60*0,10*2</t>
  </si>
  <si>
    <t>1,75*0,90</t>
  </si>
  <si>
    <t>1,85*0,90</t>
  </si>
  <si>
    <t>1,80*1,35</t>
  </si>
  <si>
    <t>-0,19*0,36</t>
  </si>
  <si>
    <t>0,70*0,15</t>
  </si>
  <si>
    <t>5,70*4,50</t>
  </si>
  <si>
    <t>1,65*0,30*2</t>
  </si>
  <si>
    <t>4,20*2,20</t>
  </si>
  <si>
    <t>1,80*0,10</t>
  </si>
  <si>
    <t>-0,27*0,41</t>
  </si>
  <si>
    <t>6,60*3,40</t>
  </si>
  <si>
    <t>2,30*2,30</t>
  </si>
  <si>
    <t>3,90*2,00*2</t>
  </si>
  <si>
    <t>1,70*2,00</t>
  </si>
  <si>
    <t>"m.č.1.02"</t>
  </si>
  <si>
    <t>4,00*2,06</t>
  </si>
  <si>
    <t>146</t>
  </si>
  <si>
    <t>784171121</t>
  </si>
  <si>
    <t>Zakrytí vnitřních ploch konstrukcí nebo prvků v místnostech v do 3,80 m</t>
  </si>
  <si>
    <t>1871325115</t>
  </si>
  <si>
    <t>Zakrytí nemalovaných ploch (materiál ve specifikaci) včetně pozdějšího odkrytí konstrukcí nebo samostatných prvků např. schodišť, nábytku, radiátorů, zábradlí v místnostech výšky do 3,80</t>
  </si>
  <si>
    <t>https://podminky.urs.cz/item/CS_URS_2025_01/784171121</t>
  </si>
  <si>
    <t>"okna,dveře,parapety ... "</t>
  </si>
  <si>
    <t>2,10*2,10*27+2,10*0,25*27</t>
  </si>
  <si>
    <t>0,90*2,10+0,90*0,25</t>
  </si>
  <si>
    <t>1,00*1,97*2</t>
  </si>
  <si>
    <t>0,90*1,97*29*2</t>
  </si>
  <si>
    <t>0,80*1,97*2*2</t>
  </si>
  <si>
    <t>0,70*1,97*4</t>
  </si>
  <si>
    <t>0,60*1,97*4</t>
  </si>
  <si>
    <t>1,80*2,10*2*2</t>
  </si>
  <si>
    <t>0,90*1,97*2</t>
  </si>
  <si>
    <t>1,20*1,20*2+1,20*0,05*2</t>
  </si>
  <si>
    <t>147</t>
  </si>
  <si>
    <t>58124842</t>
  </si>
  <si>
    <t>fólie pro malířské potřeby zakrývací tl 7µ 4x5m</t>
  </si>
  <si>
    <t>-1514981082</t>
  </si>
  <si>
    <t>(661,393+280,348)*1,10</t>
  </si>
  <si>
    <t>1035,915*1,05 'Přepočtené koeficientem množství</t>
  </si>
  <si>
    <t>148</t>
  </si>
  <si>
    <t>784181101</t>
  </si>
  <si>
    <t>Základní akrylátová jednonásobná bezbarvá penetrace podkladu v místnostech v do 3,80 m</t>
  </si>
  <si>
    <t>-2131599418</t>
  </si>
  <si>
    <t>Penetrace podkladu jednonásobná základní akrylátová bezbarvá v místnostech výšky do 3,80 m</t>
  </si>
  <si>
    <t>https://podminky.urs.cz/item/CS_URS_2025_01/784181101</t>
  </si>
  <si>
    <t>(5,70+1,75)*2*2,40</t>
  </si>
  <si>
    <t>(1,00+2,10*2)*0,20</t>
  </si>
  <si>
    <t>(1,50+2,10*2)*0,30</t>
  </si>
  <si>
    <t>(6,50+3,25)*2*2,80</t>
  </si>
  <si>
    <t>-2,10*2,10*2+4,00*2</t>
  </si>
  <si>
    <t>2,10*3*2*0,25</t>
  </si>
  <si>
    <t>(5,70+5,70)*2*2,80</t>
  </si>
  <si>
    <t>(1,20+2,10*2)*0,15</t>
  </si>
  <si>
    <t>(1,75+2,30)*2*2,40</t>
  </si>
  <si>
    <t>(1,90+2,30)*2*2,40</t>
  </si>
  <si>
    <t>(5,70+4,10+0,25)*2*2,80</t>
  </si>
  <si>
    <t>(3,80+2,85)*2*2,80</t>
  </si>
  <si>
    <t>-2,10*2,10+4,00</t>
  </si>
  <si>
    <t>2,10*3*0,25</t>
  </si>
  <si>
    <t>(4,50+3,80)*2*2,80</t>
  </si>
  <si>
    <t>(4,00+3,15)*2*2,80</t>
  </si>
  <si>
    <t>(4,00+3,20)*2*2,80</t>
  </si>
  <si>
    <t>(4,00+3,25)*2*2,80</t>
  </si>
  <si>
    <t>(3,75+1,82+1,90+2,34+3,15)*2,80</t>
  </si>
  <si>
    <t>(4,80+4,00+0,15*2+1,50+0,75+2,01+1,92+1,80)*2,80</t>
  </si>
  <si>
    <t>(9,20+1,75+12,00+0,24)*2*2,40</t>
  </si>
  <si>
    <t>1,50*0,20*2</t>
  </si>
  <si>
    <t>(2,40+1,50+5,70+5,10+1,80+1,50)*2*2,40</t>
  </si>
  <si>
    <t>(1,20+2,20*2)*0,30*4</t>
  </si>
  <si>
    <t>(1,65+2,20*2)*0,30</t>
  </si>
  <si>
    <t>(3,20+2,40+0,26)*2*2,80</t>
  </si>
  <si>
    <t>(3,90+2,70+3,35+0,22)*2*2,80</t>
  </si>
  <si>
    <t>(3,00+1,80)*2*2,80</t>
  </si>
  <si>
    <t>(1,80+2,67)*2*2,80</t>
  </si>
  <si>
    <t>(1,56+1,80)*2*2,80</t>
  </si>
  <si>
    <t>(0,90+2,10*2)*0,25</t>
  </si>
  <si>
    <t>(4,40+1,50+2,45+1,30+2,825+1,30)*2*2,40</t>
  </si>
  <si>
    <t>(1,20+2,20*2)*0,30</t>
  </si>
  <si>
    <t>(1,12+2,20*2)*0,30</t>
  </si>
  <si>
    <t>1,40*4*2,80</t>
  </si>
  <si>
    <t>(6,90+2,70)*2*2,80</t>
  </si>
  <si>
    <t>2,70*0,40*2</t>
  </si>
  <si>
    <t>(4,95+2,85)*2*2,80</t>
  </si>
  <si>
    <t>(5,70+2,70)*2*2,80</t>
  </si>
  <si>
    <t>2,10*3*0,25*2</t>
  </si>
  <si>
    <t>(4,25+2,825)*2*2,80</t>
  </si>
  <si>
    <t>(5,70+2,775)*2*2,80</t>
  </si>
  <si>
    <t>(5,701+2,65+0,26)*2*2,80</t>
  </si>
  <si>
    <t>(5,70+2,90)*2*2,80</t>
  </si>
  <si>
    <t>(3,30+4,25)*2*2,80</t>
  </si>
  <si>
    <t>(5,70+5,25)*2*2,80</t>
  </si>
  <si>
    <t>(6,50+2,775)*2*2,80</t>
  </si>
  <si>
    <t>(5,70+1,50)*2*2,40</t>
  </si>
  <si>
    <t>(1,20+2,20*2)*0,30*2</t>
  </si>
  <si>
    <t>(1,45+2,20*2)*0,30</t>
  </si>
  <si>
    <t>(3,30+1,30)*2*2,80</t>
  </si>
  <si>
    <t>(4,05+2,40)*2*2,40</t>
  </si>
  <si>
    <t>(4,05+3,15)*2*2,40</t>
  </si>
  <si>
    <t>(4,50+5,70+0,27+1,35+0,19)*2*2,80</t>
  </si>
  <si>
    <t>(1,65+2,70*2)*0,30*2</t>
  </si>
  <si>
    <t>(4,20+2,20)*2,80</t>
  </si>
  <si>
    <t>-1,65*2,70*4+4,00*4</t>
  </si>
  <si>
    <t>(4,30+3,40)*2,40</t>
  </si>
  <si>
    <t>-1,80*2,10*2+4,00*2</t>
  </si>
  <si>
    <t>(2,30*2+3,90*2+5,70)*2,80</t>
  </si>
  <si>
    <t>149</t>
  </si>
  <si>
    <t>784221101</t>
  </si>
  <si>
    <t>Dvojnásobné bílé malby ze směsí za sucha dobře otěruvzdorných v místnostech do 3,80 m</t>
  </si>
  <si>
    <t>2132772776</t>
  </si>
  <si>
    <t>Malby z malířských směsí otěruvzdorných za sucha dvojnásobné, bílé za sucha otěruvzdorné dobře v místnostech výšky do 3,80 m</t>
  </si>
  <si>
    <t>https://podminky.urs.cz/item/CS_URS_2025_01/784221101</t>
  </si>
  <si>
    <t>150</t>
  </si>
  <si>
    <t>784221133</t>
  </si>
  <si>
    <t>Příplatek k cenám 2x maleb za sucha otěruvzdorných za provádění styku 2 barev</t>
  </si>
  <si>
    <t>2132697122</t>
  </si>
  <si>
    <t>Malby z malířských směsí otěruvzdorných za sucha Příplatek k cenám dvojnásobných maleb za zvýšenou pracnost při provádění styku 2 barev</t>
  </si>
  <si>
    <t>https://podminky.urs.cz/item/CS_URS_2025_01/784221133</t>
  </si>
  <si>
    <t>1,65+2,20*2</t>
  </si>
  <si>
    <t>1,45+2,20*2</t>
  </si>
  <si>
    <t>151</t>
  </si>
  <si>
    <t>784221153</t>
  </si>
  <si>
    <t>Příplatek k cenám 2x maleb za sucha otěruvzdorných za barevnou malbu v odstínu středně sytém</t>
  </si>
  <si>
    <t>-1037220642</t>
  </si>
  <si>
    <t>Malby z malířských směsí otěruvzdorných za sucha Příplatek k cenám dvojnásobných maleb na tónovacích automatech, v odstínu středně sytém</t>
  </si>
  <si>
    <t>https://podminky.urs.cz/item/CS_URS_2025_01/784221153</t>
  </si>
  <si>
    <t>OST</t>
  </si>
  <si>
    <t>Ostatní</t>
  </si>
  <si>
    <t>152</t>
  </si>
  <si>
    <t>013294000</t>
  </si>
  <si>
    <t>Fotodokumentace</t>
  </si>
  <si>
    <t>262144</t>
  </si>
  <si>
    <t>368124475</t>
  </si>
  <si>
    <t>Ostatní dokumentace stavby</t>
  </si>
  <si>
    <t>https://podminky.urs.cz/item/CS_URS_2025_01/013294000</t>
  </si>
  <si>
    <t>153</t>
  </si>
  <si>
    <t>041414000</t>
  </si>
  <si>
    <t>BOZP na staveništi</t>
  </si>
  <si>
    <t>539068755</t>
  </si>
  <si>
    <t>Plán BOZP</t>
  </si>
  <si>
    <t>https://podminky.urs.cz/item/CS_URS_2025_01/041414000</t>
  </si>
  <si>
    <t>154</t>
  </si>
  <si>
    <t>079002000</t>
  </si>
  <si>
    <t>Průběžný úklid</t>
  </si>
  <si>
    <t>-614882100</t>
  </si>
  <si>
    <t>Ostatní provozní vlivy</t>
  </si>
  <si>
    <t>https://podminky.urs.cz/item/CS_URS_2025_01/079002000</t>
  </si>
  <si>
    <t>Vedlejší rozpočtové náklady</t>
  </si>
  <si>
    <t>155</t>
  </si>
  <si>
    <t>032903000</t>
  </si>
  <si>
    <t>Náklady na provoz a údržbu zařízení staveniště</t>
  </si>
  <si>
    <t>1024</t>
  </si>
  <si>
    <t>-1972523808</t>
  </si>
  <si>
    <t>Náklady na provoz a údržbu vybavení staveniště</t>
  </si>
  <si>
    <t>https://podminky.urs.cz/item/CS_URS_2025_01/032903000</t>
  </si>
  <si>
    <t>156</t>
  </si>
  <si>
    <t>062002000</t>
  </si>
  <si>
    <t>Územní nebo jiné vlivy</t>
  </si>
  <si>
    <t>1693356543</t>
  </si>
  <si>
    <t>Ztížené dopravní podmínky</t>
  </si>
  <si>
    <t>https://podminky.urs.cz/item/CS_URS_2025_01/062002000</t>
  </si>
  <si>
    <t>157</t>
  </si>
  <si>
    <t>071103000</t>
  </si>
  <si>
    <t>Provoz investora</t>
  </si>
  <si>
    <t>-1670230281</t>
  </si>
  <si>
    <t>https://podminky.urs.cz/item/CS_URS_2025_01/071103000</t>
  </si>
  <si>
    <t>158</t>
  </si>
  <si>
    <t>065002000</t>
  </si>
  <si>
    <t>Mimostaveništní doprava materiálů, výrobků a strojů</t>
  </si>
  <si>
    <t>-656793521</t>
  </si>
  <si>
    <t>https://podminky.urs.cz/item/CS_URS_2025_01/065002000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</si>
</sst>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44">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sz val="10"/>
      <color rgb="FF46464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sz val="7"/>
      <color rgb="FF979797"/>
      <name val="Arial CE"/>
    </font>
    <font>
      <i/>
      <u/>
      <sz val="7"/>
      <color rgb="FF979797"/>
      <name val="Calibri"/>
      <scheme val="minor"/>
    </font>
    <font>
      <i/>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4">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43" fillId="0" borderId="0" applyNumberFormat="0" applyFill="0" applyBorder="0" applyAlignment="0" applyProtection="0"/>
  </cellStyleXfs>
  <cellXfs count="339">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4" xfId="0" applyBorder="1" applyProtection="1"/>
    <xf numFmtId="0" fontId="18" fillId="0" borderId="0" xfId="0" applyFont="1" applyAlignment="1" applyProtection="1">
      <alignment horizontal="left" vertical="center"/>
    </xf>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0" fillId="0" borderId="3" xfId="0" applyFont="1" applyBorder="1" applyAlignment="1">
      <alignment vertical="center"/>
    </xf>
    <xf numFmtId="0" fontId="19" fillId="0" borderId="5" xfId="0" applyFont="1" applyBorder="1" applyAlignment="1" applyProtection="1">
      <alignment horizontal="left" vertical="center"/>
    </xf>
    <xf numFmtId="0" fontId="0" fillId="0" borderId="5" xfId="0" applyFont="1" applyBorder="1" applyAlignment="1" applyProtection="1">
      <alignment vertical="center"/>
    </xf>
    <xf numFmtId="0" fontId="1" fillId="0" borderId="3" xfId="0" applyFont="1" applyBorder="1" applyAlignment="1" applyProtection="1">
      <alignment vertical="center"/>
    </xf>
    <xf numFmtId="0" fontId="1" fillId="0" borderId="0" xfId="0" applyFont="1" applyAlignment="1" applyProtection="1">
      <alignment vertical="center"/>
    </xf>
    <xf numFmtId="0" fontId="1" fillId="0" borderId="3" xfId="0" applyFont="1" applyBorder="1" applyAlignment="1">
      <alignmen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0" fillId="0" borderId="3" xfId="0" applyBorder="1" applyAlignment="1" applyProtection="1">
      <alignment vertical="center"/>
    </xf>
    <xf numFmtId="0" fontId="0" fillId="0" borderId="0" xfId="0" applyAlignment="1" applyProtection="1">
      <alignment vertical="center"/>
    </xf>
    <xf numFmtId="0" fontId="21"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3" xfId="0" applyFont="1" applyBorder="1" applyAlignment="1">
      <alignment vertical="center"/>
    </xf>
    <xf numFmtId="0" fontId="19"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0" fillId="4" borderId="7" xfId="0" applyFont="1" applyFill="1" applyBorder="1" applyAlignment="1" applyProtection="1">
      <alignment vertical="center"/>
    </xf>
    <xf numFmtId="0" fontId="24" fillId="4" borderId="0" xfId="0" applyFont="1" applyFill="1" applyAlignment="1" applyProtection="1">
      <alignment horizontal="center" vertical="center"/>
    </xf>
    <xf numFmtId="0" fontId="25" fillId="0" borderId="16" xfId="0" applyFont="1" applyBorder="1" applyAlignment="1" applyProtection="1">
      <alignment horizontal="center" vertical="center" wrapText="1"/>
    </xf>
    <xf numFmtId="0" fontId="25" fillId="0" borderId="17" xfId="0" applyFont="1" applyBorder="1" applyAlignment="1" applyProtection="1">
      <alignment horizontal="center" vertical="center" wrapText="1"/>
    </xf>
    <xf numFmtId="0" fontId="25"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6" fillId="0" borderId="0" xfId="0" applyFont="1" applyAlignment="1" applyProtection="1">
      <alignment horizontal="left" vertical="center"/>
    </xf>
    <xf numFmtId="0" fontId="26" fillId="0" borderId="0" xfId="0" applyFont="1" applyAlignment="1" applyProtection="1">
      <alignment vertical="center"/>
    </xf>
    <xf numFmtId="4" fontId="26"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2" fillId="0" borderId="14" xfId="0" applyNumberFormat="1" applyFont="1" applyBorder="1" applyAlignment="1" applyProtection="1">
      <alignment vertical="center"/>
    </xf>
    <xf numFmtId="4" fontId="22" fillId="0" borderId="0" xfId="0" applyNumberFormat="1" applyFont="1" applyBorder="1" applyAlignment="1" applyProtection="1">
      <alignment vertical="center"/>
    </xf>
    <xf numFmtId="166" fontId="22" fillId="0" borderId="0" xfId="0" applyNumberFormat="1" applyFont="1" applyBorder="1" applyAlignment="1" applyProtection="1">
      <alignment vertical="center"/>
    </xf>
    <xf numFmtId="4" fontId="22" fillId="0" borderId="15" xfId="0" applyNumberFormat="1" applyFont="1" applyBorder="1" applyAlignment="1" applyProtection="1">
      <alignment vertical="center"/>
    </xf>
    <xf numFmtId="0" fontId="4" fillId="0" borderId="0" xfId="0" applyFont="1" applyAlignment="1">
      <alignment horizontal="left" vertical="center"/>
    </xf>
    <xf numFmtId="0" fontId="27" fillId="0" borderId="0" xfId="0" applyFont="1" applyAlignment="1">
      <alignment horizontal="left" vertical="center"/>
    </xf>
    <xf numFmtId="0" fontId="28" fillId="0" borderId="0" xfId="1" applyFont="1" applyAlignment="1">
      <alignment horizontal="center" vertical="center"/>
    </xf>
    <xf numFmtId="0" fontId="5" fillId="0" borderId="3" xfId="0" applyFont="1" applyBorder="1" applyAlignment="1" applyProtection="1">
      <alignment vertical="center"/>
    </xf>
    <xf numFmtId="0" fontId="29" fillId="0" borderId="0" xfId="0" applyFont="1" applyAlignment="1" applyProtection="1">
      <alignment vertical="center"/>
    </xf>
    <xf numFmtId="0" fontId="30" fillId="0" borderId="0" xfId="0"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31" fillId="0" borderId="19" xfId="0" applyNumberFormat="1" applyFont="1" applyBorder="1" applyAlignment="1" applyProtection="1">
      <alignment vertical="center"/>
    </xf>
    <xf numFmtId="4" fontId="31" fillId="0" borderId="20" xfId="0" applyNumberFormat="1" applyFont="1" applyBorder="1" applyAlignment="1" applyProtection="1">
      <alignment vertical="center"/>
    </xf>
    <xf numFmtId="166" fontId="31" fillId="0" borderId="20" xfId="0" applyNumberFormat="1" applyFont="1" applyBorder="1" applyAlignment="1" applyProtection="1">
      <alignment vertical="center"/>
    </xf>
    <xf numFmtId="4" fontId="31" fillId="0" borderId="21" xfId="0" applyNumberFormat="1" applyFont="1" applyBorder="1" applyAlignment="1" applyProtection="1">
      <alignment vertical="center"/>
    </xf>
    <xf numFmtId="0" fontId="5" fillId="0" borderId="0" xfId="0" applyFont="1" applyAlignment="1">
      <alignment horizontal="left" vertical="center"/>
    </xf>
    <xf numFmtId="0" fontId="0" fillId="0" borderId="22" xfId="0" applyFont="1" applyBorder="1" applyAlignment="1" applyProtection="1">
      <alignment vertical="center"/>
    </xf>
    <xf numFmtId="0" fontId="7" fillId="0" borderId="0" xfId="0" applyFont="1" applyAlignment="1" applyProtection="1">
      <alignment horizontal="left" vertical="center"/>
    </xf>
    <xf numFmtId="4" fontId="7" fillId="2" borderId="0" xfId="0" applyNumberFormat="1" applyFont="1" applyFill="1" applyAlignment="1" applyProtection="1">
      <alignment vertical="center"/>
      <protection locked="0"/>
    </xf>
    <xf numFmtId="164" fontId="1" fillId="2" borderId="14" xfId="0" applyNumberFormat="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protection locked="0"/>
    </xf>
    <xf numFmtId="4" fontId="1" fillId="0" borderId="15" xfId="0" applyNumberFormat="1" applyFont="1" applyBorder="1" applyAlignment="1" applyProtection="1">
      <alignment vertical="center"/>
    </xf>
    <xf numFmtId="4" fontId="0" fillId="0" borderId="0" xfId="0" applyNumberFormat="1" applyFont="1" applyAlignment="1">
      <alignment vertical="center"/>
    </xf>
    <xf numFmtId="164" fontId="1" fillId="2" borderId="19" xfId="0" applyNumberFormat="1" applyFont="1" applyFill="1" applyBorder="1" applyAlignment="1" applyProtection="1">
      <alignment horizontal="center" vertical="center"/>
      <protection locked="0"/>
    </xf>
    <xf numFmtId="0" fontId="1" fillId="2" borderId="20" xfId="0" applyFont="1" applyFill="1" applyBorder="1" applyAlignment="1" applyProtection="1">
      <alignment horizontal="center" vertical="center"/>
      <protection locked="0"/>
    </xf>
    <xf numFmtId="4" fontId="1" fillId="0" borderId="21" xfId="0" applyNumberFormat="1" applyFont="1" applyBorder="1" applyAlignment="1" applyProtection="1">
      <alignment vertical="center"/>
    </xf>
    <xf numFmtId="0" fontId="26" fillId="4" borderId="0" xfId="0" applyFont="1" applyFill="1" applyAlignment="1" applyProtection="1">
      <alignment horizontal="left" vertical="center"/>
    </xf>
    <xf numFmtId="0" fontId="0" fillId="4" borderId="0" xfId="0" applyFont="1" applyFill="1" applyAlignment="1" applyProtection="1">
      <alignment vertical="center"/>
    </xf>
    <xf numFmtId="4" fontId="26" fillId="4" borderId="0" xfId="0" applyNumberFormat="1" applyFont="1" applyFill="1" applyAlignment="1" applyProtection="1">
      <alignment vertical="center"/>
    </xf>
    <xf numFmtId="0" fontId="0" fillId="0" borderId="1" xfId="0" applyBorder="1"/>
    <xf numFmtId="0" fontId="0" fillId="0" borderId="2" xfId="0" applyBorder="1"/>
    <xf numFmtId="0" fontId="14"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0" fillId="0" borderId="12" xfId="0" applyFont="1" applyBorder="1" applyAlignment="1">
      <alignment vertical="center"/>
    </xf>
    <xf numFmtId="4" fontId="2" fillId="0" borderId="0" xfId="0" applyNumberFormat="1" applyFont="1" applyAlignment="1">
      <alignment vertical="center"/>
    </xf>
    <xf numFmtId="0" fontId="18" fillId="0" borderId="0" xfId="0" applyFont="1" applyAlignment="1">
      <alignment horizontal="left" vertical="center"/>
    </xf>
    <xf numFmtId="0" fontId="19" fillId="0" borderId="0" xfId="0" applyFont="1" applyAlignment="1">
      <alignment horizontal="left" vertical="center"/>
    </xf>
    <xf numFmtId="4" fontId="26" fillId="0" borderId="0" xfId="0" applyNumberFormat="1" applyFont="1" applyAlignment="1">
      <alignment vertical="center"/>
    </xf>
    <xf numFmtId="0" fontId="1" fillId="0" borderId="0" xfId="0" applyFont="1" applyAlignment="1">
      <alignment horizontal="right" vertical="center"/>
    </xf>
    <xf numFmtId="0" fontId="23"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21"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24" fillId="4" borderId="0" xfId="0" applyFont="1" applyFill="1" applyAlignment="1" applyProtection="1">
      <alignment horizontal="left" vertical="center"/>
    </xf>
    <xf numFmtId="0" fontId="24"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0" xfId="0" applyFont="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4" fontId="33" fillId="0" borderId="0" xfId="0" applyNumberFormat="1" applyFont="1" applyAlignment="1" applyProtection="1">
      <alignment vertical="center"/>
    </xf>
    <xf numFmtId="0" fontId="25" fillId="0" borderId="0" xfId="0" applyFont="1" applyAlignment="1">
      <alignment horizontal="center" vertical="center"/>
    </xf>
    <xf numFmtId="0" fontId="0" fillId="0" borderId="3" xfId="0" applyBorder="1" applyAlignment="1" applyProtection="1">
      <alignment vertical="center"/>
      <protection locked="0"/>
    </xf>
    <xf numFmtId="0" fontId="0" fillId="0" borderId="0" xfId="0" applyAlignment="1" applyProtection="1">
      <alignment vertical="center"/>
      <protection locked="0"/>
    </xf>
    <xf numFmtId="0" fontId="1" fillId="0" borderId="0" xfId="0" applyFont="1" applyAlignment="1" applyProtection="1">
      <alignment horizontal="center" vertical="center"/>
      <protection locked="0"/>
    </xf>
    <xf numFmtId="0" fontId="0" fillId="0" borderId="0" xfId="0" applyFont="1" applyAlignment="1" applyProtection="1">
      <alignment vertical="center"/>
      <protection locked="0"/>
    </xf>
    <xf numFmtId="0" fontId="0" fillId="0" borderId="0" xfId="0" applyFont="1" applyAlignment="1" applyProtection="1">
      <alignment horizontal="left" vertical="center"/>
      <protection locked="0"/>
    </xf>
    <xf numFmtId="4" fontId="0" fillId="0" borderId="0" xfId="0" applyNumberFormat="1" applyFont="1" applyAlignment="1" applyProtection="1">
      <alignment vertical="center"/>
      <protection locked="0"/>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4" fillId="4" borderId="16" xfId="0" applyFont="1" applyFill="1" applyBorder="1" applyAlignment="1" applyProtection="1">
      <alignment horizontal="center" vertical="center" wrapText="1"/>
    </xf>
    <xf numFmtId="0" fontId="24" fillId="4" borderId="17" xfId="0" applyFont="1" applyFill="1" applyBorder="1" applyAlignment="1" applyProtection="1">
      <alignment horizontal="center" vertical="center" wrapText="1"/>
    </xf>
    <xf numFmtId="0" fontId="24"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6" fillId="0" borderId="0" xfId="0" applyNumberFormat="1" applyFont="1" applyAlignment="1" applyProtection="1"/>
    <xf numFmtId="0" fontId="0" fillId="0" borderId="12" xfId="0" applyBorder="1" applyAlignment="1" applyProtection="1">
      <alignment vertical="center"/>
    </xf>
    <xf numFmtId="166" fontId="34" fillId="0" borderId="12" xfId="0" applyNumberFormat="1" applyFont="1" applyBorder="1" applyAlignment="1" applyProtection="1"/>
    <xf numFmtId="166" fontId="34" fillId="0" borderId="13" xfId="0" applyNumberFormat="1" applyFont="1" applyBorder="1" applyAlignment="1" applyProtection="1"/>
    <xf numFmtId="4" fontId="35"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4" fillId="0" borderId="23" xfId="0" applyFont="1" applyBorder="1" applyAlignment="1" applyProtection="1">
      <alignment horizontal="center" vertical="center"/>
    </xf>
    <xf numFmtId="49" fontId="24" fillId="0" borderId="23" xfId="0" applyNumberFormat="1" applyFont="1" applyBorder="1" applyAlignment="1" applyProtection="1">
      <alignment horizontal="left" vertical="center" wrapText="1"/>
    </xf>
    <xf numFmtId="0" fontId="24" fillId="0" borderId="23" xfId="0" applyFont="1" applyBorder="1" applyAlignment="1" applyProtection="1">
      <alignment horizontal="left" vertical="center" wrapText="1"/>
    </xf>
    <xf numFmtId="0" fontId="24" fillId="0" borderId="23" xfId="0" applyFont="1" applyBorder="1" applyAlignment="1" applyProtection="1">
      <alignment horizontal="center" vertical="center" wrapText="1"/>
    </xf>
    <xf numFmtId="167" fontId="24" fillId="2" borderId="23" xfId="0" applyNumberFormat="1" applyFont="1" applyFill="1" applyBorder="1" applyAlignment="1" applyProtection="1">
      <alignment vertical="center"/>
      <protection locked="0"/>
    </xf>
    <xf numFmtId="4" fontId="24" fillId="2" borderId="23" xfId="0" applyNumberFormat="1" applyFont="1" applyFill="1" applyBorder="1" applyAlignment="1" applyProtection="1">
      <alignment vertical="center"/>
      <protection locked="0"/>
    </xf>
    <xf numFmtId="4" fontId="24" fillId="0" borderId="23" xfId="0" applyNumberFormat="1" applyFont="1" applyBorder="1" applyAlignment="1" applyProtection="1">
      <alignment vertical="center"/>
    </xf>
    <xf numFmtId="0" fontId="25" fillId="2" borderId="14" xfId="0" applyFont="1" applyFill="1" applyBorder="1" applyAlignment="1" applyProtection="1">
      <alignment horizontal="left" vertical="center"/>
      <protection locked="0"/>
    </xf>
    <xf numFmtId="0" fontId="25" fillId="0" borderId="0" xfId="0" applyFont="1" applyBorder="1" applyAlignment="1" applyProtection="1">
      <alignment horizontal="center" vertical="center"/>
    </xf>
    <xf numFmtId="166" fontId="25" fillId="0" borderId="0" xfId="0" applyNumberFormat="1" applyFont="1" applyBorder="1" applyAlignment="1" applyProtection="1">
      <alignment vertical="center"/>
    </xf>
    <xf numFmtId="166" fontId="25" fillId="0" borderId="15" xfId="0" applyNumberFormat="1" applyFont="1" applyBorder="1" applyAlignment="1" applyProtection="1">
      <alignment vertical="center"/>
    </xf>
    <xf numFmtId="0" fontId="24" fillId="0" borderId="0" xfId="0" applyFont="1" applyAlignment="1">
      <alignment horizontal="left" vertical="center"/>
    </xf>
    <xf numFmtId="0" fontId="36" fillId="0" borderId="0" xfId="0" applyFont="1" applyAlignment="1" applyProtection="1">
      <alignment horizontal="left" vertical="center"/>
    </xf>
    <xf numFmtId="0" fontId="37" fillId="0" borderId="0" xfId="0" applyFont="1" applyAlignment="1" applyProtection="1">
      <alignment horizontal="left" vertical="center" wrapText="1"/>
    </xf>
    <xf numFmtId="0" fontId="0" fillId="0" borderId="14" xfId="0" applyFont="1" applyBorder="1" applyAlignment="1" applyProtection="1">
      <alignment vertical="center"/>
    </xf>
    <xf numFmtId="0" fontId="0" fillId="0" borderId="0" xfId="0" applyBorder="1" applyAlignment="1" applyProtection="1">
      <alignment vertical="center"/>
    </xf>
    <xf numFmtId="0" fontId="38" fillId="0" borderId="0" xfId="0" applyFont="1" applyAlignment="1" applyProtection="1">
      <alignment horizontal="left" vertical="center"/>
    </xf>
    <xf numFmtId="0" fontId="39" fillId="0" borderId="0" xfId="1" applyFont="1" applyAlignment="1" applyProtection="1">
      <alignment vertical="center" wrapText="1"/>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0" fontId="40" fillId="0" borderId="0" xfId="0" applyFont="1" applyAlignment="1" applyProtection="1">
      <alignment vertical="center" wrapText="1"/>
    </xf>
    <xf numFmtId="0" fontId="41" fillId="0" borderId="23" xfId="0" applyFont="1" applyBorder="1" applyAlignment="1" applyProtection="1">
      <alignment horizontal="center" vertical="center"/>
    </xf>
    <xf numFmtId="49" fontId="41" fillId="0" borderId="23" xfId="0" applyNumberFormat="1" applyFont="1" applyBorder="1" applyAlignment="1" applyProtection="1">
      <alignment horizontal="left" vertical="center" wrapText="1"/>
    </xf>
    <xf numFmtId="0" fontId="41" fillId="0" borderId="23" xfId="0" applyFont="1" applyBorder="1" applyAlignment="1" applyProtection="1">
      <alignment horizontal="left" vertical="center" wrapText="1"/>
    </xf>
    <xf numFmtId="0" fontId="41" fillId="0" borderId="23" xfId="0" applyFont="1" applyBorder="1" applyAlignment="1" applyProtection="1">
      <alignment horizontal="center" vertical="center" wrapText="1"/>
    </xf>
    <xf numFmtId="167" fontId="41" fillId="2" borderId="23" xfId="0" applyNumberFormat="1" applyFont="1" applyFill="1" applyBorder="1" applyAlignment="1" applyProtection="1">
      <alignment vertical="center"/>
      <protection locked="0"/>
    </xf>
    <xf numFmtId="4" fontId="41" fillId="2" borderId="23" xfId="0" applyNumberFormat="1" applyFont="1" applyFill="1" applyBorder="1" applyAlignment="1" applyProtection="1">
      <alignment vertical="center"/>
      <protection locked="0"/>
    </xf>
    <xf numFmtId="4" fontId="41" fillId="0" borderId="23" xfId="0" applyNumberFormat="1" applyFont="1" applyBorder="1" applyAlignment="1" applyProtection="1">
      <alignment vertical="center"/>
    </xf>
    <xf numFmtId="0" fontId="42" fillId="0" borderId="3" xfId="0" applyFont="1" applyBorder="1" applyAlignment="1">
      <alignment vertical="center"/>
    </xf>
    <xf numFmtId="0" fontId="41" fillId="2" borderId="14" xfId="0" applyFont="1" applyFill="1" applyBorder="1" applyAlignment="1" applyProtection="1">
      <alignment horizontal="left" vertical="center"/>
      <protection locked="0"/>
    </xf>
    <xf numFmtId="0" fontId="41" fillId="0" borderId="0" xfId="0" applyFont="1" applyBorder="1" applyAlignment="1" applyProtection="1">
      <alignment horizontal="center"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2" fillId="0" borderId="11" xfId="0" applyFont="1" applyBorder="1" applyAlignment="1">
      <alignment horizontal="center" vertical="center"/>
    </xf>
    <xf numFmtId="0" fontId="22" fillId="0" borderId="12" xfId="0" applyFont="1" applyBorder="1" applyAlignment="1">
      <alignment horizontal="left" vertical="center"/>
    </xf>
    <xf numFmtId="0" fontId="23" fillId="0" borderId="14" xfId="0" applyFont="1" applyBorder="1" applyAlignment="1">
      <alignment horizontal="left" vertical="center"/>
    </xf>
    <xf numFmtId="0" fontId="23" fillId="0" borderId="0" xfId="0" applyFont="1" applyBorder="1" applyAlignment="1">
      <alignment horizontal="left" vertical="center"/>
    </xf>
    <xf numFmtId="0" fontId="23" fillId="0" borderId="14" xfId="0" applyFont="1" applyBorder="1" applyAlignment="1" applyProtection="1">
      <alignment horizontal="left" vertical="center"/>
    </xf>
    <xf numFmtId="0" fontId="23" fillId="0" borderId="0" xfId="0" applyFont="1" applyBorder="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24" fillId="4" borderId="7" xfId="0" applyFont="1" applyFill="1" applyBorder="1" applyAlignment="1" applyProtection="1">
      <alignment horizontal="center" vertical="center"/>
    </xf>
    <xf numFmtId="0" fontId="24" fillId="4" borderId="7" xfId="0" applyFont="1" applyFill="1" applyBorder="1" applyAlignment="1" applyProtection="1">
      <alignment horizontal="left" vertical="center"/>
    </xf>
    <xf numFmtId="0" fontId="24" fillId="4" borderId="8" xfId="0" applyFont="1" applyFill="1" applyBorder="1" applyAlignment="1" applyProtection="1">
      <alignment horizontal="left" vertical="center"/>
    </xf>
    <xf numFmtId="0" fontId="24" fillId="4" borderId="6" xfId="0" applyFont="1" applyFill="1" applyBorder="1" applyAlignment="1" applyProtection="1">
      <alignment horizontal="center" vertical="center"/>
    </xf>
    <xf numFmtId="0" fontId="24" fillId="4" borderId="7" xfId="0" applyFont="1" applyFill="1" applyBorder="1" applyAlignment="1" applyProtection="1">
      <alignment horizontal="right" vertical="center"/>
    </xf>
    <xf numFmtId="0" fontId="29" fillId="0" borderId="0" xfId="0" applyFont="1" applyAlignment="1" applyProtection="1">
      <alignment horizontal="left" vertical="center" wrapText="1"/>
    </xf>
    <xf numFmtId="4" fontId="30" fillId="0" borderId="0" xfId="0" applyNumberFormat="1" applyFont="1" applyAlignment="1" applyProtection="1">
      <alignment vertical="center"/>
    </xf>
    <xf numFmtId="0" fontId="30" fillId="0" borderId="0" xfId="0" applyFont="1" applyAlignment="1" applyProtection="1">
      <alignment vertical="center"/>
    </xf>
    <xf numFmtId="4" fontId="7" fillId="2" borderId="0" xfId="0" applyNumberFormat="1" applyFont="1" applyFill="1" applyAlignment="1" applyProtection="1">
      <alignment vertical="center"/>
      <protection locked="0"/>
    </xf>
    <xf numFmtId="4" fontId="7" fillId="0" borderId="0" xfId="0" applyNumberFormat="1" applyFont="1" applyAlignment="1" applyProtection="1">
      <alignment vertical="center"/>
    </xf>
    <xf numFmtId="0" fontId="7" fillId="0" borderId="0" xfId="0" applyFont="1" applyAlignment="1" applyProtection="1">
      <alignment horizontal="left" vertical="center"/>
    </xf>
    <xf numFmtId="0" fontId="7" fillId="2" borderId="0" xfId="0" applyFont="1" applyFill="1" applyAlignment="1" applyProtection="1">
      <alignment horizontal="left" vertical="center"/>
      <protection locked="0"/>
    </xf>
    <xf numFmtId="4" fontId="26" fillId="0" borderId="0" xfId="0" applyNumberFormat="1" applyFont="1" applyAlignment="1" applyProtection="1">
      <alignment horizontal="right" vertical="center"/>
    </xf>
    <xf numFmtId="4" fontId="26" fillId="0" borderId="0" xfId="0" applyNumberFormat="1" applyFont="1" applyAlignment="1" applyProtection="1">
      <alignment vertical="center"/>
    </xf>
    <xf numFmtId="4" fontId="26" fillId="4" borderId="0" xfId="0" applyNumberFormat="1" applyFont="1" applyFill="1" applyAlignment="1" applyProtection="1">
      <alignment vertical="center"/>
    </xf>
    <xf numFmtId="0" fontId="17" fillId="0" borderId="0" xfId="0" applyFont="1" applyAlignment="1">
      <alignment horizontal="left" vertical="top" wrapText="1"/>
    </xf>
    <xf numFmtId="0" fontId="17" fillId="0" borderId="0" xfId="0" applyFont="1" applyAlignment="1">
      <alignment horizontal="left" vertical="center"/>
    </xf>
    <xf numFmtId="0" fontId="20"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2" fillId="0" borderId="0" xfId="0" applyNumberFormat="1" applyFont="1" applyAlignment="1" applyProtection="1">
      <alignment vertical="center"/>
    </xf>
    <xf numFmtId="4" fontId="19" fillId="0" borderId="5" xfId="0" applyNumberFormat="1" applyFont="1" applyBorder="1" applyAlignment="1" applyProtection="1">
      <alignment vertical="center"/>
    </xf>
    <xf numFmtId="0" fontId="0" fillId="0" borderId="5" xfId="0" applyFont="1" applyBorder="1" applyAlignment="1" applyProtection="1">
      <alignment vertical="center"/>
    </xf>
    <xf numFmtId="0" fontId="1" fillId="0" borderId="0" xfId="0" applyFont="1" applyAlignment="1" applyProtection="1">
      <alignment horizontal="right" vertical="center"/>
    </xf>
    <xf numFmtId="164" fontId="1" fillId="0" borderId="0" xfId="0" applyNumberFormat="1" applyFont="1" applyAlignment="1" applyProtection="1">
      <alignment horizontal="left" vertical="center"/>
    </xf>
    <xf numFmtId="0" fontId="1" fillId="0" borderId="0" xfId="0" applyFont="1" applyAlignment="1" applyProtection="1">
      <alignment vertical="center"/>
    </xf>
    <xf numFmtId="4" fontId="20" fillId="0" borderId="0" xfId="0" applyNumberFormat="1" applyFont="1" applyAlignment="1" applyProtection="1">
      <alignment vertical="center"/>
    </xf>
    <xf numFmtId="0" fontId="4" fillId="3" borderId="7" xfId="0" applyFont="1" applyFill="1" applyBorder="1" applyAlignment="1" applyProtection="1">
      <alignment horizontal="left" vertical="center"/>
    </xf>
    <xf numFmtId="0" fontId="0" fillId="3" borderId="7" xfId="0" applyFont="1" applyFill="1" applyBorder="1" applyAlignment="1" applyProtection="1">
      <alignmen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0" xfId="0"/>
    <xf numFmtId="0" fontId="1" fillId="0" borderId="0" xfId="0" applyFont="1" applyAlignment="1">
      <alignment horizontal="left" vertical="center" wrapText="1"/>
    </xf>
    <xf numFmtId="0" fontId="1" fillId="0" borderId="0" xfId="0" applyFont="1" applyAlignment="1">
      <alignment horizontal="left" vertical="center"/>
    </xf>
    <xf numFmtId="0" fontId="3" fillId="0" borderId="0" xfId="0" applyFont="1" applyAlignment="1">
      <alignment horizontal="left" vertical="center" wrapText="1"/>
    </xf>
    <xf numFmtId="0" fontId="0" fillId="0" borderId="0" xfId="0" applyFont="1"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0" fillId="0" borderId="0" xfId="0" applyFont="1" applyAlignment="1" applyProtection="1">
      <alignment vertical="center"/>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6" Type="http://schemas.openxmlformats.org/officeDocument/2006/relationships/hyperlink" Target="https://podminky.urs.cz/item/CS_URS_2025_01/713100921" TargetMode="External"/><Relationship Id="rId117" Type="http://schemas.openxmlformats.org/officeDocument/2006/relationships/hyperlink" Target="https://podminky.urs.cz/item/CS_URS_2025_01/784121001" TargetMode="External"/><Relationship Id="rId21" Type="http://schemas.openxmlformats.org/officeDocument/2006/relationships/hyperlink" Target="https://podminky.urs.cz/item/CS_URS_2025_01/997013219" TargetMode="External"/><Relationship Id="rId42" Type="http://schemas.openxmlformats.org/officeDocument/2006/relationships/hyperlink" Target="https://podminky.urs.cz/item/CS_URS_2025_01/735191910" TargetMode="External"/><Relationship Id="rId47" Type="http://schemas.openxmlformats.org/officeDocument/2006/relationships/hyperlink" Target="https://podminky.urs.cz/item/CS_URS_2025_01/741810001" TargetMode="External"/><Relationship Id="rId63" Type="http://schemas.openxmlformats.org/officeDocument/2006/relationships/hyperlink" Target="https://podminky.urs.cz/item/CS_URS_2025_01/766691914" TargetMode="External"/><Relationship Id="rId68" Type="http://schemas.openxmlformats.org/officeDocument/2006/relationships/hyperlink" Target="https://podminky.urs.cz/item/CS_URS_2025_01/766811151" TargetMode="External"/><Relationship Id="rId84" Type="http://schemas.openxmlformats.org/officeDocument/2006/relationships/hyperlink" Target="https://podminky.urs.cz/item/CS_URS_2025_01/998766319" TargetMode="External"/><Relationship Id="rId89" Type="http://schemas.openxmlformats.org/officeDocument/2006/relationships/hyperlink" Target="https://podminky.urs.cz/item/CS_URS_2025_01/771573917" TargetMode="External"/><Relationship Id="rId112" Type="http://schemas.openxmlformats.org/officeDocument/2006/relationships/hyperlink" Target="https://podminky.urs.cz/item/CS_URS_2025_01/783317101" TargetMode="External"/><Relationship Id="rId16" Type="http://schemas.openxmlformats.org/officeDocument/2006/relationships/hyperlink" Target="https://podminky.urs.cz/item/CS_URS_2025_01/975032241" TargetMode="External"/><Relationship Id="rId107" Type="http://schemas.openxmlformats.org/officeDocument/2006/relationships/hyperlink" Target="https://podminky.urs.cz/item/CS_URS_2025_01/776991821" TargetMode="External"/><Relationship Id="rId11" Type="http://schemas.openxmlformats.org/officeDocument/2006/relationships/hyperlink" Target="https://podminky.urs.cz/item/CS_URS_2025_01/949101111" TargetMode="External"/><Relationship Id="rId32" Type="http://schemas.openxmlformats.org/officeDocument/2006/relationships/hyperlink" Target="https://podminky.urs.cz/item/CS_URS_2025_01/998721319" TargetMode="External"/><Relationship Id="rId37" Type="http://schemas.openxmlformats.org/officeDocument/2006/relationships/hyperlink" Target="https://podminky.urs.cz/item/CS_URS_2025_01/735151821" TargetMode="External"/><Relationship Id="rId53" Type="http://schemas.openxmlformats.org/officeDocument/2006/relationships/hyperlink" Target="https://podminky.urs.cz/item/CS_URS_2025_01/998763519" TargetMode="External"/><Relationship Id="rId58" Type="http://schemas.openxmlformats.org/officeDocument/2006/relationships/hyperlink" Target="https://podminky.urs.cz/item/CS_URS_2025_01/766660908" TargetMode="External"/><Relationship Id="rId74" Type="http://schemas.openxmlformats.org/officeDocument/2006/relationships/hyperlink" Target="https://podminky.urs.cz/item/CS_URS_2025_01/766811252" TargetMode="External"/><Relationship Id="rId79" Type="http://schemas.openxmlformats.org/officeDocument/2006/relationships/hyperlink" Target="https://podminky.urs.cz/item/CS_URS_2025_01/766811421" TargetMode="External"/><Relationship Id="rId102" Type="http://schemas.openxmlformats.org/officeDocument/2006/relationships/hyperlink" Target="https://podminky.urs.cz/item/CS_URS_2025_01/776223111" TargetMode="External"/><Relationship Id="rId123" Type="http://schemas.openxmlformats.org/officeDocument/2006/relationships/hyperlink" Target="https://podminky.urs.cz/item/CS_URS_2025_01/784221153" TargetMode="External"/><Relationship Id="rId128" Type="http://schemas.openxmlformats.org/officeDocument/2006/relationships/hyperlink" Target="https://podminky.urs.cz/item/CS_URS_2025_01/062002000" TargetMode="External"/><Relationship Id="rId5" Type="http://schemas.openxmlformats.org/officeDocument/2006/relationships/hyperlink" Target="https://podminky.urs.cz/item/CS_URS_2025_01/612131111" TargetMode="External"/><Relationship Id="rId90" Type="http://schemas.openxmlformats.org/officeDocument/2006/relationships/hyperlink" Target="https://podminky.urs.cz/item/CS_URS_2025_01/771574416" TargetMode="External"/><Relationship Id="rId95" Type="http://schemas.openxmlformats.org/officeDocument/2006/relationships/hyperlink" Target="https://podminky.urs.cz/item/CS_URS_2025_01/998771311" TargetMode="External"/><Relationship Id="rId19" Type="http://schemas.openxmlformats.org/officeDocument/2006/relationships/hyperlink" Target="https://podminky.urs.cz/item/CS_URS_2025_01/979093111" TargetMode="External"/><Relationship Id="rId14" Type="http://schemas.openxmlformats.org/officeDocument/2006/relationships/hyperlink" Target="https://podminky.urs.cz/item/CS_URS_2025_01/971033631" TargetMode="External"/><Relationship Id="rId22" Type="http://schemas.openxmlformats.org/officeDocument/2006/relationships/hyperlink" Target="https://podminky.urs.cz/item/CS_URS_2025_01/997013501" TargetMode="External"/><Relationship Id="rId27" Type="http://schemas.openxmlformats.org/officeDocument/2006/relationships/hyperlink" Target="https://podminky.urs.cz/item/CS_URS_2025_01/998713311" TargetMode="External"/><Relationship Id="rId30" Type="http://schemas.openxmlformats.org/officeDocument/2006/relationships/hyperlink" Target="https://podminky.urs.cz/item/CS_URS_2025_01/721173726" TargetMode="External"/><Relationship Id="rId35" Type="http://schemas.openxmlformats.org/officeDocument/2006/relationships/hyperlink" Target="https://podminky.urs.cz/item/CS_URS_2025_01/998725311" TargetMode="External"/><Relationship Id="rId43" Type="http://schemas.openxmlformats.org/officeDocument/2006/relationships/hyperlink" Target="https://podminky.urs.cz/item/CS_URS_2025_01/735192923" TargetMode="External"/><Relationship Id="rId48" Type="http://schemas.openxmlformats.org/officeDocument/2006/relationships/hyperlink" Target="https://podminky.urs.cz/item/CS_URS_2025_01/763101815" TargetMode="External"/><Relationship Id="rId56" Type="http://schemas.openxmlformats.org/officeDocument/2006/relationships/hyperlink" Target="https://podminky.urs.cz/item/CS_URS_2025_01/766660903" TargetMode="External"/><Relationship Id="rId64" Type="http://schemas.openxmlformats.org/officeDocument/2006/relationships/hyperlink" Target="https://podminky.urs.cz/item/CS_URS_2025_01/766694116" TargetMode="External"/><Relationship Id="rId69" Type="http://schemas.openxmlformats.org/officeDocument/2006/relationships/hyperlink" Target="https://podminky.urs.cz/item/CS_URS_2025_01/766811212" TargetMode="External"/><Relationship Id="rId77" Type="http://schemas.openxmlformats.org/officeDocument/2006/relationships/hyperlink" Target="https://podminky.urs.cz/item/CS_URS_2025_01/766811411" TargetMode="External"/><Relationship Id="rId100" Type="http://schemas.openxmlformats.org/officeDocument/2006/relationships/hyperlink" Target="https://podminky.urs.cz/item/CS_URS_2025_01/776211111" TargetMode="External"/><Relationship Id="rId105" Type="http://schemas.openxmlformats.org/officeDocument/2006/relationships/hyperlink" Target="https://podminky.urs.cz/item/CS_URS_2025_01/776421312" TargetMode="External"/><Relationship Id="rId113" Type="http://schemas.openxmlformats.org/officeDocument/2006/relationships/hyperlink" Target="https://podminky.urs.cz/item/CS_URS_2025_01/783601713" TargetMode="External"/><Relationship Id="rId118" Type="http://schemas.openxmlformats.org/officeDocument/2006/relationships/hyperlink" Target="https://podminky.urs.cz/item/CS_URS_2025_01/784171101" TargetMode="External"/><Relationship Id="rId126" Type="http://schemas.openxmlformats.org/officeDocument/2006/relationships/hyperlink" Target="https://podminky.urs.cz/item/CS_URS_2025_01/079002000" TargetMode="External"/><Relationship Id="rId8" Type="http://schemas.openxmlformats.org/officeDocument/2006/relationships/hyperlink" Target="https://podminky.urs.cz/item/CS_URS_2025_01/615142012" TargetMode="External"/><Relationship Id="rId51" Type="http://schemas.openxmlformats.org/officeDocument/2006/relationships/hyperlink" Target="https://podminky.urs.cz/item/CS_URS_2025_01/763431871" TargetMode="External"/><Relationship Id="rId72" Type="http://schemas.openxmlformats.org/officeDocument/2006/relationships/hyperlink" Target="https://podminky.urs.cz/item/CS_URS_2025_01/766811223" TargetMode="External"/><Relationship Id="rId80" Type="http://schemas.openxmlformats.org/officeDocument/2006/relationships/hyperlink" Target="https://podminky.urs.cz/item/CS_URS_2025_01/766812820" TargetMode="External"/><Relationship Id="rId85" Type="http://schemas.openxmlformats.org/officeDocument/2006/relationships/hyperlink" Target="https://podminky.urs.cz/item/CS_URS_2025_01/771111011" TargetMode="External"/><Relationship Id="rId93" Type="http://schemas.openxmlformats.org/officeDocument/2006/relationships/hyperlink" Target="https://podminky.urs.cz/item/CS_URS_2025_01/771591191" TargetMode="External"/><Relationship Id="rId98" Type="http://schemas.openxmlformats.org/officeDocument/2006/relationships/hyperlink" Target="https://podminky.urs.cz/item/CS_URS_2025_01/776121321" TargetMode="External"/><Relationship Id="rId121" Type="http://schemas.openxmlformats.org/officeDocument/2006/relationships/hyperlink" Target="https://podminky.urs.cz/item/CS_URS_2025_01/784221101" TargetMode="External"/><Relationship Id="rId3" Type="http://schemas.openxmlformats.org/officeDocument/2006/relationships/hyperlink" Target="https://podminky.urs.cz/item/CS_URS_2025_01/413231221" TargetMode="External"/><Relationship Id="rId12" Type="http://schemas.openxmlformats.org/officeDocument/2006/relationships/hyperlink" Target="https://podminky.urs.cz/item/CS_URS_2025_01/952902021" TargetMode="External"/><Relationship Id="rId17" Type="http://schemas.openxmlformats.org/officeDocument/2006/relationships/hyperlink" Target="https://podminky.urs.cz/item/CS_URS_2025_01/978013191" TargetMode="External"/><Relationship Id="rId25" Type="http://schemas.openxmlformats.org/officeDocument/2006/relationships/hyperlink" Target="https://podminky.urs.cz/item/CS_URS_2025_01/713121111" TargetMode="External"/><Relationship Id="rId33" Type="http://schemas.openxmlformats.org/officeDocument/2006/relationships/hyperlink" Target="https://podminky.urs.cz/item/CS_URS_2025_01/725310823" TargetMode="External"/><Relationship Id="rId38" Type="http://schemas.openxmlformats.org/officeDocument/2006/relationships/hyperlink" Target="https://podminky.urs.cz/item/CS_URS_2025_01/735151822" TargetMode="External"/><Relationship Id="rId46" Type="http://schemas.openxmlformats.org/officeDocument/2006/relationships/hyperlink" Target="https://podminky.urs.cz/item/CS_URS_2025_01/998735319" TargetMode="External"/><Relationship Id="rId59" Type="http://schemas.openxmlformats.org/officeDocument/2006/relationships/hyperlink" Target="https://podminky.urs.cz/item/CS_URS_2025_01/766663916" TargetMode="External"/><Relationship Id="rId67" Type="http://schemas.openxmlformats.org/officeDocument/2006/relationships/hyperlink" Target="https://podminky.urs.cz/item/CS_URS_2025_01/766811115" TargetMode="External"/><Relationship Id="rId103" Type="http://schemas.openxmlformats.org/officeDocument/2006/relationships/hyperlink" Target="https://podminky.urs.cz/item/CS_URS_2025_01/776421111" TargetMode="External"/><Relationship Id="rId108" Type="http://schemas.openxmlformats.org/officeDocument/2006/relationships/hyperlink" Target="https://podminky.urs.cz/item/CS_URS_2025_01/998776311" TargetMode="External"/><Relationship Id="rId116" Type="http://schemas.openxmlformats.org/officeDocument/2006/relationships/hyperlink" Target="https://podminky.urs.cz/item/CS_URS_2025_01/784111031" TargetMode="External"/><Relationship Id="rId124" Type="http://schemas.openxmlformats.org/officeDocument/2006/relationships/hyperlink" Target="https://podminky.urs.cz/item/CS_URS_2025_01/013294000" TargetMode="External"/><Relationship Id="rId129" Type="http://schemas.openxmlformats.org/officeDocument/2006/relationships/hyperlink" Target="https://podminky.urs.cz/item/CS_URS_2025_01/071103000" TargetMode="External"/><Relationship Id="rId20" Type="http://schemas.openxmlformats.org/officeDocument/2006/relationships/hyperlink" Target="https://podminky.urs.cz/item/CS_URS_2025_01/997013211" TargetMode="External"/><Relationship Id="rId41" Type="http://schemas.openxmlformats.org/officeDocument/2006/relationships/hyperlink" Target="https://podminky.urs.cz/item/CS_URS_2025_01/735191905" TargetMode="External"/><Relationship Id="rId54" Type="http://schemas.openxmlformats.org/officeDocument/2006/relationships/hyperlink" Target="https://podminky.urs.cz/item/CS_URS_2025_01/766491851" TargetMode="External"/><Relationship Id="rId62" Type="http://schemas.openxmlformats.org/officeDocument/2006/relationships/hyperlink" Target="https://podminky.urs.cz/item/CS_URS_2025_01/766664960" TargetMode="External"/><Relationship Id="rId70" Type="http://schemas.openxmlformats.org/officeDocument/2006/relationships/hyperlink" Target="https://podminky.urs.cz/item/CS_URS_2025_01/766811213" TargetMode="External"/><Relationship Id="rId75" Type="http://schemas.openxmlformats.org/officeDocument/2006/relationships/hyperlink" Target="https://podminky.urs.cz/item/CS_URS_2025_01/766811311" TargetMode="External"/><Relationship Id="rId83" Type="http://schemas.openxmlformats.org/officeDocument/2006/relationships/hyperlink" Target="https://podminky.urs.cz/item/CS_URS_2025_01/998766311" TargetMode="External"/><Relationship Id="rId88" Type="http://schemas.openxmlformats.org/officeDocument/2006/relationships/hyperlink" Target="https://podminky.urs.cz/item/CS_URS_2025_01/771474113" TargetMode="External"/><Relationship Id="rId91" Type="http://schemas.openxmlformats.org/officeDocument/2006/relationships/hyperlink" Target="https://podminky.urs.cz/item/CS_URS_2025_01/771591115" TargetMode="External"/><Relationship Id="rId96" Type="http://schemas.openxmlformats.org/officeDocument/2006/relationships/hyperlink" Target="https://podminky.urs.cz/item/CS_URS_2025_01/998771319" TargetMode="External"/><Relationship Id="rId111" Type="http://schemas.openxmlformats.org/officeDocument/2006/relationships/hyperlink" Target="https://podminky.urs.cz/item/CS_URS_2025_01/783315101" TargetMode="External"/><Relationship Id="rId1" Type="http://schemas.openxmlformats.org/officeDocument/2006/relationships/hyperlink" Target="https://podminky.urs.cz/item/CS_URS_2025_01/317141443" TargetMode="External"/><Relationship Id="rId6" Type="http://schemas.openxmlformats.org/officeDocument/2006/relationships/hyperlink" Target="https://podminky.urs.cz/item/CS_URS_2025_01/612321131" TargetMode="External"/><Relationship Id="rId15" Type="http://schemas.openxmlformats.org/officeDocument/2006/relationships/hyperlink" Target="https://podminky.urs.cz/item/CS_URS_2025_01/974031666" TargetMode="External"/><Relationship Id="rId23" Type="http://schemas.openxmlformats.org/officeDocument/2006/relationships/hyperlink" Target="https://podminky.urs.cz/item/CS_URS_2025_01/997013509" TargetMode="External"/><Relationship Id="rId28" Type="http://schemas.openxmlformats.org/officeDocument/2006/relationships/hyperlink" Target="https://podminky.urs.cz/item/CS_URS_2025_01/998713319" TargetMode="External"/><Relationship Id="rId36" Type="http://schemas.openxmlformats.org/officeDocument/2006/relationships/hyperlink" Target="https://podminky.urs.cz/item/CS_URS_2025_01/998725319" TargetMode="External"/><Relationship Id="rId49" Type="http://schemas.openxmlformats.org/officeDocument/2006/relationships/hyperlink" Target="https://podminky.urs.cz/item/CS_URS_2025_01/763112931" TargetMode="External"/><Relationship Id="rId57" Type="http://schemas.openxmlformats.org/officeDocument/2006/relationships/hyperlink" Target="https://podminky.urs.cz/item/CS_URS_2025_01/766660904" TargetMode="External"/><Relationship Id="rId106" Type="http://schemas.openxmlformats.org/officeDocument/2006/relationships/hyperlink" Target="https://podminky.urs.cz/item/CS_URS_2025_01/776991821" TargetMode="External"/><Relationship Id="rId114" Type="http://schemas.openxmlformats.org/officeDocument/2006/relationships/hyperlink" Target="https://podminky.urs.cz/item/CS_URS_2025_01/783615551" TargetMode="External"/><Relationship Id="rId119" Type="http://schemas.openxmlformats.org/officeDocument/2006/relationships/hyperlink" Target="https://podminky.urs.cz/item/CS_URS_2025_01/784171121" TargetMode="External"/><Relationship Id="rId127" Type="http://schemas.openxmlformats.org/officeDocument/2006/relationships/hyperlink" Target="https://podminky.urs.cz/item/CS_URS_2025_01/032903000" TargetMode="External"/><Relationship Id="rId10" Type="http://schemas.openxmlformats.org/officeDocument/2006/relationships/hyperlink" Target="https://podminky.urs.cz/item/CS_URS_2025_01/631311121" TargetMode="External"/><Relationship Id="rId31" Type="http://schemas.openxmlformats.org/officeDocument/2006/relationships/hyperlink" Target="https://podminky.urs.cz/item/CS_URS_2025_01/998721311" TargetMode="External"/><Relationship Id="rId44" Type="http://schemas.openxmlformats.org/officeDocument/2006/relationships/hyperlink" Target="https://podminky.urs.cz/item/CS_URS_2025_01/735192924" TargetMode="External"/><Relationship Id="rId52" Type="http://schemas.openxmlformats.org/officeDocument/2006/relationships/hyperlink" Target="https://podminky.urs.cz/item/CS_URS_2025_01/998763511" TargetMode="External"/><Relationship Id="rId60" Type="http://schemas.openxmlformats.org/officeDocument/2006/relationships/hyperlink" Target="https://podminky.urs.cz/item/CS_URS_2025_01/766664958" TargetMode="External"/><Relationship Id="rId65" Type="http://schemas.openxmlformats.org/officeDocument/2006/relationships/hyperlink" Target="https://podminky.urs.cz/item/CS_URS_2025_01/766695212" TargetMode="External"/><Relationship Id="rId73" Type="http://schemas.openxmlformats.org/officeDocument/2006/relationships/hyperlink" Target="https://podminky.urs.cz/item/CS_URS_2025_01/766811251" TargetMode="External"/><Relationship Id="rId78" Type="http://schemas.openxmlformats.org/officeDocument/2006/relationships/hyperlink" Target="https://podminky.urs.cz/item/CS_URS_2025_01/766811412" TargetMode="External"/><Relationship Id="rId81" Type="http://schemas.openxmlformats.org/officeDocument/2006/relationships/hyperlink" Target="https://podminky.urs.cz/item/CS_URS_2025_01/766812830" TargetMode="External"/><Relationship Id="rId86" Type="http://schemas.openxmlformats.org/officeDocument/2006/relationships/hyperlink" Target="https://podminky.urs.cz/item/CS_URS_2025_01/771121011" TargetMode="External"/><Relationship Id="rId94" Type="http://schemas.openxmlformats.org/officeDocument/2006/relationships/hyperlink" Target="https://podminky.urs.cz/item/CS_URS_2025_01/771591237" TargetMode="External"/><Relationship Id="rId99" Type="http://schemas.openxmlformats.org/officeDocument/2006/relationships/hyperlink" Target="https://podminky.urs.cz/item/CS_URS_2025_01/776141111" TargetMode="External"/><Relationship Id="rId101" Type="http://schemas.openxmlformats.org/officeDocument/2006/relationships/hyperlink" Target="https://podminky.urs.cz/item/CS_URS_2025_01/776221111" TargetMode="External"/><Relationship Id="rId122" Type="http://schemas.openxmlformats.org/officeDocument/2006/relationships/hyperlink" Target="https://podminky.urs.cz/item/CS_URS_2025_01/784221133" TargetMode="External"/><Relationship Id="rId130" Type="http://schemas.openxmlformats.org/officeDocument/2006/relationships/hyperlink" Target="https://podminky.urs.cz/item/CS_URS_2025_01/065002000" TargetMode="External"/><Relationship Id="rId4" Type="http://schemas.openxmlformats.org/officeDocument/2006/relationships/hyperlink" Target="https://podminky.urs.cz/item/CS_URS_2025_01/612131101" TargetMode="External"/><Relationship Id="rId9" Type="http://schemas.openxmlformats.org/officeDocument/2006/relationships/hyperlink" Target="https://podminky.urs.cz/item/CS_URS_2025_01/619995001" TargetMode="External"/><Relationship Id="rId13" Type="http://schemas.openxmlformats.org/officeDocument/2006/relationships/hyperlink" Target="https://podminky.urs.cz/item/CS_URS_2025_01/952905241" TargetMode="External"/><Relationship Id="rId18" Type="http://schemas.openxmlformats.org/officeDocument/2006/relationships/hyperlink" Target="https://podminky.urs.cz/item/CS_URS_2025_01/978035113" TargetMode="External"/><Relationship Id="rId39" Type="http://schemas.openxmlformats.org/officeDocument/2006/relationships/hyperlink" Target="https://podminky.urs.cz/item/CS_URS_2025_01/735152352" TargetMode="External"/><Relationship Id="rId109" Type="http://schemas.openxmlformats.org/officeDocument/2006/relationships/hyperlink" Target="https://podminky.urs.cz/item/CS_URS_2025_01/998776319" TargetMode="External"/><Relationship Id="rId34" Type="http://schemas.openxmlformats.org/officeDocument/2006/relationships/hyperlink" Target="https://podminky.urs.cz/item/CS_URS_2025_01/725319111" TargetMode="External"/><Relationship Id="rId50" Type="http://schemas.openxmlformats.org/officeDocument/2006/relationships/hyperlink" Target="https://podminky.urs.cz/item/CS_URS_2025_01/763135611" TargetMode="External"/><Relationship Id="rId55" Type="http://schemas.openxmlformats.org/officeDocument/2006/relationships/hyperlink" Target="https://podminky.urs.cz/item/CS_URS_2025_01/766622131" TargetMode="External"/><Relationship Id="rId76" Type="http://schemas.openxmlformats.org/officeDocument/2006/relationships/hyperlink" Target="https://podminky.urs.cz/item/CS_URS_2025_01/766811351" TargetMode="External"/><Relationship Id="rId97" Type="http://schemas.openxmlformats.org/officeDocument/2006/relationships/hyperlink" Target="https://podminky.urs.cz/item/CS_URS_2025_01/776111311" TargetMode="External"/><Relationship Id="rId104" Type="http://schemas.openxmlformats.org/officeDocument/2006/relationships/hyperlink" Target="https://podminky.urs.cz/item/CS_URS_2025_01/776421112" TargetMode="External"/><Relationship Id="rId120" Type="http://schemas.openxmlformats.org/officeDocument/2006/relationships/hyperlink" Target="https://podminky.urs.cz/item/CS_URS_2025_01/784181101" TargetMode="External"/><Relationship Id="rId125" Type="http://schemas.openxmlformats.org/officeDocument/2006/relationships/hyperlink" Target="https://podminky.urs.cz/item/CS_URS_2025_01/041414000" TargetMode="External"/><Relationship Id="rId7" Type="http://schemas.openxmlformats.org/officeDocument/2006/relationships/hyperlink" Target="https://podminky.urs.cz/item/CS_URS_2025_01/612325302" TargetMode="External"/><Relationship Id="rId71" Type="http://schemas.openxmlformats.org/officeDocument/2006/relationships/hyperlink" Target="https://podminky.urs.cz/item/CS_URS_2025_01/766811221" TargetMode="External"/><Relationship Id="rId92" Type="http://schemas.openxmlformats.org/officeDocument/2006/relationships/hyperlink" Target="https://podminky.urs.cz/item/CS_URS_2025_01/771591184" TargetMode="External"/><Relationship Id="rId2" Type="http://schemas.openxmlformats.org/officeDocument/2006/relationships/hyperlink" Target="https://podminky.urs.cz/item/CS_URS_2025_01/317234410" TargetMode="External"/><Relationship Id="rId29" Type="http://schemas.openxmlformats.org/officeDocument/2006/relationships/hyperlink" Target="https://podminky.urs.cz/item/CS_URS_2025_01/721171808" TargetMode="External"/><Relationship Id="rId24" Type="http://schemas.openxmlformats.org/officeDocument/2006/relationships/hyperlink" Target="https://podminky.urs.cz/item/CS_URS_2025_01/998018001" TargetMode="External"/><Relationship Id="rId40" Type="http://schemas.openxmlformats.org/officeDocument/2006/relationships/hyperlink" Target="https://podminky.urs.cz/item/CS_URS_2025_01/735191903" TargetMode="External"/><Relationship Id="rId45" Type="http://schemas.openxmlformats.org/officeDocument/2006/relationships/hyperlink" Target="https://podminky.urs.cz/item/CS_URS_2025_01/998735311" TargetMode="External"/><Relationship Id="rId66" Type="http://schemas.openxmlformats.org/officeDocument/2006/relationships/hyperlink" Target="https://podminky.urs.cz/item/CS_URS_2025_01/766695213" TargetMode="External"/><Relationship Id="rId87" Type="http://schemas.openxmlformats.org/officeDocument/2006/relationships/hyperlink" Target="https://podminky.urs.cz/item/CS_URS_2025_01/771161011" TargetMode="External"/><Relationship Id="rId110" Type="http://schemas.openxmlformats.org/officeDocument/2006/relationships/hyperlink" Target="https://podminky.urs.cz/item/CS_URS_2024_02/783301313" TargetMode="External"/><Relationship Id="rId115" Type="http://schemas.openxmlformats.org/officeDocument/2006/relationships/hyperlink" Target="https://podminky.urs.cz/item/CS_URS_2025_01/783617605" TargetMode="External"/><Relationship Id="rId131" Type="http://schemas.openxmlformats.org/officeDocument/2006/relationships/drawing" Target="../drawings/drawing2.xml"/><Relationship Id="rId61" Type="http://schemas.openxmlformats.org/officeDocument/2006/relationships/hyperlink" Target="https://podminky.urs.cz/item/CS_URS_2025_01/766664959" TargetMode="External"/><Relationship Id="rId82" Type="http://schemas.openxmlformats.org/officeDocument/2006/relationships/hyperlink" Target="https://podminky.urs.cz/item/CS_URS_2025_01/7668128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104"/>
  <sheetViews>
    <sheetView showGridLines="0" tabSelected="1" topLeftCell="A79" workbookViewId="0"/>
  </sheetViews>
  <sheetFormatPr defaultRowHeight="1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hidden="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1.25">
      <c r="A1" s="17" t="s">
        <v>0</v>
      </c>
      <c r="AZ1" s="17" t="s">
        <v>1</v>
      </c>
      <c r="BA1" s="17" t="s">
        <v>2</v>
      </c>
      <c r="BB1" s="17" t="s">
        <v>3</v>
      </c>
      <c r="BT1" s="17" t="s">
        <v>4</v>
      </c>
      <c r="BU1" s="17" t="s">
        <v>4</v>
      </c>
      <c r="BV1" s="17" t="s">
        <v>5</v>
      </c>
    </row>
    <row r="2" spans="1:74" s="1" customFormat="1" ht="36.950000000000003" customHeight="1">
      <c r="AR2" s="328"/>
      <c r="AS2" s="328"/>
      <c r="AT2" s="328"/>
      <c r="AU2" s="328"/>
      <c r="AV2" s="328"/>
      <c r="AW2" s="328"/>
      <c r="AX2" s="328"/>
      <c r="AY2" s="328"/>
      <c r="AZ2" s="328"/>
      <c r="BA2" s="328"/>
      <c r="BB2" s="328"/>
      <c r="BC2" s="328"/>
      <c r="BD2" s="328"/>
      <c r="BE2" s="328"/>
      <c r="BS2" s="18" t="s">
        <v>6</v>
      </c>
      <c r="BT2" s="18" t="s">
        <v>7</v>
      </c>
    </row>
    <row r="3" spans="1:74" s="1" customFormat="1" ht="6.95"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s="1" customFormat="1" ht="24.95"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pans="1:74" s="1" customFormat="1" ht="12" customHeight="1">
      <c r="B5" s="22"/>
      <c r="C5" s="23"/>
      <c r="D5" s="27" t="s">
        <v>13</v>
      </c>
      <c r="E5" s="23"/>
      <c r="F5" s="23"/>
      <c r="G5" s="23"/>
      <c r="H5" s="23"/>
      <c r="I5" s="23"/>
      <c r="J5" s="23"/>
      <c r="K5" s="311" t="s">
        <v>14</v>
      </c>
      <c r="L5" s="312"/>
      <c r="M5" s="312"/>
      <c r="N5" s="312"/>
      <c r="O5" s="312"/>
      <c r="P5" s="312"/>
      <c r="Q5" s="312"/>
      <c r="R5" s="312"/>
      <c r="S5" s="312"/>
      <c r="T5" s="312"/>
      <c r="U5" s="312"/>
      <c r="V5" s="312"/>
      <c r="W5" s="312"/>
      <c r="X5" s="312"/>
      <c r="Y5" s="312"/>
      <c r="Z5" s="312"/>
      <c r="AA5" s="312"/>
      <c r="AB5" s="312"/>
      <c r="AC5" s="312"/>
      <c r="AD5" s="312"/>
      <c r="AE5" s="312"/>
      <c r="AF5" s="312"/>
      <c r="AG5" s="312"/>
      <c r="AH5" s="312"/>
      <c r="AI5" s="312"/>
      <c r="AJ5" s="312"/>
      <c r="AK5" s="312"/>
      <c r="AL5" s="312"/>
      <c r="AM5" s="312"/>
      <c r="AN5" s="312"/>
      <c r="AO5" s="312"/>
      <c r="AP5" s="23"/>
      <c r="AQ5" s="23"/>
      <c r="AR5" s="21"/>
      <c r="BE5" s="308" t="s">
        <v>15</v>
      </c>
      <c r="BS5" s="18" t="s">
        <v>6</v>
      </c>
    </row>
    <row r="6" spans="1:74" s="1" customFormat="1" ht="36.950000000000003" customHeight="1">
      <c r="B6" s="22"/>
      <c r="C6" s="23"/>
      <c r="D6" s="29" t="s">
        <v>16</v>
      </c>
      <c r="E6" s="23"/>
      <c r="F6" s="23"/>
      <c r="G6" s="23"/>
      <c r="H6" s="23"/>
      <c r="I6" s="23"/>
      <c r="J6" s="23"/>
      <c r="K6" s="313" t="s">
        <v>17</v>
      </c>
      <c r="L6" s="312"/>
      <c r="M6" s="312"/>
      <c r="N6" s="312"/>
      <c r="O6" s="312"/>
      <c r="P6" s="312"/>
      <c r="Q6" s="312"/>
      <c r="R6" s="312"/>
      <c r="S6" s="312"/>
      <c r="T6" s="312"/>
      <c r="U6" s="312"/>
      <c r="V6" s="312"/>
      <c r="W6" s="312"/>
      <c r="X6" s="312"/>
      <c r="Y6" s="312"/>
      <c r="Z6" s="312"/>
      <c r="AA6" s="312"/>
      <c r="AB6" s="312"/>
      <c r="AC6" s="312"/>
      <c r="AD6" s="312"/>
      <c r="AE6" s="312"/>
      <c r="AF6" s="312"/>
      <c r="AG6" s="312"/>
      <c r="AH6" s="312"/>
      <c r="AI6" s="312"/>
      <c r="AJ6" s="312"/>
      <c r="AK6" s="312"/>
      <c r="AL6" s="312"/>
      <c r="AM6" s="312"/>
      <c r="AN6" s="312"/>
      <c r="AO6" s="312"/>
      <c r="AP6" s="23"/>
      <c r="AQ6" s="23"/>
      <c r="AR6" s="21"/>
      <c r="BE6" s="309"/>
      <c r="BS6" s="18" t="s">
        <v>18</v>
      </c>
    </row>
    <row r="7" spans="1:74" s="1" customFormat="1" ht="12" customHeight="1">
      <c r="B7" s="22"/>
      <c r="C7" s="23"/>
      <c r="D7" s="30" t="s">
        <v>19</v>
      </c>
      <c r="E7" s="23"/>
      <c r="F7" s="23"/>
      <c r="G7" s="23"/>
      <c r="H7" s="23"/>
      <c r="I7" s="23"/>
      <c r="J7" s="23"/>
      <c r="K7" s="28" t="s">
        <v>1</v>
      </c>
      <c r="L7" s="23"/>
      <c r="M7" s="23"/>
      <c r="N7" s="23"/>
      <c r="O7" s="23"/>
      <c r="P7" s="23"/>
      <c r="Q7" s="23"/>
      <c r="R7" s="23"/>
      <c r="S7" s="23"/>
      <c r="T7" s="23"/>
      <c r="U7" s="23"/>
      <c r="V7" s="23"/>
      <c r="W7" s="23"/>
      <c r="X7" s="23"/>
      <c r="Y7" s="23"/>
      <c r="Z7" s="23"/>
      <c r="AA7" s="23"/>
      <c r="AB7" s="23"/>
      <c r="AC7" s="23"/>
      <c r="AD7" s="23"/>
      <c r="AE7" s="23"/>
      <c r="AF7" s="23"/>
      <c r="AG7" s="23"/>
      <c r="AH7" s="23"/>
      <c r="AI7" s="23"/>
      <c r="AJ7" s="23"/>
      <c r="AK7" s="30" t="s">
        <v>20</v>
      </c>
      <c r="AL7" s="23"/>
      <c r="AM7" s="23"/>
      <c r="AN7" s="28" t="s">
        <v>1</v>
      </c>
      <c r="AO7" s="23"/>
      <c r="AP7" s="23"/>
      <c r="AQ7" s="23"/>
      <c r="AR7" s="21"/>
      <c r="BE7" s="309"/>
      <c r="BS7" s="18" t="s">
        <v>21</v>
      </c>
    </row>
    <row r="8" spans="1:74" s="1" customFormat="1" ht="12" customHeight="1">
      <c r="B8" s="22"/>
      <c r="C8" s="23"/>
      <c r="D8" s="30" t="s">
        <v>22</v>
      </c>
      <c r="E8" s="23"/>
      <c r="F8" s="23"/>
      <c r="G8" s="23"/>
      <c r="H8" s="23"/>
      <c r="I8" s="23"/>
      <c r="J8" s="23"/>
      <c r="K8" s="28" t="s">
        <v>23</v>
      </c>
      <c r="L8" s="23"/>
      <c r="M8" s="23"/>
      <c r="N8" s="23"/>
      <c r="O8" s="23"/>
      <c r="P8" s="23"/>
      <c r="Q8" s="23"/>
      <c r="R8" s="23"/>
      <c r="S8" s="23"/>
      <c r="T8" s="23"/>
      <c r="U8" s="23"/>
      <c r="V8" s="23"/>
      <c r="W8" s="23"/>
      <c r="X8" s="23"/>
      <c r="Y8" s="23"/>
      <c r="Z8" s="23"/>
      <c r="AA8" s="23"/>
      <c r="AB8" s="23"/>
      <c r="AC8" s="23"/>
      <c r="AD8" s="23"/>
      <c r="AE8" s="23"/>
      <c r="AF8" s="23"/>
      <c r="AG8" s="23"/>
      <c r="AH8" s="23"/>
      <c r="AI8" s="23"/>
      <c r="AJ8" s="23"/>
      <c r="AK8" s="30" t="s">
        <v>24</v>
      </c>
      <c r="AL8" s="23"/>
      <c r="AM8" s="23"/>
      <c r="AN8" s="31" t="s">
        <v>25</v>
      </c>
      <c r="AO8" s="23"/>
      <c r="AP8" s="23"/>
      <c r="AQ8" s="23"/>
      <c r="AR8" s="21"/>
      <c r="BE8" s="309"/>
      <c r="BS8" s="18" t="s">
        <v>26</v>
      </c>
    </row>
    <row r="9" spans="1:74" s="1" customFormat="1" ht="14.45"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09"/>
      <c r="BS9" s="18" t="s">
        <v>27</v>
      </c>
    </row>
    <row r="10" spans="1:74" s="1" customFormat="1" ht="12" customHeight="1">
      <c r="B10" s="22"/>
      <c r="C10" s="23"/>
      <c r="D10" s="30" t="s">
        <v>28</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0" t="s">
        <v>29</v>
      </c>
      <c r="AL10" s="23"/>
      <c r="AM10" s="23"/>
      <c r="AN10" s="28" t="s">
        <v>30</v>
      </c>
      <c r="AO10" s="23"/>
      <c r="AP10" s="23"/>
      <c r="AQ10" s="23"/>
      <c r="AR10" s="21"/>
      <c r="BE10" s="309"/>
      <c r="BS10" s="18" t="s">
        <v>18</v>
      </c>
    </row>
    <row r="11" spans="1:74" s="1" customFormat="1" ht="18.399999999999999" customHeight="1">
      <c r="B11" s="22"/>
      <c r="C11" s="23"/>
      <c r="D11" s="23"/>
      <c r="E11" s="28" t="s">
        <v>31</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0" t="s">
        <v>32</v>
      </c>
      <c r="AL11" s="23"/>
      <c r="AM11" s="23"/>
      <c r="AN11" s="28" t="s">
        <v>33</v>
      </c>
      <c r="AO11" s="23"/>
      <c r="AP11" s="23"/>
      <c r="AQ11" s="23"/>
      <c r="AR11" s="21"/>
      <c r="BE11" s="309"/>
      <c r="BS11" s="18" t="s">
        <v>18</v>
      </c>
    </row>
    <row r="12" spans="1:74" s="1" customFormat="1" ht="6.95"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09"/>
      <c r="BS12" s="18" t="s">
        <v>18</v>
      </c>
    </row>
    <row r="13" spans="1:74" s="1" customFormat="1" ht="12" customHeight="1">
      <c r="B13" s="22"/>
      <c r="C13" s="23"/>
      <c r="D13" s="30" t="s">
        <v>34</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0" t="s">
        <v>29</v>
      </c>
      <c r="AL13" s="23"/>
      <c r="AM13" s="23"/>
      <c r="AN13" s="32" t="s">
        <v>35</v>
      </c>
      <c r="AO13" s="23"/>
      <c r="AP13" s="23"/>
      <c r="AQ13" s="23"/>
      <c r="AR13" s="21"/>
      <c r="BE13" s="309"/>
      <c r="BS13" s="18" t="s">
        <v>18</v>
      </c>
    </row>
    <row r="14" spans="1:74" ht="12.75">
      <c r="B14" s="22"/>
      <c r="C14" s="23"/>
      <c r="D14" s="23"/>
      <c r="E14" s="314" t="s">
        <v>35</v>
      </c>
      <c r="F14" s="315"/>
      <c r="G14" s="315"/>
      <c r="H14" s="315"/>
      <c r="I14" s="315"/>
      <c r="J14" s="315"/>
      <c r="K14" s="315"/>
      <c r="L14" s="315"/>
      <c r="M14" s="315"/>
      <c r="N14" s="315"/>
      <c r="O14" s="315"/>
      <c r="P14" s="315"/>
      <c r="Q14" s="315"/>
      <c r="R14" s="315"/>
      <c r="S14" s="315"/>
      <c r="T14" s="315"/>
      <c r="U14" s="315"/>
      <c r="V14" s="315"/>
      <c r="W14" s="315"/>
      <c r="X14" s="315"/>
      <c r="Y14" s="315"/>
      <c r="Z14" s="315"/>
      <c r="AA14" s="315"/>
      <c r="AB14" s="315"/>
      <c r="AC14" s="315"/>
      <c r="AD14" s="315"/>
      <c r="AE14" s="315"/>
      <c r="AF14" s="315"/>
      <c r="AG14" s="315"/>
      <c r="AH14" s="315"/>
      <c r="AI14" s="315"/>
      <c r="AJ14" s="315"/>
      <c r="AK14" s="30" t="s">
        <v>32</v>
      </c>
      <c r="AL14" s="23"/>
      <c r="AM14" s="23"/>
      <c r="AN14" s="32" t="s">
        <v>35</v>
      </c>
      <c r="AO14" s="23"/>
      <c r="AP14" s="23"/>
      <c r="AQ14" s="23"/>
      <c r="AR14" s="21"/>
      <c r="BE14" s="309"/>
      <c r="BS14" s="18" t="s">
        <v>18</v>
      </c>
    </row>
    <row r="15" spans="1:74" s="1" customFormat="1" ht="6.95"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09"/>
      <c r="BS15" s="18" t="s">
        <v>4</v>
      </c>
    </row>
    <row r="16" spans="1:74" s="1" customFormat="1" ht="12" customHeight="1">
      <c r="B16" s="22"/>
      <c r="C16" s="23"/>
      <c r="D16" s="30" t="s">
        <v>36</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0" t="s">
        <v>29</v>
      </c>
      <c r="AL16" s="23"/>
      <c r="AM16" s="23"/>
      <c r="AN16" s="28" t="s">
        <v>30</v>
      </c>
      <c r="AO16" s="23"/>
      <c r="AP16" s="23"/>
      <c r="AQ16" s="23"/>
      <c r="AR16" s="21"/>
      <c r="BE16" s="309"/>
      <c r="BS16" s="18" t="s">
        <v>4</v>
      </c>
    </row>
    <row r="17" spans="1:71" s="1" customFormat="1" ht="18.399999999999999" customHeight="1">
      <c r="B17" s="22"/>
      <c r="C17" s="23"/>
      <c r="D17" s="23"/>
      <c r="E17" s="28" t="s">
        <v>31</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0" t="s">
        <v>32</v>
      </c>
      <c r="AL17" s="23"/>
      <c r="AM17" s="23"/>
      <c r="AN17" s="28" t="s">
        <v>33</v>
      </c>
      <c r="AO17" s="23"/>
      <c r="AP17" s="23"/>
      <c r="AQ17" s="23"/>
      <c r="AR17" s="21"/>
      <c r="BE17" s="309"/>
      <c r="BS17" s="18" t="s">
        <v>37</v>
      </c>
    </row>
    <row r="18" spans="1:71" s="1" customFormat="1" ht="6.95"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09"/>
      <c r="BS18" s="18" t="s">
        <v>6</v>
      </c>
    </row>
    <row r="19" spans="1:71" s="1" customFormat="1" ht="12" customHeight="1">
      <c r="B19" s="22"/>
      <c r="C19" s="23"/>
      <c r="D19" s="30" t="s">
        <v>38</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0" t="s">
        <v>29</v>
      </c>
      <c r="AL19" s="23"/>
      <c r="AM19" s="23"/>
      <c r="AN19" s="28" t="s">
        <v>1</v>
      </c>
      <c r="AO19" s="23"/>
      <c r="AP19" s="23"/>
      <c r="AQ19" s="23"/>
      <c r="AR19" s="21"/>
      <c r="BE19" s="309"/>
      <c r="BS19" s="18" t="s">
        <v>6</v>
      </c>
    </row>
    <row r="20" spans="1:71" s="1" customFormat="1" ht="18.399999999999999" customHeight="1">
      <c r="B20" s="22"/>
      <c r="C20" s="23"/>
      <c r="D20" s="23"/>
      <c r="E20" s="28" t="s">
        <v>39</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0" t="s">
        <v>32</v>
      </c>
      <c r="AL20" s="23"/>
      <c r="AM20" s="23"/>
      <c r="AN20" s="28" t="s">
        <v>1</v>
      </c>
      <c r="AO20" s="23"/>
      <c r="AP20" s="23"/>
      <c r="AQ20" s="23"/>
      <c r="AR20" s="21"/>
      <c r="BE20" s="309"/>
      <c r="BS20" s="18" t="s">
        <v>37</v>
      </c>
    </row>
    <row r="21" spans="1:71" s="1" customFormat="1" ht="6.95"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09"/>
    </row>
    <row r="22" spans="1:71" s="1" customFormat="1" ht="12" customHeight="1">
      <c r="B22" s="22"/>
      <c r="C22" s="23"/>
      <c r="D22" s="30" t="s">
        <v>40</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09"/>
    </row>
    <row r="23" spans="1:71" s="1" customFormat="1" ht="16.5" customHeight="1">
      <c r="B23" s="22"/>
      <c r="C23" s="23"/>
      <c r="D23" s="23"/>
      <c r="E23" s="316" t="s">
        <v>1</v>
      </c>
      <c r="F23" s="316"/>
      <c r="G23" s="316"/>
      <c r="H23" s="316"/>
      <c r="I23" s="316"/>
      <c r="J23" s="316"/>
      <c r="K23" s="316"/>
      <c r="L23" s="316"/>
      <c r="M23" s="316"/>
      <c r="N23" s="316"/>
      <c r="O23" s="316"/>
      <c r="P23" s="316"/>
      <c r="Q23" s="316"/>
      <c r="R23" s="316"/>
      <c r="S23" s="316"/>
      <c r="T23" s="316"/>
      <c r="U23" s="316"/>
      <c r="V23" s="316"/>
      <c r="W23" s="316"/>
      <c r="X23" s="316"/>
      <c r="Y23" s="316"/>
      <c r="Z23" s="316"/>
      <c r="AA23" s="316"/>
      <c r="AB23" s="316"/>
      <c r="AC23" s="316"/>
      <c r="AD23" s="316"/>
      <c r="AE23" s="316"/>
      <c r="AF23" s="316"/>
      <c r="AG23" s="316"/>
      <c r="AH23" s="316"/>
      <c r="AI23" s="316"/>
      <c r="AJ23" s="316"/>
      <c r="AK23" s="316"/>
      <c r="AL23" s="316"/>
      <c r="AM23" s="316"/>
      <c r="AN23" s="316"/>
      <c r="AO23" s="23"/>
      <c r="AP23" s="23"/>
      <c r="AQ23" s="23"/>
      <c r="AR23" s="21"/>
      <c r="BE23" s="309"/>
    </row>
    <row r="24" spans="1:71" s="1" customFormat="1" ht="6.95"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09"/>
    </row>
    <row r="25" spans="1:71" s="1" customFormat="1" ht="6.95" customHeight="1">
      <c r="B25" s="22"/>
      <c r="C25" s="23"/>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23"/>
      <c r="AQ25" s="23"/>
      <c r="AR25" s="21"/>
      <c r="BE25" s="309"/>
    </row>
    <row r="26" spans="1:71" s="1" customFormat="1" ht="14.45" customHeight="1">
      <c r="B26" s="22"/>
      <c r="C26" s="23"/>
      <c r="D26" s="35" t="s">
        <v>41</v>
      </c>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317">
        <f>ROUND(AG94,2)</f>
        <v>0</v>
      </c>
      <c r="AL26" s="312"/>
      <c r="AM26" s="312"/>
      <c r="AN26" s="312"/>
      <c r="AO26" s="312"/>
      <c r="AP26" s="23"/>
      <c r="AQ26" s="23"/>
      <c r="AR26" s="21"/>
      <c r="BE26" s="309"/>
    </row>
    <row r="27" spans="1:71" s="1" customFormat="1" ht="14.45" customHeight="1">
      <c r="B27" s="22"/>
      <c r="C27" s="23"/>
      <c r="D27" s="35" t="s">
        <v>42</v>
      </c>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317">
        <f>ROUND(AG97, 2)</f>
        <v>0</v>
      </c>
      <c r="AL27" s="317"/>
      <c r="AM27" s="317"/>
      <c r="AN27" s="317"/>
      <c r="AO27" s="317"/>
      <c r="AP27" s="23"/>
      <c r="AQ27" s="23"/>
      <c r="AR27" s="21"/>
      <c r="BE27" s="309"/>
    </row>
    <row r="28" spans="1:71" s="2" customFormat="1" ht="6.95" customHeight="1">
      <c r="A28" s="36"/>
      <c r="B28" s="37"/>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9"/>
      <c r="BE28" s="309"/>
    </row>
    <row r="29" spans="1:71" s="2" customFormat="1" ht="25.9" customHeight="1">
      <c r="A29" s="36"/>
      <c r="B29" s="37"/>
      <c r="C29" s="38"/>
      <c r="D29" s="40" t="s">
        <v>43</v>
      </c>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318">
        <f>ROUND(AK26 + AK27, 2)</f>
        <v>0</v>
      </c>
      <c r="AL29" s="319"/>
      <c r="AM29" s="319"/>
      <c r="AN29" s="319"/>
      <c r="AO29" s="319"/>
      <c r="AP29" s="38"/>
      <c r="AQ29" s="38"/>
      <c r="AR29" s="39"/>
      <c r="BE29" s="309"/>
    </row>
    <row r="30" spans="1:71" s="2" customFormat="1" ht="6.95" customHeight="1">
      <c r="A30" s="36"/>
      <c r="B30" s="37"/>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9"/>
      <c r="BE30" s="309"/>
    </row>
    <row r="31" spans="1:71" s="2" customFormat="1" ht="12.75">
      <c r="A31" s="36"/>
      <c r="B31" s="37"/>
      <c r="C31" s="38"/>
      <c r="D31" s="38"/>
      <c r="E31" s="38"/>
      <c r="F31" s="38"/>
      <c r="G31" s="38"/>
      <c r="H31" s="38"/>
      <c r="I31" s="38"/>
      <c r="J31" s="38"/>
      <c r="K31" s="38"/>
      <c r="L31" s="320" t="s">
        <v>44</v>
      </c>
      <c r="M31" s="320"/>
      <c r="N31" s="320"/>
      <c r="O31" s="320"/>
      <c r="P31" s="320"/>
      <c r="Q31" s="38"/>
      <c r="R31" s="38"/>
      <c r="S31" s="38"/>
      <c r="T31" s="38"/>
      <c r="U31" s="38"/>
      <c r="V31" s="38"/>
      <c r="W31" s="320" t="s">
        <v>45</v>
      </c>
      <c r="X31" s="320"/>
      <c r="Y31" s="320"/>
      <c r="Z31" s="320"/>
      <c r="AA31" s="320"/>
      <c r="AB31" s="320"/>
      <c r="AC31" s="320"/>
      <c r="AD31" s="320"/>
      <c r="AE31" s="320"/>
      <c r="AF31" s="38"/>
      <c r="AG31" s="38"/>
      <c r="AH31" s="38"/>
      <c r="AI31" s="38"/>
      <c r="AJ31" s="38"/>
      <c r="AK31" s="320" t="s">
        <v>46</v>
      </c>
      <c r="AL31" s="320"/>
      <c r="AM31" s="320"/>
      <c r="AN31" s="320"/>
      <c r="AO31" s="320"/>
      <c r="AP31" s="38"/>
      <c r="AQ31" s="38"/>
      <c r="AR31" s="39"/>
      <c r="BE31" s="309"/>
    </row>
    <row r="32" spans="1:71" s="3" customFormat="1" ht="14.45" customHeight="1">
      <c r="B32" s="42"/>
      <c r="C32" s="43"/>
      <c r="D32" s="30" t="s">
        <v>47</v>
      </c>
      <c r="E32" s="43"/>
      <c r="F32" s="30" t="s">
        <v>48</v>
      </c>
      <c r="G32" s="43"/>
      <c r="H32" s="43"/>
      <c r="I32" s="43"/>
      <c r="J32" s="43"/>
      <c r="K32" s="43"/>
      <c r="L32" s="321">
        <v>0.21</v>
      </c>
      <c r="M32" s="322"/>
      <c r="N32" s="322"/>
      <c r="O32" s="322"/>
      <c r="P32" s="322"/>
      <c r="Q32" s="43"/>
      <c r="R32" s="43"/>
      <c r="S32" s="43"/>
      <c r="T32" s="43"/>
      <c r="U32" s="43"/>
      <c r="V32" s="43"/>
      <c r="W32" s="323">
        <f>ROUND(AZ94 + SUM(CD97:CD101), 2)</f>
        <v>0</v>
      </c>
      <c r="X32" s="322"/>
      <c r="Y32" s="322"/>
      <c r="Z32" s="322"/>
      <c r="AA32" s="322"/>
      <c r="AB32" s="322"/>
      <c r="AC32" s="322"/>
      <c r="AD32" s="322"/>
      <c r="AE32" s="322"/>
      <c r="AF32" s="43"/>
      <c r="AG32" s="43"/>
      <c r="AH32" s="43"/>
      <c r="AI32" s="43"/>
      <c r="AJ32" s="43"/>
      <c r="AK32" s="323">
        <f>ROUND(AV94 + SUM(BY97:BY101), 2)</f>
        <v>0</v>
      </c>
      <c r="AL32" s="322"/>
      <c r="AM32" s="322"/>
      <c r="AN32" s="322"/>
      <c r="AO32" s="322"/>
      <c r="AP32" s="43"/>
      <c r="AQ32" s="43"/>
      <c r="AR32" s="44"/>
      <c r="BE32" s="310"/>
    </row>
    <row r="33" spans="1:57" s="3" customFormat="1" ht="14.45" customHeight="1">
      <c r="B33" s="42"/>
      <c r="C33" s="43"/>
      <c r="D33" s="43"/>
      <c r="E33" s="43"/>
      <c r="F33" s="30" t="s">
        <v>49</v>
      </c>
      <c r="G33" s="43"/>
      <c r="H33" s="43"/>
      <c r="I33" s="43"/>
      <c r="J33" s="43"/>
      <c r="K33" s="43"/>
      <c r="L33" s="321">
        <v>0.12</v>
      </c>
      <c r="M33" s="322"/>
      <c r="N33" s="322"/>
      <c r="O33" s="322"/>
      <c r="P33" s="322"/>
      <c r="Q33" s="43"/>
      <c r="R33" s="43"/>
      <c r="S33" s="43"/>
      <c r="T33" s="43"/>
      <c r="U33" s="43"/>
      <c r="V33" s="43"/>
      <c r="W33" s="323">
        <f>ROUND(BA94 + SUM(CE97:CE101), 2)</f>
        <v>0</v>
      </c>
      <c r="X33" s="322"/>
      <c r="Y33" s="322"/>
      <c r="Z33" s="322"/>
      <c r="AA33" s="322"/>
      <c r="AB33" s="322"/>
      <c r="AC33" s="322"/>
      <c r="AD33" s="322"/>
      <c r="AE33" s="322"/>
      <c r="AF33" s="43"/>
      <c r="AG33" s="43"/>
      <c r="AH33" s="43"/>
      <c r="AI33" s="43"/>
      <c r="AJ33" s="43"/>
      <c r="AK33" s="323">
        <f>ROUND(AW94 + SUM(BZ97:BZ101), 2)</f>
        <v>0</v>
      </c>
      <c r="AL33" s="322"/>
      <c r="AM33" s="322"/>
      <c r="AN33" s="322"/>
      <c r="AO33" s="322"/>
      <c r="AP33" s="43"/>
      <c r="AQ33" s="43"/>
      <c r="AR33" s="44"/>
      <c r="BE33" s="310"/>
    </row>
    <row r="34" spans="1:57" s="3" customFormat="1" ht="14.45" hidden="1" customHeight="1">
      <c r="B34" s="42"/>
      <c r="C34" s="43"/>
      <c r="D34" s="43"/>
      <c r="E34" s="43"/>
      <c r="F34" s="30" t="s">
        <v>50</v>
      </c>
      <c r="G34" s="43"/>
      <c r="H34" s="43"/>
      <c r="I34" s="43"/>
      <c r="J34" s="43"/>
      <c r="K34" s="43"/>
      <c r="L34" s="321">
        <v>0.21</v>
      </c>
      <c r="M34" s="322"/>
      <c r="N34" s="322"/>
      <c r="O34" s="322"/>
      <c r="P34" s="322"/>
      <c r="Q34" s="43"/>
      <c r="R34" s="43"/>
      <c r="S34" s="43"/>
      <c r="T34" s="43"/>
      <c r="U34" s="43"/>
      <c r="V34" s="43"/>
      <c r="W34" s="323">
        <f>ROUND(BB94 + SUM(CF97:CF101), 2)</f>
        <v>0</v>
      </c>
      <c r="X34" s="322"/>
      <c r="Y34" s="322"/>
      <c r="Z34" s="322"/>
      <c r="AA34" s="322"/>
      <c r="AB34" s="322"/>
      <c r="AC34" s="322"/>
      <c r="AD34" s="322"/>
      <c r="AE34" s="322"/>
      <c r="AF34" s="43"/>
      <c r="AG34" s="43"/>
      <c r="AH34" s="43"/>
      <c r="AI34" s="43"/>
      <c r="AJ34" s="43"/>
      <c r="AK34" s="323">
        <v>0</v>
      </c>
      <c r="AL34" s="322"/>
      <c r="AM34" s="322"/>
      <c r="AN34" s="322"/>
      <c r="AO34" s="322"/>
      <c r="AP34" s="43"/>
      <c r="AQ34" s="43"/>
      <c r="AR34" s="44"/>
      <c r="BE34" s="310"/>
    </row>
    <row r="35" spans="1:57" s="3" customFormat="1" ht="14.45" hidden="1" customHeight="1">
      <c r="B35" s="42"/>
      <c r="C35" s="43"/>
      <c r="D35" s="43"/>
      <c r="E35" s="43"/>
      <c r="F35" s="30" t="s">
        <v>51</v>
      </c>
      <c r="G35" s="43"/>
      <c r="H35" s="43"/>
      <c r="I35" s="43"/>
      <c r="J35" s="43"/>
      <c r="K35" s="43"/>
      <c r="L35" s="321">
        <v>0.12</v>
      </c>
      <c r="M35" s="322"/>
      <c r="N35" s="322"/>
      <c r="O35" s="322"/>
      <c r="P35" s="322"/>
      <c r="Q35" s="43"/>
      <c r="R35" s="43"/>
      <c r="S35" s="43"/>
      <c r="T35" s="43"/>
      <c r="U35" s="43"/>
      <c r="V35" s="43"/>
      <c r="W35" s="323">
        <f>ROUND(BC94 + SUM(CG97:CG101), 2)</f>
        <v>0</v>
      </c>
      <c r="X35" s="322"/>
      <c r="Y35" s="322"/>
      <c r="Z35" s="322"/>
      <c r="AA35" s="322"/>
      <c r="AB35" s="322"/>
      <c r="AC35" s="322"/>
      <c r="AD35" s="322"/>
      <c r="AE35" s="322"/>
      <c r="AF35" s="43"/>
      <c r="AG35" s="43"/>
      <c r="AH35" s="43"/>
      <c r="AI35" s="43"/>
      <c r="AJ35" s="43"/>
      <c r="AK35" s="323">
        <v>0</v>
      </c>
      <c r="AL35" s="322"/>
      <c r="AM35" s="322"/>
      <c r="AN35" s="322"/>
      <c r="AO35" s="322"/>
      <c r="AP35" s="43"/>
      <c r="AQ35" s="43"/>
      <c r="AR35" s="44"/>
    </row>
    <row r="36" spans="1:57" s="3" customFormat="1" ht="14.45" hidden="1" customHeight="1">
      <c r="B36" s="42"/>
      <c r="C36" s="43"/>
      <c r="D36" s="43"/>
      <c r="E36" s="43"/>
      <c r="F36" s="30" t="s">
        <v>52</v>
      </c>
      <c r="G36" s="43"/>
      <c r="H36" s="43"/>
      <c r="I36" s="43"/>
      <c r="J36" s="43"/>
      <c r="K36" s="43"/>
      <c r="L36" s="321">
        <v>0</v>
      </c>
      <c r="M36" s="322"/>
      <c r="N36" s="322"/>
      <c r="O36" s="322"/>
      <c r="P36" s="322"/>
      <c r="Q36" s="43"/>
      <c r="R36" s="43"/>
      <c r="S36" s="43"/>
      <c r="T36" s="43"/>
      <c r="U36" s="43"/>
      <c r="V36" s="43"/>
      <c r="W36" s="323">
        <f>ROUND(BD94 + SUM(CH97:CH101), 2)</f>
        <v>0</v>
      </c>
      <c r="X36" s="322"/>
      <c r="Y36" s="322"/>
      <c r="Z36" s="322"/>
      <c r="AA36" s="322"/>
      <c r="AB36" s="322"/>
      <c r="AC36" s="322"/>
      <c r="AD36" s="322"/>
      <c r="AE36" s="322"/>
      <c r="AF36" s="43"/>
      <c r="AG36" s="43"/>
      <c r="AH36" s="43"/>
      <c r="AI36" s="43"/>
      <c r="AJ36" s="43"/>
      <c r="AK36" s="323">
        <v>0</v>
      </c>
      <c r="AL36" s="322"/>
      <c r="AM36" s="322"/>
      <c r="AN36" s="322"/>
      <c r="AO36" s="322"/>
      <c r="AP36" s="43"/>
      <c r="AQ36" s="43"/>
      <c r="AR36" s="44"/>
    </row>
    <row r="37" spans="1:57" s="2" customFormat="1" ht="6.95" customHeight="1">
      <c r="A37" s="36"/>
      <c r="B37" s="37"/>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9"/>
      <c r="BE37" s="36"/>
    </row>
    <row r="38" spans="1:57" s="2" customFormat="1" ht="25.9" customHeight="1">
      <c r="A38" s="36"/>
      <c r="B38" s="37"/>
      <c r="C38" s="45"/>
      <c r="D38" s="46" t="s">
        <v>53</v>
      </c>
      <c r="E38" s="47"/>
      <c r="F38" s="47"/>
      <c r="G38" s="47"/>
      <c r="H38" s="47"/>
      <c r="I38" s="47"/>
      <c r="J38" s="47"/>
      <c r="K38" s="47"/>
      <c r="L38" s="47"/>
      <c r="M38" s="47"/>
      <c r="N38" s="47"/>
      <c r="O38" s="47"/>
      <c r="P38" s="47"/>
      <c r="Q38" s="47"/>
      <c r="R38" s="47"/>
      <c r="S38" s="47"/>
      <c r="T38" s="48" t="s">
        <v>54</v>
      </c>
      <c r="U38" s="47"/>
      <c r="V38" s="47"/>
      <c r="W38" s="47"/>
      <c r="X38" s="324" t="s">
        <v>55</v>
      </c>
      <c r="Y38" s="325"/>
      <c r="Z38" s="325"/>
      <c r="AA38" s="325"/>
      <c r="AB38" s="325"/>
      <c r="AC38" s="47"/>
      <c r="AD38" s="47"/>
      <c r="AE38" s="47"/>
      <c r="AF38" s="47"/>
      <c r="AG38" s="47"/>
      <c r="AH38" s="47"/>
      <c r="AI38" s="47"/>
      <c r="AJ38" s="47"/>
      <c r="AK38" s="326">
        <f>SUM(AK29:AK36)</f>
        <v>0</v>
      </c>
      <c r="AL38" s="325"/>
      <c r="AM38" s="325"/>
      <c r="AN38" s="325"/>
      <c r="AO38" s="327"/>
      <c r="AP38" s="45"/>
      <c r="AQ38" s="45"/>
      <c r="AR38" s="39"/>
      <c r="BE38" s="36"/>
    </row>
    <row r="39" spans="1:57" s="2" customFormat="1" ht="6.95" customHeight="1">
      <c r="A39" s="36"/>
      <c r="B39" s="37"/>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9"/>
      <c r="BE39" s="36"/>
    </row>
    <row r="40" spans="1:57" s="2" customFormat="1" ht="14.45" customHeight="1">
      <c r="A40" s="36"/>
      <c r="B40" s="37"/>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9"/>
      <c r="BE40" s="36"/>
    </row>
    <row r="41" spans="1:57" s="1" customFormat="1" ht="14.45" customHeight="1">
      <c r="B41" s="22"/>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1"/>
    </row>
    <row r="42" spans="1:57" s="1" customFormat="1" ht="14.45" customHeight="1">
      <c r="B42" s="22"/>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1"/>
    </row>
    <row r="43" spans="1:57" s="1" customFormat="1" ht="14.45" customHeight="1">
      <c r="B43" s="22"/>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1"/>
    </row>
    <row r="44" spans="1:57" s="1" customFormat="1" ht="14.45" customHeight="1">
      <c r="B44" s="22"/>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1"/>
    </row>
    <row r="45" spans="1:57" s="1" customFormat="1" ht="14.45" customHeight="1">
      <c r="B45" s="22"/>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1"/>
    </row>
    <row r="46" spans="1:57" s="1" customFormat="1" ht="14.45" customHeight="1">
      <c r="B46" s="22"/>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1"/>
    </row>
    <row r="47" spans="1:57" s="1" customFormat="1" ht="14.45" customHeight="1">
      <c r="B47" s="22"/>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1"/>
    </row>
    <row r="48" spans="1:57" s="1" customFormat="1" ht="14.45" customHeight="1">
      <c r="B48" s="22"/>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1"/>
    </row>
    <row r="49" spans="1:57" s="2" customFormat="1" ht="14.45" customHeight="1">
      <c r="B49" s="49"/>
      <c r="C49" s="50"/>
      <c r="D49" s="51" t="s">
        <v>56</v>
      </c>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1" t="s">
        <v>57</v>
      </c>
      <c r="AI49" s="52"/>
      <c r="AJ49" s="52"/>
      <c r="AK49" s="52"/>
      <c r="AL49" s="52"/>
      <c r="AM49" s="52"/>
      <c r="AN49" s="52"/>
      <c r="AO49" s="52"/>
      <c r="AP49" s="50"/>
      <c r="AQ49" s="50"/>
      <c r="AR49" s="53"/>
    </row>
    <row r="50" spans="1:57" ht="11.25">
      <c r="B50" s="22"/>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1"/>
    </row>
    <row r="51" spans="1:57" ht="11.25">
      <c r="B51" s="22"/>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1"/>
    </row>
    <row r="52" spans="1:57" ht="11.25">
      <c r="B52" s="2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1"/>
    </row>
    <row r="53" spans="1:57" ht="11.25">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1"/>
    </row>
    <row r="54" spans="1:57" ht="11.25">
      <c r="B54" s="22"/>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1"/>
    </row>
    <row r="55" spans="1:57" ht="11.25">
      <c r="B55" s="22"/>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1"/>
    </row>
    <row r="56" spans="1:57" ht="11.25">
      <c r="B56" s="22"/>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1"/>
    </row>
    <row r="57" spans="1:57" ht="11.25">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1"/>
    </row>
    <row r="58" spans="1:57" ht="11.25">
      <c r="B58" s="22"/>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1"/>
    </row>
    <row r="59" spans="1:57" ht="11.25">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1"/>
    </row>
    <row r="60" spans="1:57" s="2" customFormat="1" ht="12.75">
      <c r="A60" s="36"/>
      <c r="B60" s="37"/>
      <c r="C60" s="38"/>
      <c r="D60" s="54" t="s">
        <v>58</v>
      </c>
      <c r="E60" s="41"/>
      <c r="F60" s="41"/>
      <c r="G60" s="41"/>
      <c r="H60" s="41"/>
      <c r="I60" s="41"/>
      <c r="J60" s="41"/>
      <c r="K60" s="41"/>
      <c r="L60" s="41"/>
      <c r="M60" s="41"/>
      <c r="N60" s="41"/>
      <c r="O60" s="41"/>
      <c r="P60" s="41"/>
      <c r="Q60" s="41"/>
      <c r="R60" s="41"/>
      <c r="S60" s="41"/>
      <c r="T60" s="41"/>
      <c r="U60" s="41"/>
      <c r="V60" s="54" t="s">
        <v>59</v>
      </c>
      <c r="W60" s="41"/>
      <c r="X60" s="41"/>
      <c r="Y60" s="41"/>
      <c r="Z60" s="41"/>
      <c r="AA60" s="41"/>
      <c r="AB60" s="41"/>
      <c r="AC60" s="41"/>
      <c r="AD60" s="41"/>
      <c r="AE60" s="41"/>
      <c r="AF60" s="41"/>
      <c r="AG60" s="41"/>
      <c r="AH60" s="54" t="s">
        <v>58</v>
      </c>
      <c r="AI60" s="41"/>
      <c r="AJ60" s="41"/>
      <c r="AK60" s="41"/>
      <c r="AL60" s="41"/>
      <c r="AM60" s="54" t="s">
        <v>59</v>
      </c>
      <c r="AN60" s="41"/>
      <c r="AO60" s="41"/>
      <c r="AP60" s="38"/>
      <c r="AQ60" s="38"/>
      <c r="AR60" s="39"/>
      <c r="BE60" s="36"/>
    </row>
    <row r="61" spans="1:57" ht="11.25">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1"/>
    </row>
    <row r="62" spans="1:57" ht="11.25">
      <c r="B62" s="22"/>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1"/>
    </row>
    <row r="63" spans="1:57" ht="11.25">
      <c r="B63" s="22"/>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1"/>
    </row>
    <row r="64" spans="1:57" s="2" customFormat="1" ht="12.75">
      <c r="A64" s="36"/>
      <c r="B64" s="37"/>
      <c r="C64" s="38"/>
      <c r="D64" s="51" t="s">
        <v>60</v>
      </c>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1" t="s">
        <v>61</v>
      </c>
      <c r="AI64" s="55"/>
      <c r="AJ64" s="55"/>
      <c r="AK64" s="55"/>
      <c r="AL64" s="55"/>
      <c r="AM64" s="55"/>
      <c r="AN64" s="55"/>
      <c r="AO64" s="55"/>
      <c r="AP64" s="38"/>
      <c r="AQ64" s="38"/>
      <c r="AR64" s="39"/>
      <c r="BE64" s="36"/>
    </row>
    <row r="65" spans="1:57" ht="11.25">
      <c r="B65" s="22"/>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1"/>
    </row>
    <row r="66" spans="1:57" ht="11.25">
      <c r="B66" s="22"/>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1"/>
    </row>
    <row r="67" spans="1:57" ht="11.25">
      <c r="B67" s="22"/>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1"/>
    </row>
    <row r="68" spans="1:57" ht="11.25">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1"/>
    </row>
    <row r="69" spans="1:57" ht="11.25">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1"/>
    </row>
    <row r="70" spans="1:57" ht="11.25">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1"/>
    </row>
    <row r="71" spans="1:57" ht="11.25">
      <c r="B71" s="22"/>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1"/>
    </row>
    <row r="72" spans="1:57" ht="11.25">
      <c r="B72" s="22"/>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1"/>
    </row>
    <row r="73" spans="1:57" ht="11.25">
      <c r="B73" s="22"/>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1"/>
    </row>
    <row r="74" spans="1:57" ht="11.25">
      <c r="B74" s="22"/>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1"/>
    </row>
    <row r="75" spans="1:57" s="2" customFormat="1" ht="12.75">
      <c r="A75" s="36"/>
      <c r="B75" s="37"/>
      <c r="C75" s="38"/>
      <c r="D75" s="54" t="s">
        <v>58</v>
      </c>
      <c r="E75" s="41"/>
      <c r="F75" s="41"/>
      <c r="G75" s="41"/>
      <c r="H75" s="41"/>
      <c r="I75" s="41"/>
      <c r="J75" s="41"/>
      <c r="K75" s="41"/>
      <c r="L75" s="41"/>
      <c r="M75" s="41"/>
      <c r="N75" s="41"/>
      <c r="O75" s="41"/>
      <c r="P75" s="41"/>
      <c r="Q75" s="41"/>
      <c r="R75" s="41"/>
      <c r="S75" s="41"/>
      <c r="T75" s="41"/>
      <c r="U75" s="41"/>
      <c r="V75" s="54" t="s">
        <v>59</v>
      </c>
      <c r="W75" s="41"/>
      <c r="X75" s="41"/>
      <c r="Y75" s="41"/>
      <c r="Z75" s="41"/>
      <c r="AA75" s="41"/>
      <c r="AB75" s="41"/>
      <c r="AC75" s="41"/>
      <c r="AD75" s="41"/>
      <c r="AE75" s="41"/>
      <c r="AF75" s="41"/>
      <c r="AG75" s="41"/>
      <c r="AH75" s="54" t="s">
        <v>58</v>
      </c>
      <c r="AI75" s="41"/>
      <c r="AJ75" s="41"/>
      <c r="AK75" s="41"/>
      <c r="AL75" s="41"/>
      <c r="AM75" s="54" t="s">
        <v>59</v>
      </c>
      <c r="AN75" s="41"/>
      <c r="AO75" s="41"/>
      <c r="AP75" s="38"/>
      <c r="AQ75" s="38"/>
      <c r="AR75" s="39"/>
      <c r="BE75" s="36"/>
    </row>
    <row r="76" spans="1:57" s="2" customFormat="1" ht="11.25">
      <c r="A76" s="36"/>
      <c r="B76" s="37"/>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9"/>
      <c r="BE76" s="36"/>
    </row>
    <row r="77" spans="1:57" s="2" customFormat="1" ht="6.95" customHeight="1">
      <c r="A77" s="36"/>
      <c r="B77" s="56"/>
      <c r="C77" s="57"/>
      <c r="D77" s="57"/>
      <c r="E77" s="57"/>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c r="AH77" s="57"/>
      <c r="AI77" s="57"/>
      <c r="AJ77" s="57"/>
      <c r="AK77" s="57"/>
      <c r="AL77" s="57"/>
      <c r="AM77" s="57"/>
      <c r="AN77" s="57"/>
      <c r="AO77" s="57"/>
      <c r="AP77" s="57"/>
      <c r="AQ77" s="57"/>
      <c r="AR77" s="39"/>
      <c r="BE77" s="36"/>
    </row>
    <row r="81" spans="1:91" s="2" customFormat="1" ht="6.95" customHeight="1">
      <c r="A81" s="36"/>
      <c r="B81" s="58"/>
      <c r="C81" s="59"/>
      <c r="D81" s="59"/>
      <c r="E81" s="59"/>
      <c r="F81" s="59"/>
      <c r="G81" s="59"/>
      <c r="H81" s="59"/>
      <c r="I81" s="59"/>
      <c r="J81" s="59"/>
      <c r="K81" s="59"/>
      <c r="L81" s="59"/>
      <c r="M81" s="59"/>
      <c r="N81" s="59"/>
      <c r="O81" s="59"/>
      <c r="P81" s="59"/>
      <c r="Q81" s="59"/>
      <c r="R81" s="59"/>
      <c r="S81" s="59"/>
      <c r="T81" s="59"/>
      <c r="U81" s="59"/>
      <c r="V81" s="59"/>
      <c r="W81" s="59"/>
      <c r="X81" s="59"/>
      <c r="Y81" s="59"/>
      <c r="Z81" s="59"/>
      <c r="AA81" s="59"/>
      <c r="AB81" s="59"/>
      <c r="AC81" s="59"/>
      <c r="AD81" s="59"/>
      <c r="AE81" s="59"/>
      <c r="AF81" s="59"/>
      <c r="AG81" s="59"/>
      <c r="AH81" s="59"/>
      <c r="AI81" s="59"/>
      <c r="AJ81" s="59"/>
      <c r="AK81" s="59"/>
      <c r="AL81" s="59"/>
      <c r="AM81" s="59"/>
      <c r="AN81" s="59"/>
      <c r="AO81" s="59"/>
      <c r="AP81" s="59"/>
      <c r="AQ81" s="59"/>
      <c r="AR81" s="39"/>
      <c r="BE81" s="36"/>
    </row>
    <row r="82" spans="1:91" s="2" customFormat="1" ht="24.95" customHeight="1">
      <c r="A82" s="36"/>
      <c r="B82" s="37"/>
      <c r="C82" s="24" t="s">
        <v>62</v>
      </c>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9"/>
      <c r="BE82" s="36"/>
    </row>
    <row r="83" spans="1:91" s="2" customFormat="1" ht="6.95" customHeight="1">
      <c r="A83" s="36"/>
      <c r="B83" s="37"/>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9"/>
      <c r="BE83" s="36"/>
    </row>
    <row r="84" spans="1:91" s="4" customFormat="1" ht="12" customHeight="1">
      <c r="B84" s="60"/>
      <c r="C84" s="30" t="s">
        <v>13</v>
      </c>
      <c r="D84" s="61"/>
      <c r="E84" s="61"/>
      <c r="F84" s="61"/>
      <c r="G84" s="61"/>
      <c r="H84" s="61"/>
      <c r="I84" s="61"/>
      <c r="J84" s="61"/>
      <c r="K84" s="61"/>
      <c r="L84" s="61" t="str">
        <f>K5</f>
        <v>2025_002</v>
      </c>
      <c r="M84" s="61"/>
      <c r="N84" s="61"/>
      <c r="O84" s="61"/>
      <c r="P84" s="61"/>
      <c r="Q84" s="61"/>
      <c r="R84" s="61"/>
      <c r="S84" s="61"/>
      <c r="T84" s="61"/>
      <c r="U84" s="61"/>
      <c r="V84" s="61"/>
      <c r="W84" s="61"/>
      <c r="X84" s="61"/>
      <c r="Y84" s="61"/>
      <c r="Z84" s="61"/>
      <c r="AA84" s="61"/>
      <c r="AB84" s="61"/>
      <c r="AC84" s="61"/>
      <c r="AD84" s="61"/>
      <c r="AE84" s="61"/>
      <c r="AF84" s="61"/>
      <c r="AG84" s="61"/>
      <c r="AH84" s="61"/>
      <c r="AI84" s="61"/>
      <c r="AJ84" s="61"/>
      <c r="AK84" s="61"/>
      <c r="AL84" s="61"/>
      <c r="AM84" s="61"/>
      <c r="AN84" s="61"/>
      <c r="AO84" s="61"/>
      <c r="AP84" s="61"/>
      <c r="AQ84" s="61"/>
      <c r="AR84" s="62"/>
    </row>
    <row r="85" spans="1:91" s="5" customFormat="1" ht="36.950000000000003" customHeight="1">
      <c r="B85" s="63"/>
      <c r="C85" s="64" t="s">
        <v>16</v>
      </c>
      <c r="D85" s="65"/>
      <c r="E85" s="65"/>
      <c r="F85" s="65"/>
      <c r="G85" s="65"/>
      <c r="H85" s="65"/>
      <c r="I85" s="65"/>
      <c r="J85" s="65"/>
      <c r="K85" s="65"/>
      <c r="L85" s="282" t="str">
        <f>K6</f>
        <v>Opravy škod po povodni - Vodní 1</v>
      </c>
      <c r="M85" s="283"/>
      <c r="N85" s="283"/>
      <c r="O85" s="283"/>
      <c r="P85" s="283"/>
      <c r="Q85" s="283"/>
      <c r="R85" s="283"/>
      <c r="S85" s="283"/>
      <c r="T85" s="283"/>
      <c r="U85" s="283"/>
      <c r="V85" s="283"/>
      <c r="W85" s="283"/>
      <c r="X85" s="283"/>
      <c r="Y85" s="283"/>
      <c r="Z85" s="283"/>
      <c r="AA85" s="283"/>
      <c r="AB85" s="283"/>
      <c r="AC85" s="283"/>
      <c r="AD85" s="283"/>
      <c r="AE85" s="283"/>
      <c r="AF85" s="283"/>
      <c r="AG85" s="283"/>
      <c r="AH85" s="283"/>
      <c r="AI85" s="283"/>
      <c r="AJ85" s="283"/>
      <c r="AK85" s="283"/>
      <c r="AL85" s="283"/>
      <c r="AM85" s="283"/>
      <c r="AN85" s="283"/>
      <c r="AO85" s="283"/>
      <c r="AP85" s="65"/>
      <c r="AQ85" s="65"/>
      <c r="AR85" s="66"/>
    </row>
    <row r="86" spans="1:91" s="2" customFormat="1" ht="6.95" customHeight="1">
      <c r="A86" s="36"/>
      <c r="B86" s="37"/>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9"/>
      <c r="BE86" s="36"/>
    </row>
    <row r="87" spans="1:91" s="2" customFormat="1" ht="12" customHeight="1">
      <c r="A87" s="36"/>
      <c r="B87" s="37"/>
      <c r="C87" s="30" t="s">
        <v>22</v>
      </c>
      <c r="D87" s="38"/>
      <c r="E87" s="38"/>
      <c r="F87" s="38"/>
      <c r="G87" s="38"/>
      <c r="H87" s="38"/>
      <c r="I87" s="38"/>
      <c r="J87" s="38"/>
      <c r="K87" s="38"/>
      <c r="L87" s="67" t="str">
        <f>IF(K8="","",K8)</f>
        <v>Krnov</v>
      </c>
      <c r="M87" s="38"/>
      <c r="N87" s="38"/>
      <c r="O87" s="38"/>
      <c r="P87" s="38"/>
      <c r="Q87" s="38"/>
      <c r="R87" s="38"/>
      <c r="S87" s="38"/>
      <c r="T87" s="38"/>
      <c r="U87" s="38"/>
      <c r="V87" s="38"/>
      <c r="W87" s="38"/>
      <c r="X87" s="38"/>
      <c r="Y87" s="38"/>
      <c r="Z87" s="38"/>
      <c r="AA87" s="38"/>
      <c r="AB87" s="38"/>
      <c r="AC87" s="38"/>
      <c r="AD87" s="38"/>
      <c r="AE87" s="38"/>
      <c r="AF87" s="38"/>
      <c r="AG87" s="38"/>
      <c r="AH87" s="38"/>
      <c r="AI87" s="30" t="s">
        <v>24</v>
      </c>
      <c r="AJ87" s="38"/>
      <c r="AK87" s="38"/>
      <c r="AL87" s="38"/>
      <c r="AM87" s="284" t="str">
        <f>IF(AN8= "","",AN8)</f>
        <v>21. 1. 2025</v>
      </c>
      <c r="AN87" s="284"/>
      <c r="AO87" s="38"/>
      <c r="AP87" s="38"/>
      <c r="AQ87" s="38"/>
      <c r="AR87" s="39"/>
      <c r="BE87" s="36"/>
    </row>
    <row r="88" spans="1:91" s="2" customFormat="1" ht="6.95" customHeight="1">
      <c r="A88" s="36"/>
      <c r="B88" s="37"/>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9"/>
      <c r="BE88" s="36"/>
    </row>
    <row r="89" spans="1:91" s="2" customFormat="1" ht="15.2" customHeight="1">
      <c r="A89" s="36"/>
      <c r="B89" s="37"/>
      <c r="C89" s="30" t="s">
        <v>28</v>
      </c>
      <c r="D89" s="38"/>
      <c r="E89" s="38"/>
      <c r="F89" s="38"/>
      <c r="G89" s="38"/>
      <c r="H89" s="38"/>
      <c r="I89" s="38"/>
      <c r="J89" s="38"/>
      <c r="K89" s="38"/>
      <c r="L89" s="61" t="str">
        <f>IF(E11= "","",E11)</f>
        <v>Město Krnov</v>
      </c>
      <c r="M89" s="38"/>
      <c r="N89" s="38"/>
      <c r="O89" s="38"/>
      <c r="P89" s="38"/>
      <c r="Q89" s="38"/>
      <c r="R89" s="38"/>
      <c r="S89" s="38"/>
      <c r="T89" s="38"/>
      <c r="U89" s="38"/>
      <c r="V89" s="38"/>
      <c r="W89" s="38"/>
      <c r="X89" s="38"/>
      <c r="Y89" s="38"/>
      <c r="Z89" s="38"/>
      <c r="AA89" s="38"/>
      <c r="AB89" s="38"/>
      <c r="AC89" s="38"/>
      <c r="AD89" s="38"/>
      <c r="AE89" s="38"/>
      <c r="AF89" s="38"/>
      <c r="AG89" s="38"/>
      <c r="AH89" s="38"/>
      <c r="AI89" s="30" t="s">
        <v>36</v>
      </c>
      <c r="AJ89" s="38"/>
      <c r="AK89" s="38"/>
      <c r="AL89" s="38"/>
      <c r="AM89" s="291" t="str">
        <f>IF(E17="","",E17)</f>
        <v>Město Krnov</v>
      </c>
      <c r="AN89" s="292"/>
      <c r="AO89" s="292"/>
      <c r="AP89" s="292"/>
      <c r="AQ89" s="38"/>
      <c r="AR89" s="39"/>
      <c r="AS89" s="285" t="s">
        <v>63</v>
      </c>
      <c r="AT89" s="286"/>
      <c r="AU89" s="69"/>
      <c r="AV89" s="69"/>
      <c r="AW89" s="69"/>
      <c r="AX89" s="69"/>
      <c r="AY89" s="69"/>
      <c r="AZ89" s="69"/>
      <c r="BA89" s="69"/>
      <c r="BB89" s="69"/>
      <c r="BC89" s="69"/>
      <c r="BD89" s="70"/>
      <c r="BE89" s="36"/>
    </row>
    <row r="90" spans="1:91" s="2" customFormat="1" ht="15.2" customHeight="1">
      <c r="A90" s="36"/>
      <c r="B90" s="37"/>
      <c r="C90" s="30" t="s">
        <v>34</v>
      </c>
      <c r="D90" s="38"/>
      <c r="E90" s="38"/>
      <c r="F90" s="38"/>
      <c r="G90" s="38"/>
      <c r="H90" s="38"/>
      <c r="I90" s="38"/>
      <c r="J90" s="38"/>
      <c r="K90" s="38"/>
      <c r="L90" s="61" t="str">
        <f>IF(E14= "Vyplň údaj","",E14)</f>
        <v/>
      </c>
      <c r="M90" s="38"/>
      <c r="N90" s="38"/>
      <c r="O90" s="38"/>
      <c r="P90" s="38"/>
      <c r="Q90" s="38"/>
      <c r="R90" s="38"/>
      <c r="S90" s="38"/>
      <c r="T90" s="38"/>
      <c r="U90" s="38"/>
      <c r="V90" s="38"/>
      <c r="W90" s="38"/>
      <c r="X90" s="38"/>
      <c r="Y90" s="38"/>
      <c r="Z90" s="38"/>
      <c r="AA90" s="38"/>
      <c r="AB90" s="38"/>
      <c r="AC90" s="38"/>
      <c r="AD90" s="38"/>
      <c r="AE90" s="38"/>
      <c r="AF90" s="38"/>
      <c r="AG90" s="38"/>
      <c r="AH90" s="38"/>
      <c r="AI90" s="30" t="s">
        <v>38</v>
      </c>
      <c r="AJ90" s="38"/>
      <c r="AK90" s="38"/>
      <c r="AL90" s="38"/>
      <c r="AM90" s="291" t="str">
        <f>IF(E20="","",E20)</f>
        <v xml:space="preserve"> </v>
      </c>
      <c r="AN90" s="292"/>
      <c r="AO90" s="292"/>
      <c r="AP90" s="292"/>
      <c r="AQ90" s="38"/>
      <c r="AR90" s="39"/>
      <c r="AS90" s="287"/>
      <c r="AT90" s="288"/>
      <c r="AU90" s="71"/>
      <c r="AV90" s="71"/>
      <c r="AW90" s="71"/>
      <c r="AX90" s="71"/>
      <c r="AY90" s="71"/>
      <c r="AZ90" s="71"/>
      <c r="BA90" s="71"/>
      <c r="BB90" s="71"/>
      <c r="BC90" s="71"/>
      <c r="BD90" s="72"/>
      <c r="BE90" s="36"/>
    </row>
    <row r="91" spans="1:91" s="2" customFormat="1" ht="10.9" customHeight="1">
      <c r="A91" s="36"/>
      <c r="B91" s="37"/>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9"/>
      <c r="AS91" s="289"/>
      <c r="AT91" s="290"/>
      <c r="AU91" s="73"/>
      <c r="AV91" s="73"/>
      <c r="AW91" s="73"/>
      <c r="AX91" s="73"/>
      <c r="AY91" s="73"/>
      <c r="AZ91" s="73"/>
      <c r="BA91" s="73"/>
      <c r="BB91" s="73"/>
      <c r="BC91" s="73"/>
      <c r="BD91" s="74"/>
      <c r="BE91" s="36"/>
    </row>
    <row r="92" spans="1:91" s="2" customFormat="1" ht="29.25" customHeight="1">
      <c r="A92" s="36"/>
      <c r="B92" s="37"/>
      <c r="C92" s="296" t="s">
        <v>64</v>
      </c>
      <c r="D92" s="294"/>
      <c r="E92" s="294"/>
      <c r="F92" s="294"/>
      <c r="G92" s="294"/>
      <c r="H92" s="75"/>
      <c r="I92" s="293" t="s">
        <v>65</v>
      </c>
      <c r="J92" s="294"/>
      <c r="K92" s="294"/>
      <c r="L92" s="294"/>
      <c r="M92" s="294"/>
      <c r="N92" s="294"/>
      <c r="O92" s="294"/>
      <c r="P92" s="294"/>
      <c r="Q92" s="294"/>
      <c r="R92" s="294"/>
      <c r="S92" s="294"/>
      <c r="T92" s="294"/>
      <c r="U92" s="294"/>
      <c r="V92" s="294"/>
      <c r="W92" s="294"/>
      <c r="X92" s="294"/>
      <c r="Y92" s="294"/>
      <c r="Z92" s="294"/>
      <c r="AA92" s="294"/>
      <c r="AB92" s="294"/>
      <c r="AC92" s="294"/>
      <c r="AD92" s="294"/>
      <c r="AE92" s="294"/>
      <c r="AF92" s="294"/>
      <c r="AG92" s="297" t="s">
        <v>66</v>
      </c>
      <c r="AH92" s="294"/>
      <c r="AI92" s="294"/>
      <c r="AJ92" s="294"/>
      <c r="AK92" s="294"/>
      <c r="AL92" s="294"/>
      <c r="AM92" s="294"/>
      <c r="AN92" s="293" t="s">
        <v>67</v>
      </c>
      <c r="AO92" s="294"/>
      <c r="AP92" s="295"/>
      <c r="AQ92" s="76" t="s">
        <v>68</v>
      </c>
      <c r="AR92" s="39"/>
      <c r="AS92" s="77" t="s">
        <v>69</v>
      </c>
      <c r="AT92" s="78" t="s">
        <v>70</v>
      </c>
      <c r="AU92" s="78" t="s">
        <v>71</v>
      </c>
      <c r="AV92" s="78" t="s">
        <v>72</v>
      </c>
      <c r="AW92" s="78" t="s">
        <v>73</v>
      </c>
      <c r="AX92" s="78" t="s">
        <v>74</v>
      </c>
      <c r="AY92" s="78" t="s">
        <v>75</v>
      </c>
      <c r="AZ92" s="78" t="s">
        <v>76</v>
      </c>
      <c r="BA92" s="78" t="s">
        <v>77</v>
      </c>
      <c r="BB92" s="78" t="s">
        <v>78</v>
      </c>
      <c r="BC92" s="78" t="s">
        <v>79</v>
      </c>
      <c r="BD92" s="79" t="s">
        <v>80</v>
      </c>
      <c r="BE92" s="36"/>
    </row>
    <row r="93" spans="1:91" s="2" customFormat="1" ht="10.9" customHeight="1">
      <c r="A93" s="36"/>
      <c r="B93" s="37"/>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9"/>
      <c r="AS93" s="80"/>
      <c r="AT93" s="81"/>
      <c r="AU93" s="81"/>
      <c r="AV93" s="81"/>
      <c r="AW93" s="81"/>
      <c r="AX93" s="81"/>
      <c r="AY93" s="81"/>
      <c r="AZ93" s="81"/>
      <c r="BA93" s="81"/>
      <c r="BB93" s="81"/>
      <c r="BC93" s="81"/>
      <c r="BD93" s="82"/>
      <c r="BE93" s="36"/>
    </row>
    <row r="94" spans="1:91" s="6" customFormat="1" ht="32.450000000000003" customHeight="1">
      <c r="B94" s="83"/>
      <c r="C94" s="84" t="s">
        <v>81</v>
      </c>
      <c r="D94" s="85"/>
      <c r="E94" s="85"/>
      <c r="F94" s="85"/>
      <c r="G94" s="85"/>
      <c r="H94" s="85"/>
      <c r="I94" s="85"/>
      <c r="J94" s="85"/>
      <c r="K94" s="85"/>
      <c r="L94" s="85"/>
      <c r="M94" s="85"/>
      <c r="N94" s="85"/>
      <c r="O94" s="85"/>
      <c r="P94" s="85"/>
      <c r="Q94" s="85"/>
      <c r="R94" s="85"/>
      <c r="S94" s="85"/>
      <c r="T94" s="85"/>
      <c r="U94" s="85"/>
      <c r="V94" s="85"/>
      <c r="W94" s="85"/>
      <c r="X94" s="85"/>
      <c r="Y94" s="85"/>
      <c r="Z94" s="85"/>
      <c r="AA94" s="85"/>
      <c r="AB94" s="85"/>
      <c r="AC94" s="85"/>
      <c r="AD94" s="85"/>
      <c r="AE94" s="85"/>
      <c r="AF94" s="85"/>
      <c r="AG94" s="305">
        <f>ROUND(AG95,2)</f>
        <v>0</v>
      </c>
      <c r="AH94" s="305"/>
      <c r="AI94" s="305"/>
      <c r="AJ94" s="305"/>
      <c r="AK94" s="305"/>
      <c r="AL94" s="305"/>
      <c r="AM94" s="305"/>
      <c r="AN94" s="306">
        <f>SUM(AG94,AT94)</f>
        <v>0</v>
      </c>
      <c r="AO94" s="306"/>
      <c r="AP94" s="306"/>
      <c r="AQ94" s="87" t="s">
        <v>1</v>
      </c>
      <c r="AR94" s="88"/>
      <c r="AS94" s="89">
        <f>ROUND(AS95,2)</f>
        <v>0</v>
      </c>
      <c r="AT94" s="90">
        <f>ROUND(SUM(AV94:AW94),2)</f>
        <v>0</v>
      </c>
      <c r="AU94" s="91">
        <f>ROUND(AU95,5)</f>
        <v>0</v>
      </c>
      <c r="AV94" s="90">
        <f>ROUND(AZ94*L32,2)</f>
        <v>0</v>
      </c>
      <c r="AW94" s="90">
        <f>ROUND(BA94*L33,2)</f>
        <v>0</v>
      </c>
      <c r="AX94" s="90">
        <f>ROUND(BB94*L32,2)</f>
        <v>0</v>
      </c>
      <c r="AY94" s="90">
        <f>ROUND(BC94*L33,2)</f>
        <v>0</v>
      </c>
      <c r="AZ94" s="90">
        <f>ROUND(AZ95,2)</f>
        <v>0</v>
      </c>
      <c r="BA94" s="90">
        <f>ROUND(BA95,2)</f>
        <v>0</v>
      </c>
      <c r="BB94" s="90">
        <f>ROUND(BB95,2)</f>
        <v>0</v>
      </c>
      <c r="BC94" s="90">
        <f>ROUND(BC95,2)</f>
        <v>0</v>
      </c>
      <c r="BD94" s="92">
        <f>ROUND(BD95,2)</f>
        <v>0</v>
      </c>
      <c r="BS94" s="93" t="s">
        <v>82</v>
      </c>
      <c r="BT94" s="93" t="s">
        <v>83</v>
      </c>
      <c r="BU94" s="94" t="s">
        <v>84</v>
      </c>
      <c r="BV94" s="93" t="s">
        <v>85</v>
      </c>
      <c r="BW94" s="93" t="s">
        <v>5</v>
      </c>
      <c r="BX94" s="93" t="s">
        <v>86</v>
      </c>
      <c r="CL94" s="93" t="s">
        <v>1</v>
      </c>
    </row>
    <row r="95" spans="1:91" s="7" customFormat="1" ht="16.5" customHeight="1">
      <c r="A95" s="95" t="s">
        <v>87</v>
      </c>
      <c r="B95" s="96"/>
      <c r="C95" s="97"/>
      <c r="D95" s="298" t="s">
        <v>88</v>
      </c>
      <c r="E95" s="298"/>
      <c r="F95" s="298"/>
      <c r="G95" s="298"/>
      <c r="H95" s="298"/>
      <c r="I95" s="98"/>
      <c r="J95" s="298" t="s">
        <v>89</v>
      </c>
      <c r="K95" s="298"/>
      <c r="L95" s="298"/>
      <c r="M95" s="298"/>
      <c r="N95" s="298"/>
      <c r="O95" s="298"/>
      <c r="P95" s="298"/>
      <c r="Q95" s="298"/>
      <c r="R95" s="298"/>
      <c r="S95" s="298"/>
      <c r="T95" s="298"/>
      <c r="U95" s="298"/>
      <c r="V95" s="298"/>
      <c r="W95" s="298"/>
      <c r="X95" s="298"/>
      <c r="Y95" s="298"/>
      <c r="Z95" s="298"/>
      <c r="AA95" s="298"/>
      <c r="AB95" s="298"/>
      <c r="AC95" s="298"/>
      <c r="AD95" s="298"/>
      <c r="AE95" s="298"/>
      <c r="AF95" s="298"/>
      <c r="AG95" s="299">
        <f>'001 - I.NP'!J32</f>
        <v>0</v>
      </c>
      <c r="AH95" s="300"/>
      <c r="AI95" s="300"/>
      <c r="AJ95" s="300"/>
      <c r="AK95" s="300"/>
      <c r="AL95" s="300"/>
      <c r="AM95" s="300"/>
      <c r="AN95" s="299">
        <f>SUM(AG95,AT95)</f>
        <v>0</v>
      </c>
      <c r="AO95" s="300"/>
      <c r="AP95" s="300"/>
      <c r="AQ95" s="99" t="s">
        <v>90</v>
      </c>
      <c r="AR95" s="100"/>
      <c r="AS95" s="101">
        <v>0</v>
      </c>
      <c r="AT95" s="102">
        <f>ROUND(SUM(AV95:AW95),2)</f>
        <v>0</v>
      </c>
      <c r="AU95" s="103">
        <f>'001 - I.NP'!P146</f>
        <v>0</v>
      </c>
      <c r="AV95" s="102">
        <f>'001 - I.NP'!J35</f>
        <v>0</v>
      </c>
      <c r="AW95" s="102">
        <f>'001 - I.NP'!J36</f>
        <v>0</v>
      </c>
      <c r="AX95" s="102">
        <f>'001 - I.NP'!J37</f>
        <v>0</v>
      </c>
      <c r="AY95" s="102">
        <f>'001 - I.NP'!J38</f>
        <v>0</v>
      </c>
      <c r="AZ95" s="102">
        <f>'001 - I.NP'!F35</f>
        <v>0</v>
      </c>
      <c r="BA95" s="102">
        <f>'001 - I.NP'!F36</f>
        <v>0</v>
      </c>
      <c r="BB95" s="102">
        <f>'001 - I.NP'!F37</f>
        <v>0</v>
      </c>
      <c r="BC95" s="102">
        <f>'001 - I.NP'!F38</f>
        <v>0</v>
      </c>
      <c r="BD95" s="104">
        <f>'001 - I.NP'!F39</f>
        <v>0</v>
      </c>
      <c r="BT95" s="105" t="s">
        <v>21</v>
      </c>
      <c r="BV95" s="105" t="s">
        <v>85</v>
      </c>
      <c r="BW95" s="105" t="s">
        <v>91</v>
      </c>
      <c r="BX95" s="105" t="s">
        <v>5</v>
      </c>
      <c r="CL95" s="105" t="s">
        <v>1</v>
      </c>
      <c r="CM95" s="105" t="s">
        <v>92</v>
      </c>
    </row>
    <row r="96" spans="1:91" ht="11.25">
      <c r="B96" s="22"/>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23"/>
      <c r="AN96" s="23"/>
      <c r="AO96" s="23"/>
      <c r="AP96" s="23"/>
      <c r="AQ96" s="23"/>
      <c r="AR96" s="21"/>
    </row>
    <row r="97" spans="1:89" s="2" customFormat="1" ht="30" customHeight="1">
      <c r="A97" s="36"/>
      <c r="B97" s="37"/>
      <c r="C97" s="84" t="s">
        <v>93</v>
      </c>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06">
        <f>ROUND(SUM(AG98:AG101), 2)</f>
        <v>0</v>
      </c>
      <c r="AH97" s="306"/>
      <c r="AI97" s="306"/>
      <c r="AJ97" s="306"/>
      <c r="AK97" s="306"/>
      <c r="AL97" s="306"/>
      <c r="AM97" s="306"/>
      <c r="AN97" s="306">
        <f>ROUND(SUM(AN98:AN101), 2)</f>
        <v>0</v>
      </c>
      <c r="AO97" s="306"/>
      <c r="AP97" s="306"/>
      <c r="AQ97" s="106"/>
      <c r="AR97" s="39"/>
      <c r="AS97" s="77" t="s">
        <v>94</v>
      </c>
      <c r="AT97" s="78" t="s">
        <v>95</v>
      </c>
      <c r="AU97" s="78" t="s">
        <v>47</v>
      </c>
      <c r="AV97" s="79" t="s">
        <v>70</v>
      </c>
      <c r="AW97" s="36"/>
      <c r="AX97" s="36"/>
      <c r="AY97" s="36"/>
      <c r="AZ97" s="36"/>
      <c r="BA97" s="36"/>
      <c r="BB97" s="36"/>
      <c r="BC97" s="36"/>
      <c r="BD97" s="36"/>
      <c r="BE97" s="36"/>
    </row>
    <row r="98" spans="1:89" s="2" customFormat="1" ht="19.899999999999999" customHeight="1">
      <c r="A98" s="36"/>
      <c r="B98" s="37"/>
      <c r="C98" s="38"/>
      <c r="D98" s="303" t="s">
        <v>96</v>
      </c>
      <c r="E98" s="303"/>
      <c r="F98" s="303"/>
      <c r="G98" s="303"/>
      <c r="H98" s="303"/>
      <c r="I98" s="303"/>
      <c r="J98" s="303"/>
      <c r="K98" s="303"/>
      <c r="L98" s="303"/>
      <c r="M98" s="303"/>
      <c r="N98" s="303"/>
      <c r="O98" s="303"/>
      <c r="P98" s="303"/>
      <c r="Q98" s="303"/>
      <c r="R98" s="303"/>
      <c r="S98" s="303"/>
      <c r="T98" s="303"/>
      <c r="U98" s="303"/>
      <c r="V98" s="303"/>
      <c r="W98" s="303"/>
      <c r="X98" s="303"/>
      <c r="Y98" s="303"/>
      <c r="Z98" s="303"/>
      <c r="AA98" s="303"/>
      <c r="AB98" s="303"/>
      <c r="AC98" s="38"/>
      <c r="AD98" s="38"/>
      <c r="AE98" s="38"/>
      <c r="AF98" s="38"/>
      <c r="AG98" s="301">
        <f>ROUND(AG94 * AS98, 2)</f>
        <v>0</v>
      </c>
      <c r="AH98" s="302"/>
      <c r="AI98" s="302"/>
      <c r="AJ98" s="302"/>
      <c r="AK98" s="302"/>
      <c r="AL98" s="302"/>
      <c r="AM98" s="302"/>
      <c r="AN98" s="302">
        <f>ROUND(AG98 + AV98, 2)</f>
        <v>0</v>
      </c>
      <c r="AO98" s="302"/>
      <c r="AP98" s="302"/>
      <c r="AQ98" s="38"/>
      <c r="AR98" s="39"/>
      <c r="AS98" s="109">
        <v>0</v>
      </c>
      <c r="AT98" s="110" t="s">
        <v>97</v>
      </c>
      <c r="AU98" s="110" t="s">
        <v>48</v>
      </c>
      <c r="AV98" s="111">
        <f>ROUND(IF(AU98="základní",AG98*L32,IF(AU98="snížená",AG98*L33,0)), 2)</f>
        <v>0</v>
      </c>
      <c r="AW98" s="36"/>
      <c r="AX98" s="36"/>
      <c r="AY98" s="36"/>
      <c r="AZ98" s="36"/>
      <c r="BA98" s="36"/>
      <c r="BB98" s="36"/>
      <c r="BC98" s="36"/>
      <c r="BD98" s="36"/>
      <c r="BE98" s="36"/>
      <c r="BV98" s="18" t="s">
        <v>98</v>
      </c>
      <c r="BY98" s="112">
        <f>IF(AU98="základní",AV98,0)</f>
        <v>0</v>
      </c>
      <c r="BZ98" s="112">
        <f>IF(AU98="snížená",AV98,0)</f>
        <v>0</v>
      </c>
      <c r="CA98" s="112">
        <v>0</v>
      </c>
      <c r="CB98" s="112">
        <v>0</v>
      </c>
      <c r="CC98" s="112">
        <v>0</v>
      </c>
      <c r="CD98" s="112">
        <f>IF(AU98="základní",AG98,0)</f>
        <v>0</v>
      </c>
      <c r="CE98" s="112">
        <f>IF(AU98="snížená",AG98,0)</f>
        <v>0</v>
      </c>
      <c r="CF98" s="112">
        <f>IF(AU98="zákl. přenesená",AG98,0)</f>
        <v>0</v>
      </c>
      <c r="CG98" s="112">
        <f>IF(AU98="sníž. přenesená",AG98,0)</f>
        <v>0</v>
      </c>
      <c r="CH98" s="112">
        <f>IF(AU98="nulová",AG98,0)</f>
        <v>0</v>
      </c>
      <c r="CI98" s="18">
        <f>IF(AU98="základní",1,IF(AU98="snížená",2,IF(AU98="zákl. přenesená",4,IF(AU98="sníž. přenesená",5,3))))</f>
        <v>1</v>
      </c>
      <c r="CJ98" s="18">
        <f>IF(AT98="stavební čast",1,IF(AT98="investiční čast",2,3))</f>
        <v>1</v>
      </c>
      <c r="CK98" s="18" t="str">
        <f>IF(D98="Vyplň vlastní","","x")</f>
        <v>x</v>
      </c>
    </row>
    <row r="99" spans="1:89" s="2" customFormat="1" ht="19.899999999999999" customHeight="1">
      <c r="A99" s="36"/>
      <c r="B99" s="37"/>
      <c r="C99" s="38"/>
      <c r="D99" s="304" t="s">
        <v>99</v>
      </c>
      <c r="E99" s="303"/>
      <c r="F99" s="303"/>
      <c r="G99" s="303"/>
      <c r="H99" s="303"/>
      <c r="I99" s="303"/>
      <c r="J99" s="303"/>
      <c r="K99" s="303"/>
      <c r="L99" s="303"/>
      <c r="M99" s="303"/>
      <c r="N99" s="303"/>
      <c r="O99" s="303"/>
      <c r="P99" s="303"/>
      <c r="Q99" s="303"/>
      <c r="R99" s="303"/>
      <c r="S99" s="303"/>
      <c r="T99" s="303"/>
      <c r="U99" s="303"/>
      <c r="V99" s="303"/>
      <c r="W99" s="303"/>
      <c r="X99" s="303"/>
      <c r="Y99" s="303"/>
      <c r="Z99" s="303"/>
      <c r="AA99" s="303"/>
      <c r="AB99" s="303"/>
      <c r="AC99" s="38"/>
      <c r="AD99" s="38"/>
      <c r="AE99" s="38"/>
      <c r="AF99" s="38"/>
      <c r="AG99" s="301">
        <f>ROUND(AG94 * AS99, 2)</f>
        <v>0</v>
      </c>
      <c r="AH99" s="302"/>
      <c r="AI99" s="302"/>
      <c r="AJ99" s="302"/>
      <c r="AK99" s="302"/>
      <c r="AL99" s="302"/>
      <c r="AM99" s="302"/>
      <c r="AN99" s="302">
        <f>ROUND(AG99 + AV99, 2)</f>
        <v>0</v>
      </c>
      <c r="AO99" s="302"/>
      <c r="AP99" s="302"/>
      <c r="AQ99" s="38"/>
      <c r="AR99" s="39"/>
      <c r="AS99" s="109">
        <v>0</v>
      </c>
      <c r="AT99" s="110" t="s">
        <v>97</v>
      </c>
      <c r="AU99" s="110" t="s">
        <v>48</v>
      </c>
      <c r="AV99" s="111">
        <f>ROUND(IF(AU99="základní",AG99*L32,IF(AU99="snížená",AG99*L33,0)), 2)</f>
        <v>0</v>
      </c>
      <c r="AW99" s="36"/>
      <c r="AX99" s="36"/>
      <c r="AY99" s="36"/>
      <c r="AZ99" s="36"/>
      <c r="BA99" s="36"/>
      <c r="BB99" s="36"/>
      <c r="BC99" s="36"/>
      <c r="BD99" s="36"/>
      <c r="BE99" s="36"/>
      <c r="BV99" s="18" t="s">
        <v>100</v>
      </c>
      <c r="BY99" s="112">
        <f>IF(AU99="základní",AV99,0)</f>
        <v>0</v>
      </c>
      <c r="BZ99" s="112">
        <f>IF(AU99="snížená",AV99,0)</f>
        <v>0</v>
      </c>
      <c r="CA99" s="112">
        <v>0</v>
      </c>
      <c r="CB99" s="112">
        <v>0</v>
      </c>
      <c r="CC99" s="112">
        <v>0</v>
      </c>
      <c r="CD99" s="112">
        <f>IF(AU99="základní",AG99,0)</f>
        <v>0</v>
      </c>
      <c r="CE99" s="112">
        <f>IF(AU99="snížená",AG99,0)</f>
        <v>0</v>
      </c>
      <c r="CF99" s="112">
        <f>IF(AU99="zákl. přenesená",AG99,0)</f>
        <v>0</v>
      </c>
      <c r="CG99" s="112">
        <f>IF(AU99="sníž. přenesená",AG99,0)</f>
        <v>0</v>
      </c>
      <c r="CH99" s="112">
        <f>IF(AU99="nulová",AG99,0)</f>
        <v>0</v>
      </c>
      <c r="CI99" s="18">
        <f>IF(AU99="základní",1,IF(AU99="snížená",2,IF(AU99="zákl. přenesená",4,IF(AU99="sníž. přenesená",5,3))))</f>
        <v>1</v>
      </c>
      <c r="CJ99" s="18">
        <f>IF(AT99="stavební čast",1,IF(AT99="investiční čast",2,3))</f>
        <v>1</v>
      </c>
      <c r="CK99" s="18" t="str">
        <f>IF(D99="Vyplň vlastní","","x")</f>
        <v/>
      </c>
    </row>
    <row r="100" spans="1:89" s="2" customFormat="1" ht="19.899999999999999" customHeight="1">
      <c r="A100" s="36"/>
      <c r="B100" s="37"/>
      <c r="C100" s="38"/>
      <c r="D100" s="304" t="s">
        <v>99</v>
      </c>
      <c r="E100" s="303"/>
      <c r="F100" s="303"/>
      <c r="G100" s="303"/>
      <c r="H100" s="303"/>
      <c r="I100" s="303"/>
      <c r="J100" s="303"/>
      <c r="K100" s="303"/>
      <c r="L100" s="303"/>
      <c r="M100" s="303"/>
      <c r="N100" s="303"/>
      <c r="O100" s="303"/>
      <c r="P100" s="303"/>
      <c r="Q100" s="303"/>
      <c r="R100" s="303"/>
      <c r="S100" s="303"/>
      <c r="T100" s="303"/>
      <c r="U100" s="303"/>
      <c r="V100" s="303"/>
      <c r="W100" s="303"/>
      <c r="X100" s="303"/>
      <c r="Y100" s="303"/>
      <c r="Z100" s="303"/>
      <c r="AA100" s="303"/>
      <c r="AB100" s="303"/>
      <c r="AC100" s="38"/>
      <c r="AD100" s="38"/>
      <c r="AE100" s="38"/>
      <c r="AF100" s="38"/>
      <c r="AG100" s="301">
        <f>ROUND(AG94 * AS100, 2)</f>
        <v>0</v>
      </c>
      <c r="AH100" s="302"/>
      <c r="AI100" s="302"/>
      <c r="AJ100" s="302"/>
      <c r="AK100" s="302"/>
      <c r="AL100" s="302"/>
      <c r="AM100" s="302"/>
      <c r="AN100" s="302">
        <f>ROUND(AG100 + AV100, 2)</f>
        <v>0</v>
      </c>
      <c r="AO100" s="302"/>
      <c r="AP100" s="302"/>
      <c r="AQ100" s="38"/>
      <c r="AR100" s="39"/>
      <c r="AS100" s="109">
        <v>0</v>
      </c>
      <c r="AT100" s="110" t="s">
        <v>97</v>
      </c>
      <c r="AU100" s="110" t="s">
        <v>48</v>
      </c>
      <c r="AV100" s="111">
        <f>ROUND(IF(AU100="základní",AG100*L32,IF(AU100="snížená",AG100*L33,0)), 2)</f>
        <v>0</v>
      </c>
      <c r="AW100" s="36"/>
      <c r="AX100" s="36"/>
      <c r="AY100" s="36"/>
      <c r="AZ100" s="36"/>
      <c r="BA100" s="36"/>
      <c r="BB100" s="36"/>
      <c r="BC100" s="36"/>
      <c r="BD100" s="36"/>
      <c r="BE100" s="36"/>
      <c r="BV100" s="18" t="s">
        <v>100</v>
      </c>
      <c r="BY100" s="112">
        <f>IF(AU100="základní",AV100,0)</f>
        <v>0</v>
      </c>
      <c r="BZ100" s="112">
        <f>IF(AU100="snížená",AV100,0)</f>
        <v>0</v>
      </c>
      <c r="CA100" s="112">
        <v>0</v>
      </c>
      <c r="CB100" s="112">
        <v>0</v>
      </c>
      <c r="CC100" s="112">
        <v>0</v>
      </c>
      <c r="CD100" s="112">
        <f>IF(AU100="základní",AG100,0)</f>
        <v>0</v>
      </c>
      <c r="CE100" s="112">
        <f>IF(AU100="snížená",AG100,0)</f>
        <v>0</v>
      </c>
      <c r="CF100" s="112">
        <f>IF(AU100="zákl. přenesená",AG100,0)</f>
        <v>0</v>
      </c>
      <c r="CG100" s="112">
        <f>IF(AU100="sníž. přenesená",AG100,0)</f>
        <v>0</v>
      </c>
      <c r="CH100" s="112">
        <f>IF(AU100="nulová",AG100,0)</f>
        <v>0</v>
      </c>
      <c r="CI100" s="18">
        <f>IF(AU100="základní",1,IF(AU100="snížená",2,IF(AU100="zákl. přenesená",4,IF(AU100="sníž. přenesená",5,3))))</f>
        <v>1</v>
      </c>
      <c r="CJ100" s="18">
        <f>IF(AT100="stavební čast",1,IF(AT100="investiční čast",2,3))</f>
        <v>1</v>
      </c>
      <c r="CK100" s="18" t="str">
        <f>IF(D100="Vyplň vlastní","","x")</f>
        <v/>
      </c>
    </row>
    <row r="101" spans="1:89" s="2" customFormat="1" ht="19.899999999999999" customHeight="1">
      <c r="A101" s="36"/>
      <c r="B101" s="37"/>
      <c r="C101" s="38"/>
      <c r="D101" s="304" t="s">
        <v>99</v>
      </c>
      <c r="E101" s="303"/>
      <c r="F101" s="303"/>
      <c r="G101" s="303"/>
      <c r="H101" s="303"/>
      <c r="I101" s="303"/>
      <c r="J101" s="303"/>
      <c r="K101" s="303"/>
      <c r="L101" s="303"/>
      <c r="M101" s="303"/>
      <c r="N101" s="303"/>
      <c r="O101" s="303"/>
      <c r="P101" s="303"/>
      <c r="Q101" s="303"/>
      <c r="R101" s="303"/>
      <c r="S101" s="303"/>
      <c r="T101" s="303"/>
      <c r="U101" s="303"/>
      <c r="V101" s="303"/>
      <c r="W101" s="303"/>
      <c r="X101" s="303"/>
      <c r="Y101" s="303"/>
      <c r="Z101" s="303"/>
      <c r="AA101" s="303"/>
      <c r="AB101" s="303"/>
      <c r="AC101" s="38"/>
      <c r="AD101" s="38"/>
      <c r="AE101" s="38"/>
      <c r="AF101" s="38"/>
      <c r="AG101" s="301">
        <f>ROUND(AG94 * AS101, 2)</f>
        <v>0</v>
      </c>
      <c r="AH101" s="302"/>
      <c r="AI101" s="302"/>
      <c r="AJ101" s="302"/>
      <c r="AK101" s="302"/>
      <c r="AL101" s="302"/>
      <c r="AM101" s="302"/>
      <c r="AN101" s="302">
        <f>ROUND(AG101 + AV101, 2)</f>
        <v>0</v>
      </c>
      <c r="AO101" s="302"/>
      <c r="AP101" s="302"/>
      <c r="AQ101" s="38"/>
      <c r="AR101" s="39"/>
      <c r="AS101" s="113">
        <v>0</v>
      </c>
      <c r="AT101" s="114" t="s">
        <v>97</v>
      </c>
      <c r="AU101" s="114" t="s">
        <v>48</v>
      </c>
      <c r="AV101" s="115">
        <f>ROUND(IF(AU101="základní",AG101*L32,IF(AU101="snížená",AG101*L33,0)), 2)</f>
        <v>0</v>
      </c>
      <c r="AW101" s="36"/>
      <c r="AX101" s="36"/>
      <c r="AY101" s="36"/>
      <c r="AZ101" s="36"/>
      <c r="BA101" s="36"/>
      <c r="BB101" s="36"/>
      <c r="BC101" s="36"/>
      <c r="BD101" s="36"/>
      <c r="BE101" s="36"/>
      <c r="BV101" s="18" t="s">
        <v>100</v>
      </c>
      <c r="BY101" s="112">
        <f>IF(AU101="základní",AV101,0)</f>
        <v>0</v>
      </c>
      <c r="BZ101" s="112">
        <f>IF(AU101="snížená",AV101,0)</f>
        <v>0</v>
      </c>
      <c r="CA101" s="112">
        <v>0</v>
      </c>
      <c r="CB101" s="112">
        <v>0</v>
      </c>
      <c r="CC101" s="112">
        <v>0</v>
      </c>
      <c r="CD101" s="112">
        <f>IF(AU101="základní",AG101,0)</f>
        <v>0</v>
      </c>
      <c r="CE101" s="112">
        <f>IF(AU101="snížená",AG101,0)</f>
        <v>0</v>
      </c>
      <c r="CF101" s="112">
        <f>IF(AU101="zákl. přenesená",AG101,0)</f>
        <v>0</v>
      </c>
      <c r="CG101" s="112">
        <f>IF(AU101="sníž. přenesená",AG101,0)</f>
        <v>0</v>
      </c>
      <c r="CH101" s="112">
        <f>IF(AU101="nulová",AG101,0)</f>
        <v>0</v>
      </c>
      <c r="CI101" s="18">
        <f>IF(AU101="základní",1,IF(AU101="snížená",2,IF(AU101="zákl. přenesená",4,IF(AU101="sníž. přenesená",5,3))))</f>
        <v>1</v>
      </c>
      <c r="CJ101" s="18">
        <f>IF(AT101="stavební čast",1,IF(AT101="investiční čast",2,3))</f>
        <v>1</v>
      </c>
      <c r="CK101" s="18" t="str">
        <f>IF(D101="Vyplň vlastní","","x")</f>
        <v/>
      </c>
    </row>
    <row r="102" spans="1:89" s="2" customFormat="1" ht="10.9" customHeight="1">
      <c r="A102" s="36"/>
      <c r="B102" s="37"/>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9"/>
      <c r="AS102" s="36"/>
      <c r="AT102" s="36"/>
      <c r="AU102" s="36"/>
      <c r="AV102" s="36"/>
      <c r="AW102" s="36"/>
      <c r="AX102" s="36"/>
      <c r="AY102" s="36"/>
      <c r="AZ102" s="36"/>
      <c r="BA102" s="36"/>
      <c r="BB102" s="36"/>
      <c r="BC102" s="36"/>
      <c r="BD102" s="36"/>
      <c r="BE102" s="36"/>
    </row>
    <row r="103" spans="1:89" s="2" customFormat="1" ht="30" customHeight="1">
      <c r="A103" s="36"/>
      <c r="B103" s="37"/>
      <c r="C103" s="116" t="s">
        <v>101</v>
      </c>
      <c r="D103" s="117"/>
      <c r="E103" s="117"/>
      <c r="F103" s="117"/>
      <c r="G103" s="117"/>
      <c r="H103" s="117"/>
      <c r="I103" s="117"/>
      <c r="J103" s="117"/>
      <c r="K103" s="117"/>
      <c r="L103" s="117"/>
      <c r="M103" s="117"/>
      <c r="N103" s="117"/>
      <c r="O103" s="117"/>
      <c r="P103" s="117"/>
      <c r="Q103" s="117"/>
      <c r="R103" s="117"/>
      <c r="S103" s="117"/>
      <c r="T103" s="117"/>
      <c r="U103" s="117"/>
      <c r="V103" s="117"/>
      <c r="W103" s="117"/>
      <c r="X103" s="117"/>
      <c r="Y103" s="117"/>
      <c r="Z103" s="117"/>
      <c r="AA103" s="117"/>
      <c r="AB103" s="117"/>
      <c r="AC103" s="117"/>
      <c r="AD103" s="117"/>
      <c r="AE103" s="117"/>
      <c r="AF103" s="117"/>
      <c r="AG103" s="307">
        <f>ROUND(AG94 + AG97, 2)</f>
        <v>0</v>
      </c>
      <c r="AH103" s="307"/>
      <c r="AI103" s="307"/>
      <c r="AJ103" s="307"/>
      <c r="AK103" s="307"/>
      <c r="AL103" s="307"/>
      <c r="AM103" s="307"/>
      <c r="AN103" s="307">
        <f>ROUND(AN94 + AN97, 2)</f>
        <v>0</v>
      </c>
      <c r="AO103" s="307"/>
      <c r="AP103" s="307"/>
      <c r="AQ103" s="117"/>
      <c r="AR103" s="39"/>
      <c r="AS103" s="36"/>
      <c r="AT103" s="36"/>
      <c r="AU103" s="36"/>
      <c r="AV103" s="36"/>
      <c r="AW103" s="36"/>
      <c r="AX103" s="36"/>
      <c r="AY103" s="36"/>
      <c r="AZ103" s="36"/>
      <c r="BA103" s="36"/>
      <c r="BB103" s="36"/>
      <c r="BC103" s="36"/>
      <c r="BD103" s="36"/>
      <c r="BE103" s="36"/>
    </row>
    <row r="104" spans="1:89" s="2" customFormat="1" ht="6.95" customHeight="1">
      <c r="A104" s="36"/>
      <c r="B104" s="56"/>
      <c r="C104" s="57"/>
      <c r="D104" s="57"/>
      <c r="E104" s="57"/>
      <c r="F104" s="57"/>
      <c r="G104" s="57"/>
      <c r="H104" s="57"/>
      <c r="I104" s="57"/>
      <c r="J104" s="57"/>
      <c r="K104" s="57"/>
      <c r="L104" s="57"/>
      <c r="M104" s="57"/>
      <c r="N104" s="57"/>
      <c r="O104" s="57"/>
      <c r="P104" s="57"/>
      <c r="Q104" s="57"/>
      <c r="R104" s="57"/>
      <c r="S104" s="57"/>
      <c r="T104" s="57"/>
      <c r="U104" s="57"/>
      <c r="V104" s="57"/>
      <c r="W104" s="57"/>
      <c r="X104" s="57"/>
      <c r="Y104" s="57"/>
      <c r="Z104" s="57"/>
      <c r="AA104" s="57"/>
      <c r="AB104" s="57"/>
      <c r="AC104" s="57"/>
      <c r="AD104" s="57"/>
      <c r="AE104" s="57"/>
      <c r="AF104" s="57"/>
      <c r="AG104" s="57"/>
      <c r="AH104" s="57"/>
      <c r="AI104" s="57"/>
      <c r="AJ104" s="57"/>
      <c r="AK104" s="57"/>
      <c r="AL104" s="57"/>
      <c r="AM104" s="57"/>
      <c r="AN104" s="57"/>
      <c r="AO104" s="57"/>
      <c r="AP104" s="57"/>
      <c r="AQ104" s="57"/>
      <c r="AR104" s="39"/>
      <c r="AS104" s="36"/>
      <c r="AT104" s="36"/>
      <c r="AU104" s="36"/>
      <c r="AV104" s="36"/>
      <c r="AW104" s="36"/>
      <c r="AX104" s="36"/>
      <c r="AY104" s="36"/>
      <c r="AZ104" s="36"/>
      <c r="BA104" s="36"/>
      <c r="BB104" s="36"/>
      <c r="BC104" s="36"/>
      <c r="BD104" s="36"/>
      <c r="BE104" s="36"/>
    </row>
  </sheetData>
  <sheetProtection algorithmName="SHA-512" hashValue="WhOfrZCdR9Clg5ZXhuFguV+A/BOP7adp85H+fmI0sVrZq4Im30bFSmRj2vXrrbJKunDOZAH6X+pxeYVoqX4gGQ==" saltValue="qJEC+oOdj/cJrQ2hTOMeynCrR12shOZT9mnYLG9QS4WkqUylpHEs5fIGC3Z2MUeeFxhKhSv0Kz5sU8FrxnTcGg==" spinCount="100000" sheet="1" objects="1" scenarios="1" formatColumns="0" formatRows="0"/>
  <mergeCells count="60">
    <mergeCell ref="AR2:BE2"/>
    <mergeCell ref="AK36:AO36"/>
    <mergeCell ref="L36:P36"/>
    <mergeCell ref="W36:AE36"/>
    <mergeCell ref="X38:AB38"/>
    <mergeCell ref="AK38:AO38"/>
    <mergeCell ref="L34:P34"/>
    <mergeCell ref="AK34:AO34"/>
    <mergeCell ref="W34:AE34"/>
    <mergeCell ref="W35:AE35"/>
    <mergeCell ref="L35:P35"/>
    <mergeCell ref="AK35:AO35"/>
    <mergeCell ref="W32:AE32"/>
    <mergeCell ref="AK32:AO32"/>
    <mergeCell ref="L33:P33"/>
    <mergeCell ref="AK33:AO33"/>
    <mergeCell ref="W33:AE33"/>
    <mergeCell ref="AG97:AM97"/>
    <mergeCell ref="AN97:AP97"/>
    <mergeCell ref="AG103:AM103"/>
    <mergeCell ref="AN103:AP103"/>
    <mergeCell ref="BE5:BE34"/>
    <mergeCell ref="K5:AO5"/>
    <mergeCell ref="K6:AO6"/>
    <mergeCell ref="E14:AJ14"/>
    <mergeCell ref="E23:AN23"/>
    <mergeCell ref="AK26:AO26"/>
    <mergeCell ref="AK27:AO27"/>
    <mergeCell ref="AK29:AO29"/>
    <mergeCell ref="W31:AE31"/>
    <mergeCell ref="L31:P31"/>
    <mergeCell ref="AK31:AO31"/>
    <mergeCell ref="L32:P32"/>
    <mergeCell ref="D100:AB100"/>
    <mergeCell ref="AG100:AM100"/>
    <mergeCell ref="AN100:AP100"/>
    <mergeCell ref="D101:AB101"/>
    <mergeCell ref="AG101:AM101"/>
    <mergeCell ref="AN101:AP101"/>
    <mergeCell ref="AG98:AM98"/>
    <mergeCell ref="D98:AB98"/>
    <mergeCell ref="AN98:AP98"/>
    <mergeCell ref="AG99:AM99"/>
    <mergeCell ref="D99:AB99"/>
    <mergeCell ref="AN99:AP99"/>
    <mergeCell ref="AN92:AP92"/>
    <mergeCell ref="C92:G92"/>
    <mergeCell ref="AG92:AM92"/>
    <mergeCell ref="I92:AF92"/>
    <mergeCell ref="J95:AF95"/>
    <mergeCell ref="D95:H95"/>
    <mergeCell ref="AN95:AP95"/>
    <mergeCell ref="AG95:AM95"/>
    <mergeCell ref="AG94:AM94"/>
    <mergeCell ref="AN94:AP94"/>
    <mergeCell ref="L85:AO85"/>
    <mergeCell ref="AM87:AN87"/>
    <mergeCell ref="AS89:AT91"/>
    <mergeCell ref="AM89:AP89"/>
    <mergeCell ref="AM90:AP90"/>
  </mergeCells>
  <dataValidations count="2">
    <dataValidation type="list" allowBlank="1" showInputMessage="1" showErrorMessage="1" error="Povoleny jsou hodnoty základní, snížená, zákl. přenesená, sníž. přenesená, nulová." sqref="AU97:AU101">
      <formula1>"základní, snížená, zákl. přenesená, sníž. přenesená, nulová"</formula1>
    </dataValidation>
    <dataValidation type="list" allowBlank="1" showInputMessage="1" showErrorMessage="1" error="Povoleny jsou hodnoty stavební čast, technologická čast, investiční čast." sqref="AT97:AT101">
      <formula1>"stavební čast, technologická čast, investiční čast"</formula1>
    </dataValidation>
  </dataValidations>
  <hyperlinks>
    <hyperlink ref="A95" location="'001 - I.NP'!C2" display="/"/>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703"/>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1.6640625" style="1" customWidth="1"/>
    <col min="13" max="13" width="10.83203125" style="1" customWidth="1"/>
    <col min="15" max="20" width="14.1640625" style="1" customWidth="1"/>
    <col min="21" max="21" width="16.33203125" style="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28"/>
      <c r="M2" s="328"/>
      <c r="N2" s="328"/>
      <c r="O2" s="328"/>
      <c r="P2" s="328"/>
      <c r="Q2" s="328"/>
      <c r="R2" s="328"/>
      <c r="S2" s="328"/>
      <c r="T2" s="328"/>
      <c r="U2" s="328"/>
      <c r="V2" s="328"/>
      <c r="AT2" s="18" t="s">
        <v>91</v>
      </c>
    </row>
    <row r="3" spans="1:46" s="1" customFormat="1" ht="6.95" customHeight="1">
      <c r="B3" s="119"/>
      <c r="C3" s="120"/>
      <c r="D3" s="120"/>
      <c r="E3" s="120"/>
      <c r="F3" s="120"/>
      <c r="G3" s="120"/>
      <c r="H3" s="120"/>
      <c r="I3" s="120"/>
      <c r="J3" s="120"/>
      <c r="K3" s="120"/>
      <c r="L3" s="21"/>
      <c r="AT3" s="18" t="s">
        <v>92</v>
      </c>
    </row>
    <row r="4" spans="1:46" s="1" customFormat="1" ht="24.95" customHeight="1">
      <c r="B4" s="21"/>
      <c r="D4" s="121" t="s">
        <v>102</v>
      </c>
      <c r="L4" s="21"/>
      <c r="M4" s="122" t="s">
        <v>10</v>
      </c>
      <c r="AT4" s="18" t="s">
        <v>4</v>
      </c>
    </row>
    <row r="5" spans="1:46" s="1" customFormat="1" ht="6.95" customHeight="1">
      <c r="B5" s="21"/>
      <c r="L5" s="21"/>
    </row>
    <row r="6" spans="1:46" s="1" customFormat="1" ht="12" customHeight="1">
      <c r="B6" s="21"/>
      <c r="D6" s="123" t="s">
        <v>16</v>
      </c>
      <c r="L6" s="21"/>
    </row>
    <row r="7" spans="1:46" s="1" customFormat="1" ht="16.5" customHeight="1">
      <c r="B7" s="21"/>
      <c r="E7" s="329" t="str">
        <f>'Rekapitulace stavby'!K6</f>
        <v>Opravy škod po povodni - Vodní 1</v>
      </c>
      <c r="F7" s="330"/>
      <c r="G7" s="330"/>
      <c r="H7" s="330"/>
      <c r="L7" s="21"/>
    </row>
    <row r="8" spans="1:46" s="2" customFormat="1" ht="12" customHeight="1">
      <c r="A8" s="36"/>
      <c r="B8" s="39"/>
      <c r="C8" s="36"/>
      <c r="D8" s="123" t="s">
        <v>103</v>
      </c>
      <c r="E8" s="36"/>
      <c r="F8" s="36"/>
      <c r="G8" s="36"/>
      <c r="H8" s="36"/>
      <c r="I8" s="36"/>
      <c r="J8" s="36"/>
      <c r="K8" s="36"/>
      <c r="L8" s="53"/>
      <c r="S8" s="36"/>
      <c r="T8" s="36"/>
      <c r="U8" s="36"/>
      <c r="V8" s="36"/>
      <c r="W8" s="36"/>
      <c r="X8" s="36"/>
      <c r="Y8" s="36"/>
      <c r="Z8" s="36"/>
      <c r="AA8" s="36"/>
      <c r="AB8" s="36"/>
      <c r="AC8" s="36"/>
      <c r="AD8" s="36"/>
      <c r="AE8" s="36"/>
    </row>
    <row r="9" spans="1:46" s="2" customFormat="1" ht="16.5" customHeight="1">
      <c r="A9" s="36"/>
      <c r="B9" s="39"/>
      <c r="C9" s="36"/>
      <c r="D9" s="36"/>
      <c r="E9" s="331" t="s">
        <v>104</v>
      </c>
      <c r="F9" s="332"/>
      <c r="G9" s="332"/>
      <c r="H9" s="332"/>
      <c r="I9" s="36"/>
      <c r="J9" s="36"/>
      <c r="K9" s="36"/>
      <c r="L9" s="53"/>
      <c r="S9" s="36"/>
      <c r="T9" s="36"/>
      <c r="U9" s="36"/>
      <c r="V9" s="36"/>
      <c r="W9" s="36"/>
      <c r="X9" s="36"/>
      <c r="Y9" s="36"/>
      <c r="Z9" s="36"/>
      <c r="AA9" s="36"/>
      <c r="AB9" s="36"/>
      <c r="AC9" s="36"/>
      <c r="AD9" s="36"/>
      <c r="AE9" s="36"/>
    </row>
    <row r="10" spans="1:46" s="2" customFormat="1" ht="11.25">
      <c r="A10" s="36"/>
      <c r="B10" s="39"/>
      <c r="C10" s="36"/>
      <c r="D10" s="36"/>
      <c r="E10" s="36"/>
      <c r="F10" s="36"/>
      <c r="G10" s="36"/>
      <c r="H10" s="36"/>
      <c r="I10" s="36"/>
      <c r="J10" s="36"/>
      <c r="K10" s="36"/>
      <c r="L10" s="53"/>
      <c r="S10" s="36"/>
      <c r="T10" s="36"/>
      <c r="U10" s="36"/>
      <c r="V10" s="36"/>
      <c r="W10" s="36"/>
      <c r="X10" s="36"/>
      <c r="Y10" s="36"/>
      <c r="Z10" s="36"/>
      <c r="AA10" s="36"/>
      <c r="AB10" s="36"/>
      <c r="AC10" s="36"/>
      <c r="AD10" s="36"/>
      <c r="AE10" s="36"/>
    </row>
    <row r="11" spans="1:46" s="2" customFormat="1" ht="12" customHeight="1">
      <c r="A11" s="36"/>
      <c r="B11" s="39"/>
      <c r="C11" s="36"/>
      <c r="D11" s="123" t="s">
        <v>19</v>
      </c>
      <c r="E11" s="36"/>
      <c r="F11" s="124" t="s">
        <v>1</v>
      </c>
      <c r="G11" s="36"/>
      <c r="H11" s="36"/>
      <c r="I11" s="123" t="s">
        <v>20</v>
      </c>
      <c r="J11" s="124" t="s">
        <v>1</v>
      </c>
      <c r="K11" s="36"/>
      <c r="L11" s="53"/>
      <c r="S11" s="36"/>
      <c r="T11" s="36"/>
      <c r="U11" s="36"/>
      <c r="V11" s="36"/>
      <c r="W11" s="36"/>
      <c r="X11" s="36"/>
      <c r="Y11" s="36"/>
      <c r="Z11" s="36"/>
      <c r="AA11" s="36"/>
      <c r="AB11" s="36"/>
      <c r="AC11" s="36"/>
      <c r="AD11" s="36"/>
      <c r="AE11" s="36"/>
    </row>
    <row r="12" spans="1:46" s="2" customFormat="1" ht="12" customHeight="1">
      <c r="A12" s="36"/>
      <c r="B12" s="39"/>
      <c r="C12" s="36"/>
      <c r="D12" s="123" t="s">
        <v>22</v>
      </c>
      <c r="E12" s="36"/>
      <c r="F12" s="124" t="s">
        <v>23</v>
      </c>
      <c r="G12" s="36"/>
      <c r="H12" s="36"/>
      <c r="I12" s="123" t="s">
        <v>24</v>
      </c>
      <c r="J12" s="125" t="str">
        <f>'Rekapitulace stavby'!AN8</f>
        <v>21. 1. 2025</v>
      </c>
      <c r="K12" s="36"/>
      <c r="L12" s="53"/>
      <c r="S12" s="36"/>
      <c r="T12" s="36"/>
      <c r="U12" s="36"/>
      <c r="V12" s="36"/>
      <c r="W12" s="36"/>
      <c r="X12" s="36"/>
      <c r="Y12" s="36"/>
      <c r="Z12" s="36"/>
      <c r="AA12" s="36"/>
      <c r="AB12" s="36"/>
      <c r="AC12" s="36"/>
      <c r="AD12" s="36"/>
      <c r="AE12" s="36"/>
    </row>
    <row r="13" spans="1:46" s="2" customFormat="1" ht="10.9" customHeight="1">
      <c r="A13" s="36"/>
      <c r="B13" s="39"/>
      <c r="C13" s="36"/>
      <c r="D13" s="36"/>
      <c r="E13" s="36"/>
      <c r="F13" s="36"/>
      <c r="G13" s="36"/>
      <c r="H13" s="36"/>
      <c r="I13" s="36"/>
      <c r="J13" s="36"/>
      <c r="K13" s="36"/>
      <c r="L13" s="53"/>
      <c r="S13" s="36"/>
      <c r="T13" s="36"/>
      <c r="U13" s="36"/>
      <c r="V13" s="36"/>
      <c r="W13" s="36"/>
      <c r="X13" s="36"/>
      <c r="Y13" s="36"/>
      <c r="Z13" s="36"/>
      <c r="AA13" s="36"/>
      <c r="AB13" s="36"/>
      <c r="AC13" s="36"/>
      <c r="AD13" s="36"/>
      <c r="AE13" s="36"/>
    </row>
    <row r="14" spans="1:46" s="2" customFormat="1" ht="12" customHeight="1">
      <c r="A14" s="36"/>
      <c r="B14" s="39"/>
      <c r="C14" s="36"/>
      <c r="D14" s="123" t="s">
        <v>28</v>
      </c>
      <c r="E14" s="36"/>
      <c r="F14" s="36"/>
      <c r="G14" s="36"/>
      <c r="H14" s="36"/>
      <c r="I14" s="123" t="s">
        <v>29</v>
      </c>
      <c r="J14" s="124" t="s">
        <v>30</v>
      </c>
      <c r="K14" s="36"/>
      <c r="L14" s="53"/>
      <c r="S14" s="36"/>
      <c r="T14" s="36"/>
      <c r="U14" s="36"/>
      <c r="V14" s="36"/>
      <c r="W14" s="36"/>
      <c r="X14" s="36"/>
      <c r="Y14" s="36"/>
      <c r="Z14" s="36"/>
      <c r="AA14" s="36"/>
      <c r="AB14" s="36"/>
      <c r="AC14" s="36"/>
      <c r="AD14" s="36"/>
      <c r="AE14" s="36"/>
    </row>
    <row r="15" spans="1:46" s="2" customFormat="1" ht="18" customHeight="1">
      <c r="A15" s="36"/>
      <c r="B15" s="39"/>
      <c r="C15" s="36"/>
      <c r="D15" s="36"/>
      <c r="E15" s="124" t="s">
        <v>31</v>
      </c>
      <c r="F15" s="36"/>
      <c r="G15" s="36"/>
      <c r="H15" s="36"/>
      <c r="I15" s="123" t="s">
        <v>32</v>
      </c>
      <c r="J15" s="124" t="s">
        <v>33</v>
      </c>
      <c r="K15" s="36"/>
      <c r="L15" s="53"/>
      <c r="S15" s="36"/>
      <c r="T15" s="36"/>
      <c r="U15" s="36"/>
      <c r="V15" s="36"/>
      <c r="W15" s="36"/>
      <c r="X15" s="36"/>
      <c r="Y15" s="36"/>
      <c r="Z15" s="36"/>
      <c r="AA15" s="36"/>
      <c r="AB15" s="36"/>
      <c r="AC15" s="36"/>
      <c r="AD15" s="36"/>
      <c r="AE15" s="36"/>
    </row>
    <row r="16" spans="1:46" s="2" customFormat="1" ht="6.95" customHeight="1">
      <c r="A16" s="36"/>
      <c r="B16" s="39"/>
      <c r="C16" s="36"/>
      <c r="D16" s="36"/>
      <c r="E16" s="36"/>
      <c r="F16" s="36"/>
      <c r="G16" s="36"/>
      <c r="H16" s="36"/>
      <c r="I16" s="36"/>
      <c r="J16" s="36"/>
      <c r="K16" s="36"/>
      <c r="L16" s="53"/>
      <c r="S16" s="36"/>
      <c r="T16" s="36"/>
      <c r="U16" s="36"/>
      <c r="V16" s="36"/>
      <c r="W16" s="36"/>
      <c r="X16" s="36"/>
      <c r="Y16" s="36"/>
      <c r="Z16" s="36"/>
      <c r="AA16" s="36"/>
      <c r="AB16" s="36"/>
      <c r="AC16" s="36"/>
      <c r="AD16" s="36"/>
      <c r="AE16" s="36"/>
    </row>
    <row r="17" spans="1:31" s="2" customFormat="1" ht="12" customHeight="1">
      <c r="A17" s="36"/>
      <c r="B17" s="39"/>
      <c r="C17" s="36"/>
      <c r="D17" s="123" t="s">
        <v>34</v>
      </c>
      <c r="E17" s="36"/>
      <c r="F17" s="36"/>
      <c r="G17" s="36"/>
      <c r="H17" s="36"/>
      <c r="I17" s="123" t="s">
        <v>29</v>
      </c>
      <c r="J17" s="31" t="str">
        <f>'Rekapitulace stavby'!AN13</f>
        <v>Vyplň údaj</v>
      </c>
      <c r="K17" s="36"/>
      <c r="L17" s="53"/>
      <c r="S17" s="36"/>
      <c r="T17" s="36"/>
      <c r="U17" s="36"/>
      <c r="V17" s="36"/>
      <c r="W17" s="36"/>
      <c r="X17" s="36"/>
      <c r="Y17" s="36"/>
      <c r="Z17" s="36"/>
      <c r="AA17" s="36"/>
      <c r="AB17" s="36"/>
      <c r="AC17" s="36"/>
      <c r="AD17" s="36"/>
      <c r="AE17" s="36"/>
    </row>
    <row r="18" spans="1:31" s="2" customFormat="1" ht="18" customHeight="1">
      <c r="A18" s="36"/>
      <c r="B18" s="39"/>
      <c r="C18" s="36"/>
      <c r="D18" s="36"/>
      <c r="E18" s="333" t="str">
        <f>'Rekapitulace stavby'!E14</f>
        <v>Vyplň údaj</v>
      </c>
      <c r="F18" s="334"/>
      <c r="G18" s="334"/>
      <c r="H18" s="334"/>
      <c r="I18" s="123" t="s">
        <v>32</v>
      </c>
      <c r="J18" s="31" t="str">
        <f>'Rekapitulace stavby'!AN14</f>
        <v>Vyplň údaj</v>
      </c>
      <c r="K18" s="36"/>
      <c r="L18" s="53"/>
      <c r="S18" s="36"/>
      <c r="T18" s="36"/>
      <c r="U18" s="36"/>
      <c r="V18" s="36"/>
      <c r="W18" s="36"/>
      <c r="X18" s="36"/>
      <c r="Y18" s="36"/>
      <c r="Z18" s="36"/>
      <c r="AA18" s="36"/>
      <c r="AB18" s="36"/>
      <c r="AC18" s="36"/>
      <c r="AD18" s="36"/>
      <c r="AE18" s="36"/>
    </row>
    <row r="19" spans="1:31" s="2" customFormat="1" ht="6.95" customHeight="1">
      <c r="A19" s="36"/>
      <c r="B19" s="39"/>
      <c r="C19" s="36"/>
      <c r="D19" s="36"/>
      <c r="E19" s="36"/>
      <c r="F19" s="36"/>
      <c r="G19" s="36"/>
      <c r="H19" s="36"/>
      <c r="I19" s="36"/>
      <c r="J19" s="36"/>
      <c r="K19" s="36"/>
      <c r="L19" s="53"/>
      <c r="S19" s="36"/>
      <c r="T19" s="36"/>
      <c r="U19" s="36"/>
      <c r="V19" s="36"/>
      <c r="W19" s="36"/>
      <c r="X19" s="36"/>
      <c r="Y19" s="36"/>
      <c r="Z19" s="36"/>
      <c r="AA19" s="36"/>
      <c r="AB19" s="36"/>
      <c r="AC19" s="36"/>
      <c r="AD19" s="36"/>
      <c r="AE19" s="36"/>
    </row>
    <row r="20" spans="1:31" s="2" customFormat="1" ht="12" customHeight="1">
      <c r="A20" s="36"/>
      <c r="B20" s="39"/>
      <c r="C20" s="36"/>
      <c r="D20" s="123" t="s">
        <v>36</v>
      </c>
      <c r="E20" s="36"/>
      <c r="F20" s="36"/>
      <c r="G20" s="36"/>
      <c r="H20" s="36"/>
      <c r="I20" s="123" t="s">
        <v>29</v>
      </c>
      <c r="J20" s="124" t="s">
        <v>30</v>
      </c>
      <c r="K20" s="36"/>
      <c r="L20" s="53"/>
      <c r="S20" s="36"/>
      <c r="T20" s="36"/>
      <c r="U20" s="36"/>
      <c r="V20" s="36"/>
      <c r="W20" s="36"/>
      <c r="X20" s="36"/>
      <c r="Y20" s="36"/>
      <c r="Z20" s="36"/>
      <c r="AA20" s="36"/>
      <c r="AB20" s="36"/>
      <c r="AC20" s="36"/>
      <c r="AD20" s="36"/>
      <c r="AE20" s="36"/>
    </row>
    <row r="21" spans="1:31" s="2" customFormat="1" ht="18" customHeight="1">
      <c r="A21" s="36"/>
      <c r="B21" s="39"/>
      <c r="C21" s="36"/>
      <c r="D21" s="36"/>
      <c r="E21" s="124" t="s">
        <v>31</v>
      </c>
      <c r="F21" s="36"/>
      <c r="G21" s="36"/>
      <c r="H21" s="36"/>
      <c r="I21" s="123" t="s">
        <v>32</v>
      </c>
      <c r="J21" s="124" t="s">
        <v>33</v>
      </c>
      <c r="K21" s="36"/>
      <c r="L21" s="53"/>
      <c r="S21" s="36"/>
      <c r="T21" s="36"/>
      <c r="U21" s="36"/>
      <c r="V21" s="36"/>
      <c r="W21" s="36"/>
      <c r="X21" s="36"/>
      <c r="Y21" s="36"/>
      <c r="Z21" s="36"/>
      <c r="AA21" s="36"/>
      <c r="AB21" s="36"/>
      <c r="AC21" s="36"/>
      <c r="AD21" s="36"/>
      <c r="AE21" s="36"/>
    </row>
    <row r="22" spans="1:31" s="2" customFormat="1" ht="6.95" customHeight="1">
      <c r="A22" s="36"/>
      <c r="B22" s="39"/>
      <c r="C22" s="36"/>
      <c r="D22" s="36"/>
      <c r="E22" s="36"/>
      <c r="F22" s="36"/>
      <c r="G22" s="36"/>
      <c r="H22" s="36"/>
      <c r="I22" s="36"/>
      <c r="J22" s="36"/>
      <c r="K22" s="36"/>
      <c r="L22" s="53"/>
      <c r="S22" s="36"/>
      <c r="T22" s="36"/>
      <c r="U22" s="36"/>
      <c r="V22" s="36"/>
      <c r="W22" s="36"/>
      <c r="X22" s="36"/>
      <c r="Y22" s="36"/>
      <c r="Z22" s="36"/>
      <c r="AA22" s="36"/>
      <c r="AB22" s="36"/>
      <c r="AC22" s="36"/>
      <c r="AD22" s="36"/>
      <c r="AE22" s="36"/>
    </row>
    <row r="23" spans="1:31" s="2" customFormat="1" ht="12" customHeight="1">
      <c r="A23" s="36"/>
      <c r="B23" s="39"/>
      <c r="C23" s="36"/>
      <c r="D23" s="123" t="s">
        <v>38</v>
      </c>
      <c r="E23" s="36"/>
      <c r="F23" s="36"/>
      <c r="G23" s="36"/>
      <c r="H23" s="36"/>
      <c r="I23" s="123" t="s">
        <v>29</v>
      </c>
      <c r="J23" s="124" t="str">
        <f>IF('Rekapitulace stavby'!AN19="","",'Rekapitulace stavby'!AN19)</f>
        <v/>
      </c>
      <c r="K23" s="36"/>
      <c r="L23" s="53"/>
      <c r="S23" s="36"/>
      <c r="T23" s="36"/>
      <c r="U23" s="36"/>
      <c r="V23" s="36"/>
      <c r="W23" s="36"/>
      <c r="X23" s="36"/>
      <c r="Y23" s="36"/>
      <c r="Z23" s="36"/>
      <c r="AA23" s="36"/>
      <c r="AB23" s="36"/>
      <c r="AC23" s="36"/>
      <c r="AD23" s="36"/>
      <c r="AE23" s="36"/>
    </row>
    <row r="24" spans="1:31" s="2" customFormat="1" ht="18" customHeight="1">
      <c r="A24" s="36"/>
      <c r="B24" s="39"/>
      <c r="C24" s="36"/>
      <c r="D24" s="36"/>
      <c r="E24" s="124" t="str">
        <f>IF('Rekapitulace stavby'!E20="","",'Rekapitulace stavby'!E20)</f>
        <v xml:space="preserve"> </v>
      </c>
      <c r="F24" s="36"/>
      <c r="G24" s="36"/>
      <c r="H24" s="36"/>
      <c r="I24" s="123" t="s">
        <v>32</v>
      </c>
      <c r="J24" s="124" t="str">
        <f>IF('Rekapitulace stavby'!AN20="","",'Rekapitulace stavby'!AN20)</f>
        <v/>
      </c>
      <c r="K24" s="36"/>
      <c r="L24" s="53"/>
      <c r="S24" s="36"/>
      <c r="T24" s="36"/>
      <c r="U24" s="36"/>
      <c r="V24" s="36"/>
      <c r="W24" s="36"/>
      <c r="X24" s="36"/>
      <c r="Y24" s="36"/>
      <c r="Z24" s="36"/>
      <c r="AA24" s="36"/>
      <c r="AB24" s="36"/>
      <c r="AC24" s="36"/>
      <c r="AD24" s="36"/>
      <c r="AE24" s="36"/>
    </row>
    <row r="25" spans="1:31" s="2" customFormat="1" ht="6.95" customHeight="1">
      <c r="A25" s="36"/>
      <c r="B25" s="39"/>
      <c r="C25" s="36"/>
      <c r="D25" s="36"/>
      <c r="E25" s="36"/>
      <c r="F25" s="36"/>
      <c r="G25" s="36"/>
      <c r="H25" s="36"/>
      <c r="I25" s="36"/>
      <c r="J25" s="36"/>
      <c r="K25" s="36"/>
      <c r="L25" s="53"/>
      <c r="S25" s="36"/>
      <c r="T25" s="36"/>
      <c r="U25" s="36"/>
      <c r="V25" s="36"/>
      <c r="W25" s="36"/>
      <c r="X25" s="36"/>
      <c r="Y25" s="36"/>
      <c r="Z25" s="36"/>
      <c r="AA25" s="36"/>
      <c r="AB25" s="36"/>
      <c r="AC25" s="36"/>
      <c r="AD25" s="36"/>
      <c r="AE25" s="36"/>
    </row>
    <row r="26" spans="1:31" s="2" customFormat="1" ht="12" customHeight="1">
      <c r="A26" s="36"/>
      <c r="B26" s="39"/>
      <c r="C26" s="36"/>
      <c r="D26" s="123" t="s">
        <v>40</v>
      </c>
      <c r="E26" s="36"/>
      <c r="F26" s="36"/>
      <c r="G26" s="36"/>
      <c r="H26" s="36"/>
      <c r="I26" s="36"/>
      <c r="J26" s="36"/>
      <c r="K26" s="36"/>
      <c r="L26" s="53"/>
      <c r="S26" s="36"/>
      <c r="T26" s="36"/>
      <c r="U26" s="36"/>
      <c r="V26" s="36"/>
      <c r="W26" s="36"/>
      <c r="X26" s="36"/>
      <c r="Y26" s="36"/>
      <c r="Z26" s="36"/>
      <c r="AA26" s="36"/>
      <c r="AB26" s="36"/>
      <c r="AC26" s="36"/>
      <c r="AD26" s="36"/>
      <c r="AE26" s="36"/>
    </row>
    <row r="27" spans="1:31" s="8" customFormat="1" ht="71.25" customHeight="1">
      <c r="A27" s="126"/>
      <c r="B27" s="127"/>
      <c r="C27" s="126"/>
      <c r="D27" s="126"/>
      <c r="E27" s="335" t="s">
        <v>105</v>
      </c>
      <c r="F27" s="335"/>
      <c r="G27" s="335"/>
      <c r="H27" s="335"/>
      <c r="I27" s="126"/>
      <c r="J27" s="126"/>
      <c r="K27" s="126"/>
      <c r="L27" s="128"/>
      <c r="S27" s="126"/>
      <c r="T27" s="126"/>
      <c r="U27" s="126"/>
      <c r="V27" s="126"/>
      <c r="W27" s="126"/>
      <c r="X27" s="126"/>
      <c r="Y27" s="126"/>
      <c r="Z27" s="126"/>
      <c r="AA27" s="126"/>
      <c r="AB27" s="126"/>
      <c r="AC27" s="126"/>
      <c r="AD27" s="126"/>
      <c r="AE27" s="126"/>
    </row>
    <row r="28" spans="1:31" s="2" customFormat="1" ht="6.95" customHeight="1">
      <c r="A28" s="36"/>
      <c r="B28" s="39"/>
      <c r="C28" s="36"/>
      <c r="D28" s="36"/>
      <c r="E28" s="36"/>
      <c r="F28" s="36"/>
      <c r="G28" s="36"/>
      <c r="H28" s="36"/>
      <c r="I28" s="36"/>
      <c r="J28" s="36"/>
      <c r="K28" s="36"/>
      <c r="L28" s="53"/>
      <c r="S28" s="36"/>
      <c r="T28" s="36"/>
      <c r="U28" s="36"/>
      <c r="V28" s="36"/>
      <c r="W28" s="36"/>
      <c r="X28" s="36"/>
      <c r="Y28" s="36"/>
      <c r="Z28" s="36"/>
      <c r="AA28" s="36"/>
      <c r="AB28" s="36"/>
      <c r="AC28" s="36"/>
      <c r="AD28" s="36"/>
      <c r="AE28" s="36"/>
    </row>
    <row r="29" spans="1:31" s="2" customFormat="1" ht="6.95" customHeight="1">
      <c r="A29" s="36"/>
      <c r="B29" s="39"/>
      <c r="C29" s="36"/>
      <c r="D29" s="129"/>
      <c r="E29" s="129"/>
      <c r="F29" s="129"/>
      <c r="G29" s="129"/>
      <c r="H29" s="129"/>
      <c r="I29" s="129"/>
      <c r="J29" s="129"/>
      <c r="K29" s="129"/>
      <c r="L29" s="53"/>
      <c r="S29" s="36"/>
      <c r="T29" s="36"/>
      <c r="U29" s="36"/>
      <c r="V29" s="36"/>
      <c r="W29" s="36"/>
      <c r="X29" s="36"/>
      <c r="Y29" s="36"/>
      <c r="Z29" s="36"/>
      <c r="AA29" s="36"/>
      <c r="AB29" s="36"/>
      <c r="AC29" s="36"/>
      <c r="AD29" s="36"/>
      <c r="AE29" s="36"/>
    </row>
    <row r="30" spans="1:31" s="2" customFormat="1" ht="14.45" customHeight="1">
      <c r="A30" s="36"/>
      <c r="B30" s="39"/>
      <c r="C30" s="36"/>
      <c r="D30" s="124" t="s">
        <v>106</v>
      </c>
      <c r="E30" s="36"/>
      <c r="F30" s="36"/>
      <c r="G30" s="36"/>
      <c r="H30" s="36"/>
      <c r="I30" s="36"/>
      <c r="J30" s="130">
        <f>J96</f>
        <v>0</v>
      </c>
      <c r="K30" s="36"/>
      <c r="L30" s="53"/>
      <c r="S30" s="36"/>
      <c r="T30" s="36"/>
      <c r="U30" s="36"/>
      <c r="V30" s="36"/>
      <c r="W30" s="36"/>
      <c r="X30" s="36"/>
      <c r="Y30" s="36"/>
      <c r="Z30" s="36"/>
      <c r="AA30" s="36"/>
      <c r="AB30" s="36"/>
      <c r="AC30" s="36"/>
      <c r="AD30" s="36"/>
      <c r="AE30" s="36"/>
    </row>
    <row r="31" spans="1:31" s="2" customFormat="1" ht="14.45" customHeight="1">
      <c r="A31" s="36"/>
      <c r="B31" s="39"/>
      <c r="C31" s="36"/>
      <c r="D31" s="131" t="s">
        <v>96</v>
      </c>
      <c r="E31" s="36"/>
      <c r="F31" s="36"/>
      <c r="G31" s="36"/>
      <c r="H31" s="36"/>
      <c r="I31" s="36"/>
      <c r="J31" s="130">
        <f>J119</f>
        <v>0</v>
      </c>
      <c r="K31" s="36"/>
      <c r="L31" s="53"/>
      <c r="S31" s="36"/>
      <c r="T31" s="36"/>
      <c r="U31" s="36"/>
      <c r="V31" s="36"/>
      <c r="W31" s="36"/>
      <c r="X31" s="36"/>
      <c r="Y31" s="36"/>
      <c r="Z31" s="36"/>
      <c r="AA31" s="36"/>
      <c r="AB31" s="36"/>
      <c r="AC31" s="36"/>
      <c r="AD31" s="36"/>
      <c r="AE31" s="36"/>
    </row>
    <row r="32" spans="1:31" s="2" customFormat="1" ht="25.35" customHeight="1">
      <c r="A32" s="36"/>
      <c r="B32" s="39"/>
      <c r="C32" s="36"/>
      <c r="D32" s="132" t="s">
        <v>43</v>
      </c>
      <c r="E32" s="36"/>
      <c r="F32" s="36"/>
      <c r="G32" s="36"/>
      <c r="H32" s="36"/>
      <c r="I32" s="36"/>
      <c r="J32" s="133">
        <f>ROUND(J30 + J31, 2)</f>
        <v>0</v>
      </c>
      <c r="K32" s="36"/>
      <c r="L32" s="53"/>
      <c r="S32" s="36"/>
      <c r="T32" s="36"/>
      <c r="U32" s="36"/>
      <c r="V32" s="36"/>
      <c r="W32" s="36"/>
      <c r="X32" s="36"/>
      <c r="Y32" s="36"/>
      <c r="Z32" s="36"/>
      <c r="AA32" s="36"/>
      <c r="AB32" s="36"/>
      <c r="AC32" s="36"/>
      <c r="AD32" s="36"/>
      <c r="AE32" s="36"/>
    </row>
    <row r="33" spans="1:31" s="2" customFormat="1" ht="6.95" customHeight="1">
      <c r="A33" s="36"/>
      <c r="B33" s="39"/>
      <c r="C33" s="36"/>
      <c r="D33" s="129"/>
      <c r="E33" s="129"/>
      <c r="F33" s="129"/>
      <c r="G33" s="129"/>
      <c r="H33" s="129"/>
      <c r="I33" s="129"/>
      <c r="J33" s="129"/>
      <c r="K33" s="129"/>
      <c r="L33" s="53"/>
      <c r="S33" s="36"/>
      <c r="T33" s="36"/>
      <c r="U33" s="36"/>
      <c r="V33" s="36"/>
      <c r="W33" s="36"/>
      <c r="X33" s="36"/>
      <c r="Y33" s="36"/>
      <c r="Z33" s="36"/>
      <c r="AA33" s="36"/>
      <c r="AB33" s="36"/>
      <c r="AC33" s="36"/>
      <c r="AD33" s="36"/>
      <c r="AE33" s="36"/>
    </row>
    <row r="34" spans="1:31" s="2" customFormat="1" ht="14.45" customHeight="1">
      <c r="A34" s="36"/>
      <c r="B34" s="39"/>
      <c r="C34" s="36"/>
      <c r="D34" s="36"/>
      <c r="E34" s="36"/>
      <c r="F34" s="134" t="s">
        <v>45</v>
      </c>
      <c r="G34" s="36"/>
      <c r="H34" s="36"/>
      <c r="I34" s="134" t="s">
        <v>44</v>
      </c>
      <c r="J34" s="134" t="s">
        <v>46</v>
      </c>
      <c r="K34" s="36"/>
      <c r="L34" s="53"/>
      <c r="S34" s="36"/>
      <c r="T34" s="36"/>
      <c r="U34" s="36"/>
      <c r="V34" s="36"/>
      <c r="W34" s="36"/>
      <c r="X34" s="36"/>
      <c r="Y34" s="36"/>
      <c r="Z34" s="36"/>
      <c r="AA34" s="36"/>
      <c r="AB34" s="36"/>
      <c r="AC34" s="36"/>
      <c r="AD34" s="36"/>
      <c r="AE34" s="36"/>
    </row>
    <row r="35" spans="1:31" s="2" customFormat="1" ht="14.45" customHeight="1">
      <c r="A35" s="36"/>
      <c r="B35" s="39"/>
      <c r="C35" s="36"/>
      <c r="D35" s="135" t="s">
        <v>47</v>
      </c>
      <c r="E35" s="123" t="s">
        <v>48</v>
      </c>
      <c r="F35" s="136">
        <f>ROUND((SUM(BE119:BE126) + SUM(BE146:BE1702)),  2)</f>
        <v>0</v>
      </c>
      <c r="G35" s="36"/>
      <c r="H35" s="36"/>
      <c r="I35" s="137">
        <v>0.21</v>
      </c>
      <c r="J35" s="136">
        <f>ROUND(((SUM(BE119:BE126) + SUM(BE146:BE1702))*I35),  2)</f>
        <v>0</v>
      </c>
      <c r="K35" s="36"/>
      <c r="L35" s="53"/>
      <c r="S35" s="36"/>
      <c r="T35" s="36"/>
      <c r="U35" s="36"/>
      <c r="V35" s="36"/>
      <c r="W35" s="36"/>
      <c r="X35" s="36"/>
      <c r="Y35" s="36"/>
      <c r="Z35" s="36"/>
      <c r="AA35" s="36"/>
      <c r="AB35" s="36"/>
      <c r="AC35" s="36"/>
      <c r="AD35" s="36"/>
      <c r="AE35" s="36"/>
    </row>
    <row r="36" spans="1:31" s="2" customFormat="1" ht="14.45" customHeight="1">
      <c r="A36" s="36"/>
      <c r="B36" s="39"/>
      <c r="C36" s="36"/>
      <c r="D36" s="36"/>
      <c r="E36" s="123" t="s">
        <v>49</v>
      </c>
      <c r="F36" s="136">
        <f>ROUND((SUM(BF119:BF126) + SUM(BF146:BF1702)),  2)</f>
        <v>0</v>
      </c>
      <c r="G36" s="36"/>
      <c r="H36" s="36"/>
      <c r="I36" s="137">
        <v>0.12</v>
      </c>
      <c r="J36" s="136">
        <f>ROUND(((SUM(BF119:BF126) + SUM(BF146:BF1702))*I36),  2)</f>
        <v>0</v>
      </c>
      <c r="K36" s="36"/>
      <c r="L36" s="53"/>
      <c r="S36" s="36"/>
      <c r="T36" s="36"/>
      <c r="U36" s="36"/>
      <c r="V36" s="36"/>
      <c r="W36" s="36"/>
      <c r="X36" s="36"/>
      <c r="Y36" s="36"/>
      <c r="Z36" s="36"/>
      <c r="AA36" s="36"/>
      <c r="AB36" s="36"/>
      <c r="AC36" s="36"/>
      <c r="AD36" s="36"/>
      <c r="AE36" s="36"/>
    </row>
    <row r="37" spans="1:31" s="2" customFormat="1" ht="14.45" hidden="1" customHeight="1">
      <c r="A37" s="36"/>
      <c r="B37" s="39"/>
      <c r="C37" s="36"/>
      <c r="D37" s="36"/>
      <c r="E37" s="123" t="s">
        <v>50</v>
      </c>
      <c r="F37" s="136">
        <f>ROUND((SUM(BG119:BG126) + SUM(BG146:BG1702)),  2)</f>
        <v>0</v>
      </c>
      <c r="G37" s="36"/>
      <c r="H37" s="36"/>
      <c r="I37" s="137">
        <v>0.21</v>
      </c>
      <c r="J37" s="136">
        <f>0</f>
        <v>0</v>
      </c>
      <c r="K37" s="36"/>
      <c r="L37" s="53"/>
      <c r="S37" s="36"/>
      <c r="T37" s="36"/>
      <c r="U37" s="36"/>
      <c r="V37" s="36"/>
      <c r="W37" s="36"/>
      <c r="X37" s="36"/>
      <c r="Y37" s="36"/>
      <c r="Z37" s="36"/>
      <c r="AA37" s="36"/>
      <c r="AB37" s="36"/>
      <c r="AC37" s="36"/>
      <c r="AD37" s="36"/>
      <c r="AE37" s="36"/>
    </row>
    <row r="38" spans="1:31" s="2" customFormat="1" ht="14.45" hidden="1" customHeight="1">
      <c r="A38" s="36"/>
      <c r="B38" s="39"/>
      <c r="C38" s="36"/>
      <c r="D38" s="36"/>
      <c r="E38" s="123" t="s">
        <v>51</v>
      </c>
      <c r="F38" s="136">
        <f>ROUND((SUM(BH119:BH126) + SUM(BH146:BH1702)),  2)</f>
        <v>0</v>
      </c>
      <c r="G38" s="36"/>
      <c r="H38" s="36"/>
      <c r="I38" s="137">
        <v>0.12</v>
      </c>
      <c r="J38" s="136">
        <f>0</f>
        <v>0</v>
      </c>
      <c r="K38" s="36"/>
      <c r="L38" s="53"/>
      <c r="S38" s="36"/>
      <c r="T38" s="36"/>
      <c r="U38" s="36"/>
      <c r="V38" s="36"/>
      <c r="W38" s="36"/>
      <c r="X38" s="36"/>
      <c r="Y38" s="36"/>
      <c r="Z38" s="36"/>
      <c r="AA38" s="36"/>
      <c r="AB38" s="36"/>
      <c r="AC38" s="36"/>
      <c r="AD38" s="36"/>
      <c r="AE38" s="36"/>
    </row>
    <row r="39" spans="1:31" s="2" customFormat="1" ht="14.45" hidden="1" customHeight="1">
      <c r="A39" s="36"/>
      <c r="B39" s="39"/>
      <c r="C39" s="36"/>
      <c r="D39" s="36"/>
      <c r="E39" s="123" t="s">
        <v>52</v>
      </c>
      <c r="F39" s="136">
        <f>ROUND((SUM(BI119:BI126) + SUM(BI146:BI1702)),  2)</f>
        <v>0</v>
      </c>
      <c r="G39" s="36"/>
      <c r="H39" s="36"/>
      <c r="I39" s="137">
        <v>0</v>
      </c>
      <c r="J39" s="136">
        <f>0</f>
        <v>0</v>
      </c>
      <c r="K39" s="36"/>
      <c r="L39" s="53"/>
      <c r="S39" s="36"/>
      <c r="T39" s="36"/>
      <c r="U39" s="36"/>
      <c r="V39" s="36"/>
      <c r="W39" s="36"/>
      <c r="X39" s="36"/>
      <c r="Y39" s="36"/>
      <c r="Z39" s="36"/>
      <c r="AA39" s="36"/>
      <c r="AB39" s="36"/>
      <c r="AC39" s="36"/>
      <c r="AD39" s="36"/>
      <c r="AE39" s="36"/>
    </row>
    <row r="40" spans="1:31" s="2" customFormat="1" ht="6.95" customHeight="1">
      <c r="A40" s="36"/>
      <c r="B40" s="39"/>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2" customFormat="1" ht="25.35" customHeight="1">
      <c r="A41" s="36"/>
      <c r="B41" s="39"/>
      <c r="C41" s="138"/>
      <c r="D41" s="139" t="s">
        <v>53</v>
      </c>
      <c r="E41" s="140"/>
      <c r="F41" s="140"/>
      <c r="G41" s="141" t="s">
        <v>54</v>
      </c>
      <c r="H41" s="142" t="s">
        <v>55</v>
      </c>
      <c r="I41" s="140"/>
      <c r="J41" s="143">
        <f>SUM(J32:J39)</f>
        <v>0</v>
      </c>
      <c r="K41" s="144"/>
      <c r="L41" s="53"/>
      <c r="S41" s="36"/>
      <c r="T41" s="36"/>
      <c r="U41" s="36"/>
      <c r="V41" s="36"/>
      <c r="W41" s="36"/>
      <c r="X41" s="36"/>
      <c r="Y41" s="36"/>
      <c r="Z41" s="36"/>
      <c r="AA41" s="36"/>
      <c r="AB41" s="36"/>
      <c r="AC41" s="36"/>
      <c r="AD41" s="36"/>
      <c r="AE41" s="36"/>
    </row>
    <row r="42" spans="1:31" s="2" customFormat="1" ht="14.45" customHeight="1">
      <c r="A42" s="36"/>
      <c r="B42" s="39"/>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5" t="s">
        <v>56</v>
      </c>
      <c r="E50" s="146"/>
      <c r="F50" s="146"/>
      <c r="G50" s="145" t="s">
        <v>57</v>
      </c>
      <c r="H50" s="146"/>
      <c r="I50" s="146"/>
      <c r="J50" s="146"/>
      <c r="K50" s="146"/>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39"/>
      <c r="C61" s="36"/>
      <c r="D61" s="147" t="s">
        <v>58</v>
      </c>
      <c r="E61" s="148"/>
      <c r="F61" s="149" t="s">
        <v>59</v>
      </c>
      <c r="G61" s="147" t="s">
        <v>58</v>
      </c>
      <c r="H61" s="148"/>
      <c r="I61" s="148"/>
      <c r="J61" s="150" t="s">
        <v>59</v>
      </c>
      <c r="K61" s="148"/>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39"/>
      <c r="C65" s="36"/>
      <c r="D65" s="145" t="s">
        <v>60</v>
      </c>
      <c r="E65" s="151"/>
      <c r="F65" s="151"/>
      <c r="G65" s="145" t="s">
        <v>61</v>
      </c>
      <c r="H65" s="151"/>
      <c r="I65" s="151"/>
      <c r="J65" s="151"/>
      <c r="K65" s="151"/>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39"/>
      <c r="C76" s="36"/>
      <c r="D76" s="147" t="s">
        <v>58</v>
      </c>
      <c r="E76" s="148"/>
      <c r="F76" s="149" t="s">
        <v>59</v>
      </c>
      <c r="G76" s="147" t="s">
        <v>58</v>
      </c>
      <c r="H76" s="148"/>
      <c r="I76" s="148"/>
      <c r="J76" s="150" t="s">
        <v>59</v>
      </c>
      <c r="K76" s="148"/>
      <c r="L76" s="53"/>
      <c r="S76" s="36"/>
      <c r="T76" s="36"/>
      <c r="U76" s="36"/>
      <c r="V76" s="36"/>
      <c r="W76" s="36"/>
      <c r="X76" s="36"/>
      <c r="Y76" s="36"/>
      <c r="Z76" s="36"/>
      <c r="AA76" s="36"/>
      <c r="AB76" s="36"/>
      <c r="AC76" s="36"/>
      <c r="AD76" s="36"/>
      <c r="AE76" s="36"/>
    </row>
    <row r="77" spans="1:31" s="2" customFormat="1" ht="14.45" customHeight="1">
      <c r="A77" s="36"/>
      <c r="B77" s="152"/>
      <c r="C77" s="153"/>
      <c r="D77" s="153"/>
      <c r="E77" s="153"/>
      <c r="F77" s="153"/>
      <c r="G77" s="153"/>
      <c r="H77" s="153"/>
      <c r="I77" s="153"/>
      <c r="J77" s="153"/>
      <c r="K77" s="153"/>
      <c r="L77" s="53"/>
      <c r="S77" s="36"/>
      <c r="T77" s="36"/>
      <c r="U77" s="36"/>
      <c r="V77" s="36"/>
      <c r="W77" s="36"/>
      <c r="X77" s="36"/>
      <c r="Y77" s="36"/>
      <c r="Z77" s="36"/>
      <c r="AA77" s="36"/>
      <c r="AB77" s="36"/>
      <c r="AC77" s="36"/>
      <c r="AD77" s="36"/>
      <c r="AE77" s="36"/>
    </row>
    <row r="81" spans="1:47" s="2" customFormat="1" ht="6.95" hidden="1" customHeight="1">
      <c r="A81" s="36"/>
      <c r="B81" s="154"/>
      <c r="C81" s="155"/>
      <c r="D81" s="155"/>
      <c r="E81" s="155"/>
      <c r="F81" s="155"/>
      <c r="G81" s="155"/>
      <c r="H81" s="155"/>
      <c r="I81" s="155"/>
      <c r="J81" s="155"/>
      <c r="K81" s="155"/>
      <c r="L81" s="53"/>
      <c r="S81" s="36"/>
      <c r="T81" s="36"/>
      <c r="U81" s="36"/>
      <c r="V81" s="36"/>
      <c r="W81" s="36"/>
      <c r="X81" s="36"/>
      <c r="Y81" s="36"/>
      <c r="Z81" s="36"/>
      <c r="AA81" s="36"/>
      <c r="AB81" s="36"/>
      <c r="AC81" s="36"/>
      <c r="AD81" s="36"/>
      <c r="AE81" s="36"/>
    </row>
    <row r="82" spans="1:47" s="2" customFormat="1" ht="24.95" hidden="1" customHeight="1">
      <c r="A82" s="36"/>
      <c r="B82" s="37"/>
      <c r="C82" s="24" t="s">
        <v>107</v>
      </c>
      <c r="D82" s="38"/>
      <c r="E82" s="38"/>
      <c r="F82" s="38"/>
      <c r="G82" s="38"/>
      <c r="H82" s="38"/>
      <c r="I82" s="38"/>
      <c r="J82" s="38"/>
      <c r="K82" s="38"/>
      <c r="L82" s="53"/>
      <c r="S82" s="36"/>
      <c r="T82" s="36"/>
      <c r="U82" s="36"/>
      <c r="V82" s="36"/>
      <c r="W82" s="36"/>
      <c r="X82" s="36"/>
      <c r="Y82" s="36"/>
      <c r="Z82" s="36"/>
      <c r="AA82" s="36"/>
      <c r="AB82" s="36"/>
      <c r="AC82" s="36"/>
      <c r="AD82" s="36"/>
      <c r="AE82" s="36"/>
    </row>
    <row r="83" spans="1:47" s="2" customFormat="1" ht="6.95" hidden="1"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47" s="2" customFormat="1" ht="12" hidden="1"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47" s="2" customFormat="1" ht="16.5" hidden="1" customHeight="1">
      <c r="A85" s="36"/>
      <c r="B85" s="37"/>
      <c r="C85" s="38"/>
      <c r="D85" s="38"/>
      <c r="E85" s="336" t="str">
        <f>E7</f>
        <v>Opravy škod po povodni - Vodní 1</v>
      </c>
      <c r="F85" s="337"/>
      <c r="G85" s="337"/>
      <c r="H85" s="337"/>
      <c r="I85" s="38"/>
      <c r="J85" s="38"/>
      <c r="K85" s="38"/>
      <c r="L85" s="53"/>
      <c r="S85" s="36"/>
      <c r="T85" s="36"/>
      <c r="U85" s="36"/>
      <c r="V85" s="36"/>
      <c r="W85" s="36"/>
      <c r="X85" s="36"/>
      <c r="Y85" s="36"/>
      <c r="Z85" s="36"/>
      <c r="AA85" s="36"/>
      <c r="AB85" s="36"/>
      <c r="AC85" s="36"/>
      <c r="AD85" s="36"/>
      <c r="AE85" s="36"/>
    </row>
    <row r="86" spans="1:47" s="2" customFormat="1" ht="12" hidden="1" customHeight="1">
      <c r="A86" s="36"/>
      <c r="B86" s="37"/>
      <c r="C86" s="30" t="s">
        <v>103</v>
      </c>
      <c r="D86" s="38"/>
      <c r="E86" s="38"/>
      <c r="F86" s="38"/>
      <c r="G86" s="38"/>
      <c r="H86" s="38"/>
      <c r="I86" s="38"/>
      <c r="J86" s="38"/>
      <c r="K86" s="38"/>
      <c r="L86" s="53"/>
      <c r="S86" s="36"/>
      <c r="T86" s="36"/>
      <c r="U86" s="36"/>
      <c r="V86" s="36"/>
      <c r="W86" s="36"/>
      <c r="X86" s="36"/>
      <c r="Y86" s="36"/>
      <c r="Z86" s="36"/>
      <c r="AA86" s="36"/>
      <c r="AB86" s="36"/>
      <c r="AC86" s="36"/>
      <c r="AD86" s="36"/>
      <c r="AE86" s="36"/>
    </row>
    <row r="87" spans="1:47" s="2" customFormat="1" ht="16.5" hidden="1" customHeight="1">
      <c r="A87" s="36"/>
      <c r="B87" s="37"/>
      <c r="C87" s="38"/>
      <c r="D87" s="38"/>
      <c r="E87" s="282" t="str">
        <f>E9</f>
        <v>001 - I.NP</v>
      </c>
      <c r="F87" s="338"/>
      <c r="G87" s="338"/>
      <c r="H87" s="338"/>
      <c r="I87" s="38"/>
      <c r="J87" s="38"/>
      <c r="K87" s="38"/>
      <c r="L87" s="53"/>
      <c r="S87" s="36"/>
      <c r="T87" s="36"/>
      <c r="U87" s="36"/>
      <c r="V87" s="36"/>
      <c r="W87" s="36"/>
      <c r="X87" s="36"/>
      <c r="Y87" s="36"/>
      <c r="Z87" s="36"/>
      <c r="AA87" s="36"/>
      <c r="AB87" s="36"/>
      <c r="AC87" s="36"/>
      <c r="AD87" s="36"/>
      <c r="AE87" s="36"/>
    </row>
    <row r="88" spans="1:47" s="2" customFormat="1" ht="6.95" hidden="1" customHeight="1">
      <c r="A88" s="36"/>
      <c r="B88" s="37"/>
      <c r="C88" s="38"/>
      <c r="D88" s="38"/>
      <c r="E88" s="38"/>
      <c r="F88" s="38"/>
      <c r="G88" s="38"/>
      <c r="H88" s="38"/>
      <c r="I88" s="38"/>
      <c r="J88" s="38"/>
      <c r="K88" s="38"/>
      <c r="L88" s="53"/>
      <c r="S88" s="36"/>
      <c r="T88" s="36"/>
      <c r="U88" s="36"/>
      <c r="V88" s="36"/>
      <c r="W88" s="36"/>
      <c r="X88" s="36"/>
      <c r="Y88" s="36"/>
      <c r="Z88" s="36"/>
      <c r="AA88" s="36"/>
      <c r="AB88" s="36"/>
      <c r="AC88" s="36"/>
      <c r="AD88" s="36"/>
      <c r="AE88" s="36"/>
    </row>
    <row r="89" spans="1:47" s="2" customFormat="1" ht="12" hidden="1" customHeight="1">
      <c r="A89" s="36"/>
      <c r="B89" s="37"/>
      <c r="C89" s="30" t="s">
        <v>22</v>
      </c>
      <c r="D89" s="38"/>
      <c r="E89" s="38"/>
      <c r="F89" s="28" t="str">
        <f>F12</f>
        <v>Krnov</v>
      </c>
      <c r="G89" s="38"/>
      <c r="H89" s="38"/>
      <c r="I89" s="30" t="s">
        <v>24</v>
      </c>
      <c r="J89" s="68" t="str">
        <f>IF(J12="","",J12)</f>
        <v>21. 1. 2025</v>
      </c>
      <c r="K89" s="38"/>
      <c r="L89" s="53"/>
      <c r="S89" s="36"/>
      <c r="T89" s="36"/>
      <c r="U89" s="36"/>
      <c r="V89" s="36"/>
      <c r="W89" s="36"/>
      <c r="X89" s="36"/>
      <c r="Y89" s="36"/>
      <c r="Z89" s="36"/>
      <c r="AA89" s="36"/>
      <c r="AB89" s="36"/>
      <c r="AC89" s="36"/>
      <c r="AD89" s="36"/>
      <c r="AE89" s="36"/>
    </row>
    <row r="90" spans="1:47" s="2" customFormat="1" ht="6.95" hidden="1"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47" s="2" customFormat="1" ht="15.2" hidden="1" customHeight="1">
      <c r="A91" s="36"/>
      <c r="B91" s="37"/>
      <c r="C91" s="30" t="s">
        <v>28</v>
      </c>
      <c r="D91" s="38"/>
      <c r="E91" s="38"/>
      <c r="F91" s="28" t="str">
        <f>E15</f>
        <v>Město Krnov</v>
      </c>
      <c r="G91" s="38"/>
      <c r="H91" s="38"/>
      <c r="I91" s="30" t="s">
        <v>36</v>
      </c>
      <c r="J91" s="33" t="str">
        <f>E21</f>
        <v>Město Krnov</v>
      </c>
      <c r="K91" s="38"/>
      <c r="L91" s="53"/>
      <c r="S91" s="36"/>
      <c r="T91" s="36"/>
      <c r="U91" s="36"/>
      <c r="V91" s="36"/>
      <c r="W91" s="36"/>
      <c r="X91" s="36"/>
      <c r="Y91" s="36"/>
      <c r="Z91" s="36"/>
      <c r="AA91" s="36"/>
      <c r="AB91" s="36"/>
      <c r="AC91" s="36"/>
      <c r="AD91" s="36"/>
      <c r="AE91" s="36"/>
    </row>
    <row r="92" spans="1:47" s="2" customFormat="1" ht="15.2" hidden="1" customHeight="1">
      <c r="A92" s="36"/>
      <c r="B92" s="37"/>
      <c r="C92" s="30" t="s">
        <v>34</v>
      </c>
      <c r="D92" s="38"/>
      <c r="E92" s="38"/>
      <c r="F92" s="28" t="str">
        <f>IF(E18="","",E18)</f>
        <v>Vyplň údaj</v>
      </c>
      <c r="G92" s="38"/>
      <c r="H92" s="38"/>
      <c r="I92" s="30" t="s">
        <v>38</v>
      </c>
      <c r="J92" s="33" t="str">
        <f>E24</f>
        <v xml:space="preserve"> </v>
      </c>
      <c r="K92" s="38"/>
      <c r="L92" s="53"/>
      <c r="S92" s="36"/>
      <c r="T92" s="36"/>
      <c r="U92" s="36"/>
      <c r="V92" s="36"/>
      <c r="W92" s="36"/>
      <c r="X92" s="36"/>
      <c r="Y92" s="36"/>
      <c r="Z92" s="36"/>
      <c r="AA92" s="36"/>
      <c r="AB92" s="36"/>
      <c r="AC92" s="36"/>
      <c r="AD92" s="36"/>
      <c r="AE92" s="36"/>
    </row>
    <row r="93" spans="1:47" s="2" customFormat="1" ht="10.35" hidden="1" customHeight="1">
      <c r="A93" s="36"/>
      <c r="B93" s="37"/>
      <c r="C93" s="38"/>
      <c r="D93" s="38"/>
      <c r="E93" s="38"/>
      <c r="F93" s="38"/>
      <c r="G93" s="38"/>
      <c r="H93" s="38"/>
      <c r="I93" s="38"/>
      <c r="J93" s="38"/>
      <c r="K93" s="38"/>
      <c r="L93" s="53"/>
      <c r="S93" s="36"/>
      <c r="T93" s="36"/>
      <c r="U93" s="36"/>
      <c r="V93" s="36"/>
      <c r="W93" s="36"/>
      <c r="X93" s="36"/>
      <c r="Y93" s="36"/>
      <c r="Z93" s="36"/>
      <c r="AA93" s="36"/>
      <c r="AB93" s="36"/>
      <c r="AC93" s="36"/>
      <c r="AD93" s="36"/>
      <c r="AE93" s="36"/>
    </row>
    <row r="94" spans="1:47" s="2" customFormat="1" ht="29.25" hidden="1" customHeight="1">
      <c r="A94" s="36"/>
      <c r="B94" s="37"/>
      <c r="C94" s="156" t="s">
        <v>108</v>
      </c>
      <c r="D94" s="117"/>
      <c r="E94" s="117"/>
      <c r="F94" s="117"/>
      <c r="G94" s="117"/>
      <c r="H94" s="117"/>
      <c r="I94" s="117"/>
      <c r="J94" s="157" t="s">
        <v>109</v>
      </c>
      <c r="K94" s="117"/>
      <c r="L94" s="53"/>
      <c r="S94" s="36"/>
      <c r="T94" s="36"/>
      <c r="U94" s="36"/>
      <c r="V94" s="36"/>
      <c r="W94" s="36"/>
      <c r="X94" s="36"/>
      <c r="Y94" s="36"/>
      <c r="Z94" s="36"/>
      <c r="AA94" s="36"/>
      <c r="AB94" s="36"/>
      <c r="AC94" s="36"/>
      <c r="AD94" s="36"/>
      <c r="AE94" s="36"/>
    </row>
    <row r="95" spans="1:47" s="2" customFormat="1" ht="10.35" hidden="1"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47" s="2" customFormat="1" ht="22.9" hidden="1" customHeight="1">
      <c r="A96" s="36"/>
      <c r="B96" s="37"/>
      <c r="C96" s="158" t="s">
        <v>110</v>
      </c>
      <c r="D96" s="38"/>
      <c r="E96" s="38"/>
      <c r="F96" s="38"/>
      <c r="G96" s="38"/>
      <c r="H96" s="38"/>
      <c r="I96" s="38"/>
      <c r="J96" s="86">
        <f>J146</f>
        <v>0</v>
      </c>
      <c r="K96" s="38"/>
      <c r="L96" s="53"/>
      <c r="S96" s="36"/>
      <c r="T96" s="36"/>
      <c r="U96" s="36"/>
      <c r="V96" s="36"/>
      <c r="W96" s="36"/>
      <c r="X96" s="36"/>
      <c r="Y96" s="36"/>
      <c r="Z96" s="36"/>
      <c r="AA96" s="36"/>
      <c r="AB96" s="36"/>
      <c r="AC96" s="36"/>
      <c r="AD96" s="36"/>
      <c r="AE96" s="36"/>
      <c r="AU96" s="18" t="s">
        <v>111</v>
      </c>
    </row>
    <row r="97" spans="2:12" s="9" customFormat="1" ht="24.95" hidden="1" customHeight="1">
      <c r="B97" s="159"/>
      <c r="C97" s="160"/>
      <c r="D97" s="161" t="s">
        <v>112</v>
      </c>
      <c r="E97" s="162"/>
      <c r="F97" s="162"/>
      <c r="G97" s="162"/>
      <c r="H97" s="162"/>
      <c r="I97" s="162"/>
      <c r="J97" s="163">
        <f>J147</f>
        <v>0</v>
      </c>
      <c r="K97" s="160"/>
      <c r="L97" s="164"/>
    </row>
    <row r="98" spans="2:12" s="10" customFormat="1" ht="19.899999999999999" hidden="1" customHeight="1">
      <c r="B98" s="165"/>
      <c r="C98" s="166"/>
      <c r="D98" s="167" t="s">
        <v>113</v>
      </c>
      <c r="E98" s="168"/>
      <c r="F98" s="168"/>
      <c r="G98" s="168"/>
      <c r="H98" s="168"/>
      <c r="I98" s="168"/>
      <c r="J98" s="169">
        <f>J148</f>
        <v>0</v>
      </c>
      <c r="K98" s="166"/>
      <c r="L98" s="170"/>
    </row>
    <row r="99" spans="2:12" s="10" customFormat="1" ht="19.899999999999999" hidden="1" customHeight="1">
      <c r="B99" s="165"/>
      <c r="C99" s="166"/>
      <c r="D99" s="167" t="s">
        <v>114</v>
      </c>
      <c r="E99" s="168"/>
      <c r="F99" s="168"/>
      <c r="G99" s="168"/>
      <c r="H99" s="168"/>
      <c r="I99" s="168"/>
      <c r="J99" s="169">
        <f>J162</f>
        <v>0</v>
      </c>
      <c r="K99" s="166"/>
      <c r="L99" s="170"/>
    </row>
    <row r="100" spans="2:12" s="10" customFormat="1" ht="19.899999999999999" hidden="1" customHeight="1">
      <c r="B100" s="165"/>
      <c r="C100" s="166"/>
      <c r="D100" s="167" t="s">
        <v>115</v>
      </c>
      <c r="E100" s="168"/>
      <c r="F100" s="168"/>
      <c r="G100" s="168"/>
      <c r="H100" s="168"/>
      <c r="I100" s="168"/>
      <c r="J100" s="169">
        <f>J319</f>
        <v>0</v>
      </c>
      <c r="K100" s="166"/>
      <c r="L100" s="170"/>
    </row>
    <row r="101" spans="2:12" s="10" customFormat="1" ht="19.899999999999999" hidden="1" customHeight="1">
      <c r="B101" s="165"/>
      <c r="C101" s="166"/>
      <c r="D101" s="167" t="s">
        <v>116</v>
      </c>
      <c r="E101" s="168"/>
      <c r="F101" s="168"/>
      <c r="G101" s="168"/>
      <c r="H101" s="168"/>
      <c r="I101" s="168"/>
      <c r="J101" s="169">
        <f>J363</f>
        <v>0</v>
      </c>
      <c r="K101" s="166"/>
      <c r="L101" s="170"/>
    </row>
    <row r="102" spans="2:12" s="10" customFormat="1" ht="19.899999999999999" hidden="1" customHeight="1">
      <c r="B102" s="165"/>
      <c r="C102" s="166"/>
      <c r="D102" s="167" t="s">
        <v>117</v>
      </c>
      <c r="E102" s="168"/>
      <c r="F102" s="168"/>
      <c r="G102" s="168"/>
      <c r="H102" s="168"/>
      <c r="I102" s="168"/>
      <c r="J102" s="169">
        <f>J384</f>
        <v>0</v>
      </c>
      <c r="K102" s="166"/>
      <c r="L102" s="170"/>
    </row>
    <row r="103" spans="2:12" s="9" customFormat="1" ht="24.95" hidden="1" customHeight="1">
      <c r="B103" s="159"/>
      <c r="C103" s="160"/>
      <c r="D103" s="161" t="s">
        <v>118</v>
      </c>
      <c r="E103" s="162"/>
      <c r="F103" s="162"/>
      <c r="G103" s="162"/>
      <c r="H103" s="162"/>
      <c r="I103" s="162"/>
      <c r="J103" s="163">
        <f>J388</f>
        <v>0</v>
      </c>
      <c r="K103" s="160"/>
      <c r="L103" s="164"/>
    </row>
    <row r="104" spans="2:12" s="10" customFormat="1" ht="19.899999999999999" hidden="1" customHeight="1">
      <c r="B104" s="165"/>
      <c r="C104" s="166"/>
      <c r="D104" s="167" t="s">
        <v>119</v>
      </c>
      <c r="E104" s="168"/>
      <c r="F104" s="168"/>
      <c r="G104" s="168"/>
      <c r="H104" s="168"/>
      <c r="I104" s="168"/>
      <c r="J104" s="169">
        <f>J389</f>
        <v>0</v>
      </c>
      <c r="K104" s="166"/>
      <c r="L104" s="170"/>
    </row>
    <row r="105" spans="2:12" s="10" customFormat="1" ht="19.899999999999999" hidden="1" customHeight="1">
      <c r="B105" s="165"/>
      <c r="C105" s="166"/>
      <c r="D105" s="167" t="s">
        <v>120</v>
      </c>
      <c r="E105" s="168"/>
      <c r="F105" s="168"/>
      <c r="G105" s="168"/>
      <c r="H105" s="168"/>
      <c r="I105" s="168"/>
      <c r="J105" s="169">
        <f>J408</f>
        <v>0</v>
      </c>
      <c r="K105" s="166"/>
      <c r="L105" s="170"/>
    </row>
    <row r="106" spans="2:12" s="10" customFormat="1" ht="19.899999999999999" hidden="1" customHeight="1">
      <c r="B106" s="165"/>
      <c r="C106" s="166"/>
      <c r="D106" s="167" t="s">
        <v>121</v>
      </c>
      <c r="E106" s="168"/>
      <c r="F106" s="168"/>
      <c r="G106" s="168"/>
      <c r="H106" s="168"/>
      <c r="I106" s="168"/>
      <c r="J106" s="169">
        <f>J424</f>
        <v>0</v>
      </c>
      <c r="K106" s="166"/>
      <c r="L106" s="170"/>
    </row>
    <row r="107" spans="2:12" s="10" customFormat="1" ht="19.899999999999999" hidden="1" customHeight="1">
      <c r="B107" s="165"/>
      <c r="C107" s="166"/>
      <c r="D107" s="167" t="s">
        <v>122</v>
      </c>
      <c r="E107" s="168"/>
      <c r="F107" s="168"/>
      <c r="G107" s="168"/>
      <c r="H107" s="168"/>
      <c r="I107" s="168"/>
      <c r="J107" s="169">
        <f>J437</f>
        <v>0</v>
      </c>
      <c r="K107" s="166"/>
      <c r="L107" s="170"/>
    </row>
    <row r="108" spans="2:12" s="10" customFormat="1" ht="19.899999999999999" hidden="1" customHeight="1">
      <c r="B108" s="165"/>
      <c r="C108" s="166"/>
      <c r="D108" s="167" t="s">
        <v>123</v>
      </c>
      <c r="E108" s="168"/>
      <c r="F108" s="168"/>
      <c r="G108" s="168"/>
      <c r="H108" s="168"/>
      <c r="I108" s="168"/>
      <c r="J108" s="169">
        <f>J505</f>
        <v>0</v>
      </c>
      <c r="K108" s="166"/>
      <c r="L108" s="170"/>
    </row>
    <row r="109" spans="2:12" s="10" customFormat="1" ht="19.899999999999999" hidden="1" customHeight="1">
      <c r="B109" s="165"/>
      <c r="C109" s="166"/>
      <c r="D109" s="167" t="s">
        <v>124</v>
      </c>
      <c r="E109" s="168"/>
      <c r="F109" s="168"/>
      <c r="G109" s="168"/>
      <c r="H109" s="168"/>
      <c r="I109" s="168"/>
      <c r="J109" s="169">
        <f>J511</f>
        <v>0</v>
      </c>
      <c r="K109" s="166"/>
      <c r="L109" s="170"/>
    </row>
    <row r="110" spans="2:12" s="10" customFormat="1" ht="19.899999999999999" hidden="1" customHeight="1">
      <c r="B110" s="165"/>
      <c r="C110" s="166"/>
      <c r="D110" s="167" t="s">
        <v>125</v>
      </c>
      <c r="E110" s="168"/>
      <c r="F110" s="168"/>
      <c r="G110" s="168"/>
      <c r="H110" s="168"/>
      <c r="I110" s="168"/>
      <c r="J110" s="169">
        <f>J534</f>
        <v>0</v>
      </c>
      <c r="K110" s="166"/>
      <c r="L110" s="170"/>
    </row>
    <row r="111" spans="2:12" s="10" customFormat="1" ht="19.899999999999999" hidden="1" customHeight="1">
      <c r="B111" s="165"/>
      <c r="C111" s="166"/>
      <c r="D111" s="167" t="s">
        <v>126</v>
      </c>
      <c r="E111" s="168"/>
      <c r="F111" s="168"/>
      <c r="G111" s="168"/>
      <c r="H111" s="168"/>
      <c r="I111" s="168"/>
      <c r="J111" s="169">
        <f>J683</f>
        <v>0</v>
      </c>
      <c r="K111" s="166"/>
      <c r="L111" s="170"/>
    </row>
    <row r="112" spans="2:12" s="10" customFormat="1" ht="19.899999999999999" hidden="1" customHeight="1">
      <c r="B112" s="165"/>
      <c r="C112" s="166"/>
      <c r="D112" s="167" t="s">
        <v>127</v>
      </c>
      <c r="E112" s="168"/>
      <c r="F112" s="168"/>
      <c r="G112" s="168"/>
      <c r="H112" s="168"/>
      <c r="I112" s="168"/>
      <c r="J112" s="169">
        <f>J787</f>
        <v>0</v>
      </c>
      <c r="K112" s="166"/>
      <c r="L112" s="170"/>
    </row>
    <row r="113" spans="1:65" s="10" customFormat="1" ht="19.899999999999999" hidden="1" customHeight="1">
      <c r="B113" s="165"/>
      <c r="C113" s="166"/>
      <c r="D113" s="167" t="s">
        <v>128</v>
      </c>
      <c r="E113" s="168"/>
      <c r="F113" s="168"/>
      <c r="G113" s="168"/>
      <c r="H113" s="168"/>
      <c r="I113" s="168"/>
      <c r="J113" s="169">
        <f>J1216</f>
        <v>0</v>
      </c>
      <c r="K113" s="166"/>
      <c r="L113" s="170"/>
    </row>
    <row r="114" spans="1:65" s="10" customFormat="1" ht="19.899999999999999" hidden="1" customHeight="1">
      <c r="B114" s="165"/>
      <c r="C114" s="166"/>
      <c r="D114" s="167" t="s">
        <v>129</v>
      </c>
      <c r="E114" s="168"/>
      <c r="F114" s="168"/>
      <c r="G114" s="168"/>
      <c r="H114" s="168"/>
      <c r="I114" s="168"/>
      <c r="J114" s="169">
        <f>J1248</f>
        <v>0</v>
      </c>
      <c r="K114" s="166"/>
      <c r="L114" s="170"/>
    </row>
    <row r="115" spans="1:65" s="9" customFormat="1" ht="24.95" hidden="1" customHeight="1">
      <c r="B115" s="159"/>
      <c r="C115" s="160"/>
      <c r="D115" s="161" t="s">
        <v>130</v>
      </c>
      <c r="E115" s="162"/>
      <c r="F115" s="162"/>
      <c r="G115" s="162"/>
      <c r="H115" s="162"/>
      <c r="I115" s="162"/>
      <c r="J115" s="163">
        <f>J1680</f>
        <v>0</v>
      </c>
      <c r="K115" s="160"/>
      <c r="L115" s="164"/>
    </row>
    <row r="116" spans="1:65" s="9" customFormat="1" ht="24.95" hidden="1" customHeight="1">
      <c r="B116" s="159"/>
      <c r="C116" s="160"/>
      <c r="D116" s="161" t="s">
        <v>131</v>
      </c>
      <c r="E116" s="162"/>
      <c r="F116" s="162"/>
      <c r="G116" s="162"/>
      <c r="H116" s="162"/>
      <c r="I116" s="162"/>
      <c r="J116" s="163">
        <f>J1690</f>
        <v>0</v>
      </c>
      <c r="K116" s="160"/>
      <c r="L116" s="164"/>
    </row>
    <row r="117" spans="1:65" s="2" customFormat="1" ht="21.75" hidden="1" customHeight="1">
      <c r="A117" s="36"/>
      <c r="B117" s="37"/>
      <c r="C117" s="38"/>
      <c r="D117" s="38"/>
      <c r="E117" s="38"/>
      <c r="F117" s="38"/>
      <c r="G117" s="38"/>
      <c r="H117" s="38"/>
      <c r="I117" s="38"/>
      <c r="J117" s="38"/>
      <c r="K117" s="38"/>
      <c r="L117" s="53"/>
      <c r="S117" s="36"/>
      <c r="T117" s="36"/>
      <c r="U117" s="36"/>
      <c r="V117" s="36"/>
      <c r="W117" s="36"/>
      <c r="X117" s="36"/>
      <c r="Y117" s="36"/>
      <c r="Z117" s="36"/>
      <c r="AA117" s="36"/>
      <c r="AB117" s="36"/>
      <c r="AC117" s="36"/>
      <c r="AD117" s="36"/>
      <c r="AE117" s="36"/>
    </row>
    <row r="118" spans="1:65" s="2" customFormat="1" ht="6.95" hidden="1" customHeight="1">
      <c r="A118" s="36"/>
      <c r="B118" s="37"/>
      <c r="C118" s="38"/>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65" s="2" customFormat="1" ht="29.25" hidden="1" customHeight="1">
      <c r="A119" s="36"/>
      <c r="B119" s="37"/>
      <c r="C119" s="158" t="s">
        <v>132</v>
      </c>
      <c r="D119" s="38"/>
      <c r="E119" s="38"/>
      <c r="F119" s="38"/>
      <c r="G119" s="38"/>
      <c r="H119" s="38"/>
      <c r="I119" s="38"/>
      <c r="J119" s="171">
        <f>ROUND(J120 + J121 + J122 + J123 + J124 + J125,2)</f>
        <v>0</v>
      </c>
      <c r="K119" s="38"/>
      <c r="L119" s="53"/>
      <c r="N119" s="172" t="s">
        <v>47</v>
      </c>
      <c r="S119" s="36"/>
      <c r="T119" s="36"/>
      <c r="U119" s="36"/>
      <c r="V119" s="36"/>
      <c r="W119" s="36"/>
      <c r="X119" s="36"/>
      <c r="Y119" s="36"/>
      <c r="Z119" s="36"/>
      <c r="AA119" s="36"/>
      <c r="AB119" s="36"/>
      <c r="AC119" s="36"/>
      <c r="AD119" s="36"/>
      <c r="AE119" s="36"/>
    </row>
    <row r="120" spans="1:65" s="2" customFormat="1" ht="18" hidden="1" customHeight="1">
      <c r="A120" s="36"/>
      <c r="B120" s="37"/>
      <c r="C120" s="38"/>
      <c r="D120" s="304" t="s">
        <v>133</v>
      </c>
      <c r="E120" s="303"/>
      <c r="F120" s="303"/>
      <c r="G120" s="38"/>
      <c r="H120" s="38"/>
      <c r="I120" s="38"/>
      <c r="J120" s="108">
        <v>0</v>
      </c>
      <c r="K120" s="38"/>
      <c r="L120" s="173"/>
      <c r="M120" s="174"/>
      <c r="N120" s="175" t="s">
        <v>48</v>
      </c>
      <c r="O120" s="174"/>
      <c r="P120" s="174"/>
      <c r="Q120" s="174"/>
      <c r="R120" s="174"/>
      <c r="S120" s="176"/>
      <c r="T120" s="176"/>
      <c r="U120" s="176"/>
      <c r="V120" s="176"/>
      <c r="W120" s="176"/>
      <c r="X120" s="176"/>
      <c r="Y120" s="176"/>
      <c r="Z120" s="176"/>
      <c r="AA120" s="176"/>
      <c r="AB120" s="176"/>
      <c r="AC120" s="176"/>
      <c r="AD120" s="176"/>
      <c r="AE120" s="176"/>
      <c r="AF120" s="174"/>
      <c r="AG120" s="174"/>
      <c r="AH120" s="174"/>
      <c r="AI120" s="174"/>
      <c r="AJ120" s="174"/>
      <c r="AK120" s="174"/>
      <c r="AL120" s="174"/>
      <c r="AM120" s="174"/>
      <c r="AN120" s="174"/>
      <c r="AO120" s="174"/>
      <c r="AP120" s="174"/>
      <c r="AQ120" s="174"/>
      <c r="AR120" s="174"/>
      <c r="AS120" s="174"/>
      <c r="AT120" s="174"/>
      <c r="AU120" s="174"/>
      <c r="AV120" s="174"/>
      <c r="AW120" s="174"/>
      <c r="AX120" s="174"/>
      <c r="AY120" s="177" t="s">
        <v>134</v>
      </c>
      <c r="AZ120" s="174"/>
      <c r="BA120" s="174"/>
      <c r="BB120" s="174"/>
      <c r="BC120" s="174"/>
      <c r="BD120" s="174"/>
      <c r="BE120" s="178">
        <f t="shared" ref="BE120:BE125" si="0">IF(N120="základní",J120,0)</f>
        <v>0</v>
      </c>
      <c r="BF120" s="178">
        <f t="shared" ref="BF120:BF125" si="1">IF(N120="snížená",J120,0)</f>
        <v>0</v>
      </c>
      <c r="BG120" s="178">
        <f t="shared" ref="BG120:BG125" si="2">IF(N120="zákl. přenesená",J120,0)</f>
        <v>0</v>
      </c>
      <c r="BH120" s="178">
        <f t="shared" ref="BH120:BH125" si="3">IF(N120="sníž. přenesená",J120,0)</f>
        <v>0</v>
      </c>
      <c r="BI120" s="178">
        <f t="shared" ref="BI120:BI125" si="4">IF(N120="nulová",J120,0)</f>
        <v>0</v>
      </c>
      <c r="BJ120" s="177" t="s">
        <v>21</v>
      </c>
      <c r="BK120" s="174"/>
      <c r="BL120" s="174"/>
      <c r="BM120" s="174"/>
    </row>
    <row r="121" spans="1:65" s="2" customFormat="1" ht="18" hidden="1" customHeight="1">
      <c r="A121" s="36"/>
      <c r="B121" s="37"/>
      <c r="C121" s="38"/>
      <c r="D121" s="304" t="s">
        <v>135</v>
      </c>
      <c r="E121" s="303"/>
      <c r="F121" s="303"/>
      <c r="G121" s="38"/>
      <c r="H121" s="38"/>
      <c r="I121" s="38"/>
      <c r="J121" s="108">
        <v>0</v>
      </c>
      <c r="K121" s="38"/>
      <c r="L121" s="173"/>
      <c r="M121" s="174"/>
      <c r="N121" s="175" t="s">
        <v>48</v>
      </c>
      <c r="O121" s="174"/>
      <c r="P121" s="174"/>
      <c r="Q121" s="174"/>
      <c r="R121" s="174"/>
      <c r="S121" s="176"/>
      <c r="T121" s="176"/>
      <c r="U121" s="176"/>
      <c r="V121" s="176"/>
      <c r="W121" s="176"/>
      <c r="X121" s="176"/>
      <c r="Y121" s="176"/>
      <c r="Z121" s="176"/>
      <c r="AA121" s="176"/>
      <c r="AB121" s="176"/>
      <c r="AC121" s="176"/>
      <c r="AD121" s="176"/>
      <c r="AE121" s="176"/>
      <c r="AF121" s="174"/>
      <c r="AG121" s="174"/>
      <c r="AH121" s="174"/>
      <c r="AI121" s="174"/>
      <c r="AJ121" s="174"/>
      <c r="AK121" s="174"/>
      <c r="AL121" s="174"/>
      <c r="AM121" s="174"/>
      <c r="AN121" s="174"/>
      <c r="AO121" s="174"/>
      <c r="AP121" s="174"/>
      <c r="AQ121" s="174"/>
      <c r="AR121" s="174"/>
      <c r="AS121" s="174"/>
      <c r="AT121" s="174"/>
      <c r="AU121" s="174"/>
      <c r="AV121" s="174"/>
      <c r="AW121" s="174"/>
      <c r="AX121" s="174"/>
      <c r="AY121" s="177" t="s">
        <v>134</v>
      </c>
      <c r="AZ121" s="174"/>
      <c r="BA121" s="174"/>
      <c r="BB121" s="174"/>
      <c r="BC121" s="174"/>
      <c r="BD121" s="174"/>
      <c r="BE121" s="178">
        <f t="shared" si="0"/>
        <v>0</v>
      </c>
      <c r="BF121" s="178">
        <f t="shared" si="1"/>
        <v>0</v>
      </c>
      <c r="BG121" s="178">
        <f t="shared" si="2"/>
        <v>0</v>
      </c>
      <c r="BH121" s="178">
        <f t="shared" si="3"/>
        <v>0</v>
      </c>
      <c r="BI121" s="178">
        <f t="shared" si="4"/>
        <v>0</v>
      </c>
      <c r="BJ121" s="177" t="s">
        <v>21</v>
      </c>
      <c r="BK121" s="174"/>
      <c r="BL121" s="174"/>
      <c r="BM121" s="174"/>
    </row>
    <row r="122" spans="1:65" s="2" customFormat="1" ht="18" hidden="1" customHeight="1">
      <c r="A122" s="36"/>
      <c r="B122" s="37"/>
      <c r="C122" s="38"/>
      <c r="D122" s="304" t="s">
        <v>136</v>
      </c>
      <c r="E122" s="303"/>
      <c r="F122" s="303"/>
      <c r="G122" s="38"/>
      <c r="H122" s="38"/>
      <c r="I122" s="38"/>
      <c r="J122" s="108">
        <v>0</v>
      </c>
      <c r="K122" s="38"/>
      <c r="L122" s="173"/>
      <c r="M122" s="174"/>
      <c r="N122" s="175" t="s">
        <v>48</v>
      </c>
      <c r="O122" s="174"/>
      <c r="P122" s="174"/>
      <c r="Q122" s="174"/>
      <c r="R122" s="174"/>
      <c r="S122" s="176"/>
      <c r="T122" s="176"/>
      <c r="U122" s="176"/>
      <c r="V122" s="176"/>
      <c r="W122" s="176"/>
      <c r="X122" s="176"/>
      <c r="Y122" s="176"/>
      <c r="Z122" s="176"/>
      <c r="AA122" s="176"/>
      <c r="AB122" s="176"/>
      <c r="AC122" s="176"/>
      <c r="AD122" s="176"/>
      <c r="AE122" s="176"/>
      <c r="AF122" s="174"/>
      <c r="AG122" s="174"/>
      <c r="AH122" s="174"/>
      <c r="AI122" s="174"/>
      <c r="AJ122" s="174"/>
      <c r="AK122" s="174"/>
      <c r="AL122" s="174"/>
      <c r="AM122" s="174"/>
      <c r="AN122" s="174"/>
      <c r="AO122" s="174"/>
      <c r="AP122" s="174"/>
      <c r="AQ122" s="174"/>
      <c r="AR122" s="174"/>
      <c r="AS122" s="174"/>
      <c r="AT122" s="174"/>
      <c r="AU122" s="174"/>
      <c r="AV122" s="174"/>
      <c r="AW122" s="174"/>
      <c r="AX122" s="174"/>
      <c r="AY122" s="177" t="s">
        <v>134</v>
      </c>
      <c r="AZ122" s="174"/>
      <c r="BA122" s="174"/>
      <c r="BB122" s="174"/>
      <c r="BC122" s="174"/>
      <c r="BD122" s="174"/>
      <c r="BE122" s="178">
        <f t="shared" si="0"/>
        <v>0</v>
      </c>
      <c r="BF122" s="178">
        <f t="shared" si="1"/>
        <v>0</v>
      </c>
      <c r="BG122" s="178">
        <f t="shared" si="2"/>
        <v>0</v>
      </c>
      <c r="BH122" s="178">
        <f t="shared" si="3"/>
        <v>0</v>
      </c>
      <c r="BI122" s="178">
        <f t="shared" si="4"/>
        <v>0</v>
      </c>
      <c r="BJ122" s="177" t="s">
        <v>21</v>
      </c>
      <c r="BK122" s="174"/>
      <c r="BL122" s="174"/>
      <c r="BM122" s="174"/>
    </row>
    <row r="123" spans="1:65" s="2" customFormat="1" ht="18" hidden="1" customHeight="1">
      <c r="A123" s="36"/>
      <c r="B123" s="37"/>
      <c r="C123" s="38"/>
      <c r="D123" s="304" t="s">
        <v>137</v>
      </c>
      <c r="E123" s="303"/>
      <c r="F123" s="303"/>
      <c r="G123" s="38"/>
      <c r="H123" s="38"/>
      <c r="I123" s="38"/>
      <c r="J123" s="108">
        <v>0</v>
      </c>
      <c r="K123" s="38"/>
      <c r="L123" s="173"/>
      <c r="M123" s="174"/>
      <c r="N123" s="175" t="s">
        <v>48</v>
      </c>
      <c r="O123" s="174"/>
      <c r="P123" s="174"/>
      <c r="Q123" s="174"/>
      <c r="R123" s="174"/>
      <c r="S123" s="176"/>
      <c r="T123" s="176"/>
      <c r="U123" s="176"/>
      <c r="V123" s="176"/>
      <c r="W123" s="176"/>
      <c r="X123" s="176"/>
      <c r="Y123" s="176"/>
      <c r="Z123" s="176"/>
      <c r="AA123" s="176"/>
      <c r="AB123" s="176"/>
      <c r="AC123" s="176"/>
      <c r="AD123" s="176"/>
      <c r="AE123" s="176"/>
      <c r="AF123" s="174"/>
      <c r="AG123" s="174"/>
      <c r="AH123" s="174"/>
      <c r="AI123" s="174"/>
      <c r="AJ123" s="174"/>
      <c r="AK123" s="174"/>
      <c r="AL123" s="174"/>
      <c r="AM123" s="174"/>
      <c r="AN123" s="174"/>
      <c r="AO123" s="174"/>
      <c r="AP123" s="174"/>
      <c r="AQ123" s="174"/>
      <c r="AR123" s="174"/>
      <c r="AS123" s="174"/>
      <c r="AT123" s="174"/>
      <c r="AU123" s="174"/>
      <c r="AV123" s="174"/>
      <c r="AW123" s="174"/>
      <c r="AX123" s="174"/>
      <c r="AY123" s="177" t="s">
        <v>134</v>
      </c>
      <c r="AZ123" s="174"/>
      <c r="BA123" s="174"/>
      <c r="BB123" s="174"/>
      <c r="BC123" s="174"/>
      <c r="BD123" s="174"/>
      <c r="BE123" s="178">
        <f t="shared" si="0"/>
        <v>0</v>
      </c>
      <c r="BF123" s="178">
        <f t="shared" si="1"/>
        <v>0</v>
      </c>
      <c r="BG123" s="178">
        <f t="shared" si="2"/>
        <v>0</v>
      </c>
      <c r="BH123" s="178">
        <f t="shared" si="3"/>
        <v>0</v>
      </c>
      <c r="BI123" s="178">
        <f t="shared" si="4"/>
        <v>0</v>
      </c>
      <c r="BJ123" s="177" t="s">
        <v>21</v>
      </c>
      <c r="BK123" s="174"/>
      <c r="BL123" s="174"/>
      <c r="BM123" s="174"/>
    </row>
    <row r="124" spans="1:65" s="2" customFormat="1" ht="18" hidden="1" customHeight="1">
      <c r="A124" s="36"/>
      <c r="B124" s="37"/>
      <c r="C124" s="38"/>
      <c r="D124" s="304" t="s">
        <v>138</v>
      </c>
      <c r="E124" s="303"/>
      <c r="F124" s="303"/>
      <c r="G124" s="38"/>
      <c r="H124" s="38"/>
      <c r="I124" s="38"/>
      <c r="J124" s="108">
        <v>0</v>
      </c>
      <c r="K124" s="38"/>
      <c r="L124" s="173"/>
      <c r="M124" s="174"/>
      <c r="N124" s="175" t="s">
        <v>48</v>
      </c>
      <c r="O124" s="174"/>
      <c r="P124" s="174"/>
      <c r="Q124" s="174"/>
      <c r="R124" s="174"/>
      <c r="S124" s="176"/>
      <c r="T124" s="176"/>
      <c r="U124" s="176"/>
      <c r="V124" s="176"/>
      <c r="W124" s="176"/>
      <c r="X124" s="176"/>
      <c r="Y124" s="176"/>
      <c r="Z124" s="176"/>
      <c r="AA124" s="176"/>
      <c r="AB124" s="176"/>
      <c r="AC124" s="176"/>
      <c r="AD124" s="176"/>
      <c r="AE124" s="176"/>
      <c r="AF124" s="174"/>
      <c r="AG124" s="174"/>
      <c r="AH124" s="174"/>
      <c r="AI124" s="174"/>
      <c r="AJ124" s="174"/>
      <c r="AK124" s="174"/>
      <c r="AL124" s="174"/>
      <c r="AM124" s="174"/>
      <c r="AN124" s="174"/>
      <c r="AO124" s="174"/>
      <c r="AP124" s="174"/>
      <c r="AQ124" s="174"/>
      <c r="AR124" s="174"/>
      <c r="AS124" s="174"/>
      <c r="AT124" s="174"/>
      <c r="AU124" s="174"/>
      <c r="AV124" s="174"/>
      <c r="AW124" s="174"/>
      <c r="AX124" s="174"/>
      <c r="AY124" s="177" t="s">
        <v>134</v>
      </c>
      <c r="AZ124" s="174"/>
      <c r="BA124" s="174"/>
      <c r="BB124" s="174"/>
      <c r="BC124" s="174"/>
      <c r="BD124" s="174"/>
      <c r="BE124" s="178">
        <f t="shared" si="0"/>
        <v>0</v>
      </c>
      <c r="BF124" s="178">
        <f t="shared" si="1"/>
        <v>0</v>
      </c>
      <c r="BG124" s="178">
        <f t="shared" si="2"/>
        <v>0</v>
      </c>
      <c r="BH124" s="178">
        <f t="shared" si="3"/>
        <v>0</v>
      </c>
      <c r="BI124" s="178">
        <f t="shared" si="4"/>
        <v>0</v>
      </c>
      <c r="BJ124" s="177" t="s">
        <v>21</v>
      </c>
      <c r="BK124" s="174"/>
      <c r="BL124" s="174"/>
      <c r="BM124" s="174"/>
    </row>
    <row r="125" spans="1:65" s="2" customFormat="1" ht="18" hidden="1" customHeight="1">
      <c r="A125" s="36"/>
      <c r="B125" s="37"/>
      <c r="C125" s="38"/>
      <c r="D125" s="107" t="s">
        <v>139</v>
      </c>
      <c r="E125" s="38"/>
      <c r="F125" s="38"/>
      <c r="G125" s="38"/>
      <c r="H125" s="38"/>
      <c r="I125" s="38"/>
      <c r="J125" s="108">
        <f>ROUND(J30*T125,2)</f>
        <v>0</v>
      </c>
      <c r="K125" s="38"/>
      <c r="L125" s="173"/>
      <c r="M125" s="174"/>
      <c r="N125" s="175" t="s">
        <v>48</v>
      </c>
      <c r="O125" s="174"/>
      <c r="P125" s="174"/>
      <c r="Q125" s="174"/>
      <c r="R125" s="174"/>
      <c r="S125" s="176"/>
      <c r="T125" s="176"/>
      <c r="U125" s="176"/>
      <c r="V125" s="176"/>
      <c r="W125" s="176"/>
      <c r="X125" s="176"/>
      <c r="Y125" s="176"/>
      <c r="Z125" s="176"/>
      <c r="AA125" s="176"/>
      <c r="AB125" s="176"/>
      <c r="AC125" s="176"/>
      <c r="AD125" s="176"/>
      <c r="AE125" s="176"/>
      <c r="AF125" s="174"/>
      <c r="AG125" s="174"/>
      <c r="AH125" s="174"/>
      <c r="AI125" s="174"/>
      <c r="AJ125" s="174"/>
      <c r="AK125" s="174"/>
      <c r="AL125" s="174"/>
      <c r="AM125" s="174"/>
      <c r="AN125" s="174"/>
      <c r="AO125" s="174"/>
      <c r="AP125" s="174"/>
      <c r="AQ125" s="174"/>
      <c r="AR125" s="174"/>
      <c r="AS125" s="174"/>
      <c r="AT125" s="174"/>
      <c r="AU125" s="174"/>
      <c r="AV125" s="174"/>
      <c r="AW125" s="174"/>
      <c r="AX125" s="174"/>
      <c r="AY125" s="177" t="s">
        <v>140</v>
      </c>
      <c r="AZ125" s="174"/>
      <c r="BA125" s="174"/>
      <c r="BB125" s="174"/>
      <c r="BC125" s="174"/>
      <c r="BD125" s="174"/>
      <c r="BE125" s="178">
        <f t="shared" si="0"/>
        <v>0</v>
      </c>
      <c r="BF125" s="178">
        <f t="shared" si="1"/>
        <v>0</v>
      </c>
      <c r="BG125" s="178">
        <f t="shared" si="2"/>
        <v>0</v>
      </c>
      <c r="BH125" s="178">
        <f t="shared" si="3"/>
        <v>0</v>
      </c>
      <c r="BI125" s="178">
        <f t="shared" si="4"/>
        <v>0</v>
      </c>
      <c r="BJ125" s="177" t="s">
        <v>21</v>
      </c>
      <c r="BK125" s="174"/>
      <c r="BL125" s="174"/>
      <c r="BM125" s="174"/>
    </row>
    <row r="126" spans="1:65" s="2" customFormat="1" ht="11.25" hidden="1">
      <c r="A126" s="36"/>
      <c r="B126" s="37"/>
      <c r="C126" s="38"/>
      <c r="D126" s="38"/>
      <c r="E126" s="38"/>
      <c r="F126" s="38"/>
      <c r="G126" s="38"/>
      <c r="H126" s="38"/>
      <c r="I126" s="38"/>
      <c r="J126" s="38"/>
      <c r="K126" s="38"/>
      <c r="L126" s="53"/>
      <c r="S126" s="36"/>
      <c r="T126" s="36"/>
      <c r="U126" s="36"/>
      <c r="V126" s="36"/>
      <c r="W126" s="36"/>
      <c r="X126" s="36"/>
      <c r="Y126" s="36"/>
      <c r="Z126" s="36"/>
      <c r="AA126" s="36"/>
      <c r="AB126" s="36"/>
      <c r="AC126" s="36"/>
      <c r="AD126" s="36"/>
      <c r="AE126" s="36"/>
    </row>
    <row r="127" spans="1:65" s="2" customFormat="1" ht="29.25" hidden="1" customHeight="1">
      <c r="A127" s="36"/>
      <c r="B127" s="37"/>
      <c r="C127" s="116" t="s">
        <v>101</v>
      </c>
      <c r="D127" s="117"/>
      <c r="E127" s="117"/>
      <c r="F127" s="117"/>
      <c r="G127" s="117"/>
      <c r="H127" s="117"/>
      <c r="I127" s="117"/>
      <c r="J127" s="118">
        <f>ROUND(J96+J119,2)</f>
        <v>0</v>
      </c>
      <c r="K127" s="117"/>
      <c r="L127" s="53"/>
      <c r="S127" s="36"/>
      <c r="T127" s="36"/>
      <c r="U127" s="36"/>
      <c r="V127" s="36"/>
      <c r="W127" s="36"/>
      <c r="X127" s="36"/>
      <c r="Y127" s="36"/>
      <c r="Z127" s="36"/>
      <c r="AA127" s="36"/>
      <c r="AB127" s="36"/>
      <c r="AC127" s="36"/>
      <c r="AD127" s="36"/>
      <c r="AE127" s="36"/>
    </row>
    <row r="128" spans="1:65" s="2" customFormat="1" ht="6.95" hidden="1" customHeight="1">
      <c r="A128" s="36"/>
      <c r="B128" s="56"/>
      <c r="C128" s="57"/>
      <c r="D128" s="57"/>
      <c r="E128" s="57"/>
      <c r="F128" s="57"/>
      <c r="G128" s="57"/>
      <c r="H128" s="57"/>
      <c r="I128" s="57"/>
      <c r="J128" s="57"/>
      <c r="K128" s="57"/>
      <c r="L128" s="53"/>
      <c r="S128" s="36"/>
      <c r="T128" s="36"/>
      <c r="U128" s="36"/>
      <c r="V128" s="36"/>
      <c r="W128" s="36"/>
      <c r="X128" s="36"/>
      <c r="Y128" s="36"/>
      <c r="Z128" s="36"/>
      <c r="AA128" s="36"/>
      <c r="AB128" s="36"/>
      <c r="AC128" s="36"/>
      <c r="AD128" s="36"/>
      <c r="AE128" s="36"/>
    </row>
    <row r="129" spans="1:31" ht="11.25" hidden="1"/>
    <row r="130" spans="1:31" ht="11.25" hidden="1"/>
    <row r="131" spans="1:31" ht="11.25" hidden="1"/>
    <row r="132" spans="1:31" s="2" customFormat="1" ht="6.95" customHeight="1">
      <c r="A132" s="36"/>
      <c r="B132" s="58"/>
      <c r="C132" s="59"/>
      <c r="D132" s="59"/>
      <c r="E132" s="59"/>
      <c r="F132" s="59"/>
      <c r="G132" s="59"/>
      <c r="H132" s="59"/>
      <c r="I132" s="59"/>
      <c r="J132" s="59"/>
      <c r="K132" s="59"/>
      <c r="L132" s="53"/>
      <c r="S132" s="36"/>
      <c r="T132" s="36"/>
      <c r="U132" s="36"/>
      <c r="V132" s="36"/>
      <c r="W132" s="36"/>
      <c r="X132" s="36"/>
      <c r="Y132" s="36"/>
      <c r="Z132" s="36"/>
      <c r="AA132" s="36"/>
      <c r="AB132" s="36"/>
      <c r="AC132" s="36"/>
      <c r="AD132" s="36"/>
      <c r="AE132" s="36"/>
    </row>
    <row r="133" spans="1:31" s="2" customFormat="1" ht="24.95" customHeight="1">
      <c r="A133" s="36"/>
      <c r="B133" s="37"/>
      <c r="C133" s="24" t="s">
        <v>141</v>
      </c>
      <c r="D133" s="38"/>
      <c r="E133" s="38"/>
      <c r="F133" s="38"/>
      <c r="G133" s="38"/>
      <c r="H133" s="38"/>
      <c r="I133" s="38"/>
      <c r="J133" s="38"/>
      <c r="K133" s="38"/>
      <c r="L133" s="53"/>
      <c r="S133" s="36"/>
      <c r="T133" s="36"/>
      <c r="U133" s="36"/>
      <c r="V133" s="36"/>
      <c r="W133" s="36"/>
      <c r="X133" s="36"/>
      <c r="Y133" s="36"/>
      <c r="Z133" s="36"/>
      <c r="AA133" s="36"/>
      <c r="AB133" s="36"/>
      <c r="AC133" s="36"/>
      <c r="AD133" s="36"/>
      <c r="AE133" s="36"/>
    </row>
    <row r="134" spans="1:31" s="2" customFormat="1" ht="6.95" customHeight="1">
      <c r="A134" s="36"/>
      <c r="B134" s="37"/>
      <c r="C134" s="38"/>
      <c r="D134" s="38"/>
      <c r="E134" s="38"/>
      <c r="F134" s="38"/>
      <c r="G134" s="38"/>
      <c r="H134" s="38"/>
      <c r="I134" s="38"/>
      <c r="J134" s="38"/>
      <c r="K134" s="38"/>
      <c r="L134" s="53"/>
      <c r="S134" s="36"/>
      <c r="T134" s="36"/>
      <c r="U134" s="36"/>
      <c r="V134" s="36"/>
      <c r="W134" s="36"/>
      <c r="X134" s="36"/>
      <c r="Y134" s="36"/>
      <c r="Z134" s="36"/>
      <c r="AA134" s="36"/>
      <c r="AB134" s="36"/>
      <c r="AC134" s="36"/>
      <c r="AD134" s="36"/>
      <c r="AE134" s="36"/>
    </row>
    <row r="135" spans="1:31" s="2" customFormat="1" ht="12" customHeight="1">
      <c r="A135" s="36"/>
      <c r="B135" s="37"/>
      <c r="C135" s="30" t="s">
        <v>16</v>
      </c>
      <c r="D135" s="38"/>
      <c r="E135" s="38"/>
      <c r="F135" s="38"/>
      <c r="G135" s="38"/>
      <c r="H135" s="38"/>
      <c r="I135" s="38"/>
      <c r="J135" s="38"/>
      <c r="K135" s="38"/>
      <c r="L135" s="53"/>
      <c r="S135" s="36"/>
      <c r="T135" s="36"/>
      <c r="U135" s="36"/>
      <c r="V135" s="36"/>
      <c r="W135" s="36"/>
      <c r="X135" s="36"/>
      <c r="Y135" s="36"/>
      <c r="Z135" s="36"/>
      <c r="AA135" s="36"/>
      <c r="AB135" s="36"/>
      <c r="AC135" s="36"/>
      <c r="AD135" s="36"/>
      <c r="AE135" s="36"/>
    </row>
    <row r="136" spans="1:31" s="2" customFormat="1" ht="16.5" customHeight="1">
      <c r="A136" s="36"/>
      <c r="B136" s="37"/>
      <c r="C136" s="38"/>
      <c r="D136" s="38"/>
      <c r="E136" s="336" t="str">
        <f>E7</f>
        <v>Opravy škod po povodni - Vodní 1</v>
      </c>
      <c r="F136" s="337"/>
      <c r="G136" s="337"/>
      <c r="H136" s="337"/>
      <c r="I136" s="38"/>
      <c r="J136" s="38"/>
      <c r="K136" s="38"/>
      <c r="L136" s="53"/>
      <c r="S136" s="36"/>
      <c r="T136" s="36"/>
      <c r="U136" s="36"/>
      <c r="V136" s="36"/>
      <c r="W136" s="36"/>
      <c r="X136" s="36"/>
      <c r="Y136" s="36"/>
      <c r="Z136" s="36"/>
      <c r="AA136" s="36"/>
      <c r="AB136" s="36"/>
      <c r="AC136" s="36"/>
      <c r="AD136" s="36"/>
      <c r="AE136" s="36"/>
    </row>
    <row r="137" spans="1:31" s="2" customFormat="1" ht="12" customHeight="1">
      <c r="A137" s="36"/>
      <c r="B137" s="37"/>
      <c r="C137" s="30" t="s">
        <v>103</v>
      </c>
      <c r="D137" s="38"/>
      <c r="E137" s="38"/>
      <c r="F137" s="38"/>
      <c r="G137" s="38"/>
      <c r="H137" s="38"/>
      <c r="I137" s="38"/>
      <c r="J137" s="38"/>
      <c r="K137" s="38"/>
      <c r="L137" s="53"/>
      <c r="S137" s="36"/>
      <c r="T137" s="36"/>
      <c r="U137" s="36"/>
      <c r="V137" s="36"/>
      <c r="W137" s="36"/>
      <c r="X137" s="36"/>
      <c r="Y137" s="36"/>
      <c r="Z137" s="36"/>
      <c r="AA137" s="36"/>
      <c r="AB137" s="36"/>
      <c r="AC137" s="36"/>
      <c r="AD137" s="36"/>
      <c r="AE137" s="36"/>
    </row>
    <row r="138" spans="1:31" s="2" customFormat="1" ht="16.5" customHeight="1">
      <c r="A138" s="36"/>
      <c r="B138" s="37"/>
      <c r="C138" s="38"/>
      <c r="D138" s="38"/>
      <c r="E138" s="282" t="str">
        <f>E9</f>
        <v>001 - I.NP</v>
      </c>
      <c r="F138" s="338"/>
      <c r="G138" s="338"/>
      <c r="H138" s="338"/>
      <c r="I138" s="38"/>
      <c r="J138" s="38"/>
      <c r="K138" s="38"/>
      <c r="L138" s="53"/>
      <c r="S138" s="36"/>
      <c r="T138" s="36"/>
      <c r="U138" s="36"/>
      <c r="V138" s="36"/>
      <c r="W138" s="36"/>
      <c r="X138" s="36"/>
      <c r="Y138" s="36"/>
      <c r="Z138" s="36"/>
      <c r="AA138" s="36"/>
      <c r="AB138" s="36"/>
      <c r="AC138" s="36"/>
      <c r="AD138" s="36"/>
      <c r="AE138" s="36"/>
    </row>
    <row r="139" spans="1:31" s="2" customFormat="1" ht="6.95" customHeight="1">
      <c r="A139" s="36"/>
      <c r="B139" s="37"/>
      <c r="C139" s="38"/>
      <c r="D139" s="38"/>
      <c r="E139" s="38"/>
      <c r="F139" s="38"/>
      <c r="G139" s="38"/>
      <c r="H139" s="38"/>
      <c r="I139" s="38"/>
      <c r="J139" s="38"/>
      <c r="K139" s="38"/>
      <c r="L139" s="53"/>
      <c r="S139" s="36"/>
      <c r="T139" s="36"/>
      <c r="U139" s="36"/>
      <c r="V139" s="36"/>
      <c r="W139" s="36"/>
      <c r="X139" s="36"/>
      <c r="Y139" s="36"/>
      <c r="Z139" s="36"/>
      <c r="AA139" s="36"/>
      <c r="AB139" s="36"/>
      <c r="AC139" s="36"/>
      <c r="AD139" s="36"/>
      <c r="AE139" s="36"/>
    </row>
    <row r="140" spans="1:31" s="2" customFormat="1" ht="12" customHeight="1">
      <c r="A140" s="36"/>
      <c r="B140" s="37"/>
      <c r="C140" s="30" t="s">
        <v>22</v>
      </c>
      <c r="D140" s="38"/>
      <c r="E140" s="38"/>
      <c r="F140" s="28" t="str">
        <f>F12</f>
        <v>Krnov</v>
      </c>
      <c r="G140" s="38"/>
      <c r="H140" s="38"/>
      <c r="I140" s="30" t="s">
        <v>24</v>
      </c>
      <c r="J140" s="68" t="str">
        <f>IF(J12="","",J12)</f>
        <v>21. 1. 2025</v>
      </c>
      <c r="K140" s="38"/>
      <c r="L140" s="53"/>
      <c r="S140" s="36"/>
      <c r="T140" s="36"/>
      <c r="U140" s="36"/>
      <c r="V140" s="36"/>
      <c r="W140" s="36"/>
      <c r="X140" s="36"/>
      <c r="Y140" s="36"/>
      <c r="Z140" s="36"/>
      <c r="AA140" s="36"/>
      <c r="AB140" s="36"/>
      <c r="AC140" s="36"/>
      <c r="AD140" s="36"/>
      <c r="AE140" s="36"/>
    </row>
    <row r="141" spans="1:31" s="2" customFormat="1" ht="6.95" customHeight="1">
      <c r="A141" s="36"/>
      <c r="B141" s="37"/>
      <c r="C141" s="38"/>
      <c r="D141" s="38"/>
      <c r="E141" s="38"/>
      <c r="F141" s="38"/>
      <c r="G141" s="38"/>
      <c r="H141" s="38"/>
      <c r="I141" s="38"/>
      <c r="J141" s="38"/>
      <c r="K141" s="38"/>
      <c r="L141" s="53"/>
      <c r="S141" s="36"/>
      <c r="T141" s="36"/>
      <c r="U141" s="36"/>
      <c r="V141" s="36"/>
      <c r="W141" s="36"/>
      <c r="X141" s="36"/>
      <c r="Y141" s="36"/>
      <c r="Z141" s="36"/>
      <c r="AA141" s="36"/>
      <c r="AB141" s="36"/>
      <c r="AC141" s="36"/>
      <c r="AD141" s="36"/>
      <c r="AE141" s="36"/>
    </row>
    <row r="142" spans="1:31" s="2" customFormat="1" ht="15.2" customHeight="1">
      <c r="A142" s="36"/>
      <c r="B142" s="37"/>
      <c r="C142" s="30" t="s">
        <v>28</v>
      </c>
      <c r="D142" s="38"/>
      <c r="E142" s="38"/>
      <c r="F142" s="28" t="str">
        <f>E15</f>
        <v>Město Krnov</v>
      </c>
      <c r="G142" s="38"/>
      <c r="H142" s="38"/>
      <c r="I142" s="30" t="s">
        <v>36</v>
      </c>
      <c r="J142" s="33" t="str">
        <f>E21</f>
        <v>Město Krnov</v>
      </c>
      <c r="K142" s="38"/>
      <c r="L142" s="53"/>
      <c r="S142" s="36"/>
      <c r="T142" s="36"/>
      <c r="U142" s="36"/>
      <c r="V142" s="36"/>
      <c r="W142" s="36"/>
      <c r="X142" s="36"/>
      <c r="Y142" s="36"/>
      <c r="Z142" s="36"/>
      <c r="AA142" s="36"/>
      <c r="AB142" s="36"/>
      <c r="AC142" s="36"/>
      <c r="AD142" s="36"/>
      <c r="AE142" s="36"/>
    </row>
    <row r="143" spans="1:31" s="2" customFormat="1" ht="15.2" customHeight="1">
      <c r="A143" s="36"/>
      <c r="B143" s="37"/>
      <c r="C143" s="30" t="s">
        <v>34</v>
      </c>
      <c r="D143" s="38"/>
      <c r="E143" s="38"/>
      <c r="F143" s="28" t="str">
        <f>IF(E18="","",E18)</f>
        <v>Vyplň údaj</v>
      </c>
      <c r="G143" s="38"/>
      <c r="H143" s="38"/>
      <c r="I143" s="30" t="s">
        <v>38</v>
      </c>
      <c r="J143" s="33" t="str">
        <f>E24</f>
        <v xml:space="preserve"> </v>
      </c>
      <c r="K143" s="38"/>
      <c r="L143" s="53"/>
      <c r="S143" s="36"/>
      <c r="T143" s="36"/>
      <c r="U143" s="36"/>
      <c r="V143" s="36"/>
      <c r="W143" s="36"/>
      <c r="X143" s="36"/>
      <c r="Y143" s="36"/>
      <c r="Z143" s="36"/>
      <c r="AA143" s="36"/>
      <c r="AB143" s="36"/>
      <c r="AC143" s="36"/>
      <c r="AD143" s="36"/>
      <c r="AE143" s="36"/>
    </row>
    <row r="144" spans="1:31" s="2" customFormat="1" ht="10.35" customHeight="1">
      <c r="A144" s="36"/>
      <c r="B144" s="37"/>
      <c r="C144" s="38"/>
      <c r="D144" s="38"/>
      <c r="E144" s="38"/>
      <c r="F144" s="38"/>
      <c r="G144" s="38"/>
      <c r="H144" s="38"/>
      <c r="I144" s="38"/>
      <c r="J144" s="38"/>
      <c r="K144" s="38"/>
      <c r="L144" s="53"/>
      <c r="S144" s="36"/>
      <c r="T144" s="36"/>
      <c r="U144" s="36"/>
      <c r="V144" s="36"/>
      <c r="W144" s="36"/>
      <c r="X144" s="36"/>
      <c r="Y144" s="36"/>
      <c r="Z144" s="36"/>
      <c r="AA144" s="36"/>
      <c r="AB144" s="36"/>
      <c r="AC144" s="36"/>
      <c r="AD144" s="36"/>
      <c r="AE144" s="36"/>
    </row>
    <row r="145" spans="1:65" s="11" customFormat="1" ht="29.25" customHeight="1">
      <c r="A145" s="179"/>
      <c r="B145" s="180"/>
      <c r="C145" s="181" t="s">
        <v>142</v>
      </c>
      <c r="D145" s="182" t="s">
        <v>68</v>
      </c>
      <c r="E145" s="182" t="s">
        <v>64</v>
      </c>
      <c r="F145" s="182" t="s">
        <v>65</v>
      </c>
      <c r="G145" s="182" t="s">
        <v>143</v>
      </c>
      <c r="H145" s="182" t="s">
        <v>144</v>
      </c>
      <c r="I145" s="182" t="s">
        <v>145</v>
      </c>
      <c r="J145" s="182" t="s">
        <v>109</v>
      </c>
      <c r="K145" s="183" t="s">
        <v>146</v>
      </c>
      <c r="L145" s="184"/>
      <c r="M145" s="77" t="s">
        <v>1</v>
      </c>
      <c r="N145" s="78" t="s">
        <v>47</v>
      </c>
      <c r="O145" s="78" t="s">
        <v>147</v>
      </c>
      <c r="P145" s="78" t="s">
        <v>148</v>
      </c>
      <c r="Q145" s="78" t="s">
        <v>149</v>
      </c>
      <c r="R145" s="78" t="s">
        <v>150</v>
      </c>
      <c r="S145" s="78" t="s">
        <v>151</v>
      </c>
      <c r="T145" s="79" t="s">
        <v>152</v>
      </c>
      <c r="U145" s="179"/>
      <c r="V145" s="179"/>
      <c r="W145" s="179"/>
      <c r="X145" s="179"/>
      <c r="Y145" s="179"/>
      <c r="Z145" s="179"/>
      <c r="AA145" s="179"/>
      <c r="AB145" s="179"/>
      <c r="AC145" s="179"/>
      <c r="AD145" s="179"/>
      <c r="AE145" s="179"/>
    </row>
    <row r="146" spans="1:65" s="2" customFormat="1" ht="22.9" customHeight="1">
      <c r="A146" s="36"/>
      <c r="B146" s="37"/>
      <c r="C146" s="84" t="s">
        <v>153</v>
      </c>
      <c r="D146" s="38"/>
      <c r="E146" s="38"/>
      <c r="F146" s="38"/>
      <c r="G146" s="38"/>
      <c r="H146" s="38"/>
      <c r="I146" s="38"/>
      <c r="J146" s="185">
        <f>BK146</f>
        <v>0</v>
      </c>
      <c r="K146" s="38"/>
      <c r="L146" s="39"/>
      <c r="M146" s="80"/>
      <c r="N146" s="186"/>
      <c r="O146" s="81"/>
      <c r="P146" s="187">
        <f>P147+P388+P1680+P1690</f>
        <v>0</v>
      </c>
      <c r="Q146" s="81"/>
      <c r="R146" s="187">
        <f>R147+R388+R1680+R1690</f>
        <v>9.607116533220001</v>
      </c>
      <c r="S146" s="81"/>
      <c r="T146" s="188">
        <f>T147+T388+T1680+T1690</f>
        <v>5.3265818300000012</v>
      </c>
      <c r="U146" s="36"/>
      <c r="V146" s="36"/>
      <c r="W146" s="36"/>
      <c r="X146" s="36"/>
      <c r="Y146" s="36"/>
      <c r="Z146" s="36"/>
      <c r="AA146" s="36"/>
      <c r="AB146" s="36"/>
      <c r="AC146" s="36"/>
      <c r="AD146" s="36"/>
      <c r="AE146" s="36"/>
      <c r="AT146" s="18" t="s">
        <v>82</v>
      </c>
      <c r="AU146" s="18" t="s">
        <v>111</v>
      </c>
      <c r="BK146" s="189">
        <f>BK147+BK388+BK1680+BK1690</f>
        <v>0</v>
      </c>
    </row>
    <row r="147" spans="1:65" s="12" customFormat="1" ht="25.9" customHeight="1">
      <c r="B147" s="190"/>
      <c r="C147" s="191"/>
      <c r="D147" s="192" t="s">
        <v>82</v>
      </c>
      <c r="E147" s="193" t="s">
        <v>154</v>
      </c>
      <c r="F147" s="193" t="s">
        <v>155</v>
      </c>
      <c r="G147" s="191"/>
      <c r="H147" s="191"/>
      <c r="I147" s="194"/>
      <c r="J147" s="195">
        <f>BK147</f>
        <v>0</v>
      </c>
      <c r="K147" s="191"/>
      <c r="L147" s="196"/>
      <c r="M147" s="197"/>
      <c r="N147" s="198"/>
      <c r="O147" s="198"/>
      <c r="P147" s="199">
        <f>P148+P162+P319+P363+P384</f>
        <v>0</v>
      </c>
      <c r="Q147" s="198"/>
      <c r="R147" s="199">
        <f>R148+R162+R319+R363+R384</f>
        <v>0.79303651949999998</v>
      </c>
      <c r="S147" s="198"/>
      <c r="T147" s="200">
        <f>T148+T162+T319+T363+T384</f>
        <v>0.97760400000000014</v>
      </c>
      <c r="AR147" s="201" t="s">
        <v>21</v>
      </c>
      <c r="AT147" s="202" t="s">
        <v>82</v>
      </c>
      <c r="AU147" s="202" t="s">
        <v>83</v>
      </c>
      <c r="AY147" s="201" t="s">
        <v>156</v>
      </c>
      <c r="BK147" s="203">
        <f>BK148+BK162+BK319+BK363+BK384</f>
        <v>0</v>
      </c>
    </row>
    <row r="148" spans="1:65" s="12" customFormat="1" ht="22.9" customHeight="1">
      <c r="B148" s="190"/>
      <c r="C148" s="191"/>
      <c r="D148" s="192" t="s">
        <v>82</v>
      </c>
      <c r="E148" s="204" t="s">
        <v>157</v>
      </c>
      <c r="F148" s="204" t="s">
        <v>158</v>
      </c>
      <c r="G148" s="191"/>
      <c r="H148" s="191"/>
      <c r="I148" s="194"/>
      <c r="J148" s="205">
        <f>BK148</f>
        <v>0</v>
      </c>
      <c r="K148" s="191"/>
      <c r="L148" s="196"/>
      <c r="M148" s="197"/>
      <c r="N148" s="198"/>
      <c r="O148" s="198"/>
      <c r="P148" s="199">
        <f>SUM(P149:P161)</f>
        <v>0</v>
      </c>
      <c r="Q148" s="198"/>
      <c r="R148" s="199">
        <f>SUM(R149:R161)</f>
        <v>0.21983643999999999</v>
      </c>
      <c r="S148" s="198"/>
      <c r="T148" s="200">
        <f>SUM(T149:T161)</f>
        <v>0</v>
      </c>
      <c r="AR148" s="201" t="s">
        <v>21</v>
      </c>
      <c r="AT148" s="202" t="s">
        <v>82</v>
      </c>
      <c r="AU148" s="202" t="s">
        <v>21</v>
      </c>
      <c r="AY148" s="201" t="s">
        <v>156</v>
      </c>
      <c r="BK148" s="203">
        <f>SUM(BK149:BK161)</f>
        <v>0</v>
      </c>
    </row>
    <row r="149" spans="1:65" s="2" customFormat="1" ht="24.2" customHeight="1">
      <c r="A149" s="36"/>
      <c r="B149" s="37"/>
      <c r="C149" s="206" t="s">
        <v>21</v>
      </c>
      <c r="D149" s="206" t="s">
        <v>159</v>
      </c>
      <c r="E149" s="207" t="s">
        <v>160</v>
      </c>
      <c r="F149" s="208" t="s">
        <v>161</v>
      </c>
      <c r="G149" s="209" t="s">
        <v>162</v>
      </c>
      <c r="H149" s="210">
        <v>1</v>
      </c>
      <c r="I149" s="211"/>
      <c r="J149" s="212">
        <f>ROUND(I149*H149,2)</f>
        <v>0</v>
      </c>
      <c r="K149" s="208" t="s">
        <v>163</v>
      </c>
      <c r="L149" s="39"/>
      <c r="M149" s="213" t="s">
        <v>1</v>
      </c>
      <c r="N149" s="214" t="s">
        <v>48</v>
      </c>
      <c r="O149" s="73"/>
      <c r="P149" s="215">
        <f>O149*H149</f>
        <v>0</v>
      </c>
      <c r="Q149" s="215">
        <v>2.375E-2</v>
      </c>
      <c r="R149" s="215">
        <f>Q149*H149</f>
        <v>2.375E-2</v>
      </c>
      <c r="S149" s="215">
        <v>0</v>
      </c>
      <c r="T149" s="216">
        <f>S149*H149</f>
        <v>0</v>
      </c>
      <c r="U149" s="36"/>
      <c r="V149" s="36"/>
      <c r="W149" s="36"/>
      <c r="X149" s="36"/>
      <c r="Y149" s="36"/>
      <c r="Z149" s="36"/>
      <c r="AA149" s="36"/>
      <c r="AB149" s="36"/>
      <c r="AC149" s="36"/>
      <c r="AD149" s="36"/>
      <c r="AE149" s="36"/>
      <c r="AR149" s="217" t="s">
        <v>164</v>
      </c>
      <c r="AT149" s="217" t="s">
        <v>159</v>
      </c>
      <c r="AU149" s="217" t="s">
        <v>92</v>
      </c>
      <c r="AY149" s="18" t="s">
        <v>156</v>
      </c>
      <c r="BE149" s="112">
        <f>IF(N149="základní",J149,0)</f>
        <v>0</v>
      </c>
      <c r="BF149" s="112">
        <f>IF(N149="snížená",J149,0)</f>
        <v>0</v>
      </c>
      <c r="BG149" s="112">
        <f>IF(N149="zákl. přenesená",J149,0)</f>
        <v>0</v>
      </c>
      <c r="BH149" s="112">
        <f>IF(N149="sníž. přenesená",J149,0)</f>
        <v>0</v>
      </c>
      <c r="BI149" s="112">
        <f>IF(N149="nulová",J149,0)</f>
        <v>0</v>
      </c>
      <c r="BJ149" s="18" t="s">
        <v>21</v>
      </c>
      <c r="BK149" s="112">
        <f>ROUND(I149*H149,2)</f>
        <v>0</v>
      </c>
      <c r="BL149" s="18" t="s">
        <v>164</v>
      </c>
      <c r="BM149" s="217" t="s">
        <v>165</v>
      </c>
    </row>
    <row r="150" spans="1:65" s="2" customFormat="1" ht="39">
      <c r="A150" s="36"/>
      <c r="B150" s="37"/>
      <c r="C150" s="38"/>
      <c r="D150" s="218" t="s">
        <v>166</v>
      </c>
      <c r="E150" s="38"/>
      <c r="F150" s="219" t="s">
        <v>167</v>
      </c>
      <c r="G150" s="38"/>
      <c r="H150" s="38"/>
      <c r="I150" s="176"/>
      <c r="J150" s="38"/>
      <c r="K150" s="38"/>
      <c r="L150" s="39"/>
      <c r="M150" s="220"/>
      <c r="N150" s="221"/>
      <c r="O150" s="73"/>
      <c r="P150" s="73"/>
      <c r="Q150" s="73"/>
      <c r="R150" s="73"/>
      <c r="S150" s="73"/>
      <c r="T150" s="74"/>
      <c r="U150" s="36"/>
      <c r="V150" s="36"/>
      <c r="W150" s="36"/>
      <c r="X150" s="36"/>
      <c r="Y150" s="36"/>
      <c r="Z150" s="36"/>
      <c r="AA150" s="36"/>
      <c r="AB150" s="36"/>
      <c r="AC150" s="36"/>
      <c r="AD150" s="36"/>
      <c r="AE150" s="36"/>
      <c r="AT150" s="18" t="s">
        <v>166</v>
      </c>
      <c r="AU150" s="18" t="s">
        <v>92</v>
      </c>
    </row>
    <row r="151" spans="1:65" s="2" customFormat="1" ht="11.25">
      <c r="A151" s="36"/>
      <c r="B151" s="37"/>
      <c r="C151" s="38"/>
      <c r="D151" s="222" t="s">
        <v>168</v>
      </c>
      <c r="E151" s="38"/>
      <c r="F151" s="223" t="s">
        <v>169</v>
      </c>
      <c r="G151" s="38"/>
      <c r="H151" s="38"/>
      <c r="I151" s="176"/>
      <c r="J151" s="38"/>
      <c r="K151" s="38"/>
      <c r="L151" s="39"/>
      <c r="M151" s="220"/>
      <c r="N151" s="221"/>
      <c r="O151" s="73"/>
      <c r="P151" s="73"/>
      <c r="Q151" s="73"/>
      <c r="R151" s="73"/>
      <c r="S151" s="73"/>
      <c r="T151" s="74"/>
      <c r="U151" s="36"/>
      <c r="V151" s="36"/>
      <c r="W151" s="36"/>
      <c r="X151" s="36"/>
      <c r="Y151" s="36"/>
      <c r="Z151" s="36"/>
      <c r="AA151" s="36"/>
      <c r="AB151" s="36"/>
      <c r="AC151" s="36"/>
      <c r="AD151" s="36"/>
      <c r="AE151" s="36"/>
      <c r="AT151" s="18" t="s">
        <v>168</v>
      </c>
      <c r="AU151" s="18" t="s">
        <v>92</v>
      </c>
    </row>
    <row r="152" spans="1:65" s="2" customFormat="1" ht="16.5" customHeight="1">
      <c r="A152" s="36"/>
      <c r="B152" s="37"/>
      <c r="C152" s="206" t="s">
        <v>92</v>
      </c>
      <c r="D152" s="206" t="s">
        <v>159</v>
      </c>
      <c r="E152" s="207" t="s">
        <v>170</v>
      </c>
      <c r="F152" s="208" t="s">
        <v>171</v>
      </c>
      <c r="G152" s="209" t="s">
        <v>172</v>
      </c>
      <c r="H152" s="210">
        <v>2.1999999999999999E-2</v>
      </c>
      <c r="I152" s="211"/>
      <c r="J152" s="212">
        <f>ROUND(I152*H152,2)</f>
        <v>0</v>
      </c>
      <c r="K152" s="208" t="s">
        <v>163</v>
      </c>
      <c r="L152" s="39"/>
      <c r="M152" s="213" t="s">
        <v>1</v>
      </c>
      <c r="N152" s="214" t="s">
        <v>48</v>
      </c>
      <c r="O152" s="73"/>
      <c r="P152" s="215">
        <f>O152*H152</f>
        <v>0</v>
      </c>
      <c r="Q152" s="215">
        <v>1.94302</v>
      </c>
      <c r="R152" s="215">
        <f>Q152*H152</f>
        <v>4.2746439999999997E-2</v>
      </c>
      <c r="S152" s="215">
        <v>0</v>
      </c>
      <c r="T152" s="216">
        <f>S152*H152</f>
        <v>0</v>
      </c>
      <c r="U152" s="36"/>
      <c r="V152" s="36"/>
      <c r="W152" s="36"/>
      <c r="X152" s="36"/>
      <c r="Y152" s="36"/>
      <c r="Z152" s="36"/>
      <c r="AA152" s="36"/>
      <c r="AB152" s="36"/>
      <c r="AC152" s="36"/>
      <c r="AD152" s="36"/>
      <c r="AE152" s="36"/>
      <c r="AR152" s="217" t="s">
        <v>164</v>
      </c>
      <c r="AT152" s="217" t="s">
        <v>159</v>
      </c>
      <c r="AU152" s="217" t="s">
        <v>92</v>
      </c>
      <c r="AY152" s="18" t="s">
        <v>156</v>
      </c>
      <c r="BE152" s="112">
        <f>IF(N152="základní",J152,0)</f>
        <v>0</v>
      </c>
      <c r="BF152" s="112">
        <f>IF(N152="snížená",J152,0)</f>
        <v>0</v>
      </c>
      <c r="BG152" s="112">
        <f>IF(N152="zákl. přenesená",J152,0)</f>
        <v>0</v>
      </c>
      <c r="BH152" s="112">
        <f>IF(N152="sníž. přenesená",J152,0)</f>
        <v>0</v>
      </c>
      <c r="BI152" s="112">
        <f>IF(N152="nulová",J152,0)</f>
        <v>0</v>
      </c>
      <c r="BJ152" s="18" t="s">
        <v>21</v>
      </c>
      <c r="BK152" s="112">
        <f>ROUND(I152*H152,2)</f>
        <v>0</v>
      </c>
      <c r="BL152" s="18" t="s">
        <v>164</v>
      </c>
      <c r="BM152" s="217" t="s">
        <v>173</v>
      </c>
    </row>
    <row r="153" spans="1:65" s="2" customFormat="1" ht="11.25">
      <c r="A153" s="36"/>
      <c r="B153" s="37"/>
      <c r="C153" s="38"/>
      <c r="D153" s="218" t="s">
        <v>166</v>
      </c>
      <c r="E153" s="38"/>
      <c r="F153" s="219" t="s">
        <v>174</v>
      </c>
      <c r="G153" s="38"/>
      <c r="H153" s="38"/>
      <c r="I153" s="176"/>
      <c r="J153" s="38"/>
      <c r="K153" s="38"/>
      <c r="L153" s="39"/>
      <c r="M153" s="220"/>
      <c r="N153" s="221"/>
      <c r="O153" s="73"/>
      <c r="P153" s="73"/>
      <c r="Q153" s="73"/>
      <c r="R153" s="73"/>
      <c r="S153" s="73"/>
      <c r="T153" s="74"/>
      <c r="U153" s="36"/>
      <c r="V153" s="36"/>
      <c r="W153" s="36"/>
      <c r="X153" s="36"/>
      <c r="Y153" s="36"/>
      <c r="Z153" s="36"/>
      <c r="AA153" s="36"/>
      <c r="AB153" s="36"/>
      <c r="AC153" s="36"/>
      <c r="AD153" s="36"/>
      <c r="AE153" s="36"/>
      <c r="AT153" s="18" t="s">
        <v>166</v>
      </c>
      <c r="AU153" s="18" t="s">
        <v>92</v>
      </c>
    </row>
    <row r="154" spans="1:65" s="2" customFormat="1" ht="11.25">
      <c r="A154" s="36"/>
      <c r="B154" s="37"/>
      <c r="C154" s="38"/>
      <c r="D154" s="222" t="s">
        <v>168</v>
      </c>
      <c r="E154" s="38"/>
      <c r="F154" s="223" t="s">
        <v>175</v>
      </c>
      <c r="G154" s="38"/>
      <c r="H154" s="38"/>
      <c r="I154" s="176"/>
      <c r="J154" s="38"/>
      <c r="K154" s="38"/>
      <c r="L154" s="39"/>
      <c r="M154" s="220"/>
      <c r="N154" s="221"/>
      <c r="O154" s="73"/>
      <c r="P154" s="73"/>
      <c r="Q154" s="73"/>
      <c r="R154" s="73"/>
      <c r="S154" s="73"/>
      <c r="T154" s="74"/>
      <c r="U154" s="36"/>
      <c r="V154" s="36"/>
      <c r="W154" s="36"/>
      <c r="X154" s="36"/>
      <c r="Y154" s="36"/>
      <c r="Z154" s="36"/>
      <c r="AA154" s="36"/>
      <c r="AB154" s="36"/>
      <c r="AC154" s="36"/>
      <c r="AD154" s="36"/>
      <c r="AE154" s="36"/>
      <c r="AT154" s="18" t="s">
        <v>168</v>
      </c>
      <c r="AU154" s="18" t="s">
        <v>92</v>
      </c>
    </row>
    <row r="155" spans="1:65" s="13" customFormat="1" ht="11.25">
      <c r="B155" s="224"/>
      <c r="C155" s="225"/>
      <c r="D155" s="218" t="s">
        <v>176</v>
      </c>
      <c r="E155" s="226" t="s">
        <v>1</v>
      </c>
      <c r="F155" s="227" t="s">
        <v>177</v>
      </c>
      <c r="G155" s="225"/>
      <c r="H155" s="226" t="s">
        <v>1</v>
      </c>
      <c r="I155" s="228"/>
      <c r="J155" s="225"/>
      <c r="K155" s="225"/>
      <c r="L155" s="229"/>
      <c r="M155" s="230"/>
      <c r="N155" s="231"/>
      <c r="O155" s="231"/>
      <c r="P155" s="231"/>
      <c r="Q155" s="231"/>
      <c r="R155" s="231"/>
      <c r="S155" s="231"/>
      <c r="T155" s="232"/>
      <c r="AT155" s="233" t="s">
        <v>176</v>
      </c>
      <c r="AU155" s="233" t="s">
        <v>92</v>
      </c>
      <c r="AV155" s="13" t="s">
        <v>21</v>
      </c>
      <c r="AW155" s="13" t="s">
        <v>37</v>
      </c>
      <c r="AX155" s="13" t="s">
        <v>83</v>
      </c>
      <c r="AY155" s="233" t="s">
        <v>156</v>
      </c>
    </row>
    <row r="156" spans="1:65" s="14" customFormat="1" ht="11.25">
      <c r="B156" s="234"/>
      <c r="C156" s="235"/>
      <c r="D156" s="218" t="s">
        <v>176</v>
      </c>
      <c r="E156" s="236" t="s">
        <v>1</v>
      </c>
      <c r="F156" s="237" t="s">
        <v>178</v>
      </c>
      <c r="G156" s="235"/>
      <c r="H156" s="238">
        <v>5.6000000000000001E-2</v>
      </c>
      <c r="I156" s="239"/>
      <c r="J156" s="235"/>
      <c r="K156" s="235"/>
      <c r="L156" s="240"/>
      <c r="M156" s="241"/>
      <c r="N156" s="242"/>
      <c r="O156" s="242"/>
      <c r="P156" s="242"/>
      <c r="Q156" s="242"/>
      <c r="R156" s="242"/>
      <c r="S156" s="242"/>
      <c r="T156" s="243"/>
      <c r="AT156" s="244" t="s">
        <v>176</v>
      </c>
      <c r="AU156" s="244" t="s">
        <v>92</v>
      </c>
      <c r="AV156" s="14" t="s">
        <v>92</v>
      </c>
      <c r="AW156" s="14" t="s">
        <v>37</v>
      </c>
      <c r="AX156" s="14" t="s">
        <v>83</v>
      </c>
      <c r="AY156" s="244" t="s">
        <v>156</v>
      </c>
    </row>
    <row r="157" spans="1:65" s="14" customFormat="1" ht="11.25">
      <c r="B157" s="234"/>
      <c r="C157" s="235"/>
      <c r="D157" s="218" t="s">
        <v>176</v>
      </c>
      <c r="E157" s="236" t="s">
        <v>1</v>
      </c>
      <c r="F157" s="237" t="s">
        <v>179</v>
      </c>
      <c r="G157" s="235"/>
      <c r="H157" s="238">
        <v>-3.4000000000000002E-2</v>
      </c>
      <c r="I157" s="239"/>
      <c r="J157" s="235"/>
      <c r="K157" s="235"/>
      <c r="L157" s="240"/>
      <c r="M157" s="241"/>
      <c r="N157" s="242"/>
      <c r="O157" s="242"/>
      <c r="P157" s="242"/>
      <c r="Q157" s="242"/>
      <c r="R157" s="242"/>
      <c r="S157" s="242"/>
      <c r="T157" s="243"/>
      <c r="AT157" s="244" t="s">
        <v>176</v>
      </c>
      <c r="AU157" s="244" t="s">
        <v>92</v>
      </c>
      <c r="AV157" s="14" t="s">
        <v>92</v>
      </c>
      <c r="AW157" s="14" t="s">
        <v>37</v>
      </c>
      <c r="AX157" s="14" t="s">
        <v>83</v>
      </c>
      <c r="AY157" s="244" t="s">
        <v>156</v>
      </c>
    </row>
    <row r="158" spans="1:65" s="15" customFormat="1" ht="11.25">
      <c r="B158" s="245"/>
      <c r="C158" s="246"/>
      <c r="D158" s="218" t="s">
        <v>176</v>
      </c>
      <c r="E158" s="247" t="s">
        <v>1</v>
      </c>
      <c r="F158" s="248" t="s">
        <v>180</v>
      </c>
      <c r="G158" s="246"/>
      <c r="H158" s="249">
        <v>2.1999999999999999E-2</v>
      </c>
      <c r="I158" s="250"/>
      <c r="J158" s="246"/>
      <c r="K158" s="246"/>
      <c r="L158" s="251"/>
      <c r="M158" s="252"/>
      <c r="N158" s="253"/>
      <c r="O158" s="253"/>
      <c r="P158" s="253"/>
      <c r="Q158" s="253"/>
      <c r="R158" s="253"/>
      <c r="S158" s="253"/>
      <c r="T158" s="254"/>
      <c r="AT158" s="255" t="s">
        <v>176</v>
      </c>
      <c r="AU158" s="255" t="s">
        <v>92</v>
      </c>
      <c r="AV158" s="15" t="s">
        <v>164</v>
      </c>
      <c r="AW158" s="15" t="s">
        <v>37</v>
      </c>
      <c r="AX158" s="15" t="s">
        <v>21</v>
      </c>
      <c r="AY158" s="255" t="s">
        <v>156</v>
      </c>
    </row>
    <row r="159" spans="1:65" s="2" customFormat="1" ht="21.75" customHeight="1">
      <c r="A159" s="36"/>
      <c r="B159" s="37"/>
      <c r="C159" s="206" t="s">
        <v>157</v>
      </c>
      <c r="D159" s="206" t="s">
        <v>159</v>
      </c>
      <c r="E159" s="207" t="s">
        <v>181</v>
      </c>
      <c r="F159" s="208" t="s">
        <v>182</v>
      </c>
      <c r="G159" s="209" t="s">
        <v>162</v>
      </c>
      <c r="H159" s="210">
        <v>2</v>
      </c>
      <c r="I159" s="211"/>
      <c r="J159" s="212">
        <f>ROUND(I159*H159,2)</f>
        <v>0</v>
      </c>
      <c r="K159" s="208" t="s">
        <v>163</v>
      </c>
      <c r="L159" s="39"/>
      <c r="M159" s="213" t="s">
        <v>1</v>
      </c>
      <c r="N159" s="214" t="s">
        <v>48</v>
      </c>
      <c r="O159" s="73"/>
      <c r="P159" s="215">
        <f>O159*H159</f>
        <v>0</v>
      </c>
      <c r="Q159" s="215">
        <v>7.6670000000000002E-2</v>
      </c>
      <c r="R159" s="215">
        <f>Q159*H159</f>
        <v>0.15334</v>
      </c>
      <c r="S159" s="215">
        <v>0</v>
      </c>
      <c r="T159" s="216">
        <f>S159*H159</f>
        <v>0</v>
      </c>
      <c r="U159" s="36"/>
      <c r="V159" s="36"/>
      <c r="W159" s="36"/>
      <c r="X159" s="36"/>
      <c r="Y159" s="36"/>
      <c r="Z159" s="36"/>
      <c r="AA159" s="36"/>
      <c r="AB159" s="36"/>
      <c r="AC159" s="36"/>
      <c r="AD159" s="36"/>
      <c r="AE159" s="36"/>
      <c r="AR159" s="217" t="s">
        <v>164</v>
      </c>
      <c r="AT159" s="217" t="s">
        <v>159</v>
      </c>
      <c r="AU159" s="217" t="s">
        <v>92</v>
      </c>
      <c r="AY159" s="18" t="s">
        <v>156</v>
      </c>
      <c r="BE159" s="112">
        <f>IF(N159="základní",J159,0)</f>
        <v>0</v>
      </c>
      <c r="BF159" s="112">
        <f>IF(N159="snížená",J159,0)</f>
        <v>0</v>
      </c>
      <c r="BG159" s="112">
        <f>IF(N159="zákl. přenesená",J159,0)</f>
        <v>0</v>
      </c>
      <c r="BH159" s="112">
        <f>IF(N159="sníž. přenesená",J159,0)</f>
        <v>0</v>
      </c>
      <c r="BI159" s="112">
        <f>IF(N159="nulová",J159,0)</f>
        <v>0</v>
      </c>
      <c r="BJ159" s="18" t="s">
        <v>21</v>
      </c>
      <c r="BK159" s="112">
        <f>ROUND(I159*H159,2)</f>
        <v>0</v>
      </c>
      <c r="BL159" s="18" t="s">
        <v>164</v>
      </c>
      <c r="BM159" s="217" t="s">
        <v>183</v>
      </c>
    </row>
    <row r="160" spans="1:65" s="2" customFormat="1" ht="19.5">
      <c r="A160" s="36"/>
      <c r="B160" s="37"/>
      <c r="C160" s="38"/>
      <c r="D160" s="218" t="s">
        <v>166</v>
      </c>
      <c r="E160" s="38"/>
      <c r="F160" s="219" t="s">
        <v>184</v>
      </c>
      <c r="G160" s="38"/>
      <c r="H160" s="38"/>
      <c r="I160" s="176"/>
      <c r="J160" s="38"/>
      <c r="K160" s="38"/>
      <c r="L160" s="39"/>
      <c r="M160" s="220"/>
      <c r="N160" s="221"/>
      <c r="O160" s="73"/>
      <c r="P160" s="73"/>
      <c r="Q160" s="73"/>
      <c r="R160" s="73"/>
      <c r="S160" s="73"/>
      <c r="T160" s="74"/>
      <c r="U160" s="36"/>
      <c r="V160" s="36"/>
      <c r="W160" s="36"/>
      <c r="X160" s="36"/>
      <c r="Y160" s="36"/>
      <c r="Z160" s="36"/>
      <c r="AA160" s="36"/>
      <c r="AB160" s="36"/>
      <c r="AC160" s="36"/>
      <c r="AD160" s="36"/>
      <c r="AE160" s="36"/>
      <c r="AT160" s="18" t="s">
        <v>166</v>
      </c>
      <c r="AU160" s="18" t="s">
        <v>92</v>
      </c>
    </row>
    <row r="161" spans="1:65" s="2" customFormat="1" ht="11.25">
      <c r="A161" s="36"/>
      <c r="B161" s="37"/>
      <c r="C161" s="38"/>
      <c r="D161" s="222" t="s">
        <v>168</v>
      </c>
      <c r="E161" s="38"/>
      <c r="F161" s="223" t="s">
        <v>185</v>
      </c>
      <c r="G161" s="38"/>
      <c r="H161" s="38"/>
      <c r="I161" s="176"/>
      <c r="J161" s="38"/>
      <c r="K161" s="38"/>
      <c r="L161" s="39"/>
      <c r="M161" s="220"/>
      <c r="N161" s="221"/>
      <c r="O161" s="73"/>
      <c r="P161" s="73"/>
      <c r="Q161" s="73"/>
      <c r="R161" s="73"/>
      <c r="S161" s="73"/>
      <c r="T161" s="74"/>
      <c r="U161" s="36"/>
      <c r="V161" s="36"/>
      <c r="W161" s="36"/>
      <c r="X161" s="36"/>
      <c r="Y161" s="36"/>
      <c r="Z161" s="36"/>
      <c r="AA161" s="36"/>
      <c r="AB161" s="36"/>
      <c r="AC161" s="36"/>
      <c r="AD161" s="36"/>
      <c r="AE161" s="36"/>
      <c r="AT161" s="18" t="s">
        <v>168</v>
      </c>
      <c r="AU161" s="18" t="s">
        <v>92</v>
      </c>
    </row>
    <row r="162" spans="1:65" s="12" customFormat="1" ht="22.9" customHeight="1">
      <c r="B162" s="190"/>
      <c r="C162" s="191"/>
      <c r="D162" s="192" t="s">
        <v>82</v>
      </c>
      <c r="E162" s="204" t="s">
        <v>186</v>
      </c>
      <c r="F162" s="204" t="s">
        <v>187</v>
      </c>
      <c r="G162" s="191"/>
      <c r="H162" s="191"/>
      <c r="I162" s="194"/>
      <c r="J162" s="205">
        <f>BK162</f>
        <v>0</v>
      </c>
      <c r="K162" s="191"/>
      <c r="L162" s="196"/>
      <c r="M162" s="197"/>
      <c r="N162" s="198"/>
      <c r="O162" s="198"/>
      <c r="P162" s="199">
        <f>SUM(P163:P318)</f>
        <v>0</v>
      </c>
      <c r="Q162" s="198"/>
      <c r="R162" s="199">
        <f>SUM(R163:R318)</f>
        <v>0.44781834000000004</v>
      </c>
      <c r="S162" s="198"/>
      <c r="T162" s="200">
        <f>SUM(T163:T318)</f>
        <v>0</v>
      </c>
      <c r="AR162" s="201" t="s">
        <v>21</v>
      </c>
      <c r="AT162" s="202" t="s">
        <v>82</v>
      </c>
      <c r="AU162" s="202" t="s">
        <v>21</v>
      </c>
      <c r="AY162" s="201" t="s">
        <v>156</v>
      </c>
      <c r="BK162" s="203">
        <f>SUM(BK163:BK318)</f>
        <v>0</v>
      </c>
    </row>
    <row r="163" spans="1:65" s="2" customFormat="1" ht="24.2" customHeight="1">
      <c r="A163" s="36"/>
      <c r="B163" s="37"/>
      <c r="C163" s="206" t="s">
        <v>164</v>
      </c>
      <c r="D163" s="206" t="s">
        <v>159</v>
      </c>
      <c r="E163" s="207" t="s">
        <v>188</v>
      </c>
      <c r="F163" s="208" t="s">
        <v>189</v>
      </c>
      <c r="G163" s="209" t="s">
        <v>190</v>
      </c>
      <c r="H163" s="210">
        <v>3.06</v>
      </c>
      <c r="I163" s="211"/>
      <c r="J163" s="212">
        <f>ROUND(I163*H163,2)</f>
        <v>0</v>
      </c>
      <c r="K163" s="208" t="s">
        <v>163</v>
      </c>
      <c r="L163" s="39"/>
      <c r="M163" s="213" t="s">
        <v>1</v>
      </c>
      <c r="N163" s="214" t="s">
        <v>48</v>
      </c>
      <c r="O163" s="73"/>
      <c r="P163" s="215">
        <f>O163*H163</f>
        <v>0</v>
      </c>
      <c r="Q163" s="215">
        <v>7.3499999999999998E-3</v>
      </c>
      <c r="R163" s="215">
        <f>Q163*H163</f>
        <v>2.2491000000000001E-2</v>
      </c>
      <c r="S163" s="215">
        <v>0</v>
      </c>
      <c r="T163" s="216">
        <f>S163*H163</f>
        <v>0</v>
      </c>
      <c r="U163" s="36"/>
      <c r="V163" s="36"/>
      <c r="W163" s="36"/>
      <c r="X163" s="36"/>
      <c r="Y163" s="36"/>
      <c r="Z163" s="36"/>
      <c r="AA163" s="36"/>
      <c r="AB163" s="36"/>
      <c r="AC163" s="36"/>
      <c r="AD163" s="36"/>
      <c r="AE163" s="36"/>
      <c r="AR163" s="217" t="s">
        <v>164</v>
      </c>
      <c r="AT163" s="217" t="s">
        <v>159</v>
      </c>
      <c r="AU163" s="217" t="s">
        <v>92</v>
      </c>
      <c r="AY163" s="18" t="s">
        <v>156</v>
      </c>
      <c r="BE163" s="112">
        <f>IF(N163="základní",J163,0)</f>
        <v>0</v>
      </c>
      <c r="BF163" s="112">
        <f>IF(N163="snížená",J163,0)</f>
        <v>0</v>
      </c>
      <c r="BG163" s="112">
        <f>IF(N163="zákl. přenesená",J163,0)</f>
        <v>0</v>
      </c>
      <c r="BH163" s="112">
        <f>IF(N163="sníž. přenesená",J163,0)</f>
        <v>0</v>
      </c>
      <c r="BI163" s="112">
        <f>IF(N163="nulová",J163,0)</f>
        <v>0</v>
      </c>
      <c r="BJ163" s="18" t="s">
        <v>21</v>
      </c>
      <c r="BK163" s="112">
        <f>ROUND(I163*H163,2)</f>
        <v>0</v>
      </c>
      <c r="BL163" s="18" t="s">
        <v>164</v>
      </c>
      <c r="BM163" s="217" t="s">
        <v>191</v>
      </c>
    </row>
    <row r="164" spans="1:65" s="2" customFormat="1" ht="19.5">
      <c r="A164" s="36"/>
      <c r="B164" s="37"/>
      <c r="C164" s="38"/>
      <c r="D164" s="218" t="s">
        <v>166</v>
      </c>
      <c r="E164" s="38"/>
      <c r="F164" s="219" t="s">
        <v>192</v>
      </c>
      <c r="G164" s="38"/>
      <c r="H164" s="38"/>
      <c r="I164" s="176"/>
      <c r="J164" s="38"/>
      <c r="K164" s="38"/>
      <c r="L164" s="39"/>
      <c r="M164" s="220"/>
      <c r="N164" s="221"/>
      <c r="O164" s="73"/>
      <c r="P164" s="73"/>
      <c r="Q164" s="73"/>
      <c r="R164" s="73"/>
      <c r="S164" s="73"/>
      <c r="T164" s="74"/>
      <c r="U164" s="36"/>
      <c r="V164" s="36"/>
      <c r="W164" s="36"/>
      <c r="X164" s="36"/>
      <c r="Y164" s="36"/>
      <c r="Z164" s="36"/>
      <c r="AA164" s="36"/>
      <c r="AB164" s="36"/>
      <c r="AC164" s="36"/>
      <c r="AD164" s="36"/>
      <c r="AE164" s="36"/>
      <c r="AT164" s="18" t="s">
        <v>166</v>
      </c>
      <c r="AU164" s="18" t="s">
        <v>92</v>
      </c>
    </row>
    <row r="165" spans="1:65" s="2" customFormat="1" ht="11.25">
      <c r="A165" s="36"/>
      <c r="B165" s="37"/>
      <c r="C165" s="38"/>
      <c r="D165" s="222" t="s">
        <v>168</v>
      </c>
      <c r="E165" s="38"/>
      <c r="F165" s="223" t="s">
        <v>193</v>
      </c>
      <c r="G165" s="38"/>
      <c r="H165" s="38"/>
      <c r="I165" s="176"/>
      <c r="J165" s="38"/>
      <c r="K165" s="38"/>
      <c r="L165" s="39"/>
      <c r="M165" s="220"/>
      <c r="N165" s="221"/>
      <c r="O165" s="73"/>
      <c r="P165" s="73"/>
      <c r="Q165" s="73"/>
      <c r="R165" s="73"/>
      <c r="S165" s="73"/>
      <c r="T165" s="74"/>
      <c r="U165" s="36"/>
      <c r="V165" s="36"/>
      <c r="W165" s="36"/>
      <c r="X165" s="36"/>
      <c r="Y165" s="36"/>
      <c r="Z165" s="36"/>
      <c r="AA165" s="36"/>
      <c r="AB165" s="36"/>
      <c r="AC165" s="36"/>
      <c r="AD165" s="36"/>
      <c r="AE165" s="36"/>
      <c r="AT165" s="18" t="s">
        <v>168</v>
      </c>
      <c r="AU165" s="18" t="s">
        <v>92</v>
      </c>
    </row>
    <row r="166" spans="1:65" s="2" customFormat="1" ht="24.2" customHeight="1">
      <c r="A166" s="36"/>
      <c r="B166" s="37"/>
      <c r="C166" s="206" t="s">
        <v>194</v>
      </c>
      <c r="D166" s="206" t="s">
        <v>159</v>
      </c>
      <c r="E166" s="207" t="s">
        <v>195</v>
      </c>
      <c r="F166" s="208" t="s">
        <v>196</v>
      </c>
      <c r="G166" s="209" t="s">
        <v>190</v>
      </c>
      <c r="H166" s="210">
        <v>63.22</v>
      </c>
      <c r="I166" s="211"/>
      <c r="J166" s="212">
        <f>ROUND(I166*H166,2)</f>
        <v>0</v>
      </c>
      <c r="K166" s="208" t="s">
        <v>163</v>
      </c>
      <c r="L166" s="39"/>
      <c r="M166" s="213" t="s">
        <v>1</v>
      </c>
      <c r="N166" s="214" t="s">
        <v>48</v>
      </c>
      <c r="O166" s="73"/>
      <c r="P166" s="215">
        <f>O166*H166</f>
        <v>0</v>
      </c>
      <c r="Q166" s="215">
        <v>1.4E-3</v>
      </c>
      <c r="R166" s="215">
        <f>Q166*H166</f>
        <v>8.8508000000000003E-2</v>
      </c>
      <c r="S166" s="215">
        <v>0</v>
      </c>
      <c r="T166" s="216">
        <f>S166*H166</f>
        <v>0</v>
      </c>
      <c r="U166" s="36"/>
      <c r="V166" s="36"/>
      <c r="W166" s="36"/>
      <c r="X166" s="36"/>
      <c r="Y166" s="36"/>
      <c r="Z166" s="36"/>
      <c r="AA166" s="36"/>
      <c r="AB166" s="36"/>
      <c r="AC166" s="36"/>
      <c r="AD166" s="36"/>
      <c r="AE166" s="36"/>
      <c r="AR166" s="217" t="s">
        <v>164</v>
      </c>
      <c r="AT166" s="217" t="s">
        <v>159</v>
      </c>
      <c r="AU166" s="217" t="s">
        <v>92</v>
      </c>
      <c r="AY166" s="18" t="s">
        <v>156</v>
      </c>
      <c r="BE166" s="112">
        <f>IF(N166="základní",J166,0)</f>
        <v>0</v>
      </c>
      <c r="BF166" s="112">
        <f>IF(N166="snížená",J166,0)</f>
        <v>0</v>
      </c>
      <c r="BG166" s="112">
        <f>IF(N166="zákl. přenesená",J166,0)</f>
        <v>0</v>
      </c>
      <c r="BH166" s="112">
        <f>IF(N166="sníž. přenesená",J166,0)</f>
        <v>0</v>
      </c>
      <c r="BI166" s="112">
        <f>IF(N166="nulová",J166,0)</f>
        <v>0</v>
      </c>
      <c r="BJ166" s="18" t="s">
        <v>21</v>
      </c>
      <c r="BK166" s="112">
        <f>ROUND(I166*H166,2)</f>
        <v>0</v>
      </c>
      <c r="BL166" s="18" t="s">
        <v>164</v>
      </c>
      <c r="BM166" s="217" t="s">
        <v>197</v>
      </c>
    </row>
    <row r="167" spans="1:65" s="2" customFormat="1" ht="19.5">
      <c r="A167" s="36"/>
      <c r="B167" s="37"/>
      <c r="C167" s="38"/>
      <c r="D167" s="218" t="s">
        <v>166</v>
      </c>
      <c r="E167" s="38"/>
      <c r="F167" s="219" t="s">
        <v>198</v>
      </c>
      <c r="G167" s="38"/>
      <c r="H167" s="38"/>
      <c r="I167" s="176"/>
      <c r="J167" s="38"/>
      <c r="K167" s="38"/>
      <c r="L167" s="39"/>
      <c r="M167" s="220"/>
      <c r="N167" s="221"/>
      <c r="O167" s="73"/>
      <c r="P167" s="73"/>
      <c r="Q167" s="73"/>
      <c r="R167" s="73"/>
      <c r="S167" s="73"/>
      <c r="T167" s="74"/>
      <c r="U167" s="36"/>
      <c r="V167" s="36"/>
      <c r="W167" s="36"/>
      <c r="X167" s="36"/>
      <c r="Y167" s="36"/>
      <c r="Z167" s="36"/>
      <c r="AA167" s="36"/>
      <c r="AB167" s="36"/>
      <c r="AC167" s="36"/>
      <c r="AD167" s="36"/>
      <c r="AE167" s="36"/>
      <c r="AT167" s="18" t="s">
        <v>166</v>
      </c>
      <c r="AU167" s="18" t="s">
        <v>92</v>
      </c>
    </row>
    <row r="168" spans="1:65" s="2" customFormat="1" ht="11.25">
      <c r="A168" s="36"/>
      <c r="B168" s="37"/>
      <c r="C168" s="38"/>
      <c r="D168" s="222" t="s">
        <v>168</v>
      </c>
      <c r="E168" s="38"/>
      <c r="F168" s="223" t="s">
        <v>199</v>
      </c>
      <c r="G168" s="38"/>
      <c r="H168" s="38"/>
      <c r="I168" s="176"/>
      <c r="J168" s="38"/>
      <c r="K168" s="38"/>
      <c r="L168" s="39"/>
      <c r="M168" s="220"/>
      <c r="N168" s="221"/>
      <c r="O168" s="73"/>
      <c r="P168" s="73"/>
      <c r="Q168" s="73"/>
      <c r="R168" s="73"/>
      <c r="S168" s="73"/>
      <c r="T168" s="74"/>
      <c r="U168" s="36"/>
      <c r="V168" s="36"/>
      <c r="W168" s="36"/>
      <c r="X168" s="36"/>
      <c r="Y168" s="36"/>
      <c r="Z168" s="36"/>
      <c r="AA168" s="36"/>
      <c r="AB168" s="36"/>
      <c r="AC168" s="36"/>
      <c r="AD168" s="36"/>
      <c r="AE168" s="36"/>
      <c r="AT168" s="18" t="s">
        <v>168</v>
      </c>
      <c r="AU168" s="18" t="s">
        <v>92</v>
      </c>
    </row>
    <row r="169" spans="1:65" s="14" customFormat="1" ht="11.25">
      <c r="B169" s="234"/>
      <c r="C169" s="235"/>
      <c r="D169" s="218" t="s">
        <v>176</v>
      </c>
      <c r="E169" s="236" t="s">
        <v>1</v>
      </c>
      <c r="F169" s="237" t="s">
        <v>200</v>
      </c>
      <c r="G169" s="235"/>
      <c r="H169" s="238">
        <v>3.06</v>
      </c>
      <c r="I169" s="239"/>
      <c r="J169" s="235"/>
      <c r="K169" s="235"/>
      <c r="L169" s="240"/>
      <c r="M169" s="241"/>
      <c r="N169" s="242"/>
      <c r="O169" s="242"/>
      <c r="P169" s="242"/>
      <c r="Q169" s="242"/>
      <c r="R169" s="242"/>
      <c r="S169" s="242"/>
      <c r="T169" s="243"/>
      <c r="AT169" s="244" t="s">
        <v>176</v>
      </c>
      <c r="AU169" s="244" t="s">
        <v>92</v>
      </c>
      <c r="AV169" s="14" t="s">
        <v>92</v>
      </c>
      <c r="AW169" s="14" t="s">
        <v>37</v>
      </c>
      <c r="AX169" s="14" t="s">
        <v>83</v>
      </c>
      <c r="AY169" s="244" t="s">
        <v>156</v>
      </c>
    </row>
    <row r="170" spans="1:65" s="14" customFormat="1" ht="11.25">
      <c r="B170" s="234"/>
      <c r="C170" s="235"/>
      <c r="D170" s="218" t="s">
        <v>176</v>
      </c>
      <c r="E170" s="236" t="s">
        <v>1</v>
      </c>
      <c r="F170" s="237" t="s">
        <v>201</v>
      </c>
      <c r="G170" s="235"/>
      <c r="H170" s="238">
        <v>60.16</v>
      </c>
      <c r="I170" s="239"/>
      <c r="J170" s="235"/>
      <c r="K170" s="235"/>
      <c r="L170" s="240"/>
      <c r="M170" s="241"/>
      <c r="N170" s="242"/>
      <c r="O170" s="242"/>
      <c r="P170" s="242"/>
      <c r="Q170" s="242"/>
      <c r="R170" s="242"/>
      <c r="S170" s="242"/>
      <c r="T170" s="243"/>
      <c r="AT170" s="244" t="s">
        <v>176</v>
      </c>
      <c r="AU170" s="244" t="s">
        <v>92</v>
      </c>
      <c r="AV170" s="14" t="s">
        <v>92</v>
      </c>
      <c r="AW170" s="14" t="s">
        <v>37</v>
      </c>
      <c r="AX170" s="14" t="s">
        <v>83</v>
      </c>
      <c r="AY170" s="244" t="s">
        <v>156</v>
      </c>
    </row>
    <row r="171" spans="1:65" s="15" customFormat="1" ht="11.25">
      <c r="B171" s="245"/>
      <c r="C171" s="246"/>
      <c r="D171" s="218" t="s">
        <v>176</v>
      </c>
      <c r="E171" s="247" t="s">
        <v>1</v>
      </c>
      <c r="F171" s="248" t="s">
        <v>180</v>
      </c>
      <c r="G171" s="246"/>
      <c r="H171" s="249">
        <v>63.22</v>
      </c>
      <c r="I171" s="250"/>
      <c r="J171" s="246"/>
      <c r="K171" s="246"/>
      <c r="L171" s="251"/>
      <c r="M171" s="252"/>
      <c r="N171" s="253"/>
      <c r="O171" s="253"/>
      <c r="P171" s="253"/>
      <c r="Q171" s="253"/>
      <c r="R171" s="253"/>
      <c r="S171" s="253"/>
      <c r="T171" s="254"/>
      <c r="AT171" s="255" t="s">
        <v>176</v>
      </c>
      <c r="AU171" s="255" t="s">
        <v>92</v>
      </c>
      <c r="AV171" s="15" t="s">
        <v>164</v>
      </c>
      <c r="AW171" s="15" t="s">
        <v>37</v>
      </c>
      <c r="AX171" s="15" t="s">
        <v>21</v>
      </c>
      <c r="AY171" s="255" t="s">
        <v>156</v>
      </c>
    </row>
    <row r="172" spans="1:65" s="2" customFormat="1" ht="21.75" customHeight="1">
      <c r="A172" s="36"/>
      <c r="B172" s="37"/>
      <c r="C172" s="206" t="s">
        <v>186</v>
      </c>
      <c r="D172" s="206" t="s">
        <v>159</v>
      </c>
      <c r="E172" s="207" t="s">
        <v>202</v>
      </c>
      <c r="F172" s="208" t="s">
        <v>203</v>
      </c>
      <c r="G172" s="209" t="s">
        <v>190</v>
      </c>
      <c r="H172" s="210">
        <v>60.16</v>
      </c>
      <c r="I172" s="211"/>
      <c r="J172" s="212">
        <f>ROUND(I172*H172,2)</f>
        <v>0</v>
      </c>
      <c r="K172" s="208" t="s">
        <v>163</v>
      </c>
      <c r="L172" s="39"/>
      <c r="M172" s="213" t="s">
        <v>1</v>
      </c>
      <c r="N172" s="214" t="s">
        <v>48</v>
      </c>
      <c r="O172" s="73"/>
      <c r="P172" s="215">
        <f>O172*H172</f>
        <v>0</v>
      </c>
      <c r="Q172" s="215">
        <v>3.0000000000000001E-3</v>
      </c>
      <c r="R172" s="215">
        <f>Q172*H172</f>
        <v>0.18048</v>
      </c>
      <c r="S172" s="215">
        <v>0</v>
      </c>
      <c r="T172" s="216">
        <f>S172*H172</f>
        <v>0</v>
      </c>
      <c r="U172" s="36"/>
      <c r="V172" s="36"/>
      <c r="W172" s="36"/>
      <c r="X172" s="36"/>
      <c r="Y172" s="36"/>
      <c r="Z172" s="36"/>
      <c r="AA172" s="36"/>
      <c r="AB172" s="36"/>
      <c r="AC172" s="36"/>
      <c r="AD172" s="36"/>
      <c r="AE172" s="36"/>
      <c r="AR172" s="217" t="s">
        <v>164</v>
      </c>
      <c r="AT172" s="217" t="s">
        <v>159</v>
      </c>
      <c r="AU172" s="217" t="s">
        <v>92</v>
      </c>
      <c r="AY172" s="18" t="s">
        <v>156</v>
      </c>
      <c r="BE172" s="112">
        <f>IF(N172="základní",J172,0)</f>
        <v>0</v>
      </c>
      <c r="BF172" s="112">
        <f>IF(N172="snížená",J172,0)</f>
        <v>0</v>
      </c>
      <c r="BG172" s="112">
        <f>IF(N172="zákl. přenesená",J172,0)</f>
        <v>0</v>
      </c>
      <c r="BH172" s="112">
        <f>IF(N172="sníž. přenesená",J172,0)</f>
        <v>0</v>
      </c>
      <c r="BI172" s="112">
        <f>IF(N172="nulová",J172,0)</f>
        <v>0</v>
      </c>
      <c r="BJ172" s="18" t="s">
        <v>21</v>
      </c>
      <c r="BK172" s="112">
        <f>ROUND(I172*H172,2)</f>
        <v>0</v>
      </c>
      <c r="BL172" s="18" t="s">
        <v>164</v>
      </c>
      <c r="BM172" s="217" t="s">
        <v>204</v>
      </c>
    </row>
    <row r="173" spans="1:65" s="2" customFormat="1" ht="19.5">
      <c r="A173" s="36"/>
      <c r="B173" s="37"/>
      <c r="C173" s="38"/>
      <c r="D173" s="218" t="s">
        <v>166</v>
      </c>
      <c r="E173" s="38"/>
      <c r="F173" s="219" t="s">
        <v>205</v>
      </c>
      <c r="G173" s="38"/>
      <c r="H173" s="38"/>
      <c r="I173" s="176"/>
      <c r="J173" s="38"/>
      <c r="K173" s="38"/>
      <c r="L173" s="39"/>
      <c r="M173" s="220"/>
      <c r="N173" s="221"/>
      <c r="O173" s="73"/>
      <c r="P173" s="73"/>
      <c r="Q173" s="73"/>
      <c r="R173" s="73"/>
      <c r="S173" s="73"/>
      <c r="T173" s="74"/>
      <c r="U173" s="36"/>
      <c r="V173" s="36"/>
      <c r="W173" s="36"/>
      <c r="X173" s="36"/>
      <c r="Y173" s="36"/>
      <c r="Z173" s="36"/>
      <c r="AA173" s="36"/>
      <c r="AB173" s="36"/>
      <c r="AC173" s="36"/>
      <c r="AD173" s="36"/>
      <c r="AE173" s="36"/>
      <c r="AT173" s="18" t="s">
        <v>166</v>
      </c>
      <c r="AU173" s="18" t="s">
        <v>92</v>
      </c>
    </row>
    <row r="174" spans="1:65" s="2" customFormat="1" ht="11.25">
      <c r="A174" s="36"/>
      <c r="B174" s="37"/>
      <c r="C174" s="38"/>
      <c r="D174" s="222" t="s">
        <v>168</v>
      </c>
      <c r="E174" s="38"/>
      <c r="F174" s="223" t="s">
        <v>206</v>
      </c>
      <c r="G174" s="38"/>
      <c r="H174" s="38"/>
      <c r="I174" s="176"/>
      <c r="J174" s="38"/>
      <c r="K174" s="38"/>
      <c r="L174" s="39"/>
      <c r="M174" s="220"/>
      <c r="N174" s="221"/>
      <c r="O174" s="73"/>
      <c r="P174" s="73"/>
      <c r="Q174" s="73"/>
      <c r="R174" s="73"/>
      <c r="S174" s="73"/>
      <c r="T174" s="74"/>
      <c r="U174" s="36"/>
      <c r="V174" s="36"/>
      <c r="W174" s="36"/>
      <c r="X174" s="36"/>
      <c r="Y174" s="36"/>
      <c r="Z174" s="36"/>
      <c r="AA174" s="36"/>
      <c r="AB174" s="36"/>
      <c r="AC174" s="36"/>
      <c r="AD174" s="36"/>
      <c r="AE174" s="36"/>
      <c r="AT174" s="18" t="s">
        <v>168</v>
      </c>
      <c r="AU174" s="18" t="s">
        <v>92</v>
      </c>
    </row>
    <row r="175" spans="1:65" s="13" customFormat="1" ht="22.5">
      <c r="B175" s="224"/>
      <c r="C175" s="225"/>
      <c r="D175" s="218" t="s">
        <v>176</v>
      </c>
      <c r="E175" s="226" t="s">
        <v>1</v>
      </c>
      <c r="F175" s="227" t="s">
        <v>207</v>
      </c>
      <c r="G175" s="225"/>
      <c r="H175" s="226" t="s">
        <v>1</v>
      </c>
      <c r="I175" s="228"/>
      <c r="J175" s="225"/>
      <c r="K175" s="225"/>
      <c r="L175" s="229"/>
      <c r="M175" s="230"/>
      <c r="N175" s="231"/>
      <c r="O175" s="231"/>
      <c r="P175" s="231"/>
      <c r="Q175" s="231"/>
      <c r="R175" s="231"/>
      <c r="S175" s="231"/>
      <c r="T175" s="232"/>
      <c r="AT175" s="233" t="s">
        <v>176</v>
      </c>
      <c r="AU175" s="233" t="s">
        <v>92</v>
      </c>
      <c r="AV175" s="13" t="s">
        <v>21</v>
      </c>
      <c r="AW175" s="13" t="s">
        <v>37</v>
      </c>
      <c r="AX175" s="13" t="s">
        <v>83</v>
      </c>
      <c r="AY175" s="233" t="s">
        <v>156</v>
      </c>
    </row>
    <row r="176" spans="1:65" s="13" customFormat="1" ht="11.25">
      <c r="B176" s="224"/>
      <c r="C176" s="225"/>
      <c r="D176" s="218" t="s">
        <v>176</v>
      </c>
      <c r="E176" s="226" t="s">
        <v>1</v>
      </c>
      <c r="F176" s="227" t="s">
        <v>208</v>
      </c>
      <c r="G176" s="225"/>
      <c r="H176" s="226" t="s">
        <v>1</v>
      </c>
      <c r="I176" s="228"/>
      <c r="J176" s="225"/>
      <c r="K176" s="225"/>
      <c r="L176" s="229"/>
      <c r="M176" s="230"/>
      <c r="N176" s="231"/>
      <c r="O176" s="231"/>
      <c r="P176" s="231"/>
      <c r="Q176" s="231"/>
      <c r="R176" s="231"/>
      <c r="S176" s="231"/>
      <c r="T176" s="232"/>
      <c r="AT176" s="233" t="s">
        <v>176</v>
      </c>
      <c r="AU176" s="233" t="s">
        <v>92</v>
      </c>
      <c r="AV176" s="13" t="s">
        <v>21</v>
      </c>
      <c r="AW176" s="13" t="s">
        <v>37</v>
      </c>
      <c r="AX176" s="13" t="s">
        <v>83</v>
      </c>
      <c r="AY176" s="233" t="s">
        <v>156</v>
      </c>
    </row>
    <row r="177" spans="2:51" s="14" customFormat="1" ht="11.25">
      <c r="B177" s="234"/>
      <c r="C177" s="235"/>
      <c r="D177" s="218" t="s">
        <v>176</v>
      </c>
      <c r="E177" s="236" t="s">
        <v>1</v>
      </c>
      <c r="F177" s="237" t="s">
        <v>209</v>
      </c>
      <c r="G177" s="235"/>
      <c r="H177" s="238">
        <v>1.26</v>
      </c>
      <c r="I177" s="239"/>
      <c r="J177" s="235"/>
      <c r="K177" s="235"/>
      <c r="L177" s="240"/>
      <c r="M177" s="241"/>
      <c r="N177" s="242"/>
      <c r="O177" s="242"/>
      <c r="P177" s="242"/>
      <c r="Q177" s="242"/>
      <c r="R177" s="242"/>
      <c r="S177" s="242"/>
      <c r="T177" s="243"/>
      <c r="AT177" s="244" t="s">
        <v>176</v>
      </c>
      <c r="AU177" s="244" t="s">
        <v>92</v>
      </c>
      <c r="AV177" s="14" t="s">
        <v>92</v>
      </c>
      <c r="AW177" s="14" t="s">
        <v>37</v>
      </c>
      <c r="AX177" s="14" t="s">
        <v>83</v>
      </c>
      <c r="AY177" s="244" t="s">
        <v>156</v>
      </c>
    </row>
    <row r="178" spans="2:51" s="16" customFormat="1" ht="11.25">
      <c r="B178" s="256"/>
      <c r="C178" s="257"/>
      <c r="D178" s="218" t="s">
        <v>176</v>
      </c>
      <c r="E178" s="258" t="s">
        <v>1</v>
      </c>
      <c r="F178" s="259" t="s">
        <v>210</v>
      </c>
      <c r="G178" s="257"/>
      <c r="H178" s="260">
        <v>1.26</v>
      </c>
      <c r="I178" s="261"/>
      <c r="J178" s="257"/>
      <c r="K178" s="257"/>
      <c r="L178" s="262"/>
      <c r="M178" s="263"/>
      <c r="N178" s="264"/>
      <c r="O178" s="264"/>
      <c r="P178" s="264"/>
      <c r="Q178" s="264"/>
      <c r="R178" s="264"/>
      <c r="S178" s="264"/>
      <c r="T178" s="265"/>
      <c r="AT178" s="266" t="s">
        <v>176</v>
      </c>
      <c r="AU178" s="266" t="s">
        <v>92</v>
      </c>
      <c r="AV178" s="16" t="s">
        <v>157</v>
      </c>
      <c r="AW178" s="16" t="s">
        <v>37</v>
      </c>
      <c r="AX178" s="16" t="s">
        <v>83</v>
      </c>
      <c r="AY178" s="266" t="s">
        <v>156</v>
      </c>
    </row>
    <row r="179" spans="2:51" s="13" customFormat="1" ht="11.25">
      <c r="B179" s="224"/>
      <c r="C179" s="225"/>
      <c r="D179" s="218" t="s">
        <v>176</v>
      </c>
      <c r="E179" s="226" t="s">
        <v>1</v>
      </c>
      <c r="F179" s="227" t="s">
        <v>211</v>
      </c>
      <c r="G179" s="225"/>
      <c r="H179" s="226" t="s">
        <v>1</v>
      </c>
      <c r="I179" s="228"/>
      <c r="J179" s="225"/>
      <c r="K179" s="225"/>
      <c r="L179" s="229"/>
      <c r="M179" s="230"/>
      <c r="N179" s="231"/>
      <c r="O179" s="231"/>
      <c r="P179" s="231"/>
      <c r="Q179" s="231"/>
      <c r="R179" s="231"/>
      <c r="S179" s="231"/>
      <c r="T179" s="232"/>
      <c r="AT179" s="233" t="s">
        <v>176</v>
      </c>
      <c r="AU179" s="233" t="s">
        <v>92</v>
      </c>
      <c r="AV179" s="13" t="s">
        <v>21</v>
      </c>
      <c r="AW179" s="13" t="s">
        <v>37</v>
      </c>
      <c r="AX179" s="13" t="s">
        <v>83</v>
      </c>
      <c r="AY179" s="233" t="s">
        <v>156</v>
      </c>
    </row>
    <row r="180" spans="2:51" s="14" customFormat="1" ht="11.25">
      <c r="B180" s="234"/>
      <c r="C180" s="235"/>
      <c r="D180" s="218" t="s">
        <v>176</v>
      </c>
      <c r="E180" s="236" t="s">
        <v>1</v>
      </c>
      <c r="F180" s="237" t="s">
        <v>212</v>
      </c>
      <c r="G180" s="235"/>
      <c r="H180" s="238">
        <v>1.77</v>
      </c>
      <c r="I180" s="239"/>
      <c r="J180" s="235"/>
      <c r="K180" s="235"/>
      <c r="L180" s="240"/>
      <c r="M180" s="241"/>
      <c r="N180" s="242"/>
      <c r="O180" s="242"/>
      <c r="P180" s="242"/>
      <c r="Q180" s="242"/>
      <c r="R180" s="242"/>
      <c r="S180" s="242"/>
      <c r="T180" s="243"/>
      <c r="AT180" s="244" t="s">
        <v>176</v>
      </c>
      <c r="AU180" s="244" t="s">
        <v>92</v>
      </c>
      <c r="AV180" s="14" t="s">
        <v>92</v>
      </c>
      <c r="AW180" s="14" t="s">
        <v>37</v>
      </c>
      <c r="AX180" s="14" t="s">
        <v>83</v>
      </c>
      <c r="AY180" s="244" t="s">
        <v>156</v>
      </c>
    </row>
    <row r="181" spans="2:51" s="16" customFormat="1" ht="11.25">
      <c r="B181" s="256"/>
      <c r="C181" s="257"/>
      <c r="D181" s="218" t="s">
        <v>176</v>
      </c>
      <c r="E181" s="258" t="s">
        <v>1</v>
      </c>
      <c r="F181" s="259" t="s">
        <v>210</v>
      </c>
      <c r="G181" s="257"/>
      <c r="H181" s="260">
        <v>1.77</v>
      </c>
      <c r="I181" s="261"/>
      <c r="J181" s="257"/>
      <c r="K181" s="257"/>
      <c r="L181" s="262"/>
      <c r="M181" s="263"/>
      <c r="N181" s="264"/>
      <c r="O181" s="264"/>
      <c r="P181" s="264"/>
      <c r="Q181" s="264"/>
      <c r="R181" s="264"/>
      <c r="S181" s="264"/>
      <c r="T181" s="265"/>
      <c r="AT181" s="266" t="s">
        <v>176</v>
      </c>
      <c r="AU181" s="266" t="s">
        <v>92</v>
      </c>
      <c r="AV181" s="16" t="s">
        <v>157</v>
      </c>
      <c r="AW181" s="16" t="s">
        <v>37</v>
      </c>
      <c r="AX181" s="16" t="s">
        <v>83</v>
      </c>
      <c r="AY181" s="266" t="s">
        <v>156</v>
      </c>
    </row>
    <row r="182" spans="2:51" s="13" customFormat="1" ht="11.25">
      <c r="B182" s="224"/>
      <c r="C182" s="225"/>
      <c r="D182" s="218" t="s">
        <v>176</v>
      </c>
      <c r="E182" s="226" t="s">
        <v>1</v>
      </c>
      <c r="F182" s="227" t="s">
        <v>213</v>
      </c>
      <c r="G182" s="225"/>
      <c r="H182" s="226" t="s">
        <v>1</v>
      </c>
      <c r="I182" s="228"/>
      <c r="J182" s="225"/>
      <c r="K182" s="225"/>
      <c r="L182" s="229"/>
      <c r="M182" s="230"/>
      <c r="N182" s="231"/>
      <c r="O182" s="231"/>
      <c r="P182" s="231"/>
      <c r="Q182" s="231"/>
      <c r="R182" s="231"/>
      <c r="S182" s="231"/>
      <c r="T182" s="232"/>
      <c r="AT182" s="233" t="s">
        <v>176</v>
      </c>
      <c r="AU182" s="233" t="s">
        <v>92</v>
      </c>
      <c r="AV182" s="13" t="s">
        <v>21</v>
      </c>
      <c r="AW182" s="13" t="s">
        <v>37</v>
      </c>
      <c r="AX182" s="13" t="s">
        <v>83</v>
      </c>
      <c r="AY182" s="233" t="s">
        <v>156</v>
      </c>
    </row>
    <row r="183" spans="2:51" s="14" customFormat="1" ht="11.25">
      <c r="B183" s="234"/>
      <c r="C183" s="235"/>
      <c r="D183" s="218" t="s">
        <v>176</v>
      </c>
      <c r="E183" s="236" t="s">
        <v>1</v>
      </c>
      <c r="F183" s="237" t="s">
        <v>214</v>
      </c>
      <c r="G183" s="235"/>
      <c r="H183" s="238">
        <v>2.13</v>
      </c>
      <c r="I183" s="239"/>
      <c r="J183" s="235"/>
      <c r="K183" s="235"/>
      <c r="L183" s="240"/>
      <c r="M183" s="241"/>
      <c r="N183" s="242"/>
      <c r="O183" s="242"/>
      <c r="P183" s="242"/>
      <c r="Q183" s="242"/>
      <c r="R183" s="242"/>
      <c r="S183" s="242"/>
      <c r="T183" s="243"/>
      <c r="AT183" s="244" t="s">
        <v>176</v>
      </c>
      <c r="AU183" s="244" t="s">
        <v>92</v>
      </c>
      <c r="AV183" s="14" t="s">
        <v>92</v>
      </c>
      <c r="AW183" s="14" t="s">
        <v>37</v>
      </c>
      <c r="AX183" s="14" t="s">
        <v>83</v>
      </c>
      <c r="AY183" s="244" t="s">
        <v>156</v>
      </c>
    </row>
    <row r="184" spans="2:51" s="16" customFormat="1" ht="11.25">
      <c r="B184" s="256"/>
      <c r="C184" s="257"/>
      <c r="D184" s="218" t="s">
        <v>176</v>
      </c>
      <c r="E184" s="258" t="s">
        <v>1</v>
      </c>
      <c r="F184" s="259" t="s">
        <v>210</v>
      </c>
      <c r="G184" s="257"/>
      <c r="H184" s="260">
        <v>2.13</v>
      </c>
      <c r="I184" s="261"/>
      <c r="J184" s="257"/>
      <c r="K184" s="257"/>
      <c r="L184" s="262"/>
      <c r="M184" s="263"/>
      <c r="N184" s="264"/>
      <c r="O184" s="264"/>
      <c r="P184" s="264"/>
      <c r="Q184" s="264"/>
      <c r="R184" s="264"/>
      <c r="S184" s="264"/>
      <c r="T184" s="265"/>
      <c r="AT184" s="266" t="s">
        <v>176</v>
      </c>
      <c r="AU184" s="266" t="s">
        <v>92</v>
      </c>
      <c r="AV184" s="16" t="s">
        <v>157</v>
      </c>
      <c r="AW184" s="16" t="s">
        <v>37</v>
      </c>
      <c r="AX184" s="16" t="s">
        <v>83</v>
      </c>
      <c r="AY184" s="266" t="s">
        <v>156</v>
      </c>
    </row>
    <row r="185" spans="2:51" s="13" customFormat="1" ht="11.25">
      <c r="B185" s="224"/>
      <c r="C185" s="225"/>
      <c r="D185" s="218" t="s">
        <v>176</v>
      </c>
      <c r="E185" s="226" t="s">
        <v>1</v>
      </c>
      <c r="F185" s="227" t="s">
        <v>215</v>
      </c>
      <c r="G185" s="225"/>
      <c r="H185" s="226" t="s">
        <v>1</v>
      </c>
      <c r="I185" s="228"/>
      <c r="J185" s="225"/>
      <c r="K185" s="225"/>
      <c r="L185" s="229"/>
      <c r="M185" s="230"/>
      <c r="N185" s="231"/>
      <c r="O185" s="231"/>
      <c r="P185" s="231"/>
      <c r="Q185" s="231"/>
      <c r="R185" s="231"/>
      <c r="S185" s="231"/>
      <c r="T185" s="232"/>
      <c r="AT185" s="233" t="s">
        <v>176</v>
      </c>
      <c r="AU185" s="233" t="s">
        <v>92</v>
      </c>
      <c r="AV185" s="13" t="s">
        <v>21</v>
      </c>
      <c r="AW185" s="13" t="s">
        <v>37</v>
      </c>
      <c r="AX185" s="13" t="s">
        <v>83</v>
      </c>
      <c r="AY185" s="233" t="s">
        <v>156</v>
      </c>
    </row>
    <row r="186" spans="2:51" s="14" customFormat="1" ht="11.25">
      <c r="B186" s="234"/>
      <c r="C186" s="235"/>
      <c r="D186" s="218" t="s">
        <v>176</v>
      </c>
      <c r="E186" s="236" t="s">
        <v>1</v>
      </c>
      <c r="F186" s="237" t="s">
        <v>216</v>
      </c>
      <c r="G186" s="235"/>
      <c r="H186" s="238">
        <v>0.78</v>
      </c>
      <c r="I186" s="239"/>
      <c r="J186" s="235"/>
      <c r="K186" s="235"/>
      <c r="L186" s="240"/>
      <c r="M186" s="241"/>
      <c r="N186" s="242"/>
      <c r="O186" s="242"/>
      <c r="P186" s="242"/>
      <c r="Q186" s="242"/>
      <c r="R186" s="242"/>
      <c r="S186" s="242"/>
      <c r="T186" s="243"/>
      <c r="AT186" s="244" t="s">
        <v>176</v>
      </c>
      <c r="AU186" s="244" t="s">
        <v>92</v>
      </c>
      <c r="AV186" s="14" t="s">
        <v>92</v>
      </c>
      <c r="AW186" s="14" t="s">
        <v>37</v>
      </c>
      <c r="AX186" s="14" t="s">
        <v>83</v>
      </c>
      <c r="AY186" s="244" t="s">
        <v>156</v>
      </c>
    </row>
    <row r="187" spans="2:51" s="16" customFormat="1" ht="11.25">
      <c r="B187" s="256"/>
      <c r="C187" s="257"/>
      <c r="D187" s="218" t="s">
        <v>176</v>
      </c>
      <c r="E187" s="258" t="s">
        <v>1</v>
      </c>
      <c r="F187" s="259" t="s">
        <v>210</v>
      </c>
      <c r="G187" s="257"/>
      <c r="H187" s="260">
        <v>0.78</v>
      </c>
      <c r="I187" s="261"/>
      <c r="J187" s="257"/>
      <c r="K187" s="257"/>
      <c r="L187" s="262"/>
      <c r="M187" s="263"/>
      <c r="N187" s="264"/>
      <c r="O187" s="264"/>
      <c r="P187" s="264"/>
      <c r="Q187" s="264"/>
      <c r="R187" s="264"/>
      <c r="S187" s="264"/>
      <c r="T187" s="265"/>
      <c r="AT187" s="266" t="s">
        <v>176</v>
      </c>
      <c r="AU187" s="266" t="s">
        <v>92</v>
      </c>
      <c r="AV187" s="16" t="s">
        <v>157</v>
      </c>
      <c r="AW187" s="16" t="s">
        <v>37</v>
      </c>
      <c r="AX187" s="16" t="s">
        <v>83</v>
      </c>
      <c r="AY187" s="266" t="s">
        <v>156</v>
      </c>
    </row>
    <row r="188" spans="2:51" s="13" customFormat="1" ht="11.25">
      <c r="B188" s="224"/>
      <c r="C188" s="225"/>
      <c r="D188" s="218" t="s">
        <v>176</v>
      </c>
      <c r="E188" s="226" t="s">
        <v>1</v>
      </c>
      <c r="F188" s="227" t="s">
        <v>217</v>
      </c>
      <c r="G188" s="225"/>
      <c r="H188" s="226" t="s">
        <v>1</v>
      </c>
      <c r="I188" s="228"/>
      <c r="J188" s="225"/>
      <c r="K188" s="225"/>
      <c r="L188" s="229"/>
      <c r="M188" s="230"/>
      <c r="N188" s="231"/>
      <c r="O188" s="231"/>
      <c r="P188" s="231"/>
      <c r="Q188" s="231"/>
      <c r="R188" s="231"/>
      <c r="S188" s="231"/>
      <c r="T188" s="232"/>
      <c r="AT188" s="233" t="s">
        <v>176</v>
      </c>
      <c r="AU188" s="233" t="s">
        <v>92</v>
      </c>
      <c r="AV188" s="13" t="s">
        <v>21</v>
      </c>
      <c r="AW188" s="13" t="s">
        <v>37</v>
      </c>
      <c r="AX188" s="13" t="s">
        <v>83</v>
      </c>
      <c r="AY188" s="233" t="s">
        <v>156</v>
      </c>
    </row>
    <row r="189" spans="2:51" s="14" customFormat="1" ht="11.25">
      <c r="B189" s="234"/>
      <c r="C189" s="235"/>
      <c r="D189" s="218" t="s">
        <v>176</v>
      </c>
      <c r="E189" s="236" t="s">
        <v>1</v>
      </c>
      <c r="F189" s="237" t="s">
        <v>218</v>
      </c>
      <c r="G189" s="235"/>
      <c r="H189" s="238">
        <v>0.75</v>
      </c>
      <c r="I189" s="239"/>
      <c r="J189" s="235"/>
      <c r="K189" s="235"/>
      <c r="L189" s="240"/>
      <c r="M189" s="241"/>
      <c r="N189" s="242"/>
      <c r="O189" s="242"/>
      <c r="P189" s="242"/>
      <c r="Q189" s="242"/>
      <c r="R189" s="242"/>
      <c r="S189" s="242"/>
      <c r="T189" s="243"/>
      <c r="AT189" s="244" t="s">
        <v>176</v>
      </c>
      <c r="AU189" s="244" t="s">
        <v>92</v>
      </c>
      <c r="AV189" s="14" t="s">
        <v>92</v>
      </c>
      <c r="AW189" s="14" t="s">
        <v>37</v>
      </c>
      <c r="AX189" s="14" t="s">
        <v>83</v>
      </c>
      <c r="AY189" s="244" t="s">
        <v>156</v>
      </c>
    </row>
    <row r="190" spans="2:51" s="16" customFormat="1" ht="11.25">
      <c r="B190" s="256"/>
      <c r="C190" s="257"/>
      <c r="D190" s="218" t="s">
        <v>176</v>
      </c>
      <c r="E190" s="258" t="s">
        <v>1</v>
      </c>
      <c r="F190" s="259" t="s">
        <v>210</v>
      </c>
      <c r="G190" s="257"/>
      <c r="H190" s="260">
        <v>0.75</v>
      </c>
      <c r="I190" s="261"/>
      <c r="J190" s="257"/>
      <c r="K190" s="257"/>
      <c r="L190" s="262"/>
      <c r="M190" s="263"/>
      <c r="N190" s="264"/>
      <c r="O190" s="264"/>
      <c r="P190" s="264"/>
      <c r="Q190" s="264"/>
      <c r="R190" s="264"/>
      <c r="S190" s="264"/>
      <c r="T190" s="265"/>
      <c r="AT190" s="266" t="s">
        <v>176</v>
      </c>
      <c r="AU190" s="266" t="s">
        <v>92</v>
      </c>
      <c r="AV190" s="16" t="s">
        <v>157</v>
      </c>
      <c r="AW190" s="16" t="s">
        <v>37</v>
      </c>
      <c r="AX190" s="16" t="s">
        <v>83</v>
      </c>
      <c r="AY190" s="266" t="s">
        <v>156</v>
      </c>
    </row>
    <row r="191" spans="2:51" s="13" customFormat="1" ht="11.25">
      <c r="B191" s="224"/>
      <c r="C191" s="225"/>
      <c r="D191" s="218" t="s">
        <v>176</v>
      </c>
      <c r="E191" s="226" t="s">
        <v>1</v>
      </c>
      <c r="F191" s="227" t="s">
        <v>219</v>
      </c>
      <c r="G191" s="225"/>
      <c r="H191" s="226" t="s">
        <v>1</v>
      </c>
      <c r="I191" s="228"/>
      <c r="J191" s="225"/>
      <c r="K191" s="225"/>
      <c r="L191" s="229"/>
      <c r="M191" s="230"/>
      <c r="N191" s="231"/>
      <c r="O191" s="231"/>
      <c r="P191" s="231"/>
      <c r="Q191" s="231"/>
      <c r="R191" s="231"/>
      <c r="S191" s="231"/>
      <c r="T191" s="232"/>
      <c r="AT191" s="233" t="s">
        <v>176</v>
      </c>
      <c r="AU191" s="233" t="s">
        <v>92</v>
      </c>
      <c r="AV191" s="13" t="s">
        <v>21</v>
      </c>
      <c r="AW191" s="13" t="s">
        <v>37</v>
      </c>
      <c r="AX191" s="13" t="s">
        <v>83</v>
      </c>
      <c r="AY191" s="233" t="s">
        <v>156</v>
      </c>
    </row>
    <row r="192" spans="2:51" s="14" customFormat="1" ht="11.25">
      <c r="B192" s="234"/>
      <c r="C192" s="235"/>
      <c r="D192" s="218" t="s">
        <v>176</v>
      </c>
      <c r="E192" s="236" t="s">
        <v>1</v>
      </c>
      <c r="F192" s="237" t="s">
        <v>220</v>
      </c>
      <c r="G192" s="235"/>
      <c r="H192" s="238">
        <v>1.83</v>
      </c>
      <c r="I192" s="239"/>
      <c r="J192" s="235"/>
      <c r="K192" s="235"/>
      <c r="L192" s="240"/>
      <c r="M192" s="241"/>
      <c r="N192" s="242"/>
      <c r="O192" s="242"/>
      <c r="P192" s="242"/>
      <c r="Q192" s="242"/>
      <c r="R192" s="242"/>
      <c r="S192" s="242"/>
      <c r="T192" s="243"/>
      <c r="AT192" s="244" t="s">
        <v>176</v>
      </c>
      <c r="AU192" s="244" t="s">
        <v>92</v>
      </c>
      <c r="AV192" s="14" t="s">
        <v>92</v>
      </c>
      <c r="AW192" s="14" t="s">
        <v>37</v>
      </c>
      <c r="AX192" s="14" t="s">
        <v>83</v>
      </c>
      <c r="AY192" s="244" t="s">
        <v>156</v>
      </c>
    </row>
    <row r="193" spans="2:51" s="16" customFormat="1" ht="11.25">
      <c r="B193" s="256"/>
      <c r="C193" s="257"/>
      <c r="D193" s="218" t="s">
        <v>176</v>
      </c>
      <c r="E193" s="258" t="s">
        <v>1</v>
      </c>
      <c r="F193" s="259" t="s">
        <v>210</v>
      </c>
      <c r="G193" s="257"/>
      <c r="H193" s="260">
        <v>1.83</v>
      </c>
      <c r="I193" s="261"/>
      <c r="J193" s="257"/>
      <c r="K193" s="257"/>
      <c r="L193" s="262"/>
      <c r="M193" s="263"/>
      <c r="N193" s="264"/>
      <c r="O193" s="264"/>
      <c r="P193" s="264"/>
      <c r="Q193" s="264"/>
      <c r="R193" s="264"/>
      <c r="S193" s="264"/>
      <c r="T193" s="265"/>
      <c r="AT193" s="266" t="s">
        <v>176</v>
      </c>
      <c r="AU193" s="266" t="s">
        <v>92</v>
      </c>
      <c r="AV193" s="16" t="s">
        <v>157</v>
      </c>
      <c r="AW193" s="16" t="s">
        <v>37</v>
      </c>
      <c r="AX193" s="16" t="s">
        <v>83</v>
      </c>
      <c r="AY193" s="266" t="s">
        <v>156</v>
      </c>
    </row>
    <row r="194" spans="2:51" s="13" customFormat="1" ht="11.25">
      <c r="B194" s="224"/>
      <c r="C194" s="225"/>
      <c r="D194" s="218" t="s">
        <v>176</v>
      </c>
      <c r="E194" s="226" t="s">
        <v>1</v>
      </c>
      <c r="F194" s="227" t="s">
        <v>221</v>
      </c>
      <c r="G194" s="225"/>
      <c r="H194" s="226" t="s">
        <v>1</v>
      </c>
      <c r="I194" s="228"/>
      <c r="J194" s="225"/>
      <c r="K194" s="225"/>
      <c r="L194" s="229"/>
      <c r="M194" s="230"/>
      <c r="N194" s="231"/>
      <c r="O194" s="231"/>
      <c r="P194" s="231"/>
      <c r="Q194" s="231"/>
      <c r="R194" s="231"/>
      <c r="S194" s="231"/>
      <c r="T194" s="232"/>
      <c r="AT194" s="233" t="s">
        <v>176</v>
      </c>
      <c r="AU194" s="233" t="s">
        <v>92</v>
      </c>
      <c r="AV194" s="13" t="s">
        <v>21</v>
      </c>
      <c r="AW194" s="13" t="s">
        <v>37</v>
      </c>
      <c r="AX194" s="13" t="s">
        <v>83</v>
      </c>
      <c r="AY194" s="233" t="s">
        <v>156</v>
      </c>
    </row>
    <row r="195" spans="2:51" s="14" customFormat="1" ht="11.25">
      <c r="B195" s="234"/>
      <c r="C195" s="235"/>
      <c r="D195" s="218" t="s">
        <v>176</v>
      </c>
      <c r="E195" s="236" t="s">
        <v>1</v>
      </c>
      <c r="F195" s="237" t="s">
        <v>222</v>
      </c>
      <c r="G195" s="235"/>
      <c r="H195" s="238">
        <v>1.24</v>
      </c>
      <c r="I195" s="239"/>
      <c r="J195" s="235"/>
      <c r="K195" s="235"/>
      <c r="L195" s="240"/>
      <c r="M195" s="241"/>
      <c r="N195" s="242"/>
      <c r="O195" s="242"/>
      <c r="P195" s="242"/>
      <c r="Q195" s="242"/>
      <c r="R195" s="242"/>
      <c r="S195" s="242"/>
      <c r="T195" s="243"/>
      <c r="AT195" s="244" t="s">
        <v>176</v>
      </c>
      <c r="AU195" s="244" t="s">
        <v>92</v>
      </c>
      <c r="AV195" s="14" t="s">
        <v>92</v>
      </c>
      <c r="AW195" s="14" t="s">
        <v>37</v>
      </c>
      <c r="AX195" s="14" t="s">
        <v>83</v>
      </c>
      <c r="AY195" s="244" t="s">
        <v>156</v>
      </c>
    </row>
    <row r="196" spans="2:51" s="16" customFormat="1" ht="11.25">
      <c r="B196" s="256"/>
      <c r="C196" s="257"/>
      <c r="D196" s="218" t="s">
        <v>176</v>
      </c>
      <c r="E196" s="258" t="s">
        <v>1</v>
      </c>
      <c r="F196" s="259" t="s">
        <v>210</v>
      </c>
      <c r="G196" s="257"/>
      <c r="H196" s="260">
        <v>1.24</v>
      </c>
      <c r="I196" s="261"/>
      <c r="J196" s="257"/>
      <c r="K196" s="257"/>
      <c r="L196" s="262"/>
      <c r="M196" s="263"/>
      <c r="N196" s="264"/>
      <c r="O196" s="264"/>
      <c r="P196" s="264"/>
      <c r="Q196" s="264"/>
      <c r="R196" s="264"/>
      <c r="S196" s="264"/>
      <c r="T196" s="265"/>
      <c r="AT196" s="266" t="s">
        <v>176</v>
      </c>
      <c r="AU196" s="266" t="s">
        <v>92</v>
      </c>
      <c r="AV196" s="16" t="s">
        <v>157</v>
      </c>
      <c r="AW196" s="16" t="s">
        <v>37</v>
      </c>
      <c r="AX196" s="16" t="s">
        <v>83</v>
      </c>
      <c r="AY196" s="266" t="s">
        <v>156</v>
      </c>
    </row>
    <row r="197" spans="2:51" s="13" customFormat="1" ht="11.25">
      <c r="B197" s="224"/>
      <c r="C197" s="225"/>
      <c r="D197" s="218" t="s">
        <v>176</v>
      </c>
      <c r="E197" s="226" t="s">
        <v>1</v>
      </c>
      <c r="F197" s="227" t="s">
        <v>223</v>
      </c>
      <c r="G197" s="225"/>
      <c r="H197" s="226" t="s">
        <v>1</v>
      </c>
      <c r="I197" s="228"/>
      <c r="J197" s="225"/>
      <c r="K197" s="225"/>
      <c r="L197" s="229"/>
      <c r="M197" s="230"/>
      <c r="N197" s="231"/>
      <c r="O197" s="231"/>
      <c r="P197" s="231"/>
      <c r="Q197" s="231"/>
      <c r="R197" s="231"/>
      <c r="S197" s="231"/>
      <c r="T197" s="232"/>
      <c r="AT197" s="233" t="s">
        <v>176</v>
      </c>
      <c r="AU197" s="233" t="s">
        <v>92</v>
      </c>
      <c r="AV197" s="13" t="s">
        <v>21</v>
      </c>
      <c r="AW197" s="13" t="s">
        <v>37</v>
      </c>
      <c r="AX197" s="13" t="s">
        <v>83</v>
      </c>
      <c r="AY197" s="233" t="s">
        <v>156</v>
      </c>
    </row>
    <row r="198" spans="2:51" s="14" customFormat="1" ht="11.25">
      <c r="B198" s="234"/>
      <c r="C198" s="235"/>
      <c r="D198" s="218" t="s">
        <v>176</v>
      </c>
      <c r="E198" s="236" t="s">
        <v>1</v>
      </c>
      <c r="F198" s="237" t="s">
        <v>222</v>
      </c>
      <c r="G198" s="235"/>
      <c r="H198" s="238">
        <v>1.24</v>
      </c>
      <c r="I198" s="239"/>
      <c r="J198" s="235"/>
      <c r="K198" s="235"/>
      <c r="L198" s="240"/>
      <c r="M198" s="241"/>
      <c r="N198" s="242"/>
      <c r="O198" s="242"/>
      <c r="P198" s="242"/>
      <c r="Q198" s="242"/>
      <c r="R198" s="242"/>
      <c r="S198" s="242"/>
      <c r="T198" s="243"/>
      <c r="AT198" s="244" t="s">
        <v>176</v>
      </c>
      <c r="AU198" s="244" t="s">
        <v>92</v>
      </c>
      <c r="AV198" s="14" t="s">
        <v>92</v>
      </c>
      <c r="AW198" s="14" t="s">
        <v>37</v>
      </c>
      <c r="AX198" s="14" t="s">
        <v>83</v>
      </c>
      <c r="AY198" s="244" t="s">
        <v>156</v>
      </c>
    </row>
    <row r="199" spans="2:51" s="16" customFormat="1" ht="11.25">
      <c r="B199" s="256"/>
      <c r="C199" s="257"/>
      <c r="D199" s="218" t="s">
        <v>176</v>
      </c>
      <c r="E199" s="258" t="s">
        <v>1</v>
      </c>
      <c r="F199" s="259" t="s">
        <v>210</v>
      </c>
      <c r="G199" s="257"/>
      <c r="H199" s="260">
        <v>1.24</v>
      </c>
      <c r="I199" s="261"/>
      <c r="J199" s="257"/>
      <c r="K199" s="257"/>
      <c r="L199" s="262"/>
      <c r="M199" s="263"/>
      <c r="N199" s="264"/>
      <c r="O199" s="264"/>
      <c r="P199" s="264"/>
      <c r="Q199" s="264"/>
      <c r="R199" s="264"/>
      <c r="S199" s="264"/>
      <c r="T199" s="265"/>
      <c r="AT199" s="266" t="s">
        <v>176</v>
      </c>
      <c r="AU199" s="266" t="s">
        <v>92</v>
      </c>
      <c r="AV199" s="16" t="s">
        <v>157</v>
      </c>
      <c r="AW199" s="16" t="s">
        <v>37</v>
      </c>
      <c r="AX199" s="16" t="s">
        <v>83</v>
      </c>
      <c r="AY199" s="266" t="s">
        <v>156</v>
      </c>
    </row>
    <row r="200" spans="2:51" s="13" customFormat="1" ht="11.25">
      <c r="B200" s="224"/>
      <c r="C200" s="225"/>
      <c r="D200" s="218" t="s">
        <v>176</v>
      </c>
      <c r="E200" s="226" t="s">
        <v>1</v>
      </c>
      <c r="F200" s="227" t="s">
        <v>224</v>
      </c>
      <c r="G200" s="225"/>
      <c r="H200" s="226" t="s">
        <v>1</v>
      </c>
      <c r="I200" s="228"/>
      <c r="J200" s="225"/>
      <c r="K200" s="225"/>
      <c r="L200" s="229"/>
      <c r="M200" s="230"/>
      <c r="N200" s="231"/>
      <c r="O200" s="231"/>
      <c r="P200" s="231"/>
      <c r="Q200" s="231"/>
      <c r="R200" s="231"/>
      <c r="S200" s="231"/>
      <c r="T200" s="232"/>
      <c r="AT200" s="233" t="s">
        <v>176</v>
      </c>
      <c r="AU200" s="233" t="s">
        <v>92</v>
      </c>
      <c r="AV200" s="13" t="s">
        <v>21</v>
      </c>
      <c r="AW200" s="13" t="s">
        <v>37</v>
      </c>
      <c r="AX200" s="13" t="s">
        <v>83</v>
      </c>
      <c r="AY200" s="233" t="s">
        <v>156</v>
      </c>
    </row>
    <row r="201" spans="2:51" s="14" customFormat="1" ht="11.25">
      <c r="B201" s="234"/>
      <c r="C201" s="235"/>
      <c r="D201" s="218" t="s">
        <v>176</v>
      </c>
      <c r="E201" s="236" t="s">
        <v>1</v>
      </c>
      <c r="F201" s="237" t="s">
        <v>225</v>
      </c>
      <c r="G201" s="235"/>
      <c r="H201" s="238">
        <v>1.57</v>
      </c>
      <c r="I201" s="239"/>
      <c r="J201" s="235"/>
      <c r="K201" s="235"/>
      <c r="L201" s="240"/>
      <c r="M201" s="241"/>
      <c r="N201" s="242"/>
      <c r="O201" s="242"/>
      <c r="P201" s="242"/>
      <c r="Q201" s="242"/>
      <c r="R201" s="242"/>
      <c r="S201" s="242"/>
      <c r="T201" s="243"/>
      <c r="AT201" s="244" t="s">
        <v>176</v>
      </c>
      <c r="AU201" s="244" t="s">
        <v>92</v>
      </c>
      <c r="AV201" s="14" t="s">
        <v>92</v>
      </c>
      <c r="AW201" s="14" t="s">
        <v>37</v>
      </c>
      <c r="AX201" s="14" t="s">
        <v>83</v>
      </c>
      <c r="AY201" s="244" t="s">
        <v>156</v>
      </c>
    </row>
    <row r="202" spans="2:51" s="16" customFormat="1" ht="11.25">
      <c r="B202" s="256"/>
      <c r="C202" s="257"/>
      <c r="D202" s="218" t="s">
        <v>176</v>
      </c>
      <c r="E202" s="258" t="s">
        <v>1</v>
      </c>
      <c r="F202" s="259" t="s">
        <v>210</v>
      </c>
      <c r="G202" s="257"/>
      <c r="H202" s="260">
        <v>1.57</v>
      </c>
      <c r="I202" s="261"/>
      <c r="J202" s="257"/>
      <c r="K202" s="257"/>
      <c r="L202" s="262"/>
      <c r="M202" s="263"/>
      <c r="N202" s="264"/>
      <c r="O202" s="264"/>
      <c r="P202" s="264"/>
      <c r="Q202" s="264"/>
      <c r="R202" s="264"/>
      <c r="S202" s="264"/>
      <c r="T202" s="265"/>
      <c r="AT202" s="266" t="s">
        <v>176</v>
      </c>
      <c r="AU202" s="266" t="s">
        <v>92</v>
      </c>
      <c r="AV202" s="16" t="s">
        <v>157</v>
      </c>
      <c r="AW202" s="16" t="s">
        <v>37</v>
      </c>
      <c r="AX202" s="16" t="s">
        <v>83</v>
      </c>
      <c r="AY202" s="266" t="s">
        <v>156</v>
      </c>
    </row>
    <row r="203" spans="2:51" s="13" customFormat="1" ht="11.25">
      <c r="B203" s="224"/>
      <c r="C203" s="225"/>
      <c r="D203" s="218" t="s">
        <v>176</v>
      </c>
      <c r="E203" s="226" t="s">
        <v>1</v>
      </c>
      <c r="F203" s="227" t="s">
        <v>226</v>
      </c>
      <c r="G203" s="225"/>
      <c r="H203" s="226" t="s">
        <v>1</v>
      </c>
      <c r="I203" s="228"/>
      <c r="J203" s="225"/>
      <c r="K203" s="225"/>
      <c r="L203" s="229"/>
      <c r="M203" s="230"/>
      <c r="N203" s="231"/>
      <c r="O203" s="231"/>
      <c r="P203" s="231"/>
      <c r="Q203" s="231"/>
      <c r="R203" s="231"/>
      <c r="S203" s="231"/>
      <c r="T203" s="232"/>
      <c r="AT203" s="233" t="s">
        <v>176</v>
      </c>
      <c r="AU203" s="233" t="s">
        <v>92</v>
      </c>
      <c r="AV203" s="13" t="s">
        <v>21</v>
      </c>
      <c r="AW203" s="13" t="s">
        <v>37</v>
      </c>
      <c r="AX203" s="13" t="s">
        <v>83</v>
      </c>
      <c r="AY203" s="233" t="s">
        <v>156</v>
      </c>
    </row>
    <row r="204" spans="2:51" s="14" customFormat="1" ht="11.25">
      <c r="B204" s="234"/>
      <c r="C204" s="235"/>
      <c r="D204" s="218" t="s">
        <v>176</v>
      </c>
      <c r="E204" s="236" t="s">
        <v>1</v>
      </c>
      <c r="F204" s="237" t="s">
        <v>227</v>
      </c>
      <c r="G204" s="235"/>
      <c r="H204" s="238">
        <v>1.34</v>
      </c>
      <c r="I204" s="239"/>
      <c r="J204" s="235"/>
      <c r="K204" s="235"/>
      <c r="L204" s="240"/>
      <c r="M204" s="241"/>
      <c r="N204" s="242"/>
      <c r="O204" s="242"/>
      <c r="P204" s="242"/>
      <c r="Q204" s="242"/>
      <c r="R204" s="242"/>
      <c r="S204" s="242"/>
      <c r="T204" s="243"/>
      <c r="AT204" s="244" t="s">
        <v>176</v>
      </c>
      <c r="AU204" s="244" t="s">
        <v>92</v>
      </c>
      <c r="AV204" s="14" t="s">
        <v>92</v>
      </c>
      <c r="AW204" s="14" t="s">
        <v>37</v>
      </c>
      <c r="AX204" s="14" t="s">
        <v>83</v>
      </c>
      <c r="AY204" s="244" t="s">
        <v>156</v>
      </c>
    </row>
    <row r="205" spans="2:51" s="16" customFormat="1" ht="11.25">
      <c r="B205" s="256"/>
      <c r="C205" s="257"/>
      <c r="D205" s="218" t="s">
        <v>176</v>
      </c>
      <c r="E205" s="258" t="s">
        <v>1</v>
      </c>
      <c r="F205" s="259" t="s">
        <v>210</v>
      </c>
      <c r="G205" s="257"/>
      <c r="H205" s="260">
        <v>1.34</v>
      </c>
      <c r="I205" s="261"/>
      <c r="J205" s="257"/>
      <c r="K205" s="257"/>
      <c r="L205" s="262"/>
      <c r="M205" s="263"/>
      <c r="N205" s="264"/>
      <c r="O205" s="264"/>
      <c r="P205" s="264"/>
      <c r="Q205" s="264"/>
      <c r="R205" s="264"/>
      <c r="S205" s="264"/>
      <c r="T205" s="265"/>
      <c r="AT205" s="266" t="s">
        <v>176</v>
      </c>
      <c r="AU205" s="266" t="s">
        <v>92</v>
      </c>
      <c r="AV205" s="16" t="s">
        <v>157</v>
      </c>
      <c r="AW205" s="16" t="s">
        <v>37</v>
      </c>
      <c r="AX205" s="16" t="s">
        <v>83</v>
      </c>
      <c r="AY205" s="266" t="s">
        <v>156</v>
      </c>
    </row>
    <row r="206" spans="2:51" s="13" customFormat="1" ht="11.25">
      <c r="B206" s="224"/>
      <c r="C206" s="225"/>
      <c r="D206" s="218" t="s">
        <v>176</v>
      </c>
      <c r="E206" s="226" t="s">
        <v>1</v>
      </c>
      <c r="F206" s="227" t="s">
        <v>228</v>
      </c>
      <c r="G206" s="225"/>
      <c r="H206" s="226" t="s">
        <v>1</v>
      </c>
      <c r="I206" s="228"/>
      <c r="J206" s="225"/>
      <c r="K206" s="225"/>
      <c r="L206" s="229"/>
      <c r="M206" s="230"/>
      <c r="N206" s="231"/>
      <c r="O206" s="231"/>
      <c r="P206" s="231"/>
      <c r="Q206" s="231"/>
      <c r="R206" s="231"/>
      <c r="S206" s="231"/>
      <c r="T206" s="232"/>
      <c r="AT206" s="233" t="s">
        <v>176</v>
      </c>
      <c r="AU206" s="233" t="s">
        <v>92</v>
      </c>
      <c r="AV206" s="13" t="s">
        <v>21</v>
      </c>
      <c r="AW206" s="13" t="s">
        <v>37</v>
      </c>
      <c r="AX206" s="13" t="s">
        <v>83</v>
      </c>
      <c r="AY206" s="233" t="s">
        <v>156</v>
      </c>
    </row>
    <row r="207" spans="2:51" s="14" customFormat="1" ht="11.25">
      <c r="B207" s="234"/>
      <c r="C207" s="235"/>
      <c r="D207" s="218" t="s">
        <v>176</v>
      </c>
      <c r="E207" s="236" t="s">
        <v>1</v>
      </c>
      <c r="F207" s="237" t="s">
        <v>229</v>
      </c>
      <c r="G207" s="235"/>
      <c r="H207" s="238">
        <v>1.35</v>
      </c>
      <c r="I207" s="239"/>
      <c r="J207" s="235"/>
      <c r="K207" s="235"/>
      <c r="L207" s="240"/>
      <c r="M207" s="241"/>
      <c r="N207" s="242"/>
      <c r="O207" s="242"/>
      <c r="P207" s="242"/>
      <c r="Q207" s="242"/>
      <c r="R207" s="242"/>
      <c r="S207" s="242"/>
      <c r="T207" s="243"/>
      <c r="AT207" s="244" t="s">
        <v>176</v>
      </c>
      <c r="AU207" s="244" t="s">
        <v>92</v>
      </c>
      <c r="AV207" s="14" t="s">
        <v>92</v>
      </c>
      <c r="AW207" s="14" t="s">
        <v>37</v>
      </c>
      <c r="AX207" s="14" t="s">
        <v>83</v>
      </c>
      <c r="AY207" s="244" t="s">
        <v>156</v>
      </c>
    </row>
    <row r="208" spans="2:51" s="16" customFormat="1" ht="11.25">
      <c r="B208" s="256"/>
      <c r="C208" s="257"/>
      <c r="D208" s="218" t="s">
        <v>176</v>
      </c>
      <c r="E208" s="258" t="s">
        <v>1</v>
      </c>
      <c r="F208" s="259" t="s">
        <v>210</v>
      </c>
      <c r="G208" s="257"/>
      <c r="H208" s="260">
        <v>1.35</v>
      </c>
      <c r="I208" s="261"/>
      <c r="J208" s="257"/>
      <c r="K208" s="257"/>
      <c r="L208" s="262"/>
      <c r="M208" s="263"/>
      <c r="N208" s="264"/>
      <c r="O208" s="264"/>
      <c r="P208" s="264"/>
      <c r="Q208" s="264"/>
      <c r="R208" s="264"/>
      <c r="S208" s="264"/>
      <c r="T208" s="265"/>
      <c r="AT208" s="266" t="s">
        <v>176</v>
      </c>
      <c r="AU208" s="266" t="s">
        <v>92</v>
      </c>
      <c r="AV208" s="16" t="s">
        <v>157</v>
      </c>
      <c r="AW208" s="16" t="s">
        <v>37</v>
      </c>
      <c r="AX208" s="16" t="s">
        <v>83</v>
      </c>
      <c r="AY208" s="266" t="s">
        <v>156</v>
      </c>
    </row>
    <row r="209" spans="2:51" s="13" customFormat="1" ht="11.25">
      <c r="B209" s="224"/>
      <c r="C209" s="225"/>
      <c r="D209" s="218" t="s">
        <v>176</v>
      </c>
      <c r="E209" s="226" t="s">
        <v>1</v>
      </c>
      <c r="F209" s="227" t="s">
        <v>230</v>
      </c>
      <c r="G209" s="225"/>
      <c r="H209" s="226" t="s">
        <v>1</v>
      </c>
      <c r="I209" s="228"/>
      <c r="J209" s="225"/>
      <c r="K209" s="225"/>
      <c r="L209" s="229"/>
      <c r="M209" s="230"/>
      <c r="N209" s="231"/>
      <c r="O209" s="231"/>
      <c r="P209" s="231"/>
      <c r="Q209" s="231"/>
      <c r="R209" s="231"/>
      <c r="S209" s="231"/>
      <c r="T209" s="232"/>
      <c r="AT209" s="233" t="s">
        <v>176</v>
      </c>
      <c r="AU209" s="233" t="s">
        <v>92</v>
      </c>
      <c r="AV209" s="13" t="s">
        <v>21</v>
      </c>
      <c r="AW209" s="13" t="s">
        <v>37</v>
      </c>
      <c r="AX209" s="13" t="s">
        <v>83</v>
      </c>
      <c r="AY209" s="233" t="s">
        <v>156</v>
      </c>
    </row>
    <row r="210" spans="2:51" s="14" customFormat="1" ht="11.25">
      <c r="B210" s="234"/>
      <c r="C210" s="235"/>
      <c r="D210" s="218" t="s">
        <v>176</v>
      </c>
      <c r="E210" s="236" t="s">
        <v>1</v>
      </c>
      <c r="F210" s="237" t="s">
        <v>231</v>
      </c>
      <c r="G210" s="235"/>
      <c r="H210" s="238">
        <v>1.36</v>
      </c>
      <c r="I210" s="239"/>
      <c r="J210" s="235"/>
      <c r="K210" s="235"/>
      <c r="L210" s="240"/>
      <c r="M210" s="241"/>
      <c r="N210" s="242"/>
      <c r="O210" s="242"/>
      <c r="P210" s="242"/>
      <c r="Q210" s="242"/>
      <c r="R210" s="242"/>
      <c r="S210" s="242"/>
      <c r="T210" s="243"/>
      <c r="AT210" s="244" t="s">
        <v>176</v>
      </c>
      <c r="AU210" s="244" t="s">
        <v>92</v>
      </c>
      <c r="AV210" s="14" t="s">
        <v>92</v>
      </c>
      <c r="AW210" s="14" t="s">
        <v>37</v>
      </c>
      <c r="AX210" s="14" t="s">
        <v>83</v>
      </c>
      <c r="AY210" s="244" t="s">
        <v>156</v>
      </c>
    </row>
    <row r="211" spans="2:51" s="16" customFormat="1" ht="11.25">
      <c r="B211" s="256"/>
      <c r="C211" s="257"/>
      <c r="D211" s="218" t="s">
        <v>176</v>
      </c>
      <c r="E211" s="258" t="s">
        <v>1</v>
      </c>
      <c r="F211" s="259" t="s">
        <v>210</v>
      </c>
      <c r="G211" s="257"/>
      <c r="H211" s="260">
        <v>1.36</v>
      </c>
      <c r="I211" s="261"/>
      <c r="J211" s="257"/>
      <c r="K211" s="257"/>
      <c r="L211" s="262"/>
      <c r="M211" s="263"/>
      <c r="N211" s="264"/>
      <c r="O211" s="264"/>
      <c r="P211" s="264"/>
      <c r="Q211" s="264"/>
      <c r="R211" s="264"/>
      <c r="S211" s="264"/>
      <c r="T211" s="265"/>
      <c r="AT211" s="266" t="s">
        <v>176</v>
      </c>
      <c r="AU211" s="266" t="s">
        <v>92</v>
      </c>
      <c r="AV211" s="16" t="s">
        <v>157</v>
      </c>
      <c r="AW211" s="16" t="s">
        <v>37</v>
      </c>
      <c r="AX211" s="16" t="s">
        <v>83</v>
      </c>
      <c r="AY211" s="266" t="s">
        <v>156</v>
      </c>
    </row>
    <row r="212" spans="2:51" s="13" customFormat="1" ht="11.25">
      <c r="B212" s="224"/>
      <c r="C212" s="225"/>
      <c r="D212" s="218" t="s">
        <v>176</v>
      </c>
      <c r="E212" s="226" t="s">
        <v>1</v>
      </c>
      <c r="F212" s="227" t="s">
        <v>232</v>
      </c>
      <c r="G212" s="225"/>
      <c r="H212" s="226" t="s">
        <v>1</v>
      </c>
      <c r="I212" s="228"/>
      <c r="J212" s="225"/>
      <c r="K212" s="225"/>
      <c r="L212" s="229"/>
      <c r="M212" s="230"/>
      <c r="N212" s="231"/>
      <c r="O212" s="231"/>
      <c r="P212" s="231"/>
      <c r="Q212" s="231"/>
      <c r="R212" s="231"/>
      <c r="S212" s="231"/>
      <c r="T212" s="232"/>
      <c r="AT212" s="233" t="s">
        <v>176</v>
      </c>
      <c r="AU212" s="233" t="s">
        <v>92</v>
      </c>
      <c r="AV212" s="13" t="s">
        <v>21</v>
      </c>
      <c r="AW212" s="13" t="s">
        <v>37</v>
      </c>
      <c r="AX212" s="13" t="s">
        <v>83</v>
      </c>
      <c r="AY212" s="233" t="s">
        <v>156</v>
      </c>
    </row>
    <row r="213" spans="2:51" s="14" customFormat="1" ht="11.25">
      <c r="B213" s="234"/>
      <c r="C213" s="235"/>
      <c r="D213" s="218" t="s">
        <v>176</v>
      </c>
      <c r="E213" s="236" t="s">
        <v>1</v>
      </c>
      <c r="F213" s="237" t="s">
        <v>233</v>
      </c>
      <c r="G213" s="235"/>
      <c r="H213" s="238">
        <v>1.206</v>
      </c>
      <c r="I213" s="239"/>
      <c r="J213" s="235"/>
      <c r="K213" s="235"/>
      <c r="L213" s="240"/>
      <c r="M213" s="241"/>
      <c r="N213" s="242"/>
      <c r="O213" s="242"/>
      <c r="P213" s="242"/>
      <c r="Q213" s="242"/>
      <c r="R213" s="242"/>
      <c r="S213" s="242"/>
      <c r="T213" s="243"/>
      <c r="AT213" s="244" t="s">
        <v>176</v>
      </c>
      <c r="AU213" s="244" t="s">
        <v>92</v>
      </c>
      <c r="AV213" s="14" t="s">
        <v>92</v>
      </c>
      <c r="AW213" s="14" t="s">
        <v>37</v>
      </c>
      <c r="AX213" s="14" t="s">
        <v>83</v>
      </c>
      <c r="AY213" s="244" t="s">
        <v>156</v>
      </c>
    </row>
    <row r="214" spans="2:51" s="16" customFormat="1" ht="11.25">
      <c r="B214" s="256"/>
      <c r="C214" s="257"/>
      <c r="D214" s="218" t="s">
        <v>176</v>
      </c>
      <c r="E214" s="258" t="s">
        <v>1</v>
      </c>
      <c r="F214" s="259" t="s">
        <v>210</v>
      </c>
      <c r="G214" s="257"/>
      <c r="H214" s="260">
        <v>1.206</v>
      </c>
      <c r="I214" s="261"/>
      <c r="J214" s="257"/>
      <c r="K214" s="257"/>
      <c r="L214" s="262"/>
      <c r="M214" s="263"/>
      <c r="N214" s="264"/>
      <c r="O214" s="264"/>
      <c r="P214" s="264"/>
      <c r="Q214" s="264"/>
      <c r="R214" s="264"/>
      <c r="S214" s="264"/>
      <c r="T214" s="265"/>
      <c r="AT214" s="266" t="s">
        <v>176</v>
      </c>
      <c r="AU214" s="266" t="s">
        <v>92</v>
      </c>
      <c r="AV214" s="16" t="s">
        <v>157</v>
      </c>
      <c r="AW214" s="16" t="s">
        <v>37</v>
      </c>
      <c r="AX214" s="16" t="s">
        <v>83</v>
      </c>
      <c r="AY214" s="266" t="s">
        <v>156</v>
      </c>
    </row>
    <row r="215" spans="2:51" s="13" customFormat="1" ht="11.25">
      <c r="B215" s="224"/>
      <c r="C215" s="225"/>
      <c r="D215" s="218" t="s">
        <v>176</v>
      </c>
      <c r="E215" s="226" t="s">
        <v>1</v>
      </c>
      <c r="F215" s="227" t="s">
        <v>234</v>
      </c>
      <c r="G215" s="225"/>
      <c r="H215" s="226" t="s">
        <v>1</v>
      </c>
      <c r="I215" s="228"/>
      <c r="J215" s="225"/>
      <c r="K215" s="225"/>
      <c r="L215" s="229"/>
      <c r="M215" s="230"/>
      <c r="N215" s="231"/>
      <c r="O215" s="231"/>
      <c r="P215" s="231"/>
      <c r="Q215" s="231"/>
      <c r="R215" s="231"/>
      <c r="S215" s="231"/>
      <c r="T215" s="232"/>
      <c r="AT215" s="233" t="s">
        <v>176</v>
      </c>
      <c r="AU215" s="233" t="s">
        <v>92</v>
      </c>
      <c r="AV215" s="13" t="s">
        <v>21</v>
      </c>
      <c r="AW215" s="13" t="s">
        <v>37</v>
      </c>
      <c r="AX215" s="13" t="s">
        <v>83</v>
      </c>
      <c r="AY215" s="233" t="s">
        <v>156</v>
      </c>
    </row>
    <row r="216" spans="2:51" s="14" customFormat="1" ht="22.5">
      <c r="B216" s="234"/>
      <c r="C216" s="235"/>
      <c r="D216" s="218" t="s">
        <v>176</v>
      </c>
      <c r="E216" s="236" t="s">
        <v>1</v>
      </c>
      <c r="F216" s="237" t="s">
        <v>235</v>
      </c>
      <c r="G216" s="235"/>
      <c r="H216" s="238">
        <v>1.6180000000000001</v>
      </c>
      <c r="I216" s="239"/>
      <c r="J216" s="235"/>
      <c r="K216" s="235"/>
      <c r="L216" s="240"/>
      <c r="M216" s="241"/>
      <c r="N216" s="242"/>
      <c r="O216" s="242"/>
      <c r="P216" s="242"/>
      <c r="Q216" s="242"/>
      <c r="R216" s="242"/>
      <c r="S216" s="242"/>
      <c r="T216" s="243"/>
      <c r="AT216" s="244" t="s">
        <v>176</v>
      </c>
      <c r="AU216" s="244" t="s">
        <v>92</v>
      </c>
      <c r="AV216" s="14" t="s">
        <v>92</v>
      </c>
      <c r="AW216" s="14" t="s">
        <v>37</v>
      </c>
      <c r="AX216" s="14" t="s">
        <v>83</v>
      </c>
      <c r="AY216" s="244" t="s">
        <v>156</v>
      </c>
    </row>
    <row r="217" spans="2:51" s="16" customFormat="1" ht="11.25">
      <c r="B217" s="256"/>
      <c r="C217" s="257"/>
      <c r="D217" s="218" t="s">
        <v>176</v>
      </c>
      <c r="E217" s="258" t="s">
        <v>1</v>
      </c>
      <c r="F217" s="259" t="s">
        <v>210</v>
      </c>
      <c r="G217" s="257"/>
      <c r="H217" s="260">
        <v>1.6180000000000001</v>
      </c>
      <c r="I217" s="261"/>
      <c r="J217" s="257"/>
      <c r="K217" s="257"/>
      <c r="L217" s="262"/>
      <c r="M217" s="263"/>
      <c r="N217" s="264"/>
      <c r="O217" s="264"/>
      <c r="P217" s="264"/>
      <c r="Q217" s="264"/>
      <c r="R217" s="264"/>
      <c r="S217" s="264"/>
      <c r="T217" s="265"/>
      <c r="AT217" s="266" t="s">
        <v>176</v>
      </c>
      <c r="AU217" s="266" t="s">
        <v>92</v>
      </c>
      <c r="AV217" s="16" t="s">
        <v>157</v>
      </c>
      <c r="AW217" s="16" t="s">
        <v>37</v>
      </c>
      <c r="AX217" s="16" t="s">
        <v>83</v>
      </c>
      <c r="AY217" s="266" t="s">
        <v>156</v>
      </c>
    </row>
    <row r="218" spans="2:51" s="13" customFormat="1" ht="11.25">
      <c r="B218" s="224"/>
      <c r="C218" s="225"/>
      <c r="D218" s="218" t="s">
        <v>176</v>
      </c>
      <c r="E218" s="226" t="s">
        <v>1</v>
      </c>
      <c r="F218" s="227" t="s">
        <v>236</v>
      </c>
      <c r="G218" s="225"/>
      <c r="H218" s="226" t="s">
        <v>1</v>
      </c>
      <c r="I218" s="228"/>
      <c r="J218" s="225"/>
      <c r="K218" s="225"/>
      <c r="L218" s="229"/>
      <c r="M218" s="230"/>
      <c r="N218" s="231"/>
      <c r="O218" s="231"/>
      <c r="P218" s="231"/>
      <c r="Q218" s="231"/>
      <c r="R218" s="231"/>
      <c r="S218" s="231"/>
      <c r="T218" s="232"/>
      <c r="AT218" s="233" t="s">
        <v>176</v>
      </c>
      <c r="AU218" s="233" t="s">
        <v>92</v>
      </c>
      <c r="AV218" s="13" t="s">
        <v>21</v>
      </c>
      <c r="AW218" s="13" t="s">
        <v>37</v>
      </c>
      <c r="AX218" s="13" t="s">
        <v>83</v>
      </c>
      <c r="AY218" s="233" t="s">
        <v>156</v>
      </c>
    </row>
    <row r="219" spans="2:51" s="14" customFormat="1" ht="22.5">
      <c r="B219" s="234"/>
      <c r="C219" s="235"/>
      <c r="D219" s="218" t="s">
        <v>176</v>
      </c>
      <c r="E219" s="236" t="s">
        <v>1</v>
      </c>
      <c r="F219" s="237" t="s">
        <v>237</v>
      </c>
      <c r="G219" s="235"/>
      <c r="H219" s="238">
        <v>3.2879999999999998</v>
      </c>
      <c r="I219" s="239"/>
      <c r="J219" s="235"/>
      <c r="K219" s="235"/>
      <c r="L219" s="240"/>
      <c r="M219" s="241"/>
      <c r="N219" s="242"/>
      <c r="O219" s="242"/>
      <c r="P219" s="242"/>
      <c r="Q219" s="242"/>
      <c r="R219" s="242"/>
      <c r="S219" s="242"/>
      <c r="T219" s="243"/>
      <c r="AT219" s="244" t="s">
        <v>176</v>
      </c>
      <c r="AU219" s="244" t="s">
        <v>92</v>
      </c>
      <c r="AV219" s="14" t="s">
        <v>92</v>
      </c>
      <c r="AW219" s="14" t="s">
        <v>37</v>
      </c>
      <c r="AX219" s="14" t="s">
        <v>83</v>
      </c>
      <c r="AY219" s="244" t="s">
        <v>156</v>
      </c>
    </row>
    <row r="220" spans="2:51" s="14" customFormat="1" ht="22.5">
      <c r="B220" s="234"/>
      <c r="C220" s="235"/>
      <c r="D220" s="218" t="s">
        <v>176</v>
      </c>
      <c r="E220" s="236" t="s">
        <v>1</v>
      </c>
      <c r="F220" s="237" t="s">
        <v>238</v>
      </c>
      <c r="G220" s="235"/>
      <c r="H220" s="238">
        <v>2.4249999999999998</v>
      </c>
      <c r="I220" s="239"/>
      <c r="J220" s="235"/>
      <c r="K220" s="235"/>
      <c r="L220" s="240"/>
      <c r="M220" s="241"/>
      <c r="N220" s="242"/>
      <c r="O220" s="242"/>
      <c r="P220" s="242"/>
      <c r="Q220" s="242"/>
      <c r="R220" s="242"/>
      <c r="S220" s="242"/>
      <c r="T220" s="243"/>
      <c r="AT220" s="244" t="s">
        <v>176</v>
      </c>
      <c r="AU220" s="244" t="s">
        <v>92</v>
      </c>
      <c r="AV220" s="14" t="s">
        <v>92</v>
      </c>
      <c r="AW220" s="14" t="s">
        <v>37</v>
      </c>
      <c r="AX220" s="14" t="s">
        <v>83</v>
      </c>
      <c r="AY220" s="244" t="s">
        <v>156</v>
      </c>
    </row>
    <row r="221" spans="2:51" s="16" customFormat="1" ht="11.25">
      <c r="B221" s="256"/>
      <c r="C221" s="257"/>
      <c r="D221" s="218" t="s">
        <v>176</v>
      </c>
      <c r="E221" s="258" t="s">
        <v>1</v>
      </c>
      <c r="F221" s="259" t="s">
        <v>210</v>
      </c>
      <c r="G221" s="257"/>
      <c r="H221" s="260">
        <v>5.7130000000000001</v>
      </c>
      <c r="I221" s="261"/>
      <c r="J221" s="257"/>
      <c r="K221" s="257"/>
      <c r="L221" s="262"/>
      <c r="M221" s="263"/>
      <c r="N221" s="264"/>
      <c r="O221" s="264"/>
      <c r="P221" s="264"/>
      <c r="Q221" s="264"/>
      <c r="R221" s="264"/>
      <c r="S221" s="264"/>
      <c r="T221" s="265"/>
      <c r="AT221" s="266" t="s">
        <v>176</v>
      </c>
      <c r="AU221" s="266" t="s">
        <v>92</v>
      </c>
      <c r="AV221" s="16" t="s">
        <v>157</v>
      </c>
      <c r="AW221" s="16" t="s">
        <v>37</v>
      </c>
      <c r="AX221" s="16" t="s">
        <v>83</v>
      </c>
      <c r="AY221" s="266" t="s">
        <v>156</v>
      </c>
    </row>
    <row r="222" spans="2:51" s="13" customFormat="1" ht="11.25">
      <c r="B222" s="224"/>
      <c r="C222" s="225"/>
      <c r="D222" s="218" t="s">
        <v>176</v>
      </c>
      <c r="E222" s="226" t="s">
        <v>1</v>
      </c>
      <c r="F222" s="227" t="s">
        <v>239</v>
      </c>
      <c r="G222" s="225"/>
      <c r="H222" s="226" t="s">
        <v>1</v>
      </c>
      <c r="I222" s="228"/>
      <c r="J222" s="225"/>
      <c r="K222" s="225"/>
      <c r="L222" s="229"/>
      <c r="M222" s="230"/>
      <c r="N222" s="231"/>
      <c r="O222" s="231"/>
      <c r="P222" s="231"/>
      <c r="Q222" s="231"/>
      <c r="R222" s="231"/>
      <c r="S222" s="231"/>
      <c r="T222" s="232"/>
      <c r="AT222" s="233" t="s">
        <v>176</v>
      </c>
      <c r="AU222" s="233" t="s">
        <v>92</v>
      </c>
      <c r="AV222" s="13" t="s">
        <v>21</v>
      </c>
      <c r="AW222" s="13" t="s">
        <v>37</v>
      </c>
      <c r="AX222" s="13" t="s">
        <v>83</v>
      </c>
      <c r="AY222" s="233" t="s">
        <v>156</v>
      </c>
    </row>
    <row r="223" spans="2:51" s="14" customFormat="1" ht="11.25">
      <c r="B223" s="234"/>
      <c r="C223" s="235"/>
      <c r="D223" s="218" t="s">
        <v>176</v>
      </c>
      <c r="E223" s="236" t="s">
        <v>1</v>
      </c>
      <c r="F223" s="237" t="s">
        <v>240</v>
      </c>
      <c r="G223" s="235"/>
      <c r="H223" s="238">
        <v>1.0820000000000001</v>
      </c>
      <c r="I223" s="239"/>
      <c r="J223" s="235"/>
      <c r="K223" s="235"/>
      <c r="L223" s="240"/>
      <c r="M223" s="241"/>
      <c r="N223" s="242"/>
      <c r="O223" s="242"/>
      <c r="P223" s="242"/>
      <c r="Q223" s="242"/>
      <c r="R223" s="242"/>
      <c r="S223" s="242"/>
      <c r="T223" s="243"/>
      <c r="AT223" s="244" t="s">
        <v>176</v>
      </c>
      <c r="AU223" s="244" t="s">
        <v>92</v>
      </c>
      <c r="AV223" s="14" t="s">
        <v>92</v>
      </c>
      <c r="AW223" s="14" t="s">
        <v>37</v>
      </c>
      <c r="AX223" s="14" t="s">
        <v>83</v>
      </c>
      <c r="AY223" s="244" t="s">
        <v>156</v>
      </c>
    </row>
    <row r="224" spans="2:51" s="16" customFormat="1" ht="11.25">
      <c r="B224" s="256"/>
      <c r="C224" s="257"/>
      <c r="D224" s="218" t="s">
        <v>176</v>
      </c>
      <c r="E224" s="258" t="s">
        <v>1</v>
      </c>
      <c r="F224" s="259" t="s">
        <v>210</v>
      </c>
      <c r="G224" s="257"/>
      <c r="H224" s="260">
        <v>1.0820000000000001</v>
      </c>
      <c r="I224" s="261"/>
      <c r="J224" s="257"/>
      <c r="K224" s="257"/>
      <c r="L224" s="262"/>
      <c r="M224" s="263"/>
      <c r="N224" s="264"/>
      <c r="O224" s="264"/>
      <c r="P224" s="264"/>
      <c r="Q224" s="264"/>
      <c r="R224" s="264"/>
      <c r="S224" s="264"/>
      <c r="T224" s="265"/>
      <c r="AT224" s="266" t="s">
        <v>176</v>
      </c>
      <c r="AU224" s="266" t="s">
        <v>92</v>
      </c>
      <c r="AV224" s="16" t="s">
        <v>157</v>
      </c>
      <c r="AW224" s="16" t="s">
        <v>37</v>
      </c>
      <c r="AX224" s="16" t="s">
        <v>83</v>
      </c>
      <c r="AY224" s="266" t="s">
        <v>156</v>
      </c>
    </row>
    <row r="225" spans="2:51" s="13" customFormat="1" ht="11.25">
      <c r="B225" s="224"/>
      <c r="C225" s="225"/>
      <c r="D225" s="218" t="s">
        <v>176</v>
      </c>
      <c r="E225" s="226" t="s">
        <v>1</v>
      </c>
      <c r="F225" s="227" t="s">
        <v>241</v>
      </c>
      <c r="G225" s="225"/>
      <c r="H225" s="226" t="s">
        <v>1</v>
      </c>
      <c r="I225" s="228"/>
      <c r="J225" s="225"/>
      <c r="K225" s="225"/>
      <c r="L225" s="229"/>
      <c r="M225" s="230"/>
      <c r="N225" s="231"/>
      <c r="O225" s="231"/>
      <c r="P225" s="231"/>
      <c r="Q225" s="231"/>
      <c r="R225" s="231"/>
      <c r="S225" s="231"/>
      <c r="T225" s="232"/>
      <c r="AT225" s="233" t="s">
        <v>176</v>
      </c>
      <c r="AU225" s="233" t="s">
        <v>92</v>
      </c>
      <c r="AV225" s="13" t="s">
        <v>21</v>
      </c>
      <c r="AW225" s="13" t="s">
        <v>37</v>
      </c>
      <c r="AX225" s="13" t="s">
        <v>83</v>
      </c>
      <c r="AY225" s="233" t="s">
        <v>156</v>
      </c>
    </row>
    <row r="226" spans="2:51" s="14" customFormat="1" ht="11.25">
      <c r="B226" s="234"/>
      <c r="C226" s="235"/>
      <c r="D226" s="218" t="s">
        <v>176</v>
      </c>
      <c r="E226" s="236" t="s">
        <v>1</v>
      </c>
      <c r="F226" s="237" t="s">
        <v>242</v>
      </c>
      <c r="G226" s="235"/>
      <c r="H226" s="238">
        <v>1.9430000000000001</v>
      </c>
      <c r="I226" s="239"/>
      <c r="J226" s="235"/>
      <c r="K226" s="235"/>
      <c r="L226" s="240"/>
      <c r="M226" s="241"/>
      <c r="N226" s="242"/>
      <c r="O226" s="242"/>
      <c r="P226" s="242"/>
      <c r="Q226" s="242"/>
      <c r="R226" s="242"/>
      <c r="S226" s="242"/>
      <c r="T226" s="243"/>
      <c r="AT226" s="244" t="s">
        <v>176</v>
      </c>
      <c r="AU226" s="244" t="s">
        <v>92</v>
      </c>
      <c r="AV226" s="14" t="s">
        <v>92</v>
      </c>
      <c r="AW226" s="14" t="s">
        <v>37</v>
      </c>
      <c r="AX226" s="14" t="s">
        <v>83</v>
      </c>
      <c r="AY226" s="244" t="s">
        <v>156</v>
      </c>
    </row>
    <row r="227" spans="2:51" s="16" customFormat="1" ht="11.25">
      <c r="B227" s="256"/>
      <c r="C227" s="257"/>
      <c r="D227" s="218" t="s">
        <v>176</v>
      </c>
      <c r="E227" s="258" t="s">
        <v>1</v>
      </c>
      <c r="F227" s="259" t="s">
        <v>210</v>
      </c>
      <c r="G227" s="257"/>
      <c r="H227" s="260">
        <v>1.9430000000000001</v>
      </c>
      <c r="I227" s="261"/>
      <c r="J227" s="257"/>
      <c r="K227" s="257"/>
      <c r="L227" s="262"/>
      <c r="M227" s="263"/>
      <c r="N227" s="264"/>
      <c r="O227" s="264"/>
      <c r="P227" s="264"/>
      <c r="Q227" s="264"/>
      <c r="R227" s="264"/>
      <c r="S227" s="264"/>
      <c r="T227" s="265"/>
      <c r="AT227" s="266" t="s">
        <v>176</v>
      </c>
      <c r="AU227" s="266" t="s">
        <v>92</v>
      </c>
      <c r="AV227" s="16" t="s">
        <v>157</v>
      </c>
      <c r="AW227" s="16" t="s">
        <v>37</v>
      </c>
      <c r="AX227" s="16" t="s">
        <v>83</v>
      </c>
      <c r="AY227" s="266" t="s">
        <v>156</v>
      </c>
    </row>
    <row r="228" spans="2:51" s="13" customFormat="1" ht="11.25">
      <c r="B228" s="224"/>
      <c r="C228" s="225"/>
      <c r="D228" s="218" t="s">
        <v>176</v>
      </c>
      <c r="E228" s="226" t="s">
        <v>1</v>
      </c>
      <c r="F228" s="227" t="s">
        <v>243</v>
      </c>
      <c r="G228" s="225"/>
      <c r="H228" s="226" t="s">
        <v>1</v>
      </c>
      <c r="I228" s="228"/>
      <c r="J228" s="225"/>
      <c r="K228" s="225"/>
      <c r="L228" s="229"/>
      <c r="M228" s="230"/>
      <c r="N228" s="231"/>
      <c r="O228" s="231"/>
      <c r="P228" s="231"/>
      <c r="Q228" s="231"/>
      <c r="R228" s="231"/>
      <c r="S228" s="231"/>
      <c r="T228" s="232"/>
      <c r="AT228" s="233" t="s">
        <v>176</v>
      </c>
      <c r="AU228" s="233" t="s">
        <v>92</v>
      </c>
      <c r="AV228" s="13" t="s">
        <v>21</v>
      </c>
      <c r="AW228" s="13" t="s">
        <v>37</v>
      </c>
      <c r="AX228" s="13" t="s">
        <v>83</v>
      </c>
      <c r="AY228" s="233" t="s">
        <v>156</v>
      </c>
    </row>
    <row r="229" spans="2:51" s="14" customFormat="1" ht="11.25">
      <c r="B229" s="234"/>
      <c r="C229" s="235"/>
      <c r="D229" s="218" t="s">
        <v>176</v>
      </c>
      <c r="E229" s="236" t="s">
        <v>1</v>
      </c>
      <c r="F229" s="237" t="s">
        <v>244</v>
      </c>
      <c r="G229" s="235"/>
      <c r="H229" s="238">
        <v>0.8</v>
      </c>
      <c r="I229" s="239"/>
      <c r="J229" s="235"/>
      <c r="K229" s="235"/>
      <c r="L229" s="240"/>
      <c r="M229" s="241"/>
      <c r="N229" s="242"/>
      <c r="O229" s="242"/>
      <c r="P229" s="242"/>
      <c r="Q229" s="242"/>
      <c r="R229" s="242"/>
      <c r="S229" s="242"/>
      <c r="T229" s="243"/>
      <c r="AT229" s="244" t="s">
        <v>176</v>
      </c>
      <c r="AU229" s="244" t="s">
        <v>92</v>
      </c>
      <c r="AV229" s="14" t="s">
        <v>92</v>
      </c>
      <c r="AW229" s="14" t="s">
        <v>37</v>
      </c>
      <c r="AX229" s="14" t="s">
        <v>83</v>
      </c>
      <c r="AY229" s="244" t="s">
        <v>156</v>
      </c>
    </row>
    <row r="230" spans="2:51" s="16" customFormat="1" ht="11.25">
      <c r="B230" s="256"/>
      <c r="C230" s="257"/>
      <c r="D230" s="218" t="s">
        <v>176</v>
      </c>
      <c r="E230" s="258" t="s">
        <v>1</v>
      </c>
      <c r="F230" s="259" t="s">
        <v>210</v>
      </c>
      <c r="G230" s="257"/>
      <c r="H230" s="260">
        <v>0.8</v>
      </c>
      <c r="I230" s="261"/>
      <c r="J230" s="257"/>
      <c r="K230" s="257"/>
      <c r="L230" s="262"/>
      <c r="M230" s="263"/>
      <c r="N230" s="264"/>
      <c r="O230" s="264"/>
      <c r="P230" s="264"/>
      <c r="Q230" s="264"/>
      <c r="R230" s="264"/>
      <c r="S230" s="264"/>
      <c r="T230" s="265"/>
      <c r="AT230" s="266" t="s">
        <v>176</v>
      </c>
      <c r="AU230" s="266" t="s">
        <v>92</v>
      </c>
      <c r="AV230" s="16" t="s">
        <v>157</v>
      </c>
      <c r="AW230" s="16" t="s">
        <v>37</v>
      </c>
      <c r="AX230" s="16" t="s">
        <v>83</v>
      </c>
      <c r="AY230" s="266" t="s">
        <v>156</v>
      </c>
    </row>
    <row r="231" spans="2:51" s="13" customFormat="1" ht="11.25">
      <c r="B231" s="224"/>
      <c r="C231" s="225"/>
      <c r="D231" s="218" t="s">
        <v>176</v>
      </c>
      <c r="E231" s="226" t="s">
        <v>1</v>
      </c>
      <c r="F231" s="227" t="s">
        <v>245</v>
      </c>
      <c r="G231" s="225"/>
      <c r="H231" s="226" t="s">
        <v>1</v>
      </c>
      <c r="I231" s="228"/>
      <c r="J231" s="225"/>
      <c r="K231" s="225"/>
      <c r="L231" s="229"/>
      <c r="M231" s="230"/>
      <c r="N231" s="231"/>
      <c r="O231" s="231"/>
      <c r="P231" s="231"/>
      <c r="Q231" s="231"/>
      <c r="R231" s="231"/>
      <c r="S231" s="231"/>
      <c r="T231" s="232"/>
      <c r="AT231" s="233" t="s">
        <v>176</v>
      </c>
      <c r="AU231" s="233" t="s">
        <v>92</v>
      </c>
      <c r="AV231" s="13" t="s">
        <v>21</v>
      </c>
      <c r="AW231" s="13" t="s">
        <v>37</v>
      </c>
      <c r="AX231" s="13" t="s">
        <v>83</v>
      </c>
      <c r="AY231" s="233" t="s">
        <v>156</v>
      </c>
    </row>
    <row r="232" spans="2:51" s="14" customFormat="1" ht="11.25">
      <c r="B232" s="234"/>
      <c r="C232" s="235"/>
      <c r="D232" s="218" t="s">
        <v>176</v>
      </c>
      <c r="E232" s="236" t="s">
        <v>1</v>
      </c>
      <c r="F232" s="237" t="s">
        <v>246</v>
      </c>
      <c r="G232" s="235"/>
      <c r="H232" s="238">
        <v>0.754</v>
      </c>
      <c r="I232" s="239"/>
      <c r="J232" s="235"/>
      <c r="K232" s="235"/>
      <c r="L232" s="240"/>
      <c r="M232" s="241"/>
      <c r="N232" s="242"/>
      <c r="O232" s="242"/>
      <c r="P232" s="242"/>
      <c r="Q232" s="242"/>
      <c r="R232" s="242"/>
      <c r="S232" s="242"/>
      <c r="T232" s="243"/>
      <c r="AT232" s="244" t="s">
        <v>176</v>
      </c>
      <c r="AU232" s="244" t="s">
        <v>92</v>
      </c>
      <c r="AV232" s="14" t="s">
        <v>92</v>
      </c>
      <c r="AW232" s="14" t="s">
        <v>37</v>
      </c>
      <c r="AX232" s="14" t="s">
        <v>83</v>
      </c>
      <c r="AY232" s="244" t="s">
        <v>156</v>
      </c>
    </row>
    <row r="233" spans="2:51" s="14" customFormat="1" ht="11.25">
      <c r="B233" s="234"/>
      <c r="C233" s="235"/>
      <c r="D233" s="218" t="s">
        <v>176</v>
      </c>
      <c r="E233" s="236" t="s">
        <v>1</v>
      </c>
      <c r="F233" s="237" t="s">
        <v>247</v>
      </c>
      <c r="G233" s="235"/>
      <c r="H233" s="238">
        <v>0.61199999999999999</v>
      </c>
      <c r="I233" s="239"/>
      <c r="J233" s="235"/>
      <c r="K233" s="235"/>
      <c r="L233" s="240"/>
      <c r="M233" s="241"/>
      <c r="N233" s="242"/>
      <c r="O233" s="242"/>
      <c r="P233" s="242"/>
      <c r="Q233" s="242"/>
      <c r="R233" s="242"/>
      <c r="S233" s="242"/>
      <c r="T233" s="243"/>
      <c r="AT233" s="244" t="s">
        <v>176</v>
      </c>
      <c r="AU233" s="244" t="s">
        <v>92</v>
      </c>
      <c r="AV233" s="14" t="s">
        <v>92</v>
      </c>
      <c r="AW233" s="14" t="s">
        <v>37</v>
      </c>
      <c r="AX233" s="14" t="s">
        <v>83</v>
      </c>
      <c r="AY233" s="244" t="s">
        <v>156</v>
      </c>
    </row>
    <row r="234" spans="2:51" s="16" customFormat="1" ht="11.25">
      <c r="B234" s="256"/>
      <c r="C234" s="257"/>
      <c r="D234" s="218" t="s">
        <v>176</v>
      </c>
      <c r="E234" s="258" t="s">
        <v>1</v>
      </c>
      <c r="F234" s="259" t="s">
        <v>210</v>
      </c>
      <c r="G234" s="257"/>
      <c r="H234" s="260">
        <v>1.3660000000000001</v>
      </c>
      <c r="I234" s="261"/>
      <c r="J234" s="257"/>
      <c r="K234" s="257"/>
      <c r="L234" s="262"/>
      <c r="M234" s="263"/>
      <c r="N234" s="264"/>
      <c r="O234" s="264"/>
      <c r="P234" s="264"/>
      <c r="Q234" s="264"/>
      <c r="R234" s="264"/>
      <c r="S234" s="264"/>
      <c r="T234" s="265"/>
      <c r="AT234" s="266" t="s">
        <v>176</v>
      </c>
      <c r="AU234" s="266" t="s">
        <v>92</v>
      </c>
      <c r="AV234" s="16" t="s">
        <v>157</v>
      </c>
      <c r="AW234" s="16" t="s">
        <v>37</v>
      </c>
      <c r="AX234" s="16" t="s">
        <v>83</v>
      </c>
      <c r="AY234" s="266" t="s">
        <v>156</v>
      </c>
    </row>
    <row r="235" spans="2:51" s="13" customFormat="1" ht="11.25">
      <c r="B235" s="224"/>
      <c r="C235" s="225"/>
      <c r="D235" s="218" t="s">
        <v>176</v>
      </c>
      <c r="E235" s="226" t="s">
        <v>1</v>
      </c>
      <c r="F235" s="227" t="s">
        <v>248</v>
      </c>
      <c r="G235" s="225"/>
      <c r="H235" s="226" t="s">
        <v>1</v>
      </c>
      <c r="I235" s="228"/>
      <c r="J235" s="225"/>
      <c r="K235" s="225"/>
      <c r="L235" s="229"/>
      <c r="M235" s="230"/>
      <c r="N235" s="231"/>
      <c r="O235" s="231"/>
      <c r="P235" s="231"/>
      <c r="Q235" s="231"/>
      <c r="R235" s="231"/>
      <c r="S235" s="231"/>
      <c r="T235" s="232"/>
      <c r="AT235" s="233" t="s">
        <v>176</v>
      </c>
      <c r="AU235" s="233" t="s">
        <v>92</v>
      </c>
      <c r="AV235" s="13" t="s">
        <v>21</v>
      </c>
      <c r="AW235" s="13" t="s">
        <v>37</v>
      </c>
      <c r="AX235" s="13" t="s">
        <v>83</v>
      </c>
      <c r="AY235" s="233" t="s">
        <v>156</v>
      </c>
    </row>
    <row r="236" spans="2:51" s="14" customFormat="1" ht="22.5">
      <c r="B236" s="234"/>
      <c r="C236" s="235"/>
      <c r="D236" s="218" t="s">
        <v>176</v>
      </c>
      <c r="E236" s="236" t="s">
        <v>1</v>
      </c>
      <c r="F236" s="237" t="s">
        <v>249</v>
      </c>
      <c r="G236" s="235"/>
      <c r="H236" s="238">
        <v>1.861</v>
      </c>
      <c r="I236" s="239"/>
      <c r="J236" s="235"/>
      <c r="K236" s="235"/>
      <c r="L236" s="240"/>
      <c r="M236" s="241"/>
      <c r="N236" s="242"/>
      <c r="O236" s="242"/>
      <c r="P236" s="242"/>
      <c r="Q236" s="242"/>
      <c r="R236" s="242"/>
      <c r="S236" s="242"/>
      <c r="T236" s="243"/>
      <c r="AT236" s="244" t="s">
        <v>176</v>
      </c>
      <c r="AU236" s="244" t="s">
        <v>92</v>
      </c>
      <c r="AV236" s="14" t="s">
        <v>92</v>
      </c>
      <c r="AW236" s="14" t="s">
        <v>37</v>
      </c>
      <c r="AX236" s="14" t="s">
        <v>83</v>
      </c>
      <c r="AY236" s="244" t="s">
        <v>156</v>
      </c>
    </row>
    <row r="237" spans="2:51" s="16" customFormat="1" ht="11.25">
      <c r="B237" s="256"/>
      <c r="C237" s="257"/>
      <c r="D237" s="218" t="s">
        <v>176</v>
      </c>
      <c r="E237" s="258" t="s">
        <v>1</v>
      </c>
      <c r="F237" s="259" t="s">
        <v>210</v>
      </c>
      <c r="G237" s="257"/>
      <c r="H237" s="260">
        <v>1.861</v>
      </c>
      <c r="I237" s="261"/>
      <c r="J237" s="257"/>
      <c r="K237" s="257"/>
      <c r="L237" s="262"/>
      <c r="M237" s="263"/>
      <c r="N237" s="264"/>
      <c r="O237" s="264"/>
      <c r="P237" s="264"/>
      <c r="Q237" s="264"/>
      <c r="R237" s="264"/>
      <c r="S237" s="264"/>
      <c r="T237" s="265"/>
      <c r="AT237" s="266" t="s">
        <v>176</v>
      </c>
      <c r="AU237" s="266" t="s">
        <v>92</v>
      </c>
      <c r="AV237" s="16" t="s">
        <v>157</v>
      </c>
      <c r="AW237" s="16" t="s">
        <v>37</v>
      </c>
      <c r="AX237" s="16" t="s">
        <v>83</v>
      </c>
      <c r="AY237" s="266" t="s">
        <v>156</v>
      </c>
    </row>
    <row r="238" spans="2:51" s="13" customFormat="1" ht="11.25">
      <c r="B238" s="224"/>
      <c r="C238" s="225"/>
      <c r="D238" s="218" t="s">
        <v>176</v>
      </c>
      <c r="E238" s="226" t="s">
        <v>1</v>
      </c>
      <c r="F238" s="227" t="s">
        <v>250</v>
      </c>
      <c r="G238" s="225"/>
      <c r="H238" s="226" t="s">
        <v>1</v>
      </c>
      <c r="I238" s="228"/>
      <c r="J238" s="225"/>
      <c r="K238" s="225"/>
      <c r="L238" s="229"/>
      <c r="M238" s="230"/>
      <c r="N238" s="231"/>
      <c r="O238" s="231"/>
      <c r="P238" s="231"/>
      <c r="Q238" s="231"/>
      <c r="R238" s="231"/>
      <c r="S238" s="231"/>
      <c r="T238" s="232"/>
      <c r="AT238" s="233" t="s">
        <v>176</v>
      </c>
      <c r="AU238" s="233" t="s">
        <v>92</v>
      </c>
      <c r="AV238" s="13" t="s">
        <v>21</v>
      </c>
      <c r="AW238" s="13" t="s">
        <v>37</v>
      </c>
      <c r="AX238" s="13" t="s">
        <v>83</v>
      </c>
      <c r="AY238" s="233" t="s">
        <v>156</v>
      </c>
    </row>
    <row r="239" spans="2:51" s="14" customFormat="1" ht="11.25">
      <c r="B239" s="234"/>
      <c r="C239" s="235"/>
      <c r="D239" s="218" t="s">
        <v>176</v>
      </c>
      <c r="E239" s="236" t="s">
        <v>1</v>
      </c>
      <c r="F239" s="237" t="s">
        <v>251</v>
      </c>
      <c r="G239" s="235"/>
      <c r="H239" s="238">
        <v>0.46</v>
      </c>
      <c r="I239" s="239"/>
      <c r="J239" s="235"/>
      <c r="K239" s="235"/>
      <c r="L239" s="240"/>
      <c r="M239" s="241"/>
      <c r="N239" s="242"/>
      <c r="O239" s="242"/>
      <c r="P239" s="242"/>
      <c r="Q239" s="242"/>
      <c r="R239" s="242"/>
      <c r="S239" s="242"/>
      <c r="T239" s="243"/>
      <c r="AT239" s="244" t="s">
        <v>176</v>
      </c>
      <c r="AU239" s="244" t="s">
        <v>92</v>
      </c>
      <c r="AV239" s="14" t="s">
        <v>92</v>
      </c>
      <c r="AW239" s="14" t="s">
        <v>37</v>
      </c>
      <c r="AX239" s="14" t="s">
        <v>83</v>
      </c>
      <c r="AY239" s="244" t="s">
        <v>156</v>
      </c>
    </row>
    <row r="240" spans="2:51" s="16" customFormat="1" ht="11.25">
      <c r="B240" s="256"/>
      <c r="C240" s="257"/>
      <c r="D240" s="218" t="s">
        <v>176</v>
      </c>
      <c r="E240" s="258" t="s">
        <v>1</v>
      </c>
      <c r="F240" s="259" t="s">
        <v>210</v>
      </c>
      <c r="G240" s="257"/>
      <c r="H240" s="260">
        <v>0.46</v>
      </c>
      <c r="I240" s="261"/>
      <c r="J240" s="257"/>
      <c r="K240" s="257"/>
      <c r="L240" s="262"/>
      <c r="M240" s="263"/>
      <c r="N240" s="264"/>
      <c r="O240" s="264"/>
      <c r="P240" s="264"/>
      <c r="Q240" s="264"/>
      <c r="R240" s="264"/>
      <c r="S240" s="264"/>
      <c r="T240" s="265"/>
      <c r="AT240" s="266" t="s">
        <v>176</v>
      </c>
      <c r="AU240" s="266" t="s">
        <v>92</v>
      </c>
      <c r="AV240" s="16" t="s">
        <v>157</v>
      </c>
      <c r="AW240" s="16" t="s">
        <v>37</v>
      </c>
      <c r="AX240" s="16" t="s">
        <v>83</v>
      </c>
      <c r="AY240" s="266" t="s">
        <v>156</v>
      </c>
    </row>
    <row r="241" spans="2:51" s="13" customFormat="1" ht="11.25">
      <c r="B241" s="224"/>
      <c r="C241" s="225"/>
      <c r="D241" s="218" t="s">
        <v>176</v>
      </c>
      <c r="E241" s="226" t="s">
        <v>1</v>
      </c>
      <c r="F241" s="227" t="s">
        <v>252</v>
      </c>
      <c r="G241" s="225"/>
      <c r="H241" s="226" t="s">
        <v>1</v>
      </c>
      <c r="I241" s="228"/>
      <c r="J241" s="225"/>
      <c r="K241" s="225"/>
      <c r="L241" s="229"/>
      <c r="M241" s="230"/>
      <c r="N241" s="231"/>
      <c r="O241" s="231"/>
      <c r="P241" s="231"/>
      <c r="Q241" s="231"/>
      <c r="R241" s="231"/>
      <c r="S241" s="231"/>
      <c r="T241" s="232"/>
      <c r="AT241" s="233" t="s">
        <v>176</v>
      </c>
      <c r="AU241" s="233" t="s">
        <v>92</v>
      </c>
      <c r="AV241" s="13" t="s">
        <v>21</v>
      </c>
      <c r="AW241" s="13" t="s">
        <v>37</v>
      </c>
      <c r="AX241" s="13" t="s">
        <v>83</v>
      </c>
      <c r="AY241" s="233" t="s">
        <v>156</v>
      </c>
    </row>
    <row r="242" spans="2:51" s="14" customFormat="1" ht="11.25">
      <c r="B242" s="234"/>
      <c r="C242" s="235"/>
      <c r="D242" s="218" t="s">
        <v>176</v>
      </c>
      <c r="E242" s="236" t="s">
        <v>1</v>
      </c>
      <c r="F242" s="237" t="s">
        <v>253</v>
      </c>
      <c r="G242" s="235"/>
      <c r="H242" s="238">
        <v>1.83</v>
      </c>
      <c r="I242" s="239"/>
      <c r="J242" s="235"/>
      <c r="K242" s="235"/>
      <c r="L242" s="240"/>
      <c r="M242" s="241"/>
      <c r="N242" s="242"/>
      <c r="O242" s="242"/>
      <c r="P242" s="242"/>
      <c r="Q242" s="242"/>
      <c r="R242" s="242"/>
      <c r="S242" s="242"/>
      <c r="T242" s="243"/>
      <c r="AT242" s="244" t="s">
        <v>176</v>
      </c>
      <c r="AU242" s="244" t="s">
        <v>92</v>
      </c>
      <c r="AV242" s="14" t="s">
        <v>92</v>
      </c>
      <c r="AW242" s="14" t="s">
        <v>37</v>
      </c>
      <c r="AX242" s="14" t="s">
        <v>83</v>
      </c>
      <c r="AY242" s="244" t="s">
        <v>156</v>
      </c>
    </row>
    <row r="243" spans="2:51" s="16" customFormat="1" ht="11.25">
      <c r="B243" s="256"/>
      <c r="C243" s="257"/>
      <c r="D243" s="218" t="s">
        <v>176</v>
      </c>
      <c r="E243" s="258" t="s">
        <v>1</v>
      </c>
      <c r="F243" s="259" t="s">
        <v>210</v>
      </c>
      <c r="G243" s="257"/>
      <c r="H243" s="260">
        <v>1.83</v>
      </c>
      <c r="I243" s="261"/>
      <c r="J243" s="257"/>
      <c r="K243" s="257"/>
      <c r="L243" s="262"/>
      <c r="M243" s="263"/>
      <c r="N243" s="264"/>
      <c r="O243" s="264"/>
      <c r="P243" s="264"/>
      <c r="Q243" s="264"/>
      <c r="R243" s="264"/>
      <c r="S243" s="264"/>
      <c r="T243" s="265"/>
      <c r="AT243" s="266" t="s">
        <v>176</v>
      </c>
      <c r="AU243" s="266" t="s">
        <v>92</v>
      </c>
      <c r="AV243" s="16" t="s">
        <v>157</v>
      </c>
      <c r="AW243" s="16" t="s">
        <v>37</v>
      </c>
      <c r="AX243" s="16" t="s">
        <v>83</v>
      </c>
      <c r="AY243" s="266" t="s">
        <v>156</v>
      </c>
    </row>
    <row r="244" spans="2:51" s="13" customFormat="1" ht="11.25">
      <c r="B244" s="224"/>
      <c r="C244" s="225"/>
      <c r="D244" s="218" t="s">
        <v>176</v>
      </c>
      <c r="E244" s="226" t="s">
        <v>1</v>
      </c>
      <c r="F244" s="227" t="s">
        <v>254</v>
      </c>
      <c r="G244" s="225"/>
      <c r="H244" s="226" t="s">
        <v>1</v>
      </c>
      <c r="I244" s="228"/>
      <c r="J244" s="225"/>
      <c r="K244" s="225"/>
      <c r="L244" s="229"/>
      <c r="M244" s="230"/>
      <c r="N244" s="231"/>
      <c r="O244" s="231"/>
      <c r="P244" s="231"/>
      <c r="Q244" s="231"/>
      <c r="R244" s="231"/>
      <c r="S244" s="231"/>
      <c r="T244" s="232"/>
      <c r="AT244" s="233" t="s">
        <v>176</v>
      </c>
      <c r="AU244" s="233" t="s">
        <v>92</v>
      </c>
      <c r="AV244" s="13" t="s">
        <v>21</v>
      </c>
      <c r="AW244" s="13" t="s">
        <v>37</v>
      </c>
      <c r="AX244" s="13" t="s">
        <v>83</v>
      </c>
      <c r="AY244" s="233" t="s">
        <v>156</v>
      </c>
    </row>
    <row r="245" spans="2:51" s="14" customFormat="1" ht="11.25">
      <c r="B245" s="234"/>
      <c r="C245" s="235"/>
      <c r="D245" s="218" t="s">
        <v>176</v>
      </c>
      <c r="E245" s="236" t="s">
        <v>1</v>
      </c>
      <c r="F245" s="237" t="s">
        <v>255</v>
      </c>
      <c r="G245" s="235"/>
      <c r="H245" s="238">
        <v>1.47</v>
      </c>
      <c r="I245" s="239"/>
      <c r="J245" s="235"/>
      <c r="K245" s="235"/>
      <c r="L245" s="240"/>
      <c r="M245" s="241"/>
      <c r="N245" s="242"/>
      <c r="O245" s="242"/>
      <c r="P245" s="242"/>
      <c r="Q245" s="242"/>
      <c r="R245" s="242"/>
      <c r="S245" s="242"/>
      <c r="T245" s="243"/>
      <c r="AT245" s="244" t="s">
        <v>176</v>
      </c>
      <c r="AU245" s="244" t="s">
        <v>92</v>
      </c>
      <c r="AV245" s="14" t="s">
        <v>92</v>
      </c>
      <c r="AW245" s="14" t="s">
        <v>37</v>
      </c>
      <c r="AX245" s="14" t="s">
        <v>83</v>
      </c>
      <c r="AY245" s="244" t="s">
        <v>156</v>
      </c>
    </row>
    <row r="246" spans="2:51" s="16" customFormat="1" ht="11.25">
      <c r="B246" s="256"/>
      <c r="C246" s="257"/>
      <c r="D246" s="218" t="s">
        <v>176</v>
      </c>
      <c r="E246" s="258" t="s">
        <v>1</v>
      </c>
      <c r="F246" s="259" t="s">
        <v>210</v>
      </c>
      <c r="G246" s="257"/>
      <c r="H246" s="260">
        <v>1.47</v>
      </c>
      <c r="I246" s="261"/>
      <c r="J246" s="257"/>
      <c r="K246" s="257"/>
      <c r="L246" s="262"/>
      <c r="M246" s="263"/>
      <c r="N246" s="264"/>
      <c r="O246" s="264"/>
      <c r="P246" s="264"/>
      <c r="Q246" s="264"/>
      <c r="R246" s="264"/>
      <c r="S246" s="264"/>
      <c r="T246" s="265"/>
      <c r="AT246" s="266" t="s">
        <v>176</v>
      </c>
      <c r="AU246" s="266" t="s">
        <v>92</v>
      </c>
      <c r="AV246" s="16" t="s">
        <v>157</v>
      </c>
      <c r="AW246" s="16" t="s">
        <v>37</v>
      </c>
      <c r="AX246" s="16" t="s">
        <v>83</v>
      </c>
      <c r="AY246" s="266" t="s">
        <v>156</v>
      </c>
    </row>
    <row r="247" spans="2:51" s="13" customFormat="1" ht="11.25">
      <c r="B247" s="224"/>
      <c r="C247" s="225"/>
      <c r="D247" s="218" t="s">
        <v>176</v>
      </c>
      <c r="E247" s="226" t="s">
        <v>1</v>
      </c>
      <c r="F247" s="227" t="s">
        <v>256</v>
      </c>
      <c r="G247" s="225"/>
      <c r="H247" s="226" t="s">
        <v>1</v>
      </c>
      <c r="I247" s="228"/>
      <c r="J247" s="225"/>
      <c r="K247" s="225"/>
      <c r="L247" s="229"/>
      <c r="M247" s="230"/>
      <c r="N247" s="231"/>
      <c r="O247" s="231"/>
      <c r="P247" s="231"/>
      <c r="Q247" s="231"/>
      <c r="R247" s="231"/>
      <c r="S247" s="231"/>
      <c r="T247" s="232"/>
      <c r="AT247" s="233" t="s">
        <v>176</v>
      </c>
      <c r="AU247" s="233" t="s">
        <v>92</v>
      </c>
      <c r="AV247" s="13" t="s">
        <v>21</v>
      </c>
      <c r="AW247" s="13" t="s">
        <v>37</v>
      </c>
      <c r="AX247" s="13" t="s">
        <v>83</v>
      </c>
      <c r="AY247" s="233" t="s">
        <v>156</v>
      </c>
    </row>
    <row r="248" spans="2:51" s="14" customFormat="1" ht="11.25">
      <c r="B248" s="234"/>
      <c r="C248" s="235"/>
      <c r="D248" s="218" t="s">
        <v>176</v>
      </c>
      <c r="E248" s="236" t="s">
        <v>1</v>
      </c>
      <c r="F248" s="237" t="s">
        <v>257</v>
      </c>
      <c r="G248" s="235"/>
      <c r="H248" s="238">
        <v>1.59</v>
      </c>
      <c r="I248" s="239"/>
      <c r="J248" s="235"/>
      <c r="K248" s="235"/>
      <c r="L248" s="240"/>
      <c r="M248" s="241"/>
      <c r="N248" s="242"/>
      <c r="O248" s="242"/>
      <c r="P248" s="242"/>
      <c r="Q248" s="242"/>
      <c r="R248" s="242"/>
      <c r="S248" s="242"/>
      <c r="T248" s="243"/>
      <c r="AT248" s="244" t="s">
        <v>176</v>
      </c>
      <c r="AU248" s="244" t="s">
        <v>92</v>
      </c>
      <c r="AV248" s="14" t="s">
        <v>92</v>
      </c>
      <c r="AW248" s="14" t="s">
        <v>37</v>
      </c>
      <c r="AX248" s="14" t="s">
        <v>83</v>
      </c>
      <c r="AY248" s="244" t="s">
        <v>156</v>
      </c>
    </row>
    <row r="249" spans="2:51" s="16" customFormat="1" ht="11.25">
      <c r="B249" s="256"/>
      <c r="C249" s="257"/>
      <c r="D249" s="218" t="s">
        <v>176</v>
      </c>
      <c r="E249" s="258" t="s">
        <v>1</v>
      </c>
      <c r="F249" s="259" t="s">
        <v>210</v>
      </c>
      <c r="G249" s="257"/>
      <c r="H249" s="260">
        <v>1.59</v>
      </c>
      <c r="I249" s="261"/>
      <c r="J249" s="257"/>
      <c r="K249" s="257"/>
      <c r="L249" s="262"/>
      <c r="M249" s="263"/>
      <c r="N249" s="264"/>
      <c r="O249" s="264"/>
      <c r="P249" s="264"/>
      <c r="Q249" s="264"/>
      <c r="R249" s="264"/>
      <c r="S249" s="264"/>
      <c r="T249" s="265"/>
      <c r="AT249" s="266" t="s">
        <v>176</v>
      </c>
      <c r="AU249" s="266" t="s">
        <v>92</v>
      </c>
      <c r="AV249" s="16" t="s">
        <v>157</v>
      </c>
      <c r="AW249" s="16" t="s">
        <v>37</v>
      </c>
      <c r="AX249" s="16" t="s">
        <v>83</v>
      </c>
      <c r="AY249" s="266" t="s">
        <v>156</v>
      </c>
    </row>
    <row r="250" spans="2:51" s="13" customFormat="1" ht="11.25">
      <c r="B250" s="224"/>
      <c r="C250" s="225"/>
      <c r="D250" s="218" t="s">
        <v>176</v>
      </c>
      <c r="E250" s="226" t="s">
        <v>1</v>
      </c>
      <c r="F250" s="227" t="s">
        <v>258</v>
      </c>
      <c r="G250" s="225"/>
      <c r="H250" s="226" t="s">
        <v>1</v>
      </c>
      <c r="I250" s="228"/>
      <c r="J250" s="225"/>
      <c r="K250" s="225"/>
      <c r="L250" s="229"/>
      <c r="M250" s="230"/>
      <c r="N250" s="231"/>
      <c r="O250" s="231"/>
      <c r="P250" s="231"/>
      <c r="Q250" s="231"/>
      <c r="R250" s="231"/>
      <c r="S250" s="231"/>
      <c r="T250" s="232"/>
      <c r="AT250" s="233" t="s">
        <v>176</v>
      </c>
      <c r="AU250" s="233" t="s">
        <v>92</v>
      </c>
      <c r="AV250" s="13" t="s">
        <v>21</v>
      </c>
      <c r="AW250" s="13" t="s">
        <v>37</v>
      </c>
      <c r="AX250" s="13" t="s">
        <v>83</v>
      </c>
      <c r="AY250" s="233" t="s">
        <v>156</v>
      </c>
    </row>
    <row r="251" spans="2:51" s="14" customFormat="1" ht="11.25">
      <c r="B251" s="234"/>
      <c r="C251" s="235"/>
      <c r="D251" s="218" t="s">
        <v>176</v>
      </c>
      <c r="E251" s="236" t="s">
        <v>1</v>
      </c>
      <c r="F251" s="237" t="s">
        <v>259</v>
      </c>
      <c r="G251" s="235"/>
      <c r="H251" s="238">
        <v>1.325</v>
      </c>
      <c r="I251" s="239"/>
      <c r="J251" s="235"/>
      <c r="K251" s="235"/>
      <c r="L251" s="240"/>
      <c r="M251" s="241"/>
      <c r="N251" s="242"/>
      <c r="O251" s="242"/>
      <c r="P251" s="242"/>
      <c r="Q251" s="242"/>
      <c r="R251" s="242"/>
      <c r="S251" s="242"/>
      <c r="T251" s="243"/>
      <c r="AT251" s="244" t="s">
        <v>176</v>
      </c>
      <c r="AU251" s="244" t="s">
        <v>92</v>
      </c>
      <c r="AV251" s="14" t="s">
        <v>92</v>
      </c>
      <c r="AW251" s="14" t="s">
        <v>37</v>
      </c>
      <c r="AX251" s="14" t="s">
        <v>83</v>
      </c>
      <c r="AY251" s="244" t="s">
        <v>156</v>
      </c>
    </row>
    <row r="252" spans="2:51" s="16" customFormat="1" ht="11.25">
      <c r="B252" s="256"/>
      <c r="C252" s="257"/>
      <c r="D252" s="218" t="s">
        <v>176</v>
      </c>
      <c r="E252" s="258" t="s">
        <v>1</v>
      </c>
      <c r="F252" s="259" t="s">
        <v>210</v>
      </c>
      <c r="G252" s="257"/>
      <c r="H252" s="260">
        <v>1.325</v>
      </c>
      <c r="I252" s="261"/>
      <c r="J252" s="257"/>
      <c r="K252" s="257"/>
      <c r="L252" s="262"/>
      <c r="M252" s="263"/>
      <c r="N252" s="264"/>
      <c r="O252" s="264"/>
      <c r="P252" s="264"/>
      <c r="Q252" s="264"/>
      <c r="R252" s="264"/>
      <c r="S252" s="264"/>
      <c r="T252" s="265"/>
      <c r="AT252" s="266" t="s">
        <v>176</v>
      </c>
      <c r="AU252" s="266" t="s">
        <v>92</v>
      </c>
      <c r="AV252" s="16" t="s">
        <v>157</v>
      </c>
      <c r="AW252" s="16" t="s">
        <v>37</v>
      </c>
      <c r="AX252" s="16" t="s">
        <v>83</v>
      </c>
      <c r="AY252" s="266" t="s">
        <v>156</v>
      </c>
    </row>
    <row r="253" spans="2:51" s="13" customFormat="1" ht="11.25">
      <c r="B253" s="224"/>
      <c r="C253" s="225"/>
      <c r="D253" s="218" t="s">
        <v>176</v>
      </c>
      <c r="E253" s="226" t="s">
        <v>1</v>
      </c>
      <c r="F253" s="227" t="s">
        <v>260</v>
      </c>
      <c r="G253" s="225"/>
      <c r="H253" s="226" t="s">
        <v>1</v>
      </c>
      <c r="I253" s="228"/>
      <c r="J253" s="225"/>
      <c r="K253" s="225"/>
      <c r="L253" s="229"/>
      <c r="M253" s="230"/>
      <c r="N253" s="231"/>
      <c r="O253" s="231"/>
      <c r="P253" s="231"/>
      <c r="Q253" s="231"/>
      <c r="R253" s="231"/>
      <c r="S253" s="231"/>
      <c r="T253" s="232"/>
      <c r="AT253" s="233" t="s">
        <v>176</v>
      </c>
      <c r="AU253" s="233" t="s">
        <v>92</v>
      </c>
      <c r="AV253" s="13" t="s">
        <v>21</v>
      </c>
      <c r="AW253" s="13" t="s">
        <v>37</v>
      </c>
      <c r="AX253" s="13" t="s">
        <v>83</v>
      </c>
      <c r="AY253" s="233" t="s">
        <v>156</v>
      </c>
    </row>
    <row r="254" spans="2:51" s="14" customFormat="1" ht="11.25">
      <c r="B254" s="234"/>
      <c r="C254" s="235"/>
      <c r="D254" s="218" t="s">
        <v>176</v>
      </c>
      <c r="E254" s="236" t="s">
        <v>1</v>
      </c>
      <c r="F254" s="237" t="s">
        <v>261</v>
      </c>
      <c r="G254" s="235"/>
      <c r="H254" s="238">
        <v>1.605</v>
      </c>
      <c r="I254" s="239"/>
      <c r="J254" s="235"/>
      <c r="K254" s="235"/>
      <c r="L254" s="240"/>
      <c r="M254" s="241"/>
      <c r="N254" s="242"/>
      <c r="O254" s="242"/>
      <c r="P254" s="242"/>
      <c r="Q254" s="242"/>
      <c r="R254" s="242"/>
      <c r="S254" s="242"/>
      <c r="T254" s="243"/>
      <c r="AT254" s="244" t="s">
        <v>176</v>
      </c>
      <c r="AU254" s="244" t="s">
        <v>92</v>
      </c>
      <c r="AV254" s="14" t="s">
        <v>92</v>
      </c>
      <c r="AW254" s="14" t="s">
        <v>37</v>
      </c>
      <c r="AX254" s="14" t="s">
        <v>83</v>
      </c>
      <c r="AY254" s="244" t="s">
        <v>156</v>
      </c>
    </row>
    <row r="255" spans="2:51" s="16" customFormat="1" ht="11.25">
      <c r="B255" s="256"/>
      <c r="C255" s="257"/>
      <c r="D255" s="218" t="s">
        <v>176</v>
      </c>
      <c r="E255" s="258" t="s">
        <v>1</v>
      </c>
      <c r="F255" s="259" t="s">
        <v>210</v>
      </c>
      <c r="G255" s="257"/>
      <c r="H255" s="260">
        <v>1.605</v>
      </c>
      <c r="I255" s="261"/>
      <c r="J255" s="257"/>
      <c r="K255" s="257"/>
      <c r="L255" s="262"/>
      <c r="M255" s="263"/>
      <c r="N255" s="264"/>
      <c r="O255" s="264"/>
      <c r="P255" s="264"/>
      <c r="Q255" s="264"/>
      <c r="R255" s="264"/>
      <c r="S255" s="264"/>
      <c r="T255" s="265"/>
      <c r="AT255" s="266" t="s">
        <v>176</v>
      </c>
      <c r="AU255" s="266" t="s">
        <v>92</v>
      </c>
      <c r="AV255" s="16" t="s">
        <v>157</v>
      </c>
      <c r="AW255" s="16" t="s">
        <v>37</v>
      </c>
      <c r="AX255" s="16" t="s">
        <v>83</v>
      </c>
      <c r="AY255" s="266" t="s">
        <v>156</v>
      </c>
    </row>
    <row r="256" spans="2:51" s="13" customFormat="1" ht="11.25">
      <c r="B256" s="224"/>
      <c r="C256" s="225"/>
      <c r="D256" s="218" t="s">
        <v>176</v>
      </c>
      <c r="E256" s="226" t="s">
        <v>1</v>
      </c>
      <c r="F256" s="227" t="s">
        <v>262</v>
      </c>
      <c r="G256" s="225"/>
      <c r="H256" s="226" t="s">
        <v>1</v>
      </c>
      <c r="I256" s="228"/>
      <c r="J256" s="225"/>
      <c r="K256" s="225"/>
      <c r="L256" s="229"/>
      <c r="M256" s="230"/>
      <c r="N256" s="231"/>
      <c r="O256" s="231"/>
      <c r="P256" s="231"/>
      <c r="Q256" s="231"/>
      <c r="R256" s="231"/>
      <c r="S256" s="231"/>
      <c r="T256" s="232"/>
      <c r="AT256" s="233" t="s">
        <v>176</v>
      </c>
      <c r="AU256" s="233" t="s">
        <v>92</v>
      </c>
      <c r="AV256" s="13" t="s">
        <v>21</v>
      </c>
      <c r="AW256" s="13" t="s">
        <v>37</v>
      </c>
      <c r="AX256" s="13" t="s">
        <v>83</v>
      </c>
      <c r="AY256" s="233" t="s">
        <v>156</v>
      </c>
    </row>
    <row r="257" spans="2:51" s="14" customFormat="1" ht="11.25">
      <c r="B257" s="234"/>
      <c r="C257" s="235"/>
      <c r="D257" s="218" t="s">
        <v>176</v>
      </c>
      <c r="E257" s="236" t="s">
        <v>1</v>
      </c>
      <c r="F257" s="237" t="s">
        <v>263</v>
      </c>
      <c r="G257" s="235"/>
      <c r="H257" s="238">
        <v>1.6619999999999999</v>
      </c>
      <c r="I257" s="239"/>
      <c r="J257" s="235"/>
      <c r="K257" s="235"/>
      <c r="L257" s="240"/>
      <c r="M257" s="241"/>
      <c r="N257" s="242"/>
      <c r="O257" s="242"/>
      <c r="P257" s="242"/>
      <c r="Q257" s="242"/>
      <c r="R257" s="242"/>
      <c r="S257" s="242"/>
      <c r="T257" s="243"/>
      <c r="AT257" s="244" t="s">
        <v>176</v>
      </c>
      <c r="AU257" s="244" t="s">
        <v>92</v>
      </c>
      <c r="AV257" s="14" t="s">
        <v>92</v>
      </c>
      <c r="AW257" s="14" t="s">
        <v>37</v>
      </c>
      <c r="AX257" s="14" t="s">
        <v>83</v>
      </c>
      <c r="AY257" s="244" t="s">
        <v>156</v>
      </c>
    </row>
    <row r="258" spans="2:51" s="16" customFormat="1" ht="11.25">
      <c r="B258" s="256"/>
      <c r="C258" s="257"/>
      <c r="D258" s="218" t="s">
        <v>176</v>
      </c>
      <c r="E258" s="258" t="s">
        <v>1</v>
      </c>
      <c r="F258" s="259" t="s">
        <v>210</v>
      </c>
      <c r="G258" s="257"/>
      <c r="H258" s="260">
        <v>1.6619999999999999</v>
      </c>
      <c r="I258" s="261"/>
      <c r="J258" s="257"/>
      <c r="K258" s="257"/>
      <c r="L258" s="262"/>
      <c r="M258" s="263"/>
      <c r="N258" s="264"/>
      <c r="O258" s="264"/>
      <c r="P258" s="264"/>
      <c r="Q258" s="264"/>
      <c r="R258" s="264"/>
      <c r="S258" s="264"/>
      <c r="T258" s="265"/>
      <c r="AT258" s="266" t="s">
        <v>176</v>
      </c>
      <c r="AU258" s="266" t="s">
        <v>92</v>
      </c>
      <c r="AV258" s="16" t="s">
        <v>157</v>
      </c>
      <c r="AW258" s="16" t="s">
        <v>37</v>
      </c>
      <c r="AX258" s="16" t="s">
        <v>83</v>
      </c>
      <c r="AY258" s="266" t="s">
        <v>156</v>
      </c>
    </row>
    <row r="259" spans="2:51" s="13" customFormat="1" ht="11.25">
      <c r="B259" s="224"/>
      <c r="C259" s="225"/>
      <c r="D259" s="218" t="s">
        <v>176</v>
      </c>
      <c r="E259" s="226" t="s">
        <v>1</v>
      </c>
      <c r="F259" s="227" t="s">
        <v>264</v>
      </c>
      <c r="G259" s="225"/>
      <c r="H259" s="226" t="s">
        <v>1</v>
      </c>
      <c r="I259" s="228"/>
      <c r="J259" s="225"/>
      <c r="K259" s="225"/>
      <c r="L259" s="229"/>
      <c r="M259" s="230"/>
      <c r="N259" s="231"/>
      <c r="O259" s="231"/>
      <c r="P259" s="231"/>
      <c r="Q259" s="231"/>
      <c r="R259" s="231"/>
      <c r="S259" s="231"/>
      <c r="T259" s="232"/>
      <c r="AT259" s="233" t="s">
        <v>176</v>
      </c>
      <c r="AU259" s="233" t="s">
        <v>92</v>
      </c>
      <c r="AV259" s="13" t="s">
        <v>21</v>
      </c>
      <c r="AW259" s="13" t="s">
        <v>37</v>
      </c>
      <c r="AX259" s="13" t="s">
        <v>83</v>
      </c>
      <c r="AY259" s="233" t="s">
        <v>156</v>
      </c>
    </row>
    <row r="260" spans="2:51" s="14" customFormat="1" ht="11.25">
      <c r="B260" s="234"/>
      <c r="C260" s="235"/>
      <c r="D260" s="218" t="s">
        <v>176</v>
      </c>
      <c r="E260" s="236" t="s">
        <v>1</v>
      </c>
      <c r="F260" s="237" t="s">
        <v>265</v>
      </c>
      <c r="G260" s="235"/>
      <c r="H260" s="238">
        <v>1.63</v>
      </c>
      <c r="I260" s="239"/>
      <c r="J260" s="235"/>
      <c r="K260" s="235"/>
      <c r="L260" s="240"/>
      <c r="M260" s="241"/>
      <c r="N260" s="242"/>
      <c r="O260" s="242"/>
      <c r="P260" s="242"/>
      <c r="Q260" s="242"/>
      <c r="R260" s="242"/>
      <c r="S260" s="242"/>
      <c r="T260" s="243"/>
      <c r="AT260" s="244" t="s">
        <v>176</v>
      </c>
      <c r="AU260" s="244" t="s">
        <v>92</v>
      </c>
      <c r="AV260" s="14" t="s">
        <v>92</v>
      </c>
      <c r="AW260" s="14" t="s">
        <v>37</v>
      </c>
      <c r="AX260" s="14" t="s">
        <v>83</v>
      </c>
      <c r="AY260" s="244" t="s">
        <v>156</v>
      </c>
    </row>
    <row r="261" spans="2:51" s="16" customFormat="1" ht="11.25">
      <c r="B261" s="256"/>
      <c r="C261" s="257"/>
      <c r="D261" s="218" t="s">
        <v>176</v>
      </c>
      <c r="E261" s="258" t="s">
        <v>1</v>
      </c>
      <c r="F261" s="259" t="s">
        <v>210</v>
      </c>
      <c r="G261" s="257"/>
      <c r="H261" s="260">
        <v>1.63</v>
      </c>
      <c r="I261" s="261"/>
      <c r="J261" s="257"/>
      <c r="K261" s="257"/>
      <c r="L261" s="262"/>
      <c r="M261" s="263"/>
      <c r="N261" s="264"/>
      <c r="O261" s="264"/>
      <c r="P261" s="264"/>
      <c r="Q261" s="264"/>
      <c r="R261" s="264"/>
      <c r="S261" s="264"/>
      <c r="T261" s="265"/>
      <c r="AT261" s="266" t="s">
        <v>176</v>
      </c>
      <c r="AU261" s="266" t="s">
        <v>92</v>
      </c>
      <c r="AV261" s="16" t="s">
        <v>157</v>
      </c>
      <c r="AW261" s="16" t="s">
        <v>37</v>
      </c>
      <c r="AX261" s="16" t="s">
        <v>83</v>
      </c>
      <c r="AY261" s="266" t="s">
        <v>156</v>
      </c>
    </row>
    <row r="262" spans="2:51" s="13" customFormat="1" ht="11.25">
      <c r="B262" s="224"/>
      <c r="C262" s="225"/>
      <c r="D262" s="218" t="s">
        <v>176</v>
      </c>
      <c r="E262" s="226" t="s">
        <v>1</v>
      </c>
      <c r="F262" s="227" t="s">
        <v>266</v>
      </c>
      <c r="G262" s="225"/>
      <c r="H262" s="226" t="s">
        <v>1</v>
      </c>
      <c r="I262" s="228"/>
      <c r="J262" s="225"/>
      <c r="K262" s="225"/>
      <c r="L262" s="229"/>
      <c r="M262" s="230"/>
      <c r="N262" s="231"/>
      <c r="O262" s="231"/>
      <c r="P262" s="231"/>
      <c r="Q262" s="231"/>
      <c r="R262" s="231"/>
      <c r="S262" s="231"/>
      <c r="T262" s="232"/>
      <c r="AT262" s="233" t="s">
        <v>176</v>
      </c>
      <c r="AU262" s="233" t="s">
        <v>92</v>
      </c>
      <c r="AV262" s="13" t="s">
        <v>21</v>
      </c>
      <c r="AW262" s="13" t="s">
        <v>37</v>
      </c>
      <c r="AX262" s="13" t="s">
        <v>83</v>
      </c>
      <c r="AY262" s="233" t="s">
        <v>156</v>
      </c>
    </row>
    <row r="263" spans="2:51" s="14" customFormat="1" ht="11.25">
      <c r="B263" s="234"/>
      <c r="C263" s="235"/>
      <c r="D263" s="218" t="s">
        <v>176</v>
      </c>
      <c r="E263" s="236" t="s">
        <v>1</v>
      </c>
      <c r="F263" s="237" t="s">
        <v>267</v>
      </c>
      <c r="G263" s="235"/>
      <c r="H263" s="238">
        <v>1.42</v>
      </c>
      <c r="I263" s="239"/>
      <c r="J263" s="235"/>
      <c r="K263" s="235"/>
      <c r="L263" s="240"/>
      <c r="M263" s="241"/>
      <c r="N263" s="242"/>
      <c r="O263" s="242"/>
      <c r="P263" s="242"/>
      <c r="Q263" s="242"/>
      <c r="R263" s="242"/>
      <c r="S263" s="242"/>
      <c r="T263" s="243"/>
      <c r="AT263" s="244" t="s">
        <v>176</v>
      </c>
      <c r="AU263" s="244" t="s">
        <v>92</v>
      </c>
      <c r="AV263" s="14" t="s">
        <v>92</v>
      </c>
      <c r="AW263" s="14" t="s">
        <v>37</v>
      </c>
      <c r="AX263" s="14" t="s">
        <v>83</v>
      </c>
      <c r="AY263" s="244" t="s">
        <v>156</v>
      </c>
    </row>
    <row r="264" spans="2:51" s="16" customFormat="1" ht="11.25">
      <c r="B264" s="256"/>
      <c r="C264" s="257"/>
      <c r="D264" s="218" t="s">
        <v>176</v>
      </c>
      <c r="E264" s="258" t="s">
        <v>1</v>
      </c>
      <c r="F264" s="259" t="s">
        <v>210</v>
      </c>
      <c r="G264" s="257"/>
      <c r="H264" s="260">
        <v>1.42</v>
      </c>
      <c r="I264" s="261"/>
      <c r="J264" s="257"/>
      <c r="K264" s="257"/>
      <c r="L264" s="262"/>
      <c r="M264" s="263"/>
      <c r="N264" s="264"/>
      <c r="O264" s="264"/>
      <c r="P264" s="264"/>
      <c r="Q264" s="264"/>
      <c r="R264" s="264"/>
      <c r="S264" s="264"/>
      <c r="T264" s="265"/>
      <c r="AT264" s="266" t="s">
        <v>176</v>
      </c>
      <c r="AU264" s="266" t="s">
        <v>92</v>
      </c>
      <c r="AV264" s="16" t="s">
        <v>157</v>
      </c>
      <c r="AW264" s="16" t="s">
        <v>37</v>
      </c>
      <c r="AX264" s="16" t="s">
        <v>83</v>
      </c>
      <c r="AY264" s="266" t="s">
        <v>156</v>
      </c>
    </row>
    <row r="265" spans="2:51" s="13" customFormat="1" ht="11.25">
      <c r="B265" s="224"/>
      <c r="C265" s="225"/>
      <c r="D265" s="218" t="s">
        <v>176</v>
      </c>
      <c r="E265" s="226" t="s">
        <v>1</v>
      </c>
      <c r="F265" s="227" t="s">
        <v>268</v>
      </c>
      <c r="G265" s="225"/>
      <c r="H265" s="226" t="s">
        <v>1</v>
      </c>
      <c r="I265" s="228"/>
      <c r="J265" s="225"/>
      <c r="K265" s="225"/>
      <c r="L265" s="229"/>
      <c r="M265" s="230"/>
      <c r="N265" s="231"/>
      <c r="O265" s="231"/>
      <c r="P265" s="231"/>
      <c r="Q265" s="231"/>
      <c r="R265" s="231"/>
      <c r="S265" s="231"/>
      <c r="T265" s="232"/>
      <c r="AT265" s="233" t="s">
        <v>176</v>
      </c>
      <c r="AU265" s="233" t="s">
        <v>92</v>
      </c>
      <c r="AV265" s="13" t="s">
        <v>21</v>
      </c>
      <c r="AW265" s="13" t="s">
        <v>37</v>
      </c>
      <c r="AX265" s="13" t="s">
        <v>83</v>
      </c>
      <c r="AY265" s="233" t="s">
        <v>156</v>
      </c>
    </row>
    <row r="266" spans="2:51" s="14" customFormat="1" ht="11.25">
      <c r="B266" s="234"/>
      <c r="C266" s="235"/>
      <c r="D266" s="218" t="s">
        <v>176</v>
      </c>
      <c r="E266" s="236" t="s">
        <v>1</v>
      </c>
      <c r="F266" s="237" t="s">
        <v>269</v>
      </c>
      <c r="G266" s="235"/>
      <c r="H266" s="238">
        <v>2.1</v>
      </c>
      <c r="I266" s="239"/>
      <c r="J266" s="235"/>
      <c r="K266" s="235"/>
      <c r="L266" s="240"/>
      <c r="M266" s="241"/>
      <c r="N266" s="242"/>
      <c r="O266" s="242"/>
      <c r="P266" s="242"/>
      <c r="Q266" s="242"/>
      <c r="R266" s="242"/>
      <c r="S266" s="242"/>
      <c r="T266" s="243"/>
      <c r="AT266" s="244" t="s">
        <v>176</v>
      </c>
      <c r="AU266" s="244" t="s">
        <v>92</v>
      </c>
      <c r="AV266" s="14" t="s">
        <v>92</v>
      </c>
      <c r="AW266" s="14" t="s">
        <v>37</v>
      </c>
      <c r="AX266" s="14" t="s">
        <v>83</v>
      </c>
      <c r="AY266" s="244" t="s">
        <v>156</v>
      </c>
    </row>
    <row r="267" spans="2:51" s="16" customFormat="1" ht="11.25">
      <c r="B267" s="256"/>
      <c r="C267" s="257"/>
      <c r="D267" s="218" t="s">
        <v>176</v>
      </c>
      <c r="E267" s="258" t="s">
        <v>1</v>
      </c>
      <c r="F267" s="259" t="s">
        <v>210</v>
      </c>
      <c r="G267" s="257"/>
      <c r="H267" s="260">
        <v>2.1</v>
      </c>
      <c r="I267" s="261"/>
      <c r="J267" s="257"/>
      <c r="K267" s="257"/>
      <c r="L267" s="262"/>
      <c r="M267" s="263"/>
      <c r="N267" s="264"/>
      <c r="O267" s="264"/>
      <c r="P267" s="264"/>
      <c r="Q267" s="264"/>
      <c r="R267" s="264"/>
      <c r="S267" s="264"/>
      <c r="T267" s="265"/>
      <c r="AT267" s="266" t="s">
        <v>176</v>
      </c>
      <c r="AU267" s="266" t="s">
        <v>92</v>
      </c>
      <c r="AV267" s="16" t="s">
        <v>157</v>
      </c>
      <c r="AW267" s="16" t="s">
        <v>37</v>
      </c>
      <c r="AX267" s="16" t="s">
        <v>83</v>
      </c>
      <c r="AY267" s="266" t="s">
        <v>156</v>
      </c>
    </row>
    <row r="268" spans="2:51" s="13" customFormat="1" ht="11.25">
      <c r="B268" s="224"/>
      <c r="C268" s="225"/>
      <c r="D268" s="218" t="s">
        <v>176</v>
      </c>
      <c r="E268" s="226" t="s">
        <v>1</v>
      </c>
      <c r="F268" s="227" t="s">
        <v>270</v>
      </c>
      <c r="G268" s="225"/>
      <c r="H268" s="226" t="s">
        <v>1</v>
      </c>
      <c r="I268" s="228"/>
      <c r="J268" s="225"/>
      <c r="K268" s="225"/>
      <c r="L268" s="229"/>
      <c r="M268" s="230"/>
      <c r="N268" s="231"/>
      <c r="O268" s="231"/>
      <c r="P268" s="231"/>
      <c r="Q268" s="231"/>
      <c r="R268" s="231"/>
      <c r="S268" s="231"/>
      <c r="T268" s="232"/>
      <c r="AT268" s="233" t="s">
        <v>176</v>
      </c>
      <c r="AU268" s="233" t="s">
        <v>92</v>
      </c>
      <c r="AV268" s="13" t="s">
        <v>21</v>
      </c>
      <c r="AW268" s="13" t="s">
        <v>37</v>
      </c>
      <c r="AX268" s="13" t="s">
        <v>83</v>
      </c>
      <c r="AY268" s="233" t="s">
        <v>156</v>
      </c>
    </row>
    <row r="269" spans="2:51" s="14" customFormat="1" ht="11.25">
      <c r="B269" s="234"/>
      <c r="C269" s="235"/>
      <c r="D269" s="218" t="s">
        <v>176</v>
      </c>
      <c r="E269" s="236" t="s">
        <v>1</v>
      </c>
      <c r="F269" s="237" t="s">
        <v>271</v>
      </c>
      <c r="G269" s="235"/>
      <c r="H269" s="238">
        <v>1.7649999999999999</v>
      </c>
      <c r="I269" s="239"/>
      <c r="J269" s="235"/>
      <c r="K269" s="235"/>
      <c r="L269" s="240"/>
      <c r="M269" s="241"/>
      <c r="N269" s="242"/>
      <c r="O269" s="242"/>
      <c r="P269" s="242"/>
      <c r="Q269" s="242"/>
      <c r="R269" s="242"/>
      <c r="S269" s="242"/>
      <c r="T269" s="243"/>
      <c r="AT269" s="244" t="s">
        <v>176</v>
      </c>
      <c r="AU269" s="244" t="s">
        <v>92</v>
      </c>
      <c r="AV269" s="14" t="s">
        <v>92</v>
      </c>
      <c r="AW269" s="14" t="s">
        <v>37</v>
      </c>
      <c r="AX269" s="14" t="s">
        <v>83</v>
      </c>
      <c r="AY269" s="244" t="s">
        <v>156</v>
      </c>
    </row>
    <row r="270" spans="2:51" s="16" customFormat="1" ht="11.25">
      <c r="B270" s="256"/>
      <c r="C270" s="257"/>
      <c r="D270" s="218" t="s">
        <v>176</v>
      </c>
      <c r="E270" s="258" t="s">
        <v>1</v>
      </c>
      <c r="F270" s="259" t="s">
        <v>210</v>
      </c>
      <c r="G270" s="257"/>
      <c r="H270" s="260">
        <v>1.7649999999999999</v>
      </c>
      <c r="I270" s="261"/>
      <c r="J270" s="257"/>
      <c r="K270" s="257"/>
      <c r="L270" s="262"/>
      <c r="M270" s="263"/>
      <c r="N270" s="264"/>
      <c r="O270" s="264"/>
      <c r="P270" s="264"/>
      <c r="Q270" s="264"/>
      <c r="R270" s="264"/>
      <c r="S270" s="264"/>
      <c r="T270" s="265"/>
      <c r="AT270" s="266" t="s">
        <v>176</v>
      </c>
      <c r="AU270" s="266" t="s">
        <v>92</v>
      </c>
      <c r="AV270" s="16" t="s">
        <v>157</v>
      </c>
      <c r="AW270" s="16" t="s">
        <v>37</v>
      </c>
      <c r="AX270" s="16" t="s">
        <v>83</v>
      </c>
      <c r="AY270" s="266" t="s">
        <v>156</v>
      </c>
    </row>
    <row r="271" spans="2:51" s="13" customFormat="1" ht="11.25">
      <c r="B271" s="224"/>
      <c r="C271" s="225"/>
      <c r="D271" s="218" t="s">
        <v>176</v>
      </c>
      <c r="E271" s="226" t="s">
        <v>1</v>
      </c>
      <c r="F271" s="227" t="s">
        <v>272</v>
      </c>
      <c r="G271" s="225"/>
      <c r="H271" s="226" t="s">
        <v>1</v>
      </c>
      <c r="I271" s="228"/>
      <c r="J271" s="225"/>
      <c r="K271" s="225"/>
      <c r="L271" s="229"/>
      <c r="M271" s="230"/>
      <c r="N271" s="231"/>
      <c r="O271" s="231"/>
      <c r="P271" s="231"/>
      <c r="Q271" s="231"/>
      <c r="R271" s="231"/>
      <c r="S271" s="231"/>
      <c r="T271" s="232"/>
      <c r="AT271" s="233" t="s">
        <v>176</v>
      </c>
      <c r="AU271" s="233" t="s">
        <v>92</v>
      </c>
      <c r="AV271" s="13" t="s">
        <v>21</v>
      </c>
      <c r="AW271" s="13" t="s">
        <v>37</v>
      </c>
      <c r="AX271" s="13" t="s">
        <v>83</v>
      </c>
      <c r="AY271" s="233" t="s">
        <v>156</v>
      </c>
    </row>
    <row r="272" spans="2:51" s="14" customFormat="1" ht="11.25">
      <c r="B272" s="234"/>
      <c r="C272" s="235"/>
      <c r="D272" s="218" t="s">
        <v>176</v>
      </c>
      <c r="E272" s="236" t="s">
        <v>1</v>
      </c>
      <c r="F272" s="237" t="s">
        <v>271</v>
      </c>
      <c r="G272" s="235"/>
      <c r="H272" s="238">
        <v>1.7649999999999999</v>
      </c>
      <c r="I272" s="239"/>
      <c r="J272" s="235"/>
      <c r="K272" s="235"/>
      <c r="L272" s="240"/>
      <c r="M272" s="241"/>
      <c r="N272" s="242"/>
      <c r="O272" s="242"/>
      <c r="P272" s="242"/>
      <c r="Q272" s="242"/>
      <c r="R272" s="242"/>
      <c r="S272" s="242"/>
      <c r="T272" s="243"/>
      <c r="AT272" s="244" t="s">
        <v>176</v>
      </c>
      <c r="AU272" s="244" t="s">
        <v>92</v>
      </c>
      <c r="AV272" s="14" t="s">
        <v>92</v>
      </c>
      <c r="AW272" s="14" t="s">
        <v>37</v>
      </c>
      <c r="AX272" s="14" t="s">
        <v>83</v>
      </c>
      <c r="AY272" s="244" t="s">
        <v>156</v>
      </c>
    </row>
    <row r="273" spans="2:51" s="16" customFormat="1" ht="11.25">
      <c r="B273" s="256"/>
      <c r="C273" s="257"/>
      <c r="D273" s="218" t="s">
        <v>176</v>
      </c>
      <c r="E273" s="258" t="s">
        <v>1</v>
      </c>
      <c r="F273" s="259" t="s">
        <v>210</v>
      </c>
      <c r="G273" s="257"/>
      <c r="H273" s="260">
        <v>1.7649999999999999</v>
      </c>
      <c r="I273" s="261"/>
      <c r="J273" s="257"/>
      <c r="K273" s="257"/>
      <c r="L273" s="262"/>
      <c r="M273" s="263"/>
      <c r="N273" s="264"/>
      <c r="O273" s="264"/>
      <c r="P273" s="264"/>
      <c r="Q273" s="264"/>
      <c r="R273" s="264"/>
      <c r="S273" s="264"/>
      <c r="T273" s="265"/>
      <c r="AT273" s="266" t="s">
        <v>176</v>
      </c>
      <c r="AU273" s="266" t="s">
        <v>92</v>
      </c>
      <c r="AV273" s="16" t="s">
        <v>157</v>
      </c>
      <c r="AW273" s="16" t="s">
        <v>37</v>
      </c>
      <c r="AX273" s="16" t="s">
        <v>83</v>
      </c>
      <c r="AY273" s="266" t="s">
        <v>156</v>
      </c>
    </row>
    <row r="274" spans="2:51" s="13" customFormat="1" ht="11.25">
      <c r="B274" s="224"/>
      <c r="C274" s="225"/>
      <c r="D274" s="218" t="s">
        <v>176</v>
      </c>
      <c r="E274" s="226" t="s">
        <v>1</v>
      </c>
      <c r="F274" s="227" t="s">
        <v>273</v>
      </c>
      <c r="G274" s="225"/>
      <c r="H274" s="226" t="s">
        <v>1</v>
      </c>
      <c r="I274" s="228"/>
      <c r="J274" s="225"/>
      <c r="K274" s="225"/>
      <c r="L274" s="229"/>
      <c r="M274" s="230"/>
      <c r="N274" s="231"/>
      <c r="O274" s="231"/>
      <c r="P274" s="231"/>
      <c r="Q274" s="231"/>
      <c r="R274" s="231"/>
      <c r="S274" s="231"/>
      <c r="T274" s="232"/>
      <c r="AT274" s="233" t="s">
        <v>176</v>
      </c>
      <c r="AU274" s="233" t="s">
        <v>92</v>
      </c>
      <c r="AV274" s="13" t="s">
        <v>21</v>
      </c>
      <c r="AW274" s="13" t="s">
        <v>37</v>
      </c>
      <c r="AX274" s="13" t="s">
        <v>83</v>
      </c>
      <c r="AY274" s="233" t="s">
        <v>156</v>
      </c>
    </row>
    <row r="275" spans="2:51" s="14" customFormat="1" ht="11.25">
      <c r="B275" s="234"/>
      <c r="C275" s="235"/>
      <c r="D275" s="218" t="s">
        <v>176</v>
      </c>
      <c r="E275" s="236" t="s">
        <v>1</v>
      </c>
      <c r="F275" s="237" t="s">
        <v>274</v>
      </c>
      <c r="G275" s="235"/>
      <c r="H275" s="238">
        <v>1.1399999999999999</v>
      </c>
      <c r="I275" s="239"/>
      <c r="J275" s="235"/>
      <c r="K275" s="235"/>
      <c r="L275" s="240"/>
      <c r="M275" s="241"/>
      <c r="N275" s="242"/>
      <c r="O275" s="242"/>
      <c r="P275" s="242"/>
      <c r="Q275" s="242"/>
      <c r="R275" s="242"/>
      <c r="S275" s="242"/>
      <c r="T275" s="243"/>
      <c r="AT275" s="244" t="s">
        <v>176</v>
      </c>
      <c r="AU275" s="244" t="s">
        <v>92</v>
      </c>
      <c r="AV275" s="14" t="s">
        <v>92</v>
      </c>
      <c r="AW275" s="14" t="s">
        <v>37</v>
      </c>
      <c r="AX275" s="14" t="s">
        <v>83</v>
      </c>
      <c r="AY275" s="244" t="s">
        <v>156</v>
      </c>
    </row>
    <row r="276" spans="2:51" s="16" customFormat="1" ht="11.25">
      <c r="B276" s="256"/>
      <c r="C276" s="257"/>
      <c r="D276" s="218" t="s">
        <v>176</v>
      </c>
      <c r="E276" s="258" t="s">
        <v>1</v>
      </c>
      <c r="F276" s="259" t="s">
        <v>210</v>
      </c>
      <c r="G276" s="257"/>
      <c r="H276" s="260">
        <v>1.1399999999999999</v>
      </c>
      <c r="I276" s="261"/>
      <c r="J276" s="257"/>
      <c r="K276" s="257"/>
      <c r="L276" s="262"/>
      <c r="M276" s="263"/>
      <c r="N276" s="264"/>
      <c r="O276" s="264"/>
      <c r="P276" s="264"/>
      <c r="Q276" s="264"/>
      <c r="R276" s="264"/>
      <c r="S276" s="264"/>
      <c r="T276" s="265"/>
      <c r="AT276" s="266" t="s">
        <v>176</v>
      </c>
      <c r="AU276" s="266" t="s">
        <v>92</v>
      </c>
      <c r="AV276" s="16" t="s">
        <v>157</v>
      </c>
      <c r="AW276" s="16" t="s">
        <v>37</v>
      </c>
      <c r="AX276" s="16" t="s">
        <v>83</v>
      </c>
      <c r="AY276" s="266" t="s">
        <v>156</v>
      </c>
    </row>
    <row r="277" spans="2:51" s="13" customFormat="1" ht="11.25">
      <c r="B277" s="224"/>
      <c r="C277" s="225"/>
      <c r="D277" s="218" t="s">
        <v>176</v>
      </c>
      <c r="E277" s="226" t="s">
        <v>1</v>
      </c>
      <c r="F277" s="227" t="s">
        <v>275</v>
      </c>
      <c r="G277" s="225"/>
      <c r="H277" s="226" t="s">
        <v>1</v>
      </c>
      <c r="I277" s="228"/>
      <c r="J277" s="225"/>
      <c r="K277" s="225"/>
      <c r="L277" s="229"/>
      <c r="M277" s="230"/>
      <c r="N277" s="231"/>
      <c r="O277" s="231"/>
      <c r="P277" s="231"/>
      <c r="Q277" s="231"/>
      <c r="R277" s="231"/>
      <c r="S277" s="231"/>
      <c r="T277" s="232"/>
      <c r="AT277" s="233" t="s">
        <v>176</v>
      </c>
      <c r="AU277" s="233" t="s">
        <v>92</v>
      </c>
      <c r="AV277" s="13" t="s">
        <v>21</v>
      </c>
      <c r="AW277" s="13" t="s">
        <v>37</v>
      </c>
      <c r="AX277" s="13" t="s">
        <v>83</v>
      </c>
      <c r="AY277" s="233" t="s">
        <v>156</v>
      </c>
    </row>
    <row r="278" spans="2:51" s="14" customFormat="1" ht="11.25">
      <c r="B278" s="234"/>
      <c r="C278" s="235"/>
      <c r="D278" s="218" t="s">
        <v>176</v>
      </c>
      <c r="E278" s="236" t="s">
        <v>1</v>
      </c>
      <c r="F278" s="237" t="s">
        <v>276</v>
      </c>
      <c r="G278" s="235"/>
      <c r="H278" s="238">
        <v>1.0449999999999999</v>
      </c>
      <c r="I278" s="239"/>
      <c r="J278" s="235"/>
      <c r="K278" s="235"/>
      <c r="L278" s="240"/>
      <c r="M278" s="241"/>
      <c r="N278" s="242"/>
      <c r="O278" s="242"/>
      <c r="P278" s="242"/>
      <c r="Q278" s="242"/>
      <c r="R278" s="242"/>
      <c r="S278" s="242"/>
      <c r="T278" s="243"/>
      <c r="AT278" s="244" t="s">
        <v>176</v>
      </c>
      <c r="AU278" s="244" t="s">
        <v>92</v>
      </c>
      <c r="AV278" s="14" t="s">
        <v>92</v>
      </c>
      <c r="AW278" s="14" t="s">
        <v>37</v>
      </c>
      <c r="AX278" s="14" t="s">
        <v>83</v>
      </c>
      <c r="AY278" s="244" t="s">
        <v>156</v>
      </c>
    </row>
    <row r="279" spans="2:51" s="14" customFormat="1" ht="11.25">
      <c r="B279" s="234"/>
      <c r="C279" s="235"/>
      <c r="D279" s="218" t="s">
        <v>176</v>
      </c>
      <c r="E279" s="236" t="s">
        <v>1</v>
      </c>
      <c r="F279" s="237" t="s">
        <v>277</v>
      </c>
      <c r="G279" s="235"/>
      <c r="H279" s="238">
        <v>0.53</v>
      </c>
      <c r="I279" s="239"/>
      <c r="J279" s="235"/>
      <c r="K279" s="235"/>
      <c r="L279" s="240"/>
      <c r="M279" s="241"/>
      <c r="N279" s="242"/>
      <c r="O279" s="242"/>
      <c r="P279" s="242"/>
      <c r="Q279" s="242"/>
      <c r="R279" s="242"/>
      <c r="S279" s="242"/>
      <c r="T279" s="243"/>
      <c r="AT279" s="244" t="s">
        <v>176</v>
      </c>
      <c r="AU279" s="244" t="s">
        <v>92</v>
      </c>
      <c r="AV279" s="14" t="s">
        <v>92</v>
      </c>
      <c r="AW279" s="14" t="s">
        <v>37</v>
      </c>
      <c r="AX279" s="14" t="s">
        <v>83</v>
      </c>
      <c r="AY279" s="244" t="s">
        <v>156</v>
      </c>
    </row>
    <row r="280" spans="2:51" s="16" customFormat="1" ht="11.25">
      <c r="B280" s="256"/>
      <c r="C280" s="257"/>
      <c r="D280" s="218" t="s">
        <v>176</v>
      </c>
      <c r="E280" s="258" t="s">
        <v>1</v>
      </c>
      <c r="F280" s="259" t="s">
        <v>210</v>
      </c>
      <c r="G280" s="257"/>
      <c r="H280" s="260">
        <v>1.575</v>
      </c>
      <c r="I280" s="261"/>
      <c r="J280" s="257"/>
      <c r="K280" s="257"/>
      <c r="L280" s="262"/>
      <c r="M280" s="263"/>
      <c r="N280" s="264"/>
      <c r="O280" s="264"/>
      <c r="P280" s="264"/>
      <c r="Q280" s="264"/>
      <c r="R280" s="264"/>
      <c r="S280" s="264"/>
      <c r="T280" s="265"/>
      <c r="AT280" s="266" t="s">
        <v>176</v>
      </c>
      <c r="AU280" s="266" t="s">
        <v>92</v>
      </c>
      <c r="AV280" s="16" t="s">
        <v>157</v>
      </c>
      <c r="AW280" s="16" t="s">
        <v>37</v>
      </c>
      <c r="AX280" s="16" t="s">
        <v>83</v>
      </c>
      <c r="AY280" s="266" t="s">
        <v>156</v>
      </c>
    </row>
    <row r="281" spans="2:51" s="13" customFormat="1" ht="11.25">
      <c r="B281" s="224"/>
      <c r="C281" s="225"/>
      <c r="D281" s="218" t="s">
        <v>176</v>
      </c>
      <c r="E281" s="226" t="s">
        <v>1</v>
      </c>
      <c r="F281" s="227" t="s">
        <v>278</v>
      </c>
      <c r="G281" s="225"/>
      <c r="H281" s="226" t="s">
        <v>1</v>
      </c>
      <c r="I281" s="228"/>
      <c r="J281" s="225"/>
      <c r="K281" s="225"/>
      <c r="L281" s="229"/>
      <c r="M281" s="230"/>
      <c r="N281" s="231"/>
      <c r="O281" s="231"/>
      <c r="P281" s="231"/>
      <c r="Q281" s="231"/>
      <c r="R281" s="231"/>
      <c r="S281" s="231"/>
      <c r="T281" s="232"/>
      <c r="AT281" s="233" t="s">
        <v>176</v>
      </c>
      <c r="AU281" s="233" t="s">
        <v>92</v>
      </c>
      <c r="AV281" s="13" t="s">
        <v>21</v>
      </c>
      <c r="AW281" s="13" t="s">
        <v>37</v>
      </c>
      <c r="AX281" s="13" t="s">
        <v>83</v>
      </c>
      <c r="AY281" s="233" t="s">
        <v>156</v>
      </c>
    </row>
    <row r="282" spans="2:51" s="14" customFormat="1" ht="11.25">
      <c r="B282" s="234"/>
      <c r="C282" s="235"/>
      <c r="D282" s="218" t="s">
        <v>176</v>
      </c>
      <c r="E282" s="236" t="s">
        <v>1</v>
      </c>
      <c r="F282" s="237" t="s">
        <v>279</v>
      </c>
      <c r="G282" s="235"/>
      <c r="H282" s="238">
        <v>1.2</v>
      </c>
      <c r="I282" s="239"/>
      <c r="J282" s="235"/>
      <c r="K282" s="235"/>
      <c r="L282" s="240"/>
      <c r="M282" s="241"/>
      <c r="N282" s="242"/>
      <c r="O282" s="242"/>
      <c r="P282" s="242"/>
      <c r="Q282" s="242"/>
      <c r="R282" s="242"/>
      <c r="S282" s="242"/>
      <c r="T282" s="243"/>
      <c r="AT282" s="244" t="s">
        <v>176</v>
      </c>
      <c r="AU282" s="244" t="s">
        <v>92</v>
      </c>
      <c r="AV282" s="14" t="s">
        <v>92</v>
      </c>
      <c r="AW282" s="14" t="s">
        <v>37</v>
      </c>
      <c r="AX282" s="14" t="s">
        <v>83</v>
      </c>
      <c r="AY282" s="244" t="s">
        <v>156</v>
      </c>
    </row>
    <row r="283" spans="2:51" s="16" customFormat="1" ht="11.25">
      <c r="B283" s="256"/>
      <c r="C283" s="257"/>
      <c r="D283" s="218" t="s">
        <v>176</v>
      </c>
      <c r="E283" s="258" t="s">
        <v>1</v>
      </c>
      <c r="F283" s="259" t="s">
        <v>210</v>
      </c>
      <c r="G283" s="257"/>
      <c r="H283" s="260">
        <v>1.2</v>
      </c>
      <c r="I283" s="261"/>
      <c r="J283" s="257"/>
      <c r="K283" s="257"/>
      <c r="L283" s="262"/>
      <c r="M283" s="263"/>
      <c r="N283" s="264"/>
      <c r="O283" s="264"/>
      <c r="P283" s="264"/>
      <c r="Q283" s="264"/>
      <c r="R283" s="264"/>
      <c r="S283" s="264"/>
      <c r="T283" s="265"/>
      <c r="AT283" s="266" t="s">
        <v>176</v>
      </c>
      <c r="AU283" s="266" t="s">
        <v>92</v>
      </c>
      <c r="AV283" s="16" t="s">
        <v>157</v>
      </c>
      <c r="AW283" s="16" t="s">
        <v>37</v>
      </c>
      <c r="AX283" s="16" t="s">
        <v>83</v>
      </c>
      <c r="AY283" s="266" t="s">
        <v>156</v>
      </c>
    </row>
    <row r="284" spans="2:51" s="13" customFormat="1" ht="11.25">
      <c r="B284" s="224"/>
      <c r="C284" s="225"/>
      <c r="D284" s="218" t="s">
        <v>176</v>
      </c>
      <c r="E284" s="226" t="s">
        <v>1</v>
      </c>
      <c r="F284" s="227" t="s">
        <v>280</v>
      </c>
      <c r="G284" s="225"/>
      <c r="H284" s="226" t="s">
        <v>1</v>
      </c>
      <c r="I284" s="228"/>
      <c r="J284" s="225"/>
      <c r="K284" s="225"/>
      <c r="L284" s="229"/>
      <c r="M284" s="230"/>
      <c r="N284" s="231"/>
      <c r="O284" s="231"/>
      <c r="P284" s="231"/>
      <c r="Q284" s="231"/>
      <c r="R284" s="231"/>
      <c r="S284" s="231"/>
      <c r="T284" s="232"/>
      <c r="AT284" s="233" t="s">
        <v>176</v>
      </c>
      <c r="AU284" s="233" t="s">
        <v>92</v>
      </c>
      <c r="AV284" s="13" t="s">
        <v>21</v>
      </c>
      <c r="AW284" s="13" t="s">
        <v>37</v>
      </c>
      <c r="AX284" s="13" t="s">
        <v>83</v>
      </c>
      <c r="AY284" s="233" t="s">
        <v>156</v>
      </c>
    </row>
    <row r="285" spans="2:51" s="14" customFormat="1" ht="11.25">
      <c r="B285" s="234"/>
      <c r="C285" s="235"/>
      <c r="D285" s="218" t="s">
        <v>176</v>
      </c>
      <c r="E285" s="236" t="s">
        <v>1</v>
      </c>
      <c r="F285" s="237" t="s">
        <v>281</v>
      </c>
      <c r="G285" s="235"/>
      <c r="H285" s="238">
        <v>1.26</v>
      </c>
      <c r="I285" s="239"/>
      <c r="J285" s="235"/>
      <c r="K285" s="235"/>
      <c r="L285" s="240"/>
      <c r="M285" s="241"/>
      <c r="N285" s="242"/>
      <c r="O285" s="242"/>
      <c r="P285" s="242"/>
      <c r="Q285" s="242"/>
      <c r="R285" s="242"/>
      <c r="S285" s="242"/>
      <c r="T285" s="243"/>
      <c r="AT285" s="244" t="s">
        <v>176</v>
      </c>
      <c r="AU285" s="244" t="s">
        <v>92</v>
      </c>
      <c r="AV285" s="14" t="s">
        <v>92</v>
      </c>
      <c r="AW285" s="14" t="s">
        <v>37</v>
      </c>
      <c r="AX285" s="14" t="s">
        <v>83</v>
      </c>
      <c r="AY285" s="244" t="s">
        <v>156</v>
      </c>
    </row>
    <row r="286" spans="2:51" s="16" customFormat="1" ht="11.25">
      <c r="B286" s="256"/>
      <c r="C286" s="257"/>
      <c r="D286" s="218" t="s">
        <v>176</v>
      </c>
      <c r="E286" s="258" t="s">
        <v>1</v>
      </c>
      <c r="F286" s="259" t="s">
        <v>210</v>
      </c>
      <c r="G286" s="257"/>
      <c r="H286" s="260">
        <v>1.26</v>
      </c>
      <c r="I286" s="261"/>
      <c r="J286" s="257"/>
      <c r="K286" s="257"/>
      <c r="L286" s="262"/>
      <c r="M286" s="263"/>
      <c r="N286" s="264"/>
      <c r="O286" s="264"/>
      <c r="P286" s="264"/>
      <c r="Q286" s="264"/>
      <c r="R286" s="264"/>
      <c r="S286" s="264"/>
      <c r="T286" s="265"/>
      <c r="AT286" s="266" t="s">
        <v>176</v>
      </c>
      <c r="AU286" s="266" t="s">
        <v>92</v>
      </c>
      <c r="AV286" s="16" t="s">
        <v>157</v>
      </c>
      <c r="AW286" s="16" t="s">
        <v>37</v>
      </c>
      <c r="AX286" s="16" t="s">
        <v>83</v>
      </c>
      <c r="AY286" s="266" t="s">
        <v>156</v>
      </c>
    </row>
    <row r="287" spans="2:51" s="13" customFormat="1" ht="11.25">
      <c r="B287" s="224"/>
      <c r="C287" s="225"/>
      <c r="D287" s="218" t="s">
        <v>176</v>
      </c>
      <c r="E287" s="226" t="s">
        <v>1</v>
      </c>
      <c r="F287" s="227" t="s">
        <v>282</v>
      </c>
      <c r="G287" s="225"/>
      <c r="H287" s="226" t="s">
        <v>1</v>
      </c>
      <c r="I287" s="228"/>
      <c r="J287" s="225"/>
      <c r="K287" s="225"/>
      <c r="L287" s="229"/>
      <c r="M287" s="230"/>
      <c r="N287" s="231"/>
      <c r="O287" s="231"/>
      <c r="P287" s="231"/>
      <c r="Q287" s="231"/>
      <c r="R287" s="231"/>
      <c r="S287" s="231"/>
      <c r="T287" s="232"/>
      <c r="AT287" s="233" t="s">
        <v>176</v>
      </c>
      <c r="AU287" s="233" t="s">
        <v>92</v>
      </c>
      <c r="AV287" s="13" t="s">
        <v>21</v>
      </c>
      <c r="AW287" s="13" t="s">
        <v>37</v>
      </c>
      <c r="AX287" s="13" t="s">
        <v>83</v>
      </c>
      <c r="AY287" s="233" t="s">
        <v>156</v>
      </c>
    </row>
    <row r="288" spans="2:51" s="14" customFormat="1" ht="22.5">
      <c r="B288" s="234"/>
      <c r="C288" s="235"/>
      <c r="D288" s="218" t="s">
        <v>176</v>
      </c>
      <c r="E288" s="236" t="s">
        <v>1</v>
      </c>
      <c r="F288" s="237" t="s">
        <v>283</v>
      </c>
      <c r="G288" s="235"/>
      <c r="H288" s="238">
        <v>1.863</v>
      </c>
      <c r="I288" s="239"/>
      <c r="J288" s="235"/>
      <c r="K288" s="235"/>
      <c r="L288" s="240"/>
      <c r="M288" s="241"/>
      <c r="N288" s="242"/>
      <c r="O288" s="242"/>
      <c r="P288" s="242"/>
      <c r="Q288" s="242"/>
      <c r="R288" s="242"/>
      <c r="S288" s="242"/>
      <c r="T288" s="243"/>
      <c r="AT288" s="244" t="s">
        <v>176</v>
      </c>
      <c r="AU288" s="244" t="s">
        <v>92</v>
      </c>
      <c r="AV288" s="14" t="s">
        <v>92</v>
      </c>
      <c r="AW288" s="14" t="s">
        <v>37</v>
      </c>
      <c r="AX288" s="14" t="s">
        <v>83</v>
      </c>
      <c r="AY288" s="244" t="s">
        <v>156</v>
      </c>
    </row>
    <row r="289" spans="1:65" s="14" customFormat="1" ht="11.25">
      <c r="B289" s="234"/>
      <c r="C289" s="235"/>
      <c r="D289" s="218" t="s">
        <v>176</v>
      </c>
      <c r="E289" s="236" t="s">
        <v>1</v>
      </c>
      <c r="F289" s="237" t="s">
        <v>284</v>
      </c>
      <c r="G289" s="235"/>
      <c r="H289" s="238">
        <v>0.161</v>
      </c>
      <c r="I289" s="239"/>
      <c r="J289" s="235"/>
      <c r="K289" s="235"/>
      <c r="L289" s="240"/>
      <c r="M289" s="241"/>
      <c r="N289" s="242"/>
      <c r="O289" s="242"/>
      <c r="P289" s="242"/>
      <c r="Q289" s="242"/>
      <c r="R289" s="242"/>
      <c r="S289" s="242"/>
      <c r="T289" s="243"/>
      <c r="AT289" s="244" t="s">
        <v>176</v>
      </c>
      <c r="AU289" s="244" t="s">
        <v>92</v>
      </c>
      <c r="AV289" s="14" t="s">
        <v>92</v>
      </c>
      <c r="AW289" s="14" t="s">
        <v>37</v>
      </c>
      <c r="AX289" s="14" t="s">
        <v>83</v>
      </c>
      <c r="AY289" s="244" t="s">
        <v>156</v>
      </c>
    </row>
    <row r="290" spans="1:65" s="16" customFormat="1" ht="11.25">
      <c r="B290" s="256"/>
      <c r="C290" s="257"/>
      <c r="D290" s="218" t="s">
        <v>176</v>
      </c>
      <c r="E290" s="258" t="s">
        <v>1</v>
      </c>
      <c r="F290" s="259" t="s">
        <v>210</v>
      </c>
      <c r="G290" s="257"/>
      <c r="H290" s="260">
        <v>2.024</v>
      </c>
      <c r="I290" s="261"/>
      <c r="J290" s="257"/>
      <c r="K290" s="257"/>
      <c r="L290" s="262"/>
      <c r="M290" s="263"/>
      <c r="N290" s="264"/>
      <c r="O290" s="264"/>
      <c r="P290" s="264"/>
      <c r="Q290" s="264"/>
      <c r="R290" s="264"/>
      <c r="S290" s="264"/>
      <c r="T290" s="265"/>
      <c r="AT290" s="266" t="s">
        <v>176</v>
      </c>
      <c r="AU290" s="266" t="s">
        <v>92</v>
      </c>
      <c r="AV290" s="16" t="s">
        <v>157</v>
      </c>
      <c r="AW290" s="16" t="s">
        <v>37</v>
      </c>
      <c r="AX290" s="16" t="s">
        <v>83</v>
      </c>
      <c r="AY290" s="266" t="s">
        <v>156</v>
      </c>
    </row>
    <row r="291" spans="1:65" s="13" customFormat="1" ht="11.25">
      <c r="B291" s="224"/>
      <c r="C291" s="225"/>
      <c r="D291" s="218" t="s">
        <v>176</v>
      </c>
      <c r="E291" s="226" t="s">
        <v>1</v>
      </c>
      <c r="F291" s="227" t="s">
        <v>285</v>
      </c>
      <c r="G291" s="225"/>
      <c r="H291" s="226" t="s">
        <v>1</v>
      </c>
      <c r="I291" s="228"/>
      <c r="J291" s="225"/>
      <c r="K291" s="225"/>
      <c r="L291" s="229"/>
      <c r="M291" s="230"/>
      <c r="N291" s="231"/>
      <c r="O291" s="231"/>
      <c r="P291" s="231"/>
      <c r="Q291" s="231"/>
      <c r="R291" s="231"/>
      <c r="S291" s="231"/>
      <c r="T291" s="232"/>
      <c r="AT291" s="233" t="s">
        <v>176</v>
      </c>
      <c r="AU291" s="233" t="s">
        <v>92</v>
      </c>
      <c r="AV291" s="13" t="s">
        <v>21</v>
      </c>
      <c r="AW291" s="13" t="s">
        <v>37</v>
      </c>
      <c r="AX291" s="13" t="s">
        <v>83</v>
      </c>
      <c r="AY291" s="233" t="s">
        <v>156</v>
      </c>
    </row>
    <row r="292" spans="1:65" s="14" customFormat="1" ht="11.25">
      <c r="B292" s="234"/>
      <c r="C292" s="235"/>
      <c r="D292" s="218" t="s">
        <v>176</v>
      </c>
      <c r="E292" s="236" t="s">
        <v>1</v>
      </c>
      <c r="F292" s="237" t="s">
        <v>286</v>
      </c>
      <c r="G292" s="235"/>
      <c r="H292" s="238">
        <v>2.13</v>
      </c>
      <c r="I292" s="239"/>
      <c r="J292" s="235"/>
      <c r="K292" s="235"/>
      <c r="L292" s="240"/>
      <c r="M292" s="241"/>
      <c r="N292" s="242"/>
      <c r="O292" s="242"/>
      <c r="P292" s="242"/>
      <c r="Q292" s="242"/>
      <c r="R292" s="242"/>
      <c r="S292" s="242"/>
      <c r="T292" s="243"/>
      <c r="AT292" s="244" t="s">
        <v>176</v>
      </c>
      <c r="AU292" s="244" t="s">
        <v>92</v>
      </c>
      <c r="AV292" s="14" t="s">
        <v>92</v>
      </c>
      <c r="AW292" s="14" t="s">
        <v>37</v>
      </c>
      <c r="AX292" s="14" t="s">
        <v>83</v>
      </c>
      <c r="AY292" s="244" t="s">
        <v>156</v>
      </c>
    </row>
    <row r="293" spans="1:65" s="16" customFormat="1" ht="11.25">
      <c r="B293" s="256"/>
      <c r="C293" s="257"/>
      <c r="D293" s="218" t="s">
        <v>176</v>
      </c>
      <c r="E293" s="258" t="s">
        <v>1</v>
      </c>
      <c r="F293" s="259" t="s">
        <v>210</v>
      </c>
      <c r="G293" s="257"/>
      <c r="H293" s="260">
        <v>2.13</v>
      </c>
      <c r="I293" s="261"/>
      <c r="J293" s="257"/>
      <c r="K293" s="257"/>
      <c r="L293" s="262"/>
      <c r="M293" s="263"/>
      <c r="N293" s="264"/>
      <c r="O293" s="264"/>
      <c r="P293" s="264"/>
      <c r="Q293" s="264"/>
      <c r="R293" s="264"/>
      <c r="S293" s="264"/>
      <c r="T293" s="265"/>
      <c r="AT293" s="266" t="s">
        <v>176</v>
      </c>
      <c r="AU293" s="266" t="s">
        <v>92</v>
      </c>
      <c r="AV293" s="16" t="s">
        <v>157</v>
      </c>
      <c r="AW293" s="16" t="s">
        <v>37</v>
      </c>
      <c r="AX293" s="16" t="s">
        <v>83</v>
      </c>
      <c r="AY293" s="266" t="s">
        <v>156</v>
      </c>
    </row>
    <row r="294" spans="1:65" s="15" customFormat="1" ht="11.25">
      <c r="B294" s="245"/>
      <c r="C294" s="246"/>
      <c r="D294" s="218" t="s">
        <v>176</v>
      </c>
      <c r="E294" s="247" t="s">
        <v>1</v>
      </c>
      <c r="F294" s="248" t="s">
        <v>180</v>
      </c>
      <c r="G294" s="246"/>
      <c r="H294" s="249">
        <v>60.16</v>
      </c>
      <c r="I294" s="250"/>
      <c r="J294" s="246"/>
      <c r="K294" s="246"/>
      <c r="L294" s="251"/>
      <c r="M294" s="252"/>
      <c r="N294" s="253"/>
      <c r="O294" s="253"/>
      <c r="P294" s="253"/>
      <c r="Q294" s="253"/>
      <c r="R294" s="253"/>
      <c r="S294" s="253"/>
      <c r="T294" s="254"/>
      <c r="AT294" s="255" t="s">
        <v>176</v>
      </c>
      <c r="AU294" s="255" t="s">
        <v>92</v>
      </c>
      <c r="AV294" s="15" t="s">
        <v>164</v>
      </c>
      <c r="AW294" s="15" t="s">
        <v>37</v>
      </c>
      <c r="AX294" s="15" t="s">
        <v>21</v>
      </c>
      <c r="AY294" s="255" t="s">
        <v>156</v>
      </c>
    </row>
    <row r="295" spans="1:65" s="2" customFormat="1" ht="24.2" customHeight="1">
      <c r="A295" s="36"/>
      <c r="B295" s="37"/>
      <c r="C295" s="206" t="s">
        <v>287</v>
      </c>
      <c r="D295" s="206" t="s">
        <v>159</v>
      </c>
      <c r="E295" s="207" t="s">
        <v>288</v>
      </c>
      <c r="F295" s="208" t="s">
        <v>289</v>
      </c>
      <c r="G295" s="209" t="s">
        <v>190</v>
      </c>
      <c r="H295" s="210">
        <v>3.06</v>
      </c>
      <c r="I295" s="211"/>
      <c r="J295" s="212">
        <f>ROUND(I295*H295,2)</f>
        <v>0</v>
      </c>
      <c r="K295" s="208" t="s">
        <v>163</v>
      </c>
      <c r="L295" s="39"/>
      <c r="M295" s="213" t="s">
        <v>1</v>
      </c>
      <c r="N295" s="214" t="s">
        <v>48</v>
      </c>
      <c r="O295" s="73"/>
      <c r="P295" s="215">
        <f>O295*H295</f>
        <v>0</v>
      </c>
      <c r="Q295" s="215">
        <v>3.4680000000000002E-2</v>
      </c>
      <c r="R295" s="215">
        <f>Q295*H295</f>
        <v>0.10612080000000002</v>
      </c>
      <c r="S295" s="215">
        <v>0</v>
      </c>
      <c r="T295" s="216">
        <f>S295*H295</f>
        <v>0</v>
      </c>
      <c r="U295" s="36"/>
      <c r="V295" s="36"/>
      <c r="W295" s="36"/>
      <c r="X295" s="36"/>
      <c r="Y295" s="36"/>
      <c r="Z295" s="36"/>
      <c r="AA295" s="36"/>
      <c r="AB295" s="36"/>
      <c r="AC295" s="36"/>
      <c r="AD295" s="36"/>
      <c r="AE295" s="36"/>
      <c r="AR295" s="217" t="s">
        <v>164</v>
      </c>
      <c r="AT295" s="217" t="s">
        <v>159</v>
      </c>
      <c r="AU295" s="217" t="s">
        <v>92</v>
      </c>
      <c r="AY295" s="18" t="s">
        <v>156</v>
      </c>
      <c r="BE295" s="112">
        <f>IF(N295="základní",J295,0)</f>
        <v>0</v>
      </c>
      <c r="BF295" s="112">
        <f>IF(N295="snížená",J295,0)</f>
        <v>0</v>
      </c>
      <c r="BG295" s="112">
        <f>IF(N295="zákl. přenesená",J295,0)</f>
        <v>0</v>
      </c>
      <c r="BH295" s="112">
        <f>IF(N295="sníž. přenesená",J295,0)</f>
        <v>0</v>
      </c>
      <c r="BI295" s="112">
        <f>IF(N295="nulová",J295,0)</f>
        <v>0</v>
      </c>
      <c r="BJ295" s="18" t="s">
        <v>21</v>
      </c>
      <c r="BK295" s="112">
        <f>ROUND(I295*H295,2)</f>
        <v>0</v>
      </c>
      <c r="BL295" s="18" t="s">
        <v>164</v>
      </c>
      <c r="BM295" s="217" t="s">
        <v>290</v>
      </c>
    </row>
    <row r="296" spans="1:65" s="2" customFormat="1" ht="19.5">
      <c r="A296" s="36"/>
      <c r="B296" s="37"/>
      <c r="C296" s="38"/>
      <c r="D296" s="218" t="s">
        <v>166</v>
      </c>
      <c r="E296" s="38"/>
      <c r="F296" s="219" t="s">
        <v>291</v>
      </c>
      <c r="G296" s="38"/>
      <c r="H296" s="38"/>
      <c r="I296" s="176"/>
      <c r="J296" s="38"/>
      <c r="K296" s="38"/>
      <c r="L296" s="39"/>
      <c r="M296" s="220"/>
      <c r="N296" s="221"/>
      <c r="O296" s="73"/>
      <c r="P296" s="73"/>
      <c r="Q296" s="73"/>
      <c r="R296" s="73"/>
      <c r="S296" s="73"/>
      <c r="T296" s="74"/>
      <c r="U296" s="36"/>
      <c r="V296" s="36"/>
      <c r="W296" s="36"/>
      <c r="X296" s="36"/>
      <c r="Y296" s="36"/>
      <c r="Z296" s="36"/>
      <c r="AA296" s="36"/>
      <c r="AB296" s="36"/>
      <c r="AC296" s="36"/>
      <c r="AD296" s="36"/>
      <c r="AE296" s="36"/>
      <c r="AT296" s="18" t="s">
        <v>166</v>
      </c>
      <c r="AU296" s="18" t="s">
        <v>92</v>
      </c>
    </row>
    <row r="297" spans="1:65" s="2" customFormat="1" ht="11.25">
      <c r="A297" s="36"/>
      <c r="B297" s="37"/>
      <c r="C297" s="38"/>
      <c r="D297" s="222" t="s">
        <v>168</v>
      </c>
      <c r="E297" s="38"/>
      <c r="F297" s="223" t="s">
        <v>292</v>
      </c>
      <c r="G297" s="38"/>
      <c r="H297" s="38"/>
      <c r="I297" s="176"/>
      <c r="J297" s="38"/>
      <c r="K297" s="38"/>
      <c r="L297" s="39"/>
      <c r="M297" s="220"/>
      <c r="N297" s="221"/>
      <c r="O297" s="73"/>
      <c r="P297" s="73"/>
      <c r="Q297" s="73"/>
      <c r="R297" s="73"/>
      <c r="S297" s="73"/>
      <c r="T297" s="74"/>
      <c r="U297" s="36"/>
      <c r="V297" s="36"/>
      <c r="W297" s="36"/>
      <c r="X297" s="36"/>
      <c r="Y297" s="36"/>
      <c r="Z297" s="36"/>
      <c r="AA297" s="36"/>
      <c r="AB297" s="36"/>
      <c r="AC297" s="36"/>
      <c r="AD297" s="36"/>
      <c r="AE297" s="36"/>
      <c r="AT297" s="18" t="s">
        <v>168</v>
      </c>
      <c r="AU297" s="18" t="s">
        <v>92</v>
      </c>
    </row>
    <row r="298" spans="1:65" s="14" customFormat="1" ht="11.25">
      <c r="B298" s="234"/>
      <c r="C298" s="235"/>
      <c r="D298" s="218" t="s">
        <v>176</v>
      </c>
      <c r="E298" s="236" t="s">
        <v>1</v>
      </c>
      <c r="F298" s="237" t="s">
        <v>293</v>
      </c>
      <c r="G298" s="235"/>
      <c r="H298" s="238">
        <v>4.5</v>
      </c>
      <c r="I298" s="239"/>
      <c r="J298" s="235"/>
      <c r="K298" s="235"/>
      <c r="L298" s="240"/>
      <c r="M298" s="241"/>
      <c r="N298" s="242"/>
      <c r="O298" s="242"/>
      <c r="P298" s="242"/>
      <c r="Q298" s="242"/>
      <c r="R298" s="242"/>
      <c r="S298" s="242"/>
      <c r="T298" s="243"/>
      <c r="AT298" s="244" t="s">
        <v>176</v>
      </c>
      <c r="AU298" s="244" t="s">
        <v>92</v>
      </c>
      <c r="AV298" s="14" t="s">
        <v>92</v>
      </c>
      <c r="AW298" s="14" t="s">
        <v>37</v>
      </c>
      <c r="AX298" s="14" t="s">
        <v>83</v>
      </c>
      <c r="AY298" s="244" t="s">
        <v>156</v>
      </c>
    </row>
    <row r="299" spans="1:65" s="14" customFormat="1" ht="11.25">
      <c r="B299" s="234"/>
      <c r="C299" s="235"/>
      <c r="D299" s="218" t="s">
        <v>176</v>
      </c>
      <c r="E299" s="236" t="s">
        <v>1</v>
      </c>
      <c r="F299" s="237" t="s">
        <v>294</v>
      </c>
      <c r="G299" s="235"/>
      <c r="H299" s="238">
        <v>1.08</v>
      </c>
      <c r="I299" s="239"/>
      <c r="J299" s="235"/>
      <c r="K299" s="235"/>
      <c r="L299" s="240"/>
      <c r="M299" s="241"/>
      <c r="N299" s="242"/>
      <c r="O299" s="242"/>
      <c r="P299" s="242"/>
      <c r="Q299" s="242"/>
      <c r="R299" s="242"/>
      <c r="S299" s="242"/>
      <c r="T299" s="243"/>
      <c r="AT299" s="244" t="s">
        <v>176</v>
      </c>
      <c r="AU299" s="244" t="s">
        <v>92</v>
      </c>
      <c r="AV299" s="14" t="s">
        <v>92</v>
      </c>
      <c r="AW299" s="14" t="s">
        <v>37</v>
      </c>
      <c r="AX299" s="14" t="s">
        <v>83</v>
      </c>
      <c r="AY299" s="244" t="s">
        <v>156</v>
      </c>
    </row>
    <row r="300" spans="1:65" s="14" customFormat="1" ht="11.25">
      <c r="B300" s="234"/>
      <c r="C300" s="235"/>
      <c r="D300" s="218" t="s">
        <v>176</v>
      </c>
      <c r="E300" s="236" t="s">
        <v>1</v>
      </c>
      <c r="F300" s="237" t="s">
        <v>295</v>
      </c>
      <c r="G300" s="235"/>
      <c r="H300" s="238">
        <v>-2.88</v>
      </c>
      <c r="I300" s="239"/>
      <c r="J300" s="235"/>
      <c r="K300" s="235"/>
      <c r="L300" s="240"/>
      <c r="M300" s="241"/>
      <c r="N300" s="242"/>
      <c r="O300" s="242"/>
      <c r="P300" s="242"/>
      <c r="Q300" s="242"/>
      <c r="R300" s="242"/>
      <c r="S300" s="242"/>
      <c r="T300" s="243"/>
      <c r="AT300" s="244" t="s">
        <v>176</v>
      </c>
      <c r="AU300" s="244" t="s">
        <v>92</v>
      </c>
      <c r="AV300" s="14" t="s">
        <v>92</v>
      </c>
      <c r="AW300" s="14" t="s">
        <v>37</v>
      </c>
      <c r="AX300" s="14" t="s">
        <v>83</v>
      </c>
      <c r="AY300" s="244" t="s">
        <v>156</v>
      </c>
    </row>
    <row r="301" spans="1:65" s="14" customFormat="1" ht="11.25">
      <c r="B301" s="234"/>
      <c r="C301" s="235"/>
      <c r="D301" s="218" t="s">
        <v>176</v>
      </c>
      <c r="E301" s="236" t="s">
        <v>1</v>
      </c>
      <c r="F301" s="237" t="s">
        <v>296</v>
      </c>
      <c r="G301" s="235"/>
      <c r="H301" s="238">
        <v>0.36</v>
      </c>
      <c r="I301" s="239"/>
      <c r="J301" s="235"/>
      <c r="K301" s="235"/>
      <c r="L301" s="240"/>
      <c r="M301" s="241"/>
      <c r="N301" s="242"/>
      <c r="O301" s="242"/>
      <c r="P301" s="242"/>
      <c r="Q301" s="242"/>
      <c r="R301" s="242"/>
      <c r="S301" s="242"/>
      <c r="T301" s="243"/>
      <c r="AT301" s="244" t="s">
        <v>176</v>
      </c>
      <c r="AU301" s="244" t="s">
        <v>92</v>
      </c>
      <c r="AV301" s="14" t="s">
        <v>92</v>
      </c>
      <c r="AW301" s="14" t="s">
        <v>37</v>
      </c>
      <c r="AX301" s="14" t="s">
        <v>83</v>
      </c>
      <c r="AY301" s="244" t="s">
        <v>156</v>
      </c>
    </row>
    <row r="302" spans="1:65" s="15" customFormat="1" ht="11.25">
      <c r="B302" s="245"/>
      <c r="C302" s="246"/>
      <c r="D302" s="218" t="s">
        <v>176</v>
      </c>
      <c r="E302" s="247" t="s">
        <v>1</v>
      </c>
      <c r="F302" s="248" t="s">
        <v>180</v>
      </c>
      <c r="G302" s="246"/>
      <c r="H302" s="249">
        <v>3.06</v>
      </c>
      <c r="I302" s="250"/>
      <c r="J302" s="246"/>
      <c r="K302" s="246"/>
      <c r="L302" s="251"/>
      <c r="M302" s="252"/>
      <c r="N302" s="253"/>
      <c r="O302" s="253"/>
      <c r="P302" s="253"/>
      <c r="Q302" s="253"/>
      <c r="R302" s="253"/>
      <c r="S302" s="253"/>
      <c r="T302" s="254"/>
      <c r="AT302" s="255" t="s">
        <v>176</v>
      </c>
      <c r="AU302" s="255" t="s">
        <v>92</v>
      </c>
      <c r="AV302" s="15" t="s">
        <v>164</v>
      </c>
      <c r="AW302" s="15" t="s">
        <v>37</v>
      </c>
      <c r="AX302" s="15" t="s">
        <v>21</v>
      </c>
      <c r="AY302" s="255" t="s">
        <v>156</v>
      </c>
    </row>
    <row r="303" spans="1:65" s="2" customFormat="1" ht="24.2" customHeight="1">
      <c r="A303" s="36"/>
      <c r="B303" s="37"/>
      <c r="C303" s="206" t="s">
        <v>297</v>
      </c>
      <c r="D303" s="206" t="s">
        <v>159</v>
      </c>
      <c r="E303" s="207" t="s">
        <v>298</v>
      </c>
      <c r="F303" s="208" t="s">
        <v>299</v>
      </c>
      <c r="G303" s="209" t="s">
        <v>190</v>
      </c>
      <c r="H303" s="210">
        <v>0.93</v>
      </c>
      <c r="I303" s="211"/>
      <c r="J303" s="212">
        <f>ROUND(I303*H303,2)</f>
        <v>0</v>
      </c>
      <c r="K303" s="208" t="s">
        <v>163</v>
      </c>
      <c r="L303" s="39"/>
      <c r="M303" s="213" t="s">
        <v>1</v>
      </c>
      <c r="N303" s="214" t="s">
        <v>48</v>
      </c>
      <c r="O303" s="73"/>
      <c r="P303" s="215">
        <f>O303*H303</f>
        <v>0</v>
      </c>
      <c r="Q303" s="215">
        <v>8.52E-4</v>
      </c>
      <c r="R303" s="215">
        <f>Q303*H303</f>
        <v>7.9236000000000009E-4</v>
      </c>
      <c r="S303" s="215">
        <v>0</v>
      </c>
      <c r="T303" s="216">
        <f>S303*H303</f>
        <v>0</v>
      </c>
      <c r="U303" s="36"/>
      <c r="V303" s="36"/>
      <c r="W303" s="36"/>
      <c r="X303" s="36"/>
      <c r="Y303" s="36"/>
      <c r="Z303" s="36"/>
      <c r="AA303" s="36"/>
      <c r="AB303" s="36"/>
      <c r="AC303" s="36"/>
      <c r="AD303" s="36"/>
      <c r="AE303" s="36"/>
      <c r="AR303" s="217" t="s">
        <v>164</v>
      </c>
      <c r="AT303" s="217" t="s">
        <v>159</v>
      </c>
      <c r="AU303" s="217" t="s">
        <v>92</v>
      </c>
      <c r="AY303" s="18" t="s">
        <v>156</v>
      </c>
      <c r="BE303" s="112">
        <f>IF(N303="základní",J303,0)</f>
        <v>0</v>
      </c>
      <c r="BF303" s="112">
        <f>IF(N303="snížená",J303,0)</f>
        <v>0</v>
      </c>
      <c r="BG303" s="112">
        <f>IF(N303="zákl. přenesená",J303,0)</f>
        <v>0</v>
      </c>
      <c r="BH303" s="112">
        <f>IF(N303="sníž. přenesená",J303,0)</f>
        <v>0</v>
      </c>
      <c r="BI303" s="112">
        <f>IF(N303="nulová",J303,0)</f>
        <v>0</v>
      </c>
      <c r="BJ303" s="18" t="s">
        <v>21</v>
      </c>
      <c r="BK303" s="112">
        <f>ROUND(I303*H303,2)</f>
        <v>0</v>
      </c>
      <c r="BL303" s="18" t="s">
        <v>164</v>
      </c>
      <c r="BM303" s="217" t="s">
        <v>300</v>
      </c>
    </row>
    <row r="304" spans="1:65" s="2" customFormat="1" ht="19.5">
      <c r="A304" s="36"/>
      <c r="B304" s="37"/>
      <c r="C304" s="38"/>
      <c r="D304" s="218" t="s">
        <v>166</v>
      </c>
      <c r="E304" s="38"/>
      <c r="F304" s="219" t="s">
        <v>301</v>
      </c>
      <c r="G304" s="38"/>
      <c r="H304" s="38"/>
      <c r="I304" s="176"/>
      <c r="J304" s="38"/>
      <c r="K304" s="38"/>
      <c r="L304" s="39"/>
      <c r="M304" s="220"/>
      <c r="N304" s="221"/>
      <c r="O304" s="73"/>
      <c r="P304" s="73"/>
      <c r="Q304" s="73"/>
      <c r="R304" s="73"/>
      <c r="S304" s="73"/>
      <c r="T304" s="74"/>
      <c r="U304" s="36"/>
      <c r="V304" s="36"/>
      <c r="W304" s="36"/>
      <c r="X304" s="36"/>
      <c r="Y304" s="36"/>
      <c r="Z304" s="36"/>
      <c r="AA304" s="36"/>
      <c r="AB304" s="36"/>
      <c r="AC304" s="36"/>
      <c r="AD304" s="36"/>
      <c r="AE304" s="36"/>
      <c r="AT304" s="18" t="s">
        <v>166</v>
      </c>
      <c r="AU304" s="18" t="s">
        <v>92</v>
      </c>
    </row>
    <row r="305" spans="1:65" s="2" customFormat="1" ht="11.25">
      <c r="A305" s="36"/>
      <c r="B305" s="37"/>
      <c r="C305" s="38"/>
      <c r="D305" s="222" t="s">
        <v>168</v>
      </c>
      <c r="E305" s="38"/>
      <c r="F305" s="223" t="s">
        <v>302</v>
      </c>
      <c r="G305" s="38"/>
      <c r="H305" s="38"/>
      <c r="I305" s="176"/>
      <c r="J305" s="38"/>
      <c r="K305" s="38"/>
      <c r="L305" s="39"/>
      <c r="M305" s="220"/>
      <c r="N305" s="221"/>
      <c r="O305" s="73"/>
      <c r="P305" s="73"/>
      <c r="Q305" s="73"/>
      <c r="R305" s="73"/>
      <c r="S305" s="73"/>
      <c r="T305" s="74"/>
      <c r="U305" s="36"/>
      <c r="V305" s="36"/>
      <c r="W305" s="36"/>
      <c r="X305" s="36"/>
      <c r="Y305" s="36"/>
      <c r="Z305" s="36"/>
      <c r="AA305" s="36"/>
      <c r="AB305" s="36"/>
      <c r="AC305" s="36"/>
      <c r="AD305" s="36"/>
      <c r="AE305" s="36"/>
      <c r="AT305" s="18" t="s">
        <v>168</v>
      </c>
      <c r="AU305" s="18" t="s">
        <v>92</v>
      </c>
    </row>
    <row r="306" spans="1:65" s="14" customFormat="1" ht="11.25">
      <c r="B306" s="234"/>
      <c r="C306" s="235"/>
      <c r="D306" s="218" t="s">
        <v>176</v>
      </c>
      <c r="E306" s="236" t="s">
        <v>1</v>
      </c>
      <c r="F306" s="237" t="s">
        <v>303</v>
      </c>
      <c r="G306" s="235"/>
      <c r="H306" s="238">
        <v>0.75</v>
      </c>
      <c r="I306" s="239"/>
      <c r="J306" s="235"/>
      <c r="K306" s="235"/>
      <c r="L306" s="240"/>
      <c r="M306" s="241"/>
      <c r="N306" s="242"/>
      <c r="O306" s="242"/>
      <c r="P306" s="242"/>
      <c r="Q306" s="242"/>
      <c r="R306" s="242"/>
      <c r="S306" s="242"/>
      <c r="T306" s="243"/>
      <c r="AT306" s="244" t="s">
        <v>176</v>
      </c>
      <c r="AU306" s="244" t="s">
        <v>92</v>
      </c>
      <c r="AV306" s="14" t="s">
        <v>92</v>
      </c>
      <c r="AW306" s="14" t="s">
        <v>37</v>
      </c>
      <c r="AX306" s="14" t="s">
        <v>83</v>
      </c>
      <c r="AY306" s="244" t="s">
        <v>156</v>
      </c>
    </row>
    <row r="307" spans="1:65" s="14" customFormat="1" ht="11.25">
      <c r="B307" s="234"/>
      <c r="C307" s="235"/>
      <c r="D307" s="218" t="s">
        <v>176</v>
      </c>
      <c r="E307" s="236" t="s">
        <v>1</v>
      </c>
      <c r="F307" s="237" t="s">
        <v>304</v>
      </c>
      <c r="G307" s="235"/>
      <c r="H307" s="238">
        <v>0.18</v>
      </c>
      <c r="I307" s="239"/>
      <c r="J307" s="235"/>
      <c r="K307" s="235"/>
      <c r="L307" s="240"/>
      <c r="M307" s="241"/>
      <c r="N307" s="242"/>
      <c r="O307" s="242"/>
      <c r="P307" s="242"/>
      <c r="Q307" s="242"/>
      <c r="R307" s="242"/>
      <c r="S307" s="242"/>
      <c r="T307" s="243"/>
      <c r="AT307" s="244" t="s">
        <v>176</v>
      </c>
      <c r="AU307" s="244" t="s">
        <v>92</v>
      </c>
      <c r="AV307" s="14" t="s">
        <v>92</v>
      </c>
      <c r="AW307" s="14" t="s">
        <v>37</v>
      </c>
      <c r="AX307" s="14" t="s">
        <v>83</v>
      </c>
      <c r="AY307" s="244" t="s">
        <v>156</v>
      </c>
    </row>
    <row r="308" spans="1:65" s="15" customFormat="1" ht="11.25">
      <c r="B308" s="245"/>
      <c r="C308" s="246"/>
      <c r="D308" s="218" t="s">
        <v>176</v>
      </c>
      <c r="E308" s="247" t="s">
        <v>1</v>
      </c>
      <c r="F308" s="248" t="s">
        <v>180</v>
      </c>
      <c r="G308" s="246"/>
      <c r="H308" s="249">
        <v>0.93</v>
      </c>
      <c r="I308" s="250"/>
      <c r="J308" s="246"/>
      <c r="K308" s="246"/>
      <c r="L308" s="251"/>
      <c r="M308" s="252"/>
      <c r="N308" s="253"/>
      <c r="O308" s="253"/>
      <c r="P308" s="253"/>
      <c r="Q308" s="253"/>
      <c r="R308" s="253"/>
      <c r="S308" s="253"/>
      <c r="T308" s="254"/>
      <c r="AT308" s="255" t="s">
        <v>176</v>
      </c>
      <c r="AU308" s="255" t="s">
        <v>92</v>
      </c>
      <c r="AV308" s="15" t="s">
        <v>164</v>
      </c>
      <c r="AW308" s="15" t="s">
        <v>37</v>
      </c>
      <c r="AX308" s="15" t="s">
        <v>21</v>
      </c>
      <c r="AY308" s="255" t="s">
        <v>156</v>
      </c>
    </row>
    <row r="309" spans="1:65" s="2" customFormat="1" ht="24.2" customHeight="1">
      <c r="A309" s="36"/>
      <c r="B309" s="37"/>
      <c r="C309" s="206" t="s">
        <v>305</v>
      </c>
      <c r="D309" s="206" t="s">
        <v>159</v>
      </c>
      <c r="E309" s="207" t="s">
        <v>306</v>
      </c>
      <c r="F309" s="208" t="s">
        <v>307</v>
      </c>
      <c r="G309" s="209" t="s">
        <v>308</v>
      </c>
      <c r="H309" s="210">
        <v>9.6</v>
      </c>
      <c r="I309" s="211"/>
      <c r="J309" s="212">
        <f>ROUND(I309*H309,2)</f>
        <v>0</v>
      </c>
      <c r="K309" s="208" t="s">
        <v>163</v>
      </c>
      <c r="L309" s="39"/>
      <c r="M309" s="213" t="s">
        <v>1</v>
      </c>
      <c r="N309" s="214" t="s">
        <v>48</v>
      </c>
      <c r="O309" s="73"/>
      <c r="P309" s="215">
        <f>O309*H309</f>
        <v>0</v>
      </c>
      <c r="Q309" s="215">
        <v>1.5E-3</v>
      </c>
      <c r="R309" s="215">
        <f>Q309*H309</f>
        <v>1.44E-2</v>
      </c>
      <c r="S309" s="215">
        <v>0</v>
      </c>
      <c r="T309" s="216">
        <f>S309*H309</f>
        <v>0</v>
      </c>
      <c r="U309" s="36"/>
      <c r="V309" s="36"/>
      <c r="W309" s="36"/>
      <c r="X309" s="36"/>
      <c r="Y309" s="36"/>
      <c r="Z309" s="36"/>
      <c r="AA309" s="36"/>
      <c r="AB309" s="36"/>
      <c r="AC309" s="36"/>
      <c r="AD309" s="36"/>
      <c r="AE309" s="36"/>
      <c r="AR309" s="217" t="s">
        <v>164</v>
      </c>
      <c r="AT309" s="217" t="s">
        <v>159</v>
      </c>
      <c r="AU309" s="217" t="s">
        <v>92</v>
      </c>
      <c r="AY309" s="18" t="s">
        <v>156</v>
      </c>
      <c r="BE309" s="112">
        <f>IF(N309="základní",J309,0)</f>
        <v>0</v>
      </c>
      <c r="BF309" s="112">
        <f>IF(N309="snížená",J309,0)</f>
        <v>0</v>
      </c>
      <c r="BG309" s="112">
        <f>IF(N309="zákl. přenesená",J309,0)</f>
        <v>0</v>
      </c>
      <c r="BH309" s="112">
        <f>IF(N309="sníž. přenesená",J309,0)</f>
        <v>0</v>
      </c>
      <c r="BI309" s="112">
        <f>IF(N309="nulová",J309,0)</f>
        <v>0</v>
      </c>
      <c r="BJ309" s="18" t="s">
        <v>21</v>
      </c>
      <c r="BK309" s="112">
        <f>ROUND(I309*H309,2)</f>
        <v>0</v>
      </c>
      <c r="BL309" s="18" t="s">
        <v>164</v>
      </c>
      <c r="BM309" s="217" t="s">
        <v>309</v>
      </c>
    </row>
    <row r="310" spans="1:65" s="2" customFormat="1" ht="19.5">
      <c r="A310" s="36"/>
      <c r="B310" s="37"/>
      <c r="C310" s="38"/>
      <c r="D310" s="218" t="s">
        <v>166</v>
      </c>
      <c r="E310" s="38"/>
      <c r="F310" s="219" t="s">
        <v>310</v>
      </c>
      <c r="G310" s="38"/>
      <c r="H310" s="38"/>
      <c r="I310" s="176"/>
      <c r="J310" s="38"/>
      <c r="K310" s="38"/>
      <c r="L310" s="39"/>
      <c r="M310" s="220"/>
      <c r="N310" s="221"/>
      <c r="O310" s="73"/>
      <c r="P310" s="73"/>
      <c r="Q310" s="73"/>
      <c r="R310" s="73"/>
      <c r="S310" s="73"/>
      <c r="T310" s="74"/>
      <c r="U310" s="36"/>
      <c r="V310" s="36"/>
      <c r="W310" s="36"/>
      <c r="X310" s="36"/>
      <c r="Y310" s="36"/>
      <c r="Z310" s="36"/>
      <c r="AA310" s="36"/>
      <c r="AB310" s="36"/>
      <c r="AC310" s="36"/>
      <c r="AD310" s="36"/>
      <c r="AE310" s="36"/>
      <c r="AT310" s="18" t="s">
        <v>166</v>
      </c>
      <c r="AU310" s="18" t="s">
        <v>92</v>
      </c>
    </row>
    <row r="311" spans="1:65" s="2" customFormat="1" ht="11.25">
      <c r="A311" s="36"/>
      <c r="B311" s="37"/>
      <c r="C311" s="38"/>
      <c r="D311" s="222" t="s">
        <v>168</v>
      </c>
      <c r="E311" s="38"/>
      <c r="F311" s="223" t="s">
        <v>311</v>
      </c>
      <c r="G311" s="38"/>
      <c r="H311" s="38"/>
      <c r="I311" s="176"/>
      <c r="J311" s="38"/>
      <c r="K311" s="38"/>
      <c r="L311" s="39"/>
      <c r="M311" s="220"/>
      <c r="N311" s="221"/>
      <c r="O311" s="73"/>
      <c r="P311" s="73"/>
      <c r="Q311" s="73"/>
      <c r="R311" s="73"/>
      <c r="S311" s="73"/>
      <c r="T311" s="74"/>
      <c r="U311" s="36"/>
      <c r="V311" s="36"/>
      <c r="W311" s="36"/>
      <c r="X311" s="36"/>
      <c r="Y311" s="36"/>
      <c r="Z311" s="36"/>
      <c r="AA311" s="36"/>
      <c r="AB311" s="36"/>
      <c r="AC311" s="36"/>
      <c r="AD311" s="36"/>
      <c r="AE311" s="36"/>
      <c r="AT311" s="18" t="s">
        <v>168</v>
      </c>
      <c r="AU311" s="18" t="s">
        <v>92</v>
      </c>
    </row>
    <row r="312" spans="1:65" s="14" customFormat="1" ht="11.25">
      <c r="B312" s="234"/>
      <c r="C312" s="235"/>
      <c r="D312" s="218" t="s">
        <v>176</v>
      </c>
      <c r="E312" s="236" t="s">
        <v>1</v>
      </c>
      <c r="F312" s="237" t="s">
        <v>312</v>
      </c>
      <c r="G312" s="235"/>
      <c r="H312" s="238">
        <v>9.6</v>
      </c>
      <c r="I312" s="239"/>
      <c r="J312" s="235"/>
      <c r="K312" s="235"/>
      <c r="L312" s="240"/>
      <c r="M312" s="241"/>
      <c r="N312" s="242"/>
      <c r="O312" s="242"/>
      <c r="P312" s="242"/>
      <c r="Q312" s="242"/>
      <c r="R312" s="242"/>
      <c r="S312" s="242"/>
      <c r="T312" s="243"/>
      <c r="AT312" s="244" t="s">
        <v>176</v>
      </c>
      <c r="AU312" s="244" t="s">
        <v>92</v>
      </c>
      <c r="AV312" s="14" t="s">
        <v>92</v>
      </c>
      <c r="AW312" s="14" t="s">
        <v>37</v>
      </c>
      <c r="AX312" s="14" t="s">
        <v>21</v>
      </c>
      <c r="AY312" s="244" t="s">
        <v>156</v>
      </c>
    </row>
    <row r="313" spans="1:65" s="2" customFormat="1" ht="24.2" customHeight="1">
      <c r="A313" s="36"/>
      <c r="B313" s="37"/>
      <c r="C313" s="206" t="s">
        <v>26</v>
      </c>
      <c r="D313" s="206" t="s">
        <v>159</v>
      </c>
      <c r="E313" s="207" t="s">
        <v>313</v>
      </c>
      <c r="F313" s="208" t="s">
        <v>314</v>
      </c>
      <c r="G313" s="209" t="s">
        <v>172</v>
      </c>
      <c r="H313" s="210">
        <v>1.4E-2</v>
      </c>
      <c r="I313" s="211"/>
      <c r="J313" s="212">
        <f>ROUND(I313*H313,2)</f>
        <v>0</v>
      </c>
      <c r="K313" s="208" t="s">
        <v>163</v>
      </c>
      <c r="L313" s="39"/>
      <c r="M313" s="213" t="s">
        <v>1</v>
      </c>
      <c r="N313" s="214" t="s">
        <v>48</v>
      </c>
      <c r="O313" s="73"/>
      <c r="P313" s="215">
        <f>O313*H313</f>
        <v>0</v>
      </c>
      <c r="Q313" s="215">
        <v>2.5018699999999998</v>
      </c>
      <c r="R313" s="215">
        <f>Q313*H313</f>
        <v>3.5026179999999997E-2</v>
      </c>
      <c r="S313" s="215">
        <v>0</v>
      </c>
      <c r="T313" s="216">
        <f>S313*H313</f>
        <v>0</v>
      </c>
      <c r="U313" s="36"/>
      <c r="V313" s="36"/>
      <c r="W313" s="36"/>
      <c r="X313" s="36"/>
      <c r="Y313" s="36"/>
      <c r="Z313" s="36"/>
      <c r="AA313" s="36"/>
      <c r="AB313" s="36"/>
      <c r="AC313" s="36"/>
      <c r="AD313" s="36"/>
      <c r="AE313" s="36"/>
      <c r="AR313" s="217" t="s">
        <v>164</v>
      </c>
      <c r="AT313" s="217" t="s">
        <v>159</v>
      </c>
      <c r="AU313" s="217" t="s">
        <v>92</v>
      </c>
      <c r="AY313" s="18" t="s">
        <v>156</v>
      </c>
      <c r="BE313" s="112">
        <f>IF(N313="základní",J313,0)</f>
        <v>0</v>
      </c>
      <c r="BF313" s="112">
        <f>IF(N313="snížená",J313,0)</f>
        <v>0</v>
      </c>
      <c r="BG313" s="112">
        <f>IF(N313="zákl. přenesená",J313,0)</f>
        <v>0</v>
      </c>
      <c r="BH313" s="112">
        <f>IF(N313="sníž. přenesená",J313,0)</f>
        <v>0</v>
      </c>
      <c r="BI313" s="112">
        <f>IF(N313="nulová",J313,0)</f>
        <v>0</v>
      </c>
      <c r="BJ313" s="18" t="s">
        <v>21</v>
      </c>
      <c r="BK313" s="112">
        <f>ROUND(I313*H313,2)</f>
        <v>0</v>
      </c>
      <c r="BL313" s="18" t="s">
        <v>164</v>
      </c>
      <c r="BM313" s="217" t="s">
        <v>315</v>
      </c>
    </row>
    <row r="314" spans="1:65" s="2" customFormat="1" ht="19.5">
      <c r="A314" s="36"/>
      <c r="B314" s="37"/>
      <c r="C314" s="38"/>
      <c r="D314" s="218" t="s">
        <v>166</v>
      </c>
      <c r="E314" s="38"/>
      <c r="F314" s="219" t="s">
        <v>316</v>
      </c>
      <c r="G314" s="38"/>
      <c r="H314" s="38"/>
      <c r="I314" s="176"/>
      <c r="J314" s="38"/>
      <c r="K314" s="38"/>
      <c r="L314" s="39"/>
      <c r="M314" s="220"/>
      <c r="N314" s="221"/>
      <c r="O314" s="73"/>
      <c r="P314" s="73"/>
      <c r="Q314" s="73"/>
      <c r="R314" s="73"/>
      <c r="S314" s="73"/>
      <c r="T314" s="74"/>
      <c r="U314" s="36"/>
      <c r="V314" s="36"/>
      <c r="W314" s="36"/>
      <c r="X314" s="36"/>
      <c r="Y314" s="36"/>
      <c r="Z314" s="36"/>
      <c r="AA314" s="36"/>
      <c r="AB314" s="36"/>
      <c r="AC314" s="36"/>
      <c r="AD314" s="36"/>
      <c r="AE314" s="36"/>
      <c r="AT314" s="18" t="s">
        <v>166</v>
      </c>
      <c r="AU314" s="18" t="s">
        <v>92</v>
      </c>
    </row>
    <row r="315" spans="1:65" s="2" customFormat="1" ht="11.25">
      <c r="A315" s="36"/>
      <c r="B315" s="37"/>
      <c r="C315" s="38"/>
      <c r="D315" s="222" t="s">
        <v>168</v>
      </c>
      <c r="E315" s="38"/>
      <c r="F315" s="223" t="s">
        <v>317</v>
      </c>
      <c r="G315" s="38"/>
      <c r="H315" s="38"/>
      <c r="I315" s="176"/>
      <c r="J315" s="38"/>
      <c r="K315" s="38"/>
      <c r="L315" s="39"/>
      <c r="M315" s="220"/>
      <c r="N315" s="221"/>
      <c r="O315" s="73"/>
      <c r="P315" s="73"/>
      <c r="Q315" s="73"/>
      <c r="R315" s="73"/>
      <c r="S315" s="73"/>
      <c r="T315" s="74"/>
      <c r="U315" s="36"/>
      <c r="V315" s="36"/>
      <c r="W315" s="36"/>
      <c r="X315" s="36"/>
      <c r="Y315" s="36"/>
      <c r="Z315" s="36"/>
      <c r="AA315" s="36"/>
      <c r="AB315" s="36"/>
      <c r="AC315" s="36"/>
      <c r="AD315" s="36"/>
      <c r="AE315" s="36"/>
      <c r="AT315" s="18" t="s">
        <v>168</v>
      </c>
      <c r="AU315" s="18" t="s">
        <v>92</v>
      </c>
    </row>
    <row r="316" spans="1:65" s="13" customFormat="1" ht="11.25">
      <c r="B316" s="224"/>
      <c r="C316" s="225"/>
      <c r="D316" s="218" t="s">
        <v>176</v>
      </c>
      <c r="E316" s="226" t="s">
        <v>1</v>
      </c>
      <c r="F316" s="227" t="s">
        <v>318</v>
      </c>
      <c r="G316" s="225"/>
      <c r="H316" s="226" t="s">
        <v>1</v>
      </c>
      <c r="I316" s="228"/>
      <c r="J316" s="225"/>
      <c r="K316" s="225"/>
      <c r="L316" s="229"/>
      <c r="M316" s="230"/>
      <c r="N316" s="231"/>
      <c r="O316" s="231"/>
      <c r="P316" s="231"/>
      <c r="Q316" s="231"/>
      <c r="R316" s="231"/>
      <c r="S316" s="231"/>
      <c r="T316" s="232"/>
      <c r="AT316" s="233" t="s">
        <v>176</v>
      </c>
      <c r="AU316" s="233" t="s">
        <v>92</v>
      </c>
      <c r="AV316" s="13" t="s">
        <v>21</v>
      </c>
      <c r="AW316" s="13" t="s">
        <v>37</v>
      </c>
      <c r="AX316" s="13" t="s">
        <v>83</v>
      </c>
      <c r="AY316" s="233" t="s">
        <v>156</v>
      </c>
    </row>
    <row r="317" spans="1:65" s="14" customFormat="1" ht="11.25">
      <c r="B317" s="234"/>
      <c r="C317" s="235"/>
      <c r="D317" s="218" t="s">
        <v>176</v>
      </c>
      <c r="E317" s="236" t="s">
        <v>1</v>
      </c>
      <c r="F317" s="237" t="s">
        <v>319</v>
      </c>
      <c r="G317" s="235"/>
      <c r="H317" s="238">
        <v>1.4E-2</v>
      </c>
      <c r="I317" s="239"/>
      <c r="J317" s="235"/>
      <c r="K317" s="235"/>
      <c r="L317" s="240"/>
      <c r="M317" s="241"/>
      <c r="N317" s="242"/>
      <c r="O317" s="242"/>
      <c r="P317" s="242"/>
      <c r="Q317" s="242"/>
      <c r="R317" s="242"/>
      <c r="S317" s="242"/>
      <c r="T317" s="243"/>
      <c r="AT317" s="244" t="s">
        <v>176</v>
      </c>
      <c r="AU317" s="244" t="s">
        <v>92</v>
      </c>
      <c r="AV317" s="14" t="s">
        <v>92</v>
      </c>
      <c r="AW317" s="14" t="s">
        <v>37</v>
      </c>
      <c r="AX317" s="14" t="s">
        <v>83</v>
      </c>
      <c r="AY317" s="244" t="s">
        <v>156</v>
      </c>
    </row>
    <row r="318" spans="1:65" s="15" customFormat="1" ht="11.25">
      <c r="B318" s="245"/>
      <c r="C318" s="246"/>
      <c r="D318" s="218" t="s">
        <v>176</v>
      </c>
      <c r="E318" s="247" t="s">
        <v>1</v>
      </c>
      <c r="F318" s="248" t="s">
        <v>180</v>
      </c>
      <c r="G318" s="246"/>
      <c r="H318" s="249">
        <v>1.4E-2</v>
      </c>
      <c r="I318" s="250"/>
      <c r="J318" s="246"/>
      <c r="K318" s="246"/>
      <c r="L318" s="251"/>
      <c r="M318" s="252"/>
      <c r="N318" s="253"/>
      <c r="O318" s="253"/>
      <c r="P318" s="253"/>
      <c r="Q318" s="253"/>
      <c r="R318" s="253"/>
      <c r="S318" s="253"/>
      <c r="T318" s="254"/>
      <c r="AT318" s="255" t="s">
        <v>176</v>
      </c>
      <c r="AU318" s="255" t="s">
        <v>92</v>
      </c>
      <c r="AV318" s="15" t="s">
        <v>164</v>
      </c>
      <c r="AW318" s="15" t="s">
        <v>37</v>
      </c>
      <c r="AX318" s="15" t="s">
        <v>21</v>
      </c>
      <c r="AY318" s="255" t="s">
        <v>156</v>
      </c>
    </row>
    <row r="319" spans="1:65" s="12" customFormat="1" ht="22.9" customHeight="1">
      <c r="B319" s="190"/>
      <c r="C319" s="191"/>
      <c r="D319" s="192" t="s">
        <v>82</v>
      </c>
      <c r="E319" s="204" t="s">
        <v>305</v>
      </c>
      <c r="F319" s="204" t="s">
        <v>320</v>
      </c>
      <c r="G319" s="191"/>
      <c r="H319" s="191"/>
      <c r="I319" s="194"/>
      <c r="J319" s="205">
        <f>BK319</f>
        <v>0</v>
      </c>
      <c r="K319" s="191"/>
      <c r="L319" s="196"/>
      <c r="M319" s="197"/>
      <c r="N319" s="198"/>
      <c r="O319" s="198"/>
      <c r="P319" s="199">
        <f>SUM(P320:P362)</f>
        <v>0</v>
      </c>
      <c r="Q319" s="198"/>
      <c r="R319" s="199">
        <f>SUM(R320:R362)</f>
        <v>0.12538173950000001</v>
      </c>
      <c r="S319" s="198"/>
      <c r="T319" s="200">
        <f>SUM(T320:T362)</f>
        <v>0.97760400000000014</v>
      </c>
      <c r="AR319" s="201" t="s">
        <v>21</v>
      </c>
      <c r="AT319" s="202" t="s">
        <v>82</v>
      </c>
      <c r="AU319" s="202" t="s">
        <v>21</v>
      </c>
      <c r="AY319" s="201" t="s">
        <v>156</v>
      </c>
      <c r="BK319" s="203">
        <f>SUM(BK320:BK362)</f>
        <v>0</v>
      </c>
    </row>
    <row r="320" spans="1:65" s="2" customFormat="1" ht="33" customHeight="1">
      <c r="A320" s="36"/>
      <c r="B320" s="37"/>
      <c r="C320" s="206" t="s">
        <v>321</v>
      </c>
      <c r="D320" s="206" t="s">
        <v>159</v>
      </c>
      <c r="E320" s="207" t="s">
        <v>322</v>
      </c>
      <c r="F320" s="208" t="s">
        <v>323</v>
      </c>
      <c r="G320" s="209" t="s">
        <v>190</v>
      </c>
      <c r="H320" s="210">
        <v>33.6</v>
      </c>
      <c r="I320" s="211"/>
      <c r="J320" s="212">
        <f>ROUND(I320*H320,2)</f>
        <v>0</v>
      </c>
      <c r="K320" s="208" t="s">
        <v>163</v>
      </c>
      <c r="L320" s="39"/>
      <c r="M320" s="213" t="s">
        <v>1</v>
      </c>
      <c r="N320" s="214" t="s">
        <v>48</v>
      </c>
      <c r="O320" s="73"/>
      <c r="P320" s="215">
        <f>O320*H320</f>
        <v>0</v>
      </c>
      <c r="Q320" s="215">
        <v>0</v>
      </c>
      <c r="R320" s="215">
        <f>Q320*H320</f>
        <v>0</v>
      </c>
      <c r="S320" s="215">
        <v>0</v>
      </c>
      <c r="T320" s="216">
        <f>S320*H320</f>
        <v>0</v>
      </c>
      <c r="U320" s="36"/>
      <c r="V320" s="36"/>
      <c r="W320" s="36"/>
      <c r="X320" s="36"/>
      <c r="Y320" s="36"/>
      <c r="Z320" s="36"/>
      <c r="AA320" s="36"/>
      <c r="AB320" s="36"/>
      <c r="AC320" s="36"/>
      <c r="AD320" s="36"/>
      <c r="AE320" s="36"/>
      <c r="AR320" s="217" t="s">
        <v>164</v>
      </c>
      <c r="AT320" s="217" t="s">
        <v>159</v>
      </c>
      <c r="AU320" s="217" t="s">
        <v>92</v>
      </c>
      <c r="AY320" s="18" t="s">
        <v>156</v>
      </c>
      <c r="BE320" s="112">
        <f>IF(N320="základní",J320,0)</f>
        <v>0</v>
      </c>
      <c r="BF320" s="112">
        <f>IF(N320="snížená",J320,0)</f>
        <v>0</v>
      </c>
      <c r="BG320" s="112">
        <f>IF(N320="zákl. přenesená",J320,0)</f>
        <v>0</v>
      </c>
      <c r="BH320" s="112">
        <f>IF(N320="sníž. přenesená",J320,0)</f>
        <v>0</v>
      </c>
      <c r="BI320" s="112">
        <f>IF(N320="nulová",J320,0)</f>
        <v>0</v>
      </c>
      <c r="BJ320" s="18" t="s">
        <v>21</v>
      </c>
      <c r="BK320" s="112">
        <f>ROUND(I320*H320,2)</f>
        <v>0</v>
      </c>
      <c r="BL320" s="18" t="s">
        <v>164</v>
      </c>
      <c r="BM320" s="217" t="s">
        <v>324</v>
      </c>
    </row>
    <row r="321" spans="1:65" s="2" customFormat="1" ht="19.5">
      <c r="A321" s="36"/>
      <c r="B321" s="37"/>
      <c r="C321" s="38"/>
      <c r="D321" s="218" t="s">
        <v>166</v>
      </c>
      <c r="E321" s="38"/>
      <c r="F321" s="219" t="s">
        <v>325</v>
      </c>
      <c r="G321" s="38"/>
      <c r="H321" s="38"/>
      <c r="I321" s="176"/>
      <c r="J321" s="38"/>
      <c r="K321" s="38"/>
      <c r="L321" s="39"/>
      <c r="M321" s="220"/>
      <c r="N321" s="221"/>
      <c r="O321" s="73"/>
      <c r="P321" s="73"/>
      <c r="Q321" s="73"/>
      <c r="R321" s="73"/>
      <c r="S321" s="73"/>
      <c r="T321" s="74"/>
      <c r="U321" s="36"/>
      <c r="V321" s="36"/>
      <c r="W321" s="36"/>
      <c r="X321" s="36"/>
      <c r="Y321" s="36"/>
      <c r="Z321" s="36"/>
      <c r="AA321" s="36"/>
      <c r="AB321" s="36"/>
      <c r="AC321" s="36"/>
      <c r="AD321" s="36"/>
      <c r="AE321" s="36"/>
      <c r="AT321" s="18" t="s">
        <v>166</v>
      </c>
      <c r="AU321" s="18" t="s">
        <v>92</v>
      </c>
    </row>
    <row r="322" spans="1:65" s="2" customFormat="1" ht="11.25">
      <c r="A322" s="36"/>
      <c r="B322" s="37"/>
      <c r="C322" s="38"/>
      <c r="D322" s="222" t="s">
        <v>168</v>
      </c>
      <c r="E322" s="38"/>
      <c r="F322" s="223" t="s">
        <v>326</v>
      </c>
      <c r="G322" s="38"/>
      <c r="H322" s="38"/>
      <c r="I322" s="176"/>
      <c r="J322" s="38"/>
      <c r="K322" s="38"/>
      <c r="L322" s="39"/>
      <c r="M322" s="220"/>
      <c r="N322" s="221"/>
      <c r="O322" s="73"/>
      <c r="P322" s="73"/>
      <c r="Q322" s="73"/>
      <c r="R322" s="73"/>
      <c r="S322" s="73"/>
      <c r="T322" s="74"/>
      <c r="U322" s="36"/>
      <c r="V322" s="36"/>
      <c r="W322" s="36"/>
      <c r="X322" s="36"/>
      <c r="Y322" s="36"/>
      <c r="Z322" s="36"/>
      <c r="AA322" s="36"/>
      <c r="AB322" s="36"/>
      <c r="AC322" s="36"/>
      <c r="AD322" s="36"/>
      <c r="AE322" s="36"/>
      <c r="AT322" s="18" t="s">
        <v>168</v>
      </c>
      <c r="AU322" s="18" t="s">
        <v>92</v>
      </c>
    </row>
    <row r="323" spans="1:65" s="13" customFormat="1" ht="11.25">
      <c r="B323" s="224"/>
      <c r="C323" s="225"/>
      <c r="D323" s="218" t="s">
        <v>176</v>
      </c>
      <c r="E323" s="226" t="s">
        <v>1</v>
      </c>
      <c r="F323" s="227" t="s">
        <v>327</v>
      </c>
      <c r="G323" s="225"/>
      <c r="H323" s="226" t="s">
        <v>1</v>
      </c>
      <c r="I323" s="228"/>
      <c r="J323" s="225"/>
      <c r="K323" s="225"/>
      <c r="L323" s="229"/>
      <c r="M323" s="230"/>
      <c r="N323" s="231"/>
      <c r="O323" s="231"/>
      <c r="P323" s="231"/>
      <c r="Q323" s="231"/>
      <c r="R323" s="231"/>
      <c r="S323" s="231"/>
      <c r="T323" s="232"/>
      <c r="AT323" s="233" t="s">
        <v>176</v>
      </c>
      <c r="AU323" s="233" t="s">
        <v>92</v>
      </c>
      <c r="AV323" s="13" t="s">
        <v>21</v>
      </c>
      <c r="AW323" s="13" t="s">
        <v>37</v>
      </c>
      <c r="AX323" s="13" t="s">
        <v>83</v>
      </c>
      <c r="AY323" s="233" t="s">
        <v>156</v>
      </c>
    </row>
    <row r="324" spans="1:65" s="14" customFormat="1" ht="11.25">
      <c r="B324" s="234"/>
      <c r="C324" s="235"/>
      <c r="D324" s="218" t="s">
        <v>176</v>
      </c>
      <c r="E324" s="236" t="s">
        <v>1</v>
      </c>
      <c r="F324" s="237" t="s">
        <v>328</v>
      </c>
      <c r="G324" s="235"/>
      <c r="H324" s="238">
        <v>21.6</v>
      </c>
      <c r="I324" s="239"/>
      <c r="J324" s="235"/>
      <c r="K324" s="235"/>
      <c r="L324" s="240"/>
      <c r="M324" s="241"/>
      <c r="N324" s="242"/>
      <c r="O324" s="242"/>
      <c r="P324" s="242"/>
      <c r="Q324" s="242"/>
      <c r="R324" s="242"/>
      <c r="S324" s="242"/>
      <c r="T324" s="243"/>
      <c r="AT324" s="244" t="s">
        <v>176</v>
      </c>
      <c r="AU324" s="244" t="s">
        <v>92</v>
      </c>
      <c r="AV324" s="14" t="s">
        <v>92</v>
      </c>
      <c r="AW324" s="14" t="s">
        <v>37</v>
      </c>
      <c r="AX324" s="14" t="s">
        <v>83</v>
      </c>
      <c r="AY324" s="244" t="s">
        <v>156</v>
      </c>
    </row>
    <row r="325" spans="1:65" s="13" customFormat="1" ht="11.25">
      <c r="B325" s="224"/>
      <c r="C325" s="225"/>
      <c r="D325" s="218" t="s">
        <v>176</v>
      </c>
      <c r="E325" s="226" t="s">
        <v>1</v>
      </c>
      <c r="F325" s="227" t="s">
        <v>329</v>
      </c>
      <c r="G325" s="225"/>
      <c r="H325" s="226" t="s">
        <v>1</v>
      </c>
      <c r="I325" s="228"/>
      <c r="J325" s="225"/>
      <c r="K325" s="225"/>
      <c r="L325" s="229"/>
      <c r="M325" s="230"/>
      <c r="N325" s="231"/>
      <c r="O325" s="231"/>
      <c r="P325" s="231"/>
      <c r="Q325" s="231"/>
      <c r="R325" s="231"/>
      <c r="S325" s="231"/>
      <c r="T325" s="232"/>
      <c r="AT325" s="233" t="s">
        <v>176</v>
      </c>
      <c r="AU325" s="233" t="s">
        <v>92</v>
      </c>
      <c r="AV325" s="13" t="s">
        <v>21</v>
      </c>
      <c r="AW325" s="13" t="s">
        <v>37</v>
      </c>
      <c r="AX325" s="13" t="s">
        <v>83</v>
      </c>
      <c r="AY325" s="233" t="s">
        <v>156</v>
      </c>
    </row>
    <row r="326" spans="1:65" s="14" customFormat="1" ht="11.25">
      <c r="B326" s="234"/>
      <c r="C326" s="235"/>
      <c r="D326" s="218" t="s">
        <v>176</v>
      </c>
      <c r="E326" s="236" t="s">
        <v>1</v>
      </c>
      <c r="F326" s="237" t="s">
        <v>330</v>
      </c>
      <c r="G326" s="235"/>
      <c r="H326" s="238">
        <v>12</v>
      </c>
      <c r="I326" s="239"/>
      <c r="J326" s="235"/>
      <c r="K326" s="235"/>
      <c r="L326" s="240"/>
      <c r="M326" s="241"/>
      <c r="N326" s="242"/>
      <c r="O326" s="242"/>
      <c r="P326" s="242"/>
      <c r="Q326" s="242"/>
      <c r="R326" s="242"/>
      <c r="S326" s="242"/>
      <c r="T326" s="243"/>
      <c r="AT326" s="244" t="s">
        <v>176</v>
      </c>
      <c r="AU326" s="244" t="s">
        <v>92</v>
      </c>
      <c r="AV326" s="14" t="s">
        <v>92</v>
      </c>
      <c r="AW326" s="14" t="s">
        <v>37</v>
      </c>
      <c r="AX326" s="14" t="s">
        <v>83</v>
      </c>
      <c r="AY326" s="244" t="s">
        <v>156</v>
      </c>
    </row>
    <row r="327" spans="1:65" s="15" customFormat="1" ht="11.25">
      <c r="B327" s="245"/>
      <c r="C327" s="246"/>
      <c r="D327" s="218" t="s">
        <v>176</v>
      </c>
      <c r="E327" s="247" t="s">
        <v>1</v>
      </c>
      <c r="F327" s="248" t="s">
        <v>180</v>
      </c>
      <c r="G327" s="246"/>
      <c r="H327" s="249">
        <v>33.6</v>
      </c>
      <c r="I327" s="250"/>
      <c r="J327" s="246"/>
      <c r="K327" s="246"/>
      <c r="L327" s="251"/>
      <c r="M327" s="252"/>
      <c r="N327" s="253"/>
      <c r="O327" s="253"/>
      <c r="P327" s="253"/>
      <c r="Q327" s="253"/>
      <c r="R327" s="253"/>
      <c r="S327" s="253"/>
      <c r="T327" s="254"/>
      <c r="AT327" s="255" t="s">
        <v>176</v>
      </c>
      <c r="AU327" s="255" t="s">
        <v>92</v>
      </c>
      <c r="AV327" s="15" t="s">
        <v>164</v>
      </c>
      <c r="AW327" s="15" t="s">
        <v>37</v>
      </c>
      <c r="AX327" s="15" t="s">
        <v>21</v>
      </c>
      <c r="AY327" s="255" t="s">
        <v>156</v>
      </c>
    </row>
    <row r="328" spans="1:65" s="2" customFormat="1" ht="16.5" customHeight="1">
      <c r="A328" s="36"/>
      <c r="B328" s="37"/>
      <c r="C328" s="206" t="s">
        <v>8</v>
      </c>
      <c r="D328" s="206" t="s">
        <v>159</v>
      </c>
      <c r="E328" s="207" t="s">
        <v>331</v>
      </c>
      <c r="F328" s="208" t="s">
        <v>332</v>
      </c>
      <c r="G328" s="209" t="s">
        <v>190</v>
      </c>
      <c r="H328" s="210">
        <v>661.39300000000003</v>
      </c>
      <c r="I328" s="211"/>
      <c r="J328" s="212">
        <f>ROUND(I328*H328,2)</f>
        <v>0</v>
      </c>
      <c r="K328" s="208" t="s">
        <v>163</v>
      </c>
      <c r="L328" s="39"/>
      <c r="M328" s="213" t="s">
        <v>1</v>
      </c>
      <c r="N328" s="214" t="s">
        <v>48</v>
      </c>
      <c r="O328" s="73"/>
      <c r="P328" s="215">
        <f>O328*H328</f>
        <v>0</v>
      </c>
      <c r="Q328" s="215">
        <v>0</v>
      </c>
      <c r="R328" s="215">
        <f>Q328*H328</f>
        <v>0</v>
      </c>
      <c r="S328" s="215">
        <v>0</v>
      </c>
      <c r="T328" s="216">
        <f>S328*H328</f>
        <v>0</v>
      </c>
      <c r="U328" s="36"/>
      <c r="V328" s="36"/>
      <c r="W328" s="36"/>
      <c r="X328" s="36"/>
      <c r="Y328" s="36"/>
      <c r="Z328" s="36"/>
      <c r="AA328" s="36"/>
      <c r="AB328" s="36"/>
      <c r="AC328" s="36"/>
      <c r="AD328" s="36"/>
      <c r="AE328" s="36"/>
      <c r="AR328" s="217" t="s">
        <v>164</v>
      </c>
      <c r="AT328" s="217" t="s">
        <v>159</v>
      </c>
      <c r="AU328" s="217" t="s">
        <v>92</v>
      </c>
      <c r="AY328" s="18" t="s">
        <v>156</v>
      </c>
      <c r="BE328" s="112">
        <f>IF(N328="základní",J328,0)</f>
        <v>0</v>
      </c>
      <c r="BF328" s="112">
        <f>IF(N328="snížená",J328,0)</f>
        <v>0</v>
      </c>
      <c r="BG328" s="112">
        <f>IF(N328="zákl. přenesená",J328,0)</f>
        <v>0</v>
      </c>
      <c r="BH328" s="112">
        <f>IF(N328="sníž. přenesená",J328,0)</f>
        <v>0</v>
      </c>
      <c r="BI328" s="112">
        <f>IF(N328="nulová",J328,0)</f>
        <v>0</v>
      </c>
      <c r="BJ328" s="18" t="s">
        <v>21</v>
      </c>
      <c r="BK328" s="112">
        <f>ROUND(I328*H328,2)</f>
        <v>0</v>
      </c>
      <c r="BL328" s="18" t="s">
        <v>164</v>
      </c>
      <c r="BM328" s="217" t="s">
        <v>333</v>
      </c>
    </row>
    <row r="329" spans="1:65" s="2" customFormat="1" ht="19.5">
      <c r="A329" s="36"/>
      <c r="B329" s="37"/>
      <c r="C329" s="38"/>
      <c r="D329" s="218" t="s">
        <v>166</v>
      </c>
      <c r="E329" s="38"/>
      <c r="F329" s="219" t="s">
        <v>334</v>
      </c>
      <c r="G329" s="38"/>
      <c r="H329" s="38"/>
      <c r="I329" s="176"/>
      <c r="J329" s="38"/>
      <c r="K329" s="38"/>
      <c r="L329" s="39"/>
      <c r="M329" s="220"/>
      <c r="N329" s="221"/>
      <c r="O329" s="73"/>
      <c r="P329" s="73"/>
      <c r="Q329" s="73"/>
      <c r="R329" s="73"/>
      <c r="S329" s="73"/>
      <c r="T329" s="74"/>
      <c r="U329" s="36"/>
      <c r="V329" s="36"/>
      <c r="W329" s="36"/>
      <c r="X329" s="36"/>
      <c r="Y329" s="36"/>
      <c r="Z329" s="36"/>
      <c r="AA329" s="36"/>
      <c r="AB329" s="36"/>
      <c r="AC329" s="36"/>
      <c r="AD329" s="36"/>
      <c r="AE329" s="36"/>
      <c r="AT329" s="18" t="s">
        <v>166</v>
      </c>
      <c r="AU329" s="18" t="s">
        <v>92</v>
      </c>
    </row>
    <row r="330" spans="1:65" s="2" customFormat="1" ht="11.25">
      <c r="A330" s="36"/>
      <c r="B330" s="37"/>
      <c r="C330" s="38"/>
      <c r="D330" s="222" t="s">
        <v>168</v>
      </c>
      <c r="E330" s="38"/>
      <c r="F330" s="223" t="s">
        <v>335</v>
      </c>
      <c r="G330" s="38"/>
      <c r="H330" s="38"/>
      <c r="I330" s="176"/>
      <c r="J330" s="38"/>
      <c r="K330" s="38"/>
      <c r="L330" s="39"/>
      <c r="M330" s="220"/>
      <c r="N330" s="221"/>
      <c r="O330" s="73"/>
      <c r="P330" s="73"/>
      <c r="Q330" s="73"/>
      <c r="R330" s="73"/>
      <c r="S330" s="73"/>
      <c r="T330" s="74"/>
      <c r="U330" s="36"/>
      <c r="V330" s="36"/>
      <c r="W330" s="36"/>
      <c r="X330" s="36"/>
      <c r="Y330" s="36"/>
      <c r="Z330" s="36"/>
      <c r="AA330" s="36"/>
      <c r="AB330" s="36"/>
      <c r="AC330" s="36"/>
      <c r="AD330" s="36"/>
      <c r="AE330" s="36"/>
      <c r="AT330" s="18" t="s">
        <v>168</v>
      </c>
      <c r="AU330" s="18" t="s">
        <v>92</v>
      </c>
    </row>
    <row r="331" spans="1:65" s="14" customFormat="1" ht="11.25">
      <c r="B331" s="234"/>
      <c r="C331" s="235"/>
      <c r="D331" s="218" t="s">
        <v>176</v>
      </c>
      <c r="E331" s="236" t="s">
        <v>1</v>
      </c>
      <c r="F331" s="237" t="s">
        <v>336</v>
      </c>
      <c r="G331" s="235"/>
      <c r="H331" s="238">
        <v>661.39300000000003</v>
      </c>
      <c r="I331" s="239"/>
      <c r="J331" s="235"/>
      <c r="K331" s="235"/>
      <c r="L331" s="240"/>
      <c r="M331" s="241"/>
      <c r="N331" s="242"/>
      <c r="O331" s="242"/>
      <c r="P331" s="242"/>
      <c r="Q331" s="242"/>
      <c r="R331" s="242"/>
      <c r="S331" s="242"/>
      <c r="T331" s="243"/>
      <c r="AT331" s="244" t="s">
        <v>176</v>
      </c>
      <c r="AU331" s="244" t="s">
        <v>92</v>
      </c>
      <c r="AV331" s="14" t="s">
        <v>92</v>
      </c>
      <c r="AW331" s="14" t="s">
        <v>37</v>
      </c>
      <c r="AX331" s="14" t="s">
        <v>21</v>
      </c>
      <c r="AY331" s="244" t="s">
        <v>156</v>
      </c>
    </row>
    <row r="332" spans="1:65" s="2" customFormat="1" ht="24.2" customHeight="1">
      <c r="A332" s="36"/>
      <c r="B332" s="37"/>
      <c r="C332" s="206" t="s">
        <v>337</v>
      </c>
      <c r="D332" s="206" t="s">
        <v>159</v>
      </c>
      <c r="E332" s="207" t="s">
        <v>338</v>
      </c>
      <c r="F332" s="208" t="s">
        <v>339</v>
      </c>
      <c r="G332" s="209" t="s">
        <v>190</v>
      </c>
      <c r="H332" s="210">
        <v>661.39300000000003</v>
      </c>
      <c r="I332" s="211"/>
      <c r="J332" s="212">
        <f>ROUND(I332*H332,2)</f>
        <v>0</v>
      </c>
      <c r="K332" s="208" t="s">
        <v>163</v>
      </c>
      <c r="L332" s="39"/>
      <c r="M332" s="213" t="s">
        <v>1</v>
      </c>
      <c r="N332" s="214" t="s">
        <v>48</v>
      </c>
      <c r="O332" s="73"/>
      <c r="P332" s="215">
        <f>O332*H332</f>
        <v>0</v>
      </c>
      <c r="Q332" s="215">
        <v>5.1499999999999998E-5</v>
      </c>
      <c r="R332" s="215">
        <f>Q332*H332</f>
        <v>3.40617395E-2</v>
      </c>
      <c r="S332" s="215">
        <v>0</v>
      </c>
      <c r="T332" s="216">
        <f>S332*H332</f>
        <v>0</v>
      </c>
      <c r="U332" s="36"/>
      <c r="V332" s="36"/>
      <c r="W332" s="36"/>
      <c r="X332" s="36"/>
      <c r="Y332" s="36"/>
      <c r="Z332" s="36"/>
      <c r="AA332" s="36"/>
      <c r="AB332" s="36"/>
      <c r="AC332" s="36"/>
      <c r="AD332" s="36"/>
      <c r="AE332" s="36"/>
      <c r="AR332" s="217" t="s">
        <v>164</v>
      </c>
      <c r="AT332" s="217" t="s">
        <v>159</v>
      </c>
      <c r="AU332" s="217" t="s">
        <v>92</v>
      </c>
      <c r="AY332" s="18" t="s">
        <v>156</v>
      </c>
      <c r="BE332" s="112">
        <f>IF(N332="základní",J332,0)</f>
        <v>0</v>
      </c>
      <c r="BF332" s="112">
        <f>IF(N332="snížená",J332,0)</f>
        <v>0</v>
      </c>
      <c r="BG332" s="112">
        <f>IF(N332="zákl. přenesená",J332,0)</f>
        <v>0</v>
      </c>
      <c r="BH332" s="112">
        <f>IF(N332="sníž. přenesená",J332,0)</f>
        <v>0</v>
      </c>
      <c r="BI332" s="112">
        <f>IF(N332="nulová",J332,0)</f>
        <v>0</v>
      </c>
      <c r="BJ332" s="18" t="s">
        <v>21</v>
      </c>
      <c r="BK332" s="112">
        <f>ROUND(I332*H332,2)</f>
        <v>0</v>
      </c>
      <c r="BL332" s="18" t="s">
        <v>164</v>
      </c>
      <c r="BM332" s="217" t="s">
        <v>340</v>
      </c>
    </row>
    <row r="333" spans="1:65" s="2" customFormat="1" ht="19.5">
      <c r="A333" s="36"/>
      <c r="B333" s="37"/>
      <c r="C333" s="38"/>
      <c r="D333" s="218" t="s">
        <v>166</v>
      </c>
      <c r="E333" s="38"/>
      <c r="F333" s="219" t="s">
        <v>341</v>
      </c>
      <c r="G333" s="38"/>
      <c r="H333" s="38"/>
      <c r="I333" s="176"/>
      <c r="J333" s="38"/>
      <c r="K333" s="38"/>
      <c r="L333" s="39"/>
      <c r="M333" s="220"/>
      <c r="N333" s="221"/>
      <c r="O333" s="73"/>
      <c r="P333" s="73"/>
      <c r="Q333" s="73"/>
      <c r="R333" s="73"/>
      <c r="S333" s="73"/>
      <c r="T333" s="74"/>
      <c r="U333" s="36"/>
      <c r="V333" s="36"/>
      <c r="W333" s="36"/>
      <c r="X333" s="36"/>
      <c r="Y333" s="36"/>
      <c r="Z333" s="36"/>
      <c r="AA333" s="36"/>
      <c r="AB333" s="36"/>
      <c r="AC333" s="36"/>
      <c r="AD333" s="36"/>
      <c r="AE333" s="36"/>
      <c r="AT333" s="18" t="s">
        <v>166</v>
      </c>
      <c r="AU333" s="18" t="s">
        <v>92</v>
      </c>
    </row>
    <row r="334" spans="1:65" s="2" customFormat="1" ht="11.25">
      <c r="A334" s="36"/>
      <c r="B334" s="37"/>
      <c r="C334" s="38"/>
      <c r="D334" s="222" t="s">
        <v>168</v>
      </c>
      <c r="E334" s="38"/>
      <c r="F334" s="223" t="s">
        <v>342</v>
      </c>
      <c r="G334" s="38"/>
      <c r="H334" s="38"/>
      <c r="I334" s="176"/>
      <c r="J334" s="38"/>
      <c r="K334" s="38"/>
      <c r="L334" s="39"/>
      <c r="M334" s="220"/>
      <c r="N334" s="221"/>
      <c r="O334" s="73"/>
      <c r="P334" s="73"/>
      <c r="Q334" s="73"/>
      <c r="R334" s="73"/>
      <c r="S334" s="73"/>
      <c r="T334" s="74"/>
      <c r="U334" s="36"/>
      <c r="V334" s="36"/>
      <c r="W334" s="36"/>
      <c r="X334" s="36"/>
      <c r="Y334" s="36"/>
      <c r="Z334" s="36"/>
      <c r="AA334" s="36"/>
      <c r="AB334" s="36"/>
      <c r="AC334" s="36"/>
      <c r="AD334" s="36"/>
      <c r="AE334" s="36"/>
      <c r="AT334" s="18" t="s">
        <v>168</v>
      </c>
      <c r="AU334" s="18" t="s">
        <v>92</v>
      </c>
    </row>
    <row r="335" spans="1:65" s="13" customFormat="1" ht="22.5">
      <c r="B335" s="224"/>
      <c r="C335" s="225"/>
      <c r="D335" s="218" t="s">
        <v>176</v>
      </c>
      <c r="E335" s="226" t="s">
        <v>1</v>
      </c>
      <c r="F335" s="227" t="s">
        <v>343</v>
      </c>
      <c r="G335" s="225"/>
      <c r="H335" s="226" t="s">
        <v>1</v>
      </c>
      <c r="I335" s="228"/>
      <c r="J335" s="225"/>
      <c r="K335" s="225"/>
      <c r="L335" s="229"/>
      <c r="M335" s="230"/>
      <c r="N335" s="231"/>
      <c r="O335" s="231"/>
      <c r="P335" s="231"/>
      <c r="Q335" s="231"/>
      <c r="R335" s="231"/>
      <c r="S335" s="231"/>
      <c r="T335" s="232"/>
      <c r="AT335" s="233" t="s">
        <v>176</v>
      </c>
      <c r="AU335" s="233" t="s">
        <v>92</v>
      </c>
      <c r="AV335" s="13" t="s">
        <v>21</v>
      </c>
      <c r="AW335" s="13" t="s">
        <v>37</v>
      </c>
      <c r="AX335" s="13" t="s">
        <v>83</v>
      </c>
      <c r="AY335" s="233" t="s">
        <v>156</v>
      </c>
    </row>
    <row r="336" spans="1:65" s="13" customFormat="1" ht="22.5">
      <c r="B336" s="224"/>
      <c r="C336" s="225"/>
      <c r="D336" s="218" t="s">
        <v>176</v>
      </c>
      <c r="E336" s="226" t="s">
        <v>1</v>
      </c>
      <c r="F336" s="227" t="s">
        <v>344</v>
      </c>
      <c r="G336" s="225"/>
      <c r="H336" s="226" t="s">
        <v>1</v>
      </c>
      <c r="I336" s="228"/>
      <c r="J336" s="225"/>
      <c r="K336" s="225"/>
      <c r="L336" s="229"/>
      <c r="M336" s="230"/>
      <c r="N336" s="231"/>
      <c r="O336" s="231"/>
      <c r="P336" s="231"/>
      <c r="Q336" s="231"/>
      <c r="R336" s="231"/>
      <c r="S336" s="231"/>
      <c r="T336" s="232"/>
      <c r="AT336" s="233" t="s">
        <v>176</v>
      </c>
      <c r="AU336" s="233" t="s">
        <v>92</v>
      </c>
      <c r="AV336" s="13" t="s">
        <v>21</v>
      </c>
      <c r="AW336" s="13" t="s">
        <v>37</v>
      </c>
      <c r="AX336" s="13" t="s">
        <v>83</v>
      </c>
      <c r="AY336" s="233" t="s">
        <v>156</v>
      </c>
    </row>
    <row r="337" spans="1:65" s="13" customFormat="1" ht="11.25">
      <c r="B337" s="224"/>
      <c r="C337" s="225"/>
      <c r="D337" s="218" t="s">
        <v>176</v>
      </c>
      <c r="E337" s="226" t="s">
        <v>1</v>
      </c>
      <c r="F337" s="227" t="s">
        <v>345</v>
      </c>
      <c r="G337" s="225"/>
      <c r="H337" s="226" t="s">
        <v>1</v>
      </c>
      <c r="I337" s="228"/>
      <c r="J337" s="225"/>
      <c r="K337" s="225"/>
      <c r="L337" s="229"/>
      <c r="M337" s="230"/>
      <c r="N337" s="231"/>
      <c r="O337" s="231"/>
      <c r="P337" s="231"/>
      <c r="Q337" s="231"/>
      <c r="R337" s="231"/>
      <c r="S337" s="231"/>
      <c r="T337" s="232"/>
      <c r="AT337" s="233" t="s">
        <v>176</v>
      </c>
      <c r="AU337" s="233" t="s">
        <v>92</v>
      </c>
      <c r="AV337" s="13" t="s">
        <v>21</v>
      </c>
      <c r="AW337" s="13" t="s">
        <v>37</v>
      </c>
      <c r="AX337" s="13" t="s">
        <v>83</v>
      </c>
      <c r="AY337" s="233" t="s">
        <v>156</v>
      </c>
    </row>
    <row r="338" spans="1:65" s="14" customFormat="1" ht="11.25">
      <c r="B338" s="234"/>
      <c r="C338" s="235"/>
      <c r="D338" s="218" t="s">
        <v>176</v>
      </c>
      <c r="E338" s="236" t="s">
        <v>1</v>
      </c>
      <c r="F338" s="237" t="s">
        <v>336</v>
      </c>
      <c r="G338" s="235"/>
      <c r="H338" s="238">
        <v>661.39300000000003</v>
      </c>
      <c r="I338" s="239"/>
      <c r="J338" s="235"/>
      <c r="K338" s="235"/>
      <c r="L338" s="240"/>
      <c r="M338" s="241"/>
      <c r="N338" s="242"/>
      <c r="O338" s="242"/>
      <c r="P338" s="242"/>
      <c r="Q338" s="242"/>
      <c r="R338" s="242"/>
      <c r="S338" s="242"/>
      <c r="T338" s="243"/>
      <c r="AT338" s="244" t="s">
        <v>176</v>
      </c>
      <c r="AU338" s="244" t="s">
        <v>92</v>
      </c>
      <c r="AV338" s="14" t="s">
        <v>92</v>
      </c>
      <c r="AW338" s="14" t="s">
        <v>37</v>
      </c>
      <c r="AX338" s="14" t="s">
        <v>21</v>
      </c>
      <c r="AY338" s="244" t="s">
        <v>156</v>
      </c>
    </row>
    <row r="339" spans="1:65" s="2" customFormat="1" ht="24.2" customHeight="1">
      <c r="A339" s="36"/>
      <c r="B339" s="37"/>
      <c r="C339" s="206" t="s">
        <v>346</v>
      </c>
      <c r="D339" s="206" t="s">
        <v>159</v>
      </c>
      <c r="E339" s="207" t="s">
        <v>347</v>
      </c>
      <c r="F339" s="208" t="s">
        <v>348</v>
      </c>
      <c r="G339" s="209" t="s">
        <v>190</v>
      </c>
      <c r="H339" s="210">
        <v>1.44</v>
      </c>
      <c r="I339" s="211"/>
      <c r="J339" s="212">
        <f>ROUND(I339*H339,2)</f>
        <v>0</v>
      </c>
      <c r="K339" s="208" t="s">
        <v>163</v>
      </c>
      <c r="L339" s="39"/>
      <c r="M339" s="213" t="s">
        <v>1</v>
      </c>
      <c r="N339" s="214" t="s">
        <v>48</v>
      </c>
      <c r="O339" s="73"/>
      <c r="P339" s="215">
        <f>O339*H339</f>
        <v>0</v>
      </c>
      <c r="Q339" s="215">
        <v>0</v>
      </c>
      <c r="R339" s="215">
        <f>Q339*H339</f>
        <v>0</v>
      </c>
      <c r="S339" s="215">
        <v>0.27</v>
      </c>
      <c r="T339" s="216">
        <f>S339*H339</f>
        <v>0.38880000000000003</v>
      </c>
      <c r="U339" s="36"/>
      <c r="V339" s="36"/>
      <c r="W339" s="36"/>
      <c r="X339" s="36"/>
      <c r="Y339" s="36"/>
      <c r="Z339" s="36"/>
      <c r="AA339" s="36"/>
      <c r="AB339" s="36"/>
      <c r="AC339" s="36"/>
      <c r="AD339" s="36"/>
      <c r="AE339" s="36"/>
      <c r="AR339" s="217" t="s">
        <v>164</v>
      </c>
      <c r="AT339" s="217" t="s">
        <v>159</v>
      </c>
      <c r="AU339" s="217" t="s">
        <v>92</v>
      </c>
      <c r="AY339" s="18" t="s">
        <v>156</v>
      </c>
      <c r="BE339" s="112">
        <f>IF(N339="základní",J339,0)</f>
        <v>0</v>
      </c>
      <c r="BF339" s="112">
        <f>IF(N339="snížená",J339,0)</f>
        <v>0</v>
      </c>
      <c r="BG339" s="112">
        <f>IF(N339="zákl. přenesená",J339,0)</f>
        <v>0</v>
      </c>
      <c r="BH339" s="112">
        <f>IF(N339="sníž. přenesená",J339,0)</f>
        <v>0</v>
      </c>
      <c r="BI339" s="112">
        <f>IF(N339="nulová",J339,0)</f>
        <v>0</v>
      </c>
      <c r="BJ339" s="18" t="s">
        <v>21</v>
      </c>
      <c r="BK339" s="112">
        <f>ROUND(I339*H339,2)</f>
        <v>0</v>
      </c>
      <c r="BL339" s="18" t="s">
        <v>164</v>
      </c>
      <c r="BM339" s="217" t="s">
        <v>349</v>
      </c>
    </row>
    <row r="340" spans="1:65" s="2" customFormat="1" ht="29.25">
      <c r="A340" s="36"/>
      <c r="B340" s="37"/>
      <c r="C340" s="38"/>
      <c r="D340" s="218" t="s">
        <v>166</v>
      </c>
      <c r="E340" s="38"/>
      <c r="F340" s="219" t="s">
        <v>350</v>
      </c>
      <c r="G340" s="38"/>
      <c r="H340" s="38"/>
      <c r="I340" s="176"/>
      <c r="J340" s="38"/>
      <c r="K340" s="38"/>
      <c r="L340" s="39"/>
      <c r="M340" s="220"/>
      <c r="N340" s="221"/>
      <c r="O340" s="73"/>
      <c r="P340" s="73"/>
      <c r="Q340" s="73"/>
      <c r="R340" s="73"/>
      <c r="S340" s="73"/>
      <c r="T340" s="74"/>
      <c r="U340" s="36"/>
      <c r="V340" s="36"/>
      <c r="W340" s="36"/>
      <c r="X340" s="36"/>
      <c r="Y340" s="36"/>
      <c r="Z340" s="36"/>
      <c r="AA340" s="36"/>
      <c r="AB340" s="36"/>
      <c r="AC340" s="36"/>
      <c r="AD340" s="36"/>
      <c r="AE340" s="36"/>
      <c r="AT340" s="18" t="s">
        <v>166</v>
      </c>
      <c r="AU340" s="18" t="s">
        <v>92</v>
      </c>
    </row>
    <row r="341" spans="1:65" s="2" customFormat="1" ht="11.25">
      <c r="A341" s="36"/>
      <c r="B341" s="37"/>
      <c r="C341" s="38"/>
      <c r="D341" s="222" t="s">
        <v>168</v>
      </c>
      <c r="E341" s="38"/>
      <c r="F341" s="223" t="s">
        <v>351</v>
      </c>
      <c r="G341" s="38"/>
      <c r="H341" s="38"/>
      <c r="I341" s="176"/>
      <c r="J341" s="38"/>
      <c r="K341" s="38"/>
      <c r="L341" s="39"/>
      <c r="M341" s="220"/>
      <c r="N341" s="221"/>
      <c r="O341" s="73"/>
      <c r="P341" s="73"/>
      <c r="Q341" s="73"/>
      <c r="R341" s="73"/>
      <c r="S341" s="73"/>
      <c r="T341" s="74"/>
      <c r="U341" s="36"/>
      <c r="V341" s="36"/>
      <c r="W341" s="36"/>
      <c r="X341" s="36"/>
      <c r="Y341" s="36"/>
      <c r="Z341" s="36"/>
      <c r="AA341" s="36"/>
      <c r="AB341" s="36"/>
      <c r="AC341" s="36"/>
      <c r="AD341" s="36"/>
      <c r="AE341" s="36"/>
      <c r="AT341" s="18" t="s">
        <v>168</v>
      </c>
      <c r="AU341" s="18" t="s">
        <v>92</v>
      </c>
    </row>
    <row r="342" spans="1:65" s="14" customFormat="1" ht="11.25">
      <c r="B342" s="234"/>
      <c r="C342" s="235"/>
      <c r="D342" s="218" t="s">
        <v>176</v>
      </c>
      <c r="E342" s="236" t="s">
        <v>1</v>
      </c>
      <c r="F342" s="237" t="s">
        <v>352</v>
      </c>
      <c r="G342" s="235"/>
      <c r="H342" s="238">
        <v>1.44</v>
      </c>
      <c r="I342" s="239"/>
      <c r="J342" s="235"/>
      <c r="K342" s="235"/>
      <c r="L342" s="240"/>
      <c r="M342" s="241"/>
      <c r="N342" s="242"/>
      <c r="O342" s="242"/>
      <c r="P342" s="242"/>
      <c r="Q342" s="242"/>
      <c r="R342" s="242"/>
      <c r="S342" s="242"/>
      <c r="T342" s="243"/>
      <c r="AT342" s="244" t="s">
        <v>176</v>
      </c>
      <c r="AU342" s="244" t="s">
        <v>92</v>
      </c>
      <c r="AV342" s="14" t="s">
        <v>92</v>
      </c>
      <c r="AW342" s="14" t="s">
        <v>37</v>
      </c>
      <c r="AX342" s="14" t="s">
        <v>21</v>
      </c>
      <c r="AY342" s="244" t="s">
        <v>156</v>
      </c>
    </row>
    <row r="343" spans="1:65" s="2" customFormat="1" ht="24.2" customHeight="1">
      <c r="A343" s="36"/>
      <c r="B343" s="37"/>
      <c r="C343" s="206" t="s">
        <v>353</v>
      </c>
      <c r="D343" s="206" t="s">
        <v>159</v>
      </c>
      <c r="E343" s="207" t="s">
        <v>354</v>
      </c>
      <c r="F343" s="208" t="s">
        <v>355</v>
      </c>
      <c r="G343" s="209" t="s">
        <v>308</v>
      </c>
      <c r="H343" s="210">
        <v>1.5</v>
      </c>
      <c r="I343" s="211"/>
      <c r="J343" s="212">
        <f>ROUND(I343*H343,2)</f>
        <v>0</v>
      </c>
      <c r="K343" s="208" t="s">
        <v>163</v>
      </c>
      <c r="L343" s="39"/>
      <c r="M343" s="213" t="s">
        <v>1</v>
      </c>
      <c r="N343" s="214" t="s">
        <v>48</v>
      </c>
      <c r="O343" s="73"/>
      <c r="P343" s="215">
        <f>O343*H343</f>
        <v>0</v>
      </c>
      <c r="Q343" s="215">
        <v>0</v>
      </c>
      <c r="R343" s="215">
        <f>Q343*H343</f>
        <v>0</v>
      </c>
      <c r="S343" s="215">
        <v>6.5000000000000002E-2</v>
      </c>
      <c r="T343" s="216">
        <f>S343*H343</f>
        <v>9.7500000000000003E-2</v>
      </c>
      <c r="U343" s="36"/>
      <c r="V343" s="36"/>
      <c r="W343" s="36"/>
      <c r="X343" s="36"/>
      <c r="Y343" s="36"/>
      <c r="Z343" s="36"/>
      <c r="AA343" s="36"/>
      <c r="AB343" s="36"/>
      <c r="AC343" s="36"/>
      <c r="AD343" s="36"/>
      <c r="AE343" s="36"/>
      <c r="AR343" s="217" t="s">
        <v>164</v>
      </c>
      <c r="AT343" s="217" t="s">
        <v>159</v>
      </c>
      <c r="AU343" s="217" t="s">
        <v>92</v>
      </c>
      <c r="AY343" s="18" t="s">
        <v>156</v>
      </c>
      <c r="BE343" s="112">
        <f>IF(N343="základní",J343,0)</f>
        <v>0</v>
      </c>
      <c r="BF343" s="112">
        <f>IF(N343="snížená",J343,0)</f>
        <v>0</v>
      </c>
      <c r="BG343" s="112">
        <f>IF(N343="zákl. přenesená",J343,0)</f>
        <v>0</v>
      </c>
      <c r="BH343" s="112">
        <f>IF(N343="sníž. přenesená",J343,0)</f>
        <v>0</v>
      </c>
      <c r="BI343" s="112">
        <f>IF(N343="nulová",J343,0)</f>
        <v>0</v>
      </c>
      <c r="BJ343" s="18" t="s">
        <v>21</v>
      </c>
      <c r="BK343" s="112">
        <f>ROUND(I343*H343,2)</f>
        <v>0</v>
      </c>
      <c r="BL343" s="18" t="s">
        <v>164</v>
      </c>
      <c r="BM343" s="217" t="s">
        <v>356</v>
      </c>
    </row>
    <row r="344" spans="1:65" s="2" customFormat="1" ht="29.25">
      <c r="A344" s="36"/>
      <c r="B344" s="37"/>
      <c r="C344" s="38"/>
      <c r="D344" s="218" t="s">
        <v>166</v>
      </c>
      <c r="E344" s="38"/>
      <c r="F344" s="219" t="s">
        <v>357</v>
      </c>
      <c r="G344" s="38"/>
      <c r="H344" s="38"/>
      <c r="I344" s="176"/>
      <c r="J344" s="38"/>
      <c r="K344" s="38"/>
      <c r="L344" s="39"/>
      <c r="M344" s="220"/>
      <c r="N344" s="221"/>
      <c r="O344" s="73"/>
      <c r="P344" s="73"/>
      <c r="Q344" s="73"/>
      <c r="R344" s="73"/>
      <c r="S344" s="73"/>
      <c r="T344" s="74"/>
      <c r="U344" s="36"/>
      <c r="V344" s="36"/>
      <c r="W344" s="36"/>
      <c r="X344" s="36"/>
      <c r="Y344" s="36"/>
      <c r="Z344" s="36"/>
      <c r="AA344" s="36"/>
      <c r="AB344" s="36"/>
      <c r="AC344" s="36"/>
      <c r="AD344" s="36"/>
      <c r="AE344" s="36"/>
      <c r="AT344" s="18" t="s">
        <v>166</v>
      </c>
      <c r="AU344" s="18" t="s">
        <v>92</v>
      </c>
    </row>
    <row r="345" spans="1:65" s="2" customFormat="1" ht="11.25">
      <c r="A345" s="36"/>
      <c r="B345" s="37"/>
      <c r="C345" s="38"/>
      <c r="D345" s="222" t="s">
        <v>168</v>
      </c>
      <c r="E345" s="38"/>
      <c r="F345" s="223" t="s">
        <v>358</v>
      </c>
      <c r="G345" s="38"/>
      <c r="H345" s="38"/>
      <c r="I345" s="176"/>
      <c r="J345" s="38"/>
      <c r="K345" s="38"/>
      <c r="L345" s="39"/>
      <c r="M345" s="220"/>
      <c r="N345" s="221"/>
      <c r="O345" s="73"/>
      <c r="P345" s="73"/>
      <c r="Q345" s="73"/>
      <c r="R345" s="73"/>
      <c r="S345" s="73"/>
      <c r="T345" s="74"/>
      <c r="U345" s="36"/>
      <c r="V345" s="36"/>
      <c r="W345" s="36"/>
      <c r="X345" s="36"/>
      <c r="Y345" s="36"/>
      <c r="Z345" s="36"/>
      <c r="AA345" s="36"/>
      <c r="AB345" s="36"/>
      <c r="AC345" s="36"/>
      <c r="AD345" s="36"/>
      <c r="AE345" s="36"/>
      <c r="AT345" s="18" t="s">
        <v>168</v>
      </c>
      <c r="AU345" s="18" t="s">
        <v>92</v>
      </c>
    </row>
    <row r="346" spans="1:65" s="14" customFormat="1" ht="11.25">
      <c r="B346" s="234"/>
      <c r="C346" s="235"/>
      <c r="D346" s="218" t="s">
        <v>176</v>
      </c>
      <c r="E346" s="236" t="s">
        <v>1</v>
      </c>
      <c r="F346" s="237" t="s">
        <v>359</v>
      </c>
      <c r="G346" s="235"/>
      <c r="H346" s="238">
        <v>1.5</v>
      </c>
      <c r="I346" s="239"/>
      <c r="J346" s="235"/>
      <c r="K346" s="235"/>
      <c r="L346" s="240"/>
      <c r="M346" s="241"/>
      <c r="N346" s="242"/>
      <c r="O346" s="242"/>
      <c r="P346" s="242"/>
      <c r="Q346" s="242"/>
      <c r="R346" s="242"/>
      <c r="S346" s="242"/>
      <c r="T346" s="243"/>
      <c r="AT346" s="244" t="s">
        <v>176</v>
      </c>
      <c r="AU346" s="244" t="s">
        <v>92</v>
      </c>
      <c r="AV346" s="14" t="s">
        <v>92</v>
      </c>
      <c r="AW346" s="14" t="s">
        <v>37</v>
      </c>
      <c r="AX346" s="14" t="s">
        <v>21</v>
      </c>
      <c r="AY346" s="244" t="s">
        <v>156</v>
      </c>
    </row>
    <row r="347" spans="1:65" s="2" customFormat="1" ht="24.2" customHeight="1">
      <c r="A347" s="36"/>
      <c r="B347" s="37"/>
      <c r="C347" s="206" t="s">
        <v>360</v>
      </c>
      <c r="D347" s="206" t="s">
        <v>159</v>
      </c>
      <c r="E347" s="207" t="s">
        <v>361</v>
      </c>
      <c r="F347" s="208" t="s">
        <v>362</v>
      </c>
      <c r="G347" s="209" t="s">
        <v>308</v>
      </c>
      <c r="H347" s="210">
        <v>4</v>
      </c>
      <c r="I347" s="211"/>
      <c r="J347" s="212">
        <f>ROUND(I347*H347,2)</f>
        <v>0</v>
      </c>
      <c r="K347" s="208" t="s">
        <v>163</v>
      </c>
      <c r="L347" s="39"/>
      <c r="M347" s="213" t="s">
        <v>1</v>
      </c>
      <c r="N347" s="214" t="s">
        <v>48</v>
      </c>
      <c r="O347" s="73"/>
      <c r="P347" s="215">
        <f>O347*H347</f>
        <v>0</v>
      </c>
      <c r="Q347" s="215">
        <v>2.283E-2</v>
      </c>
      <c r="R347" s="215">
        <f>Q347*H347</f>
        <v>9.1319999999999998E-2</v>
      </c>
      <c r="S347" s="215">
        <v>0</v>
      </c>
      <c r="T347" s="216">
        <f>S347*H347</f>
        <v>0</v>
      </c>
      <c r="U347" s="36"/>
      <c r="V347" s="36"/>
      <c r="W347" s="36"/>
      <c r="X347" s="36"/>
      <c r="Y347" s="36"/>
      <c r="Z347" s="36"/>
      <c r="AA347" s="36"/>
      <c r="AB347" s="36"/>
      <c r="AC347" s="36"/>
      <c r="AD347" s="36"/>
      <c r="AE347" s="36"/>
      <c r="AR347" s="217" t="s">
        <v>164</v>
      </c>
      <c r="AT347" s="217" t="s">
        <v>159</v>
      </c>
      <c r="AU347" s="217" t="s">
        <v>92</v>
      </c>
      <c r="AY347" s="18" t="s">
        <v>156</v>
      </c>
      <c r="BE347" s="112">
        <f>IF(N347="základní",J347,0)</f>
        <v>0</v>
      </c>
      <c r="BF347" s="112">
        <f>IF(N347="snížená",J347,0)</f>
        <v>0</v>
      </c>
      <c r="BG347" s="112">
        <f>IF(N347="zákl. přenesená",J347,0)</f>
        <v>0</v>
      </c>
      <c r="BH347" s="112">
        <f>IF(N347="sníž. přenesená",J347,0)</f>
        <v>0</v>
      </c>
      <c r="BI347" s="112">
        <f>IF(N347="nulová",J347,0)</f>
        <v>0</v>
      </c>
      <c r="BJ347" s="18" t="s">
        <v>21</v>
      </c>
      <c r="BK347" s="112">
        <f>ROUND(I347*H347,2)</f>
        <v>0</v>
      </c>
      <c r="BL347" s="18" t="s">
        <v>164</v>
      </c>
      <c r="BM347" s="217" t="s">
        <v>363</v>
      </c>
    </row>
    <row r="348" spans="1:65" s="2" customFormat="1" ht="19.5">
      <c r="A348" s="36"/>
      <c r="B348" s="37"/>
      <c r="C348" s="38"/>
      <c r="D348" s="218" t="s">
        <v>166</v>
      </c>
      <c r="E348" s="38"/>
      <c r="F348" s="219" t="s">
        <v>364</v>
      </c>
      <c r="G348" s="38"/>
      <c r="H348" s="38"/>
      <c r="I348" s="176"/>
      <c r="J348" s="38"/>
      <c r="K348" s="38"/>
      <c r="L348" s="39"/>
      <c r="M348" s="220"/>
      <c r="N348" s="221"/>
      <c r="O348" s="73"/>
      <c r="P348" s="73"/>
      <c r="Q348" s="73"/>
      <c r="R348" s="73"/>
      <c r="S348" s="73"/>
      <c r="T348" s="74"/>
      <c r="U348" s="36"/>
      <c r="V348" s="36"/>
      <c r="W348" s="36"/>
      <c r="X348" s="36"/>
      <c r="Y348" s="36"/>
      <c r="Z348" s="36"/>
      <c r="AA348" s="36"/>
      <c r="AB348" s="36"/>
      <c r="AC348" s="36"/>
      <c r="AD348" s="36"/>
      <c r="AE348" s="36"/>
      <c r="AT348" s="18" t="s">
        <v>166</v>
      </c>
      <c r="AU348" s="18" t="s">
        <v>92</v>
      </c>
    </row>
    <row r="349" spans="1:65" s="2" customFormat="1" ht="11.25">
      <c r="A349" s="36"/>
      <c r="B349" s="37"/>
      <c r="C349" s="38"/>
      <c r="D349" s="222" t="s">
        <v>168</v>
      </c>
      <c r="E349" s="38"/>
      <c r="F349" s="223" t="s">
        <v>365</v>
      </c>
      <c r="G349" s="38"/>
      <c r="H349" s="38"/>
      <c r="I349" s="176"/>
      <c r="J349" s="38"/>
      <c r="K349" s="38"/>
      <c r="L349" s="39"/>
      <c r="M349" s="220"/>
      <c r="N349" s="221"/>
      <c r="O349" s="73"/>
      <c r="P349" s="73"/>
      <c r="Q349" s="73"/>
      <c r="R349" s="73"/>
      <c r="S349" s="73"/>
      <c r="T349" s="74"/>
      <c r="U349" s="36"/>
      <c r="V349" s="36"/>
      <c r="W349" s="36"/>
      <c r="X349" s="36"/>
      <c r="Y349" s="36"/>
      <c r="Z349" s="36"/>
      <c r="AA349" s="36"/>
      <c r="AB349" s="36"/>
      <c r="AC349" s="36"/>
      <c r="AD349" s="36"/>
      <c r="AE349" s="36"/>
      <c r="AT349" s="18" t="s">
        <v>168</v>
      </c>
      <c r="AU349" s="18" t="s">
        <v>92</v>
      </c>
    </row>
    <row r="350" spans="1:65" s="14" customFormat="1" ht="11.25">
      <c r="B350" s="234"/>
      <c r="C350" s="235"/>
      <c r="D350" s="218" t="s">
        <v>176</v>
      </c>
      <c r="E350" s="236" t="s">
        <v>1</v>
      </c>
      <c r="F350" s="237" t="s">
        <v>366</v>
      </c>
      <c r="G350" s="235"/>
      <c r="H350" s="238">
        <v>4</v>
      </c>
      <c r="I350" s="239"/>
      <c r="J350" s="235"/>
      <c r="K350" s="235"/>
      <c r="L350" s="240"/>
      <c r="M350" s="241"/>
      <c r="N350" s="242"/>
      <c r="O350" s="242"/>
      <c r="P350" s="242"/>
      <c r="Q350" s="242"/>
      <c r="R350" s="242"/>
      <c r="S350" s="242"/>
      <c r="T350" s="243"/>
      <c r="AT350" s="244" t="s">
        <v>176</v>
      </c>
      <c r="AU350" s="244" t="s">
        <v>92</v>
      </c>
      <c r="AV350" s="14" t="s">
        <v>92</v>
      </c>
      <c r="AW350" s="14" t="s">
        <v>37</v>
      </c>
      <c r="AX350" s="14" t="s">
        <v>21</v>
      </c>
      <c r="AY350" s="244" t="s">
        <v>156</v>
      </c>
    </row>
    <row r="351" spans="1:65" s="2" customFormat="1" ht="37.9" customHeight="1">
      <c r="A351" s="36"/>
      <c r="B351" s="37"/>
      <c r="C351" s="206" t="s">
        <v>367</v>
      </c>
      <c r="D351" s="206" t="s">
        <v>159</v>
      </c>
      <c r="E351" s="207" t="s">
        <v>368</v>
      </c>
      <c r="F351" s="208" t="s">
        <v>369</v>
      </c>
      <c r="G351" s="209" t="s">
        <v>190</v>
      </c>
      <c r="H351" s="210">
        <v>5.58</v>
      </c>
      <c r="I351" s="211"/>
      <c r="J351" s="212">
        <f>ROUND(I351*H351,2)</f>
        <v>0</v>
      </c>
      <c r="K351" s="208" t="s">
        <v>163</v>
      </c>
      <c r="L351" s="39"/>
      <c r="M351" s="213" t="s">
        <v>1</v>
      </c>
      <c r="N351" s="214" t="s">
        <v>48</v>
      </c>
      <c r="O351" s="73"/>
      <c r="P351" s="215">
        <f>O351*H351</f>
        <v>0</v>
      </c>
      <c r="Q351" s="215">
        <v>0</v>
      </c>
      <c r="R351" s="215">
        <f>Q351*H351</f>
        <v>0</v>
      </c>
      <c r="S351" s="215">
        <v>4.5999999999999999E-2</v>
      </c>
      <c r="T351" s="216">
        <f>S351*H351</f>
        <v>0.25668000000000002</v>
      </c>
      <c r="U351" s="36"/>
      <c r="V351" s="36"/>
      <c r="W351" s="36"/>
      <c r="X351" s="36"/>
      <c r="Y351" s="36"/>
      <c r="Z351" s="36"/>
      <c r="AA351" s="36"/>
      <c r="AB351" s="36"/>
      <c r="AC351" s="36"/>
      <c r="AD351" s="36"/>
      <c r="AE351" s="36"/>
      <c r="AR351" s="217" t="s">
        <v>164</v>
      </c>
      <c r="AT351" s="217" t="s">
        <v>159</v>
      </c>
      <c r="AU351" s="217" t="s">
        <v>92</v>
      </c>
      <c r="AY351" s="18" t="s">
        <v>156</v>
      </c>
      <c r="BE351" s="112">
        <f>IF(N351="základní",J351,0)</f>
        <v>0</v>
      </c>
      <c r="BF351" s="112">
        <f>IF(N351="snížená",J351,0)</f>
        <v>0</v>
      </c>
      <c r="BG351" s="112">
        <f>IF(N351="zákl. přenesená",J351,0)</f>
        <v>0</v>
      </c>
      <c r="BH351" s="112">
        <f>IF(N351="sníž. přenesená",J351,0)</f>
        <v>0</v>
      </c>
      <c r="BI351" s="112">
        <f>IF(N351="nulová",J351,0)</f>
        <v>0</v>
      </c>
      <c r="BJ351" s="18" t="s">
        <v>21</v>
      </c>
      <c r="BK351" s="112">
        <f>ROUND(I351*H351,2)</f>
        <v>0</v>
      </c>
      <c r="BL351" s="18" t="s">
        <v>164</v>
      </c>
      <c r="BM351" s="217" t="s">
        <v>370</v>
      </c>
    </row>
    <row r="352" spans="1:65" s="2" customFormat="1" ht="29.25">
      <c r="A352" s="36"/>
      <c r="B352" s="37"/>
      <c r="C352" s="38"/>
      <c r="D352" s="218" t="s">
        <v>166</v>
      </c>
      <c r="E352" s="38"/>
      <c r="F352" s="219" t="s">
        <v>371</v>
      </c>
      <c r="G352" s="38"/>
      <c r="H352" s="38"/>
      <c r="I352" s="176"/>
      <c r="J352" s="38"/>
      <c r="K352" s="38"/>
      <c r="L352" s="39"/>
      <c r="M352" s="220"/>
      <c r="N352" s="221"/>
      <c r="O352" s="73"/>
      <c r="P352" s="73"/>
      <c r="Q352" s="73"/>
      <c r="R352" s="73"/>
      <c r="S352" s="73"/>
      <c r="T352" s="74"/>
      <c r="U352" s="36"/>
      <c r="V352" s="36"/>
      <c r="W352" s="36"/>
      <c r="X352" s="36"/>
      <c r="Y352" s="36"/>
      <c r="Z352" s="36"/>
      <c r="AA352" s="36"/>
      <c r="AB352" s="36"/>
      <c r="AC352" s="36"/>
      <c r="AD352" s="36"/>
      <c r="AE352" s="36"/>
      <c r="AT352" s="18" t="s">
        <v>166</v>
      </c>
      <c r="AU352" s="18" t="s">
        <v>92</v>
      </c>
    </row>
    <row r="353" spans="1:65" s="2" customFormat="1" ht="11.25">
      <c r="A353" s="36"/>
      <c r="B353" s="37"/>
      <c r="C353" s="38"/>
      <c r="D353" s="222" t="s">
        <v>168</v>
      </c>
      <c r="E353" s="38"/>
      <c r="F353" s="223" t="s">
        <v>372</v>
      </c>
      <c r="G353" s="38"/>
      <c r="H353" s="38"/>
      <c r="I353" s="176"/>
      <c r="J353" s="38"/>
      <c r="K353" s="38"/>
      <c r="L353" s="39"/>
      <c r="M353" s="220"/>
      <c r="N353" s="221"/>
      <c r="O353" s="73"/>
      <c r="P353" s="73"/>
      <c r="Q353" s="73"/>
      <c r="R353" s="73"/>
      <c r="S353" s="73"/>
      <c r="T353" s="74"/>
      <c r="U353" s="36"/>
      <c r="V353" s="36"/>
      <c r="W353" s="36"/>
      <c r="X353" s="36"/>
      <c r="Y353" s="36"/>
      <c r="Z353" s="36"/>
      <c r="AA353" s="36"/>
      <c r="AB353" s="36"/>
      <c r="AC353" s="36"/>
      <c r="AD353" s="36"/>
      <c r="AE353" s="36"/>
      <c r="AT353" s="18" t="s">
        <v>168</v>
      </c>
      <c r="AU353" s="18" t="s">
        <v>92</v>
      </c>
    </row>
    <row r="354" spans="1:65" s="14" customFormat="1" ht="11.25">
      <c r="B354" s="234"/>
      <c r="C354" s="235"/>
      <c r="D354" s="218" t="s">
        <v>176</v>
      </c>
      <c r="E354" s="236" t="s">
        <v>1</v>
      </c>
      <c r="F354" s="237" t="s">
        <v>293</v>
      </c>
      <c r="G354" s="235"/>
      <c r="H354" s="238">
        <v>4.5</v>
      </c>
      <c r="I354" s="239"/>
      <c r="J354" s="235"/>
      <c r="K354" s="235"/>
      <c r="L354" s="240"/>
      <c r="M354" s="241"/>
      <c r="N354" s="242"/>
      <c r="O354" s="242"/>
      <c r="P354" s="242"/>
      <c r="Q354" s="242"/>
      <c r="R354" s="242"/>
      <c r="S354" s="242"/>
      <c r="T354" s="243"/>
      <c r="AT354" s="244" t="s">
        <v>176</v>
      </c>
      <c r="AU354" s="244" t="s">
        <v>92</v>
      </c>
      <c r="AV354" s="14" t="s">
        <v>92</v>
      </c>
      <c r="AW354" s="14" t="s">
        <v>37</v>
      </c>
      <c r="AX354" s="14" t="s">
        <v>83</v>
      </c>
      <c r="AY354" s="244" t="s">
        <v>156</v>
      </c>
    </row>
    <row r="355" spans="1:65" s="14" customFormat="1" ht="11.25">
      <c r="B355" s="234"/>
      <c r="C355" s="235"/>
      <c r="D355" s="218" t="s">
        <v>176</v>
      </c>
      <c r="E355" s="236" t="s">
        <v>1</v>
      </c>
      <c r="F355" s="237" t="s">
        <v>294</v>
      </c>
      <c r="G355" s="235"/>
      <c r="H355" s="238">
        <v>1.08</v>
      </c>
      <c r="I355" s="239"/>
      <c r="J355" s="235"/>
      <c r="K355" s="235"/>
      <c r="L355" s="240"/>
      <c r="M355" s="241"/>
      <c r="N355" s="242"/>
      <c r="O355" s="242"/>
      <c r="P355" s="242"/>
      <c r="Q355" s="242"/>
      <c r="R355" s="242"/>
      <c r="S355" s="242"/>
      <c r="T355" s="243"/>
      <c r="AT355" s="244" t="s">
        <v>176</v>
      </c>
      <c r="AU355" s="244" t="s">
        <v>92</v>
      </c>
      <c r="AV355" s="14" t="s">
        <v>92</v>
      </c>
      <c r="AW355" s="14" t="s">
        <v>37</v>
      </c>
      <c r="AX355" s="14" t="s">
        <v>83</v>
      </c>
      <c r="AY355" s="244" t="s">
        <v>156</v>
      </c>
    </row>
    <row r="356" spans="1:65" s="15" customFormat="1" ht="11.25">
      <c r="B356" s="245"/>
      <c r="C356" s="246"/>
      <c r="D356" s="218" t="s">
        <v>176</v>
      </c>
      <c r="E356" s="247" t="s">
        <v>1</v>
      </c>
      <c r="F356" s="248" t="s">
        <v>180</v>
      </c>
      <c r="G356" s="246"/>
      <c r="H356" s="249">
        <v>5.58</v>
      </c>
      <c r="I356" s="250"/>
      <c r="J356" s="246"/>
      <c r="K356" s="246"/>
      <c r="L356" s="251"/>
      <c r="M356" s="252"/>
      <c r="N356" s="253"/>
      <c r="O356" s="253"/>
      <c r="P356" s="253"/>
      <c r="Q356" s="253"/>
      <c r="R356" s="253"/>
      <c r="S356" s="253"/>
      <c r="T356" s="254"/>
      <c r="AT356" s="255" t="s">
        <v>176</v>
      </c>
      <c r="AU356" s="255" t="s">
        <v>92</v>
      </c>
      <c r="AV356" s="15" t="s">
        <v>164</v>
      </c>
      <c r="AW356" s="15" t="s">
        <v>37</v>
      </c>
      <c r="AX356" s="15" t="s">
        <v>21</v>
      </c>
      <c r="AY356" s="255" t="s">
        <v>156</v>
      </c>
    </row>
    <row r="357" spans="1:65" s="2" customFormat="1" ht="24.2" customHeight="1">
      <c r="A357" s="36"/>
      <c r="B357" s="37"/>
      <c r="C357" s="206" t="s">
        <v>373</v>
      </c>
      <c r="D357" s="206" t="s">
        <v>159</v>
      </c>
      <c r="E357" s="207" t="s">
        <v>374</v>
      </c>
      <c r="F357" s="208" t="s">
        <v>375</v>
      </c>
      <c r="G357" s="209" t="s">
        <v>190</v>
      </c>
      <c r="H357" s="210">
        <v>300.8</v>
      </c>
      <c r="I357" s="211"/>
      <c r="J357" s="212">
        <f>ROUND(I357*H357,2)</f>
        <v>0</v>
      </c>
      <c r="K357" s="208" t="s">
        <v>163</v>
      </c>
      <c r="L357" s="39"/>
      <c r="M357" s="213" t="s">
        <v>1</v>
      </c>
      <c r="N357" s="214" t="s">
        <v>48</v>
      </c>
      <c r="O357" s="73"/>
      <c r="P357" s="215">
        <f>O357*H357</f>
        <v>0</v>
      </c>
      <c r="Q357" s="215">
        <v>0</v>
      </c>
      <c r="R357" s="215">
        <f>Q357*H357</f>
        <v>0</v>
      </c>
      <c r="S357" s="215">
        <v>7.7999999999999999E-4</v>
      </c>
      <c r="T357" s="216">
        <f>S357*H357</f>
        <v>0.234624</v>
      </c>
      <c r="U357" s="36"/>
      <c r="V357" s="36"/>
      <c r="W357" s="36"/>
      <c r="X357" s="36"/>
      <c r="Y357" s="36"/>
      <c r="Z357" s="36"/>
      <c r="AA357" s="36"/>
      <c r="AB357" s="36"/>
      <c r="AC357" s="36"/>
      <c r="AD357" s="36"/>
      <c r="AE357" s="36"/>
      <c r="AR357" s="217" t="s">
        <v>164</v>
      </c>
      <c r="AT357" s="217" t="s">
        <v>159</v>
      </c>
      <c r="AU357" s="217" t="s">
        <v>92</v>
      </c>
      <c r="AY357" s="18" t="s">
        <v>156</v>
      </c>
      <c r="BE357" s="112">
        <f>IF(N357="základní",J357,0)</f>
        <v>0</v>
      </c>
      <c r="BF357" s="112">
        <f>IF(N357="snížená",J357,0)</f>
        <v>0</v>
      </c>
      <c r="BG357" s="112">
        <f>IF(N357="zákl. přenesená",J357,0)</f>
        <v>0</v>
      </c>
      <c r="BH357" s="112">
        <f>IF(N357="sníž. přenesená",J357,0)</f>
        <v>0</v>
      </c>
      <c r="BI357" s="112">
        <f>IF(N357="nulová",J357,0)</f>
        <v>0</v>
      </c>
      <c r="BJ357" s="18" t="s">
        <v>21</v>
      </c>
      <c r="BK357" s="112">
        <f>ROUND(I357*H357,2)</f>
        <v>0</v>
      </c>
      <c r="BL357" s="18" t="s">
        <v>164</v>
      </c>
      <c r="BM357" s="217" t="s">
        <v>376</v>
      </c>
    </row>
    <row r="358" spans="1:65" s="2" customFormat="1" ht="19.5">
      <c r="A358" s="36"/>
      <c r="B358" s="37"/>
      <c r="C358" s="38"/>
      <c r="D358" s="218" t="s">
        <v>166</v>
      </c>
      <c r="E358" s="38"/>
      <c r="F358" s="219" t="s">
        <v>377</v>
      </c>
      <c r="G358" s="38"/>
      <c r="H358" s="38"/>
      <c r="I358" s="176"/>
      <c r="J358" s="38"/>
      <c r="K358" s="38"/>
      <c r="L358" s="39"/>
      <c r="M358" s="220"/>
      <c r="N358" s="221"/>
      <c r="O358" s="73"/>
      <c r="P358" s="73"/>
      <c r="Q358" s="73"/>
      <c r="R358" s="73"/>
      <c r="S358" s="73"/>
      <c r="T358" s="74"/>
      <c r="U358" s="36"/>
      <c r="V358" s="36"/>
      <c r="W358" s="36"/>
      <c r="X358" s="36"/>
      <c r="Y358" s="36"/>
      <c r="Z358" s="36"/>
      <c r="AA358" s="36"/>
      <c r="AB358" s="36"/>
      <c r="AC358" s="36"/>
      <c r="AD358" s="36"/>
      <c r="AE358" s="36"/>
      <c r="AT358" s="18" t="s">
        <v>166</v>
      </c>
      <c r="AU358" s="18" t="s">
        <v>92</v>
      </c>
    </row>
    <row r="359" spans="1:65" s="2" customFormat="1" ht="11.25">
      <c r="A359" s="36"/>
      <c r="B359" s="37"/>
      <c r="C359" s="38"/>
      <c r="D359" s="222" t="s">
        <v>168</v>
      </c>
      <c r="E359" s="38"/>
      <c r="F359" s="223" t="s">
        <v>378</v>
      </c>
      <c r="G359" s="38"/>
      <c r="H359" s="38"/>
      <c r="I359" s="176"/>
      <c r="J359" s="38"/>
      <c r="K359" s="38"/>
      <c r="L359" s="39"/>
      <c r="M359" s="220"/>
      <c r="N359" s="221"/>
      <c r="O359" s="73"/>
      <c r="P359" s="73"/>
      <c r="Q359" s="73"/>
      <c r="R359" s="73"/>
      <c r="S359" s="73"/>
      <c r="T359" s="74"/>
      <c r="U359" s="36"/>
      <c r="V359" s="36"/>
      <c r="W359" s="36"/>
      <c r="X359" s="36"/>
      <c r="Y359" s="36"/>
      <c r="Z359" s="36"/>
      <c r="AA359" s="36"/>
      <c r="AB359" s="36"/>
      <c r="AC359" s="36"/>
      <c r="AD359" s="36"/>
      <c r="AE359" s="36"/>
      <c r="AT359" s="18" t="s">
        <v>168</v>
      </c>
      <c r="AU359" s="18" t="s">
        <v>92</v>
      </c>
    </row>
    <row r="360" spans="1:65" s="13" customFormat="1" ht="11.25">
      <c r="B360" s="224"/>
      <c r="C360" s="225"/>
      <c r="D360" s="218" t="s">
        <v>176</v>
      </c>
      <c r="E360" s="226" t="s">
        <v>1</v>
      </c>
      <c r="F360" s="227" t="s">
        <v>379</v>
      </c>
      <c r="G360" s="225"/>
      <c r="H360" s="226" t="s">
        <v>1</v>
      </c>
      <c r="I360" s="228"/>
      <c r="J360" s="225"/>
      <c r="K360" s="225"/>
      <c r="L360" s="229"/>
      <c r="M360" s="230"/>
      <c r="N360" s="231"/>
      <c r="O360" s="231"/>
      <c r="P360" s="231"/>
      <c r="Q360" s="231"/>
      <c r="R360" s="231"/>
      <c r="S360" s="231"/>
      <c r="T360" s="232"/>
      <c r="AT360" s="233" t="s">
        <v>176</v>
      </c>
      <c r="AU360" s="233" t="s">
        <v>92</v>
      </c>
      <c r="AV360" s="13" t="s">
        <v>21</v>
      </c>
      <c r="AW360" s="13" t="s">
        <v>37</v>
      </c>
      <c r="AX360" s="13" t="s">
        <v>83</v>
      </c>
      <c r="AY360" s="233" t="s">
        <v>156</v>
      </c>
    </row>
    <row r="361" spans="1:65" s="14" customFormat="1" ht="11.25">
      <c r="B361" s="234"/>
      <c r="C361" s="235"/>
      <c r="D361" s="218" t="s">
        <v>176</v>
      </c>
      <c r="E361" s="236" t="s">
        <v>1</v>
      </c>
      <c r="F361" s="237" t="s">
        <v>380</v>
      </c>
      <c r="G361" s="235"/>
      <c r="H361" s="238">
        <v>300.8</v>
      </c>
      <c r="I361" s="239"/>
      <c r="J361" s="235"/>
      <c r="K361" s="235"/>
      <c r="L361" s="240"/>
      <c r="M361" s="241"/>
      <c r="N361" s="242"/>
      <c r="O361" s="242"/>
      <c r="P361" s="242"/>
      <c r="Q361" s="242"/>
      <c r="R361" s="242"/>
      <c r="S361" s="242"/>
      <c r="T361" s="243"/>
      <c r="AT361" s="244" t="s">
        <v>176</v>
      </c>
      <c r="AU361" s="244" t="s">
        <v>92</v>
      </c>
      <c r="AV361" s="14" t="s">
        <v>92</v>
      </c>
      <c r="AW361" s="14" t="s">
        <v>37</v>
      </c>
      <c r="AX361" s="14" t="s">
        <v>83</v>
      </c>
      <c r="AY361" s="244" t="s">
        <v>156</v>
      </c>
    </row>
    <row r="362" spans="1:65" s="15" customFormat="1" ht="11.25">
      <c r="B362" s="245"/>
      <c r="C362" s="246"/>
      <c r="D362" s="218" t="s">
        <v>176</v>
      </c>
      <c r="E362" s="247" t="s">
        <v>1</v>
      </c>
      <c r="F362" s="248" t="s">
        <v>180</v>
      </c>
      <c r="G362" s="246"/>
      <c r="H362" s="249">
        <v>300.8</v>
      </c>
      <c r="I362" s="250"/>
      <c r="J362" s="246"/>
      <c r="K362" s="246"/>
      <c r="L362" s="251"/>
      <c r="M362" s="252"/>
      <c r="N362" s="253"/>
      <c r="O362" s="253"/>
      <c r="P362" s="253"/>
      <c r="Q362" s="253"/>
      <c r="R362" s="253"/>
      <c r="S362" s="253"/>
      <c r="T362" s="254"/>
      <c r="AT362" s="255" t="s">
        <v>176</v>
      </c>
      <c r="AU362" s="255" t="s">
        <v>92</v>
      </c>
      <c r="AV362" s="15" t="s">
        <v>164</v>
      </c>
      <c r="AW362" s="15" t="s">
        <v>37</v>
      </c>
      <c r="AX362" s="15" t="s">
        <v>21</v>
      </c>
      <c r="AY362" s="255" t="s">
        <v>156</v>
      </c>
    </row>
    <row r="363" spans="1:65" s="12" customFormat="1" ht="22.9" customHeight="1">
      <c r="B363" s="190"/>
      <c r="C363" s="191"/>
      <c r="D363" s="192" t="s">
        <v>82</v>
      </c>
      <c r="E363" s="204" t="s">
        <v>381</v>
      </c>
      <c r="F363" s="204" t="s">
        <v>382</v>
      </c>
      <c r="G363" s="191"/>
      <c r="H363" s="191"/>
      <c r="I363" s="194"/>
      <c r="J363" s="205">
        <f>BK363</f>
        <v>0</v>
      </c>
      <c r="K363" s="191"/>
      <c r="L363" s="196"/>
      <c r="M363" s="197"/>
      <c r="N363" s="198"/>
      <c r="O363" s="198"/>
      <c r="P363" s="199">
        <f>SUM(P364:P383)</f>
        <v>0</v>
      </c>
      <c r="Q363" s="198"/>
      <c r="R363" s="199">
        <f>SUM(R364:R383)</f>
        <v>0</v>
      </c>
      <c r="S363" s="198"/>
      <c r="T363" s="200">
        <f>SUM(T364:T383)</f>
        <v>0</v>
      </c>
      <c r="AR363" s="201" t="s">
        <v>21</v>
      </c>
      <c r="AT363" s="202" t="s">
        <v>82</v>
      </c>
      <c r="AU363" s="202" t="s">
        <v>21</v>
      </c>
      <c r="AY363" s="201" t="s">
        <v>156</v>
      </c>
      <c r="BK363" s="203">
        <f>SUM(BK364:BK383)</f>
        <v>0</v>
      </c>
    </row>
    <row r="364" spans="1:65" s="2" customFormat="1" ht="16.5" customHeight="1">
      <c r="A364" s="36"/>
      <c r="B364" s="37"/>
      <c r="C364" s="206" t="s">
        <v>383</v>
      </c>
      <c r="D364" s="206" t="s">
        <v>159</v>
      </c>
      <c r="E364" s="207" t="s">
        <v>384</v>
      </c>
      <c r="F364" s="208" t="s">
        <v>385</v>
      </c>
      <c r="G364" s="209" t="s">
        <v>386</v>
      </c>
      <c r="H364" s="210">
        <v>5.327</v>
      </c>
      <c r="I364" s="211"/>
      <c r="J364" s="212">
        <f>ROUND(I364*H364,2)</f>
        <v>0</v>
      </c>
      <c r="K364" s="208" t="s">
        <v>163</v>
      </c>
      <c r="L364" s="39"/>
      <c r="M364" s="213" t="s">
        <v>1</v>
      </c>
      <c r="N364" s="214" t="s">
        <v>48</v>
      </c>
      <c r="O364" s="73"/>
      <c r="P364" s="215">
        <f>O364*H364</f>
        <v>0</v>
      </c>
      <c r="Q364" s="215">
        <v>0</v>
      </c>
      <c r="R364" s="215">
        <f>Q364*H364</f>
        <v>0</v>
      </c>
      <c r="S364" s="215">
        <v>0</v>
      </c>
      <c r="T364" s="216">
        <f>S364*H364</f>
        <v>0</v>
      </c>
      <c r="U364" s="36"/>
      <c r="V364" s="36"/>
      <c r="W364" s="36"/>
      <c r="X364" s="36"/>
      <c r="Y364" s="36"/>
      <c r="Z364" s="36"/>
      <c r="AA364" s="36"/>
      <c r="AB364" s="36"/>
      <c r="AC364" s="36"/>
      <c r="AD364" s="36"/>
      <c r="AE364" s="36"/>
      <c r="AR364" s="217" t="s">
        <v>164</v>
      </c>
      <c r="AT364" s="217" t="s">
        <v>159</v>
      </c>
      <c r="AU364" s="217" t="s">
        <v>92</v>
      </c>
      <c r="AY364" s="18" t="s">
        <v>156</v>
      </c>
      <c r="BE364" s="112">
        <f>IF(N364="základní",J364,0)</f>
        <v>0</v>
      </c>
      <c r="BF364" s="112">
        <f>IF(N364="snížená",J364,0)</f>
        <v>0</v>
      </c>
      <c r="BG364" s="112">
        <f>IF(N364="zákl. přenesená",J364,0)</f>
        <v>0</v>
      </c>
      <c r="BH364" s="112">
        <f>IF(N364="sníž. přenesená",J364,0)</f>
        <v>0</v>
      </c>
      <c r="BI364" s="112">
        <f>IF(N364="nulová",J364,0)</f>
        <v>0</v>
      </c>
      <c r="BJ364" s="18" t="s">
        <v>21</v>
      </c>
      <c r="BK364" s="112">
        <f>ROUND(I364*H364,2)</f>
        <v>0</v>
      </c>
      <c r="BL364" s="18" t="s">
        <v>164</v>
      </c>
      <c r="BM364" s="217" t="s">
        <v>387</v>
      </c>
    </row>
    <row r="365" spans="1:65" s="2" customFormat="1" ht="11.25">
      <c r="A365" s="36"/>
      <c r="B365" s="37"/>
      <c r="C365" s="38"/>
      <c r="D365" s="218" t="s">
        <v>166</v>
      </c>
      <c r="E365" s="38"/>
      <c r="F365" s="219" t="s">
        <v>388</v>
      </c>
      <c r="G365" s="38"/>
      <c r="H365" s="38"/>
      <c r="I365" s="176"/>
      <c r="J365" s="38"/>
      <c r="K365" s="38"/>
      <c r="L365" s="39"/>
      <c r="M365" s="220"/>
      <c r="N365" s="221"/>
      <c r="O365" s="73"/>
      <c r="P365" s="73"/>
      <c r="Q365" s="73"/>
      <c r="R365" s="73"/>
      <c r="S365" s="73"/>
      <c r="T365" s="74"/>
      <c r="U365" s="36"/>
      <c r="V365" s="36"/>
      <c r="W365" s="36"/>
      <c r="X365" s="36"/>
      <c r="Y365" s="36"/>
      <c r="Z365" s="36"/>
      <c r="AA365" s="36"/>
      <c r="AB365" s="36"/>
      <c r="AC365" s="36"/>
      <c r="AD365" s="36"/>
      <c r="AE365" s="36"/>
      <c r="AT365" s="18" t="s">
        <v>166</v>
      </c>
      <c r="AU365" s="18" t="s">
        <v>92</v>
      </c>
    </row>
    <row r="366" spans="1:65" s="2" customFormat="1" ht="11.25">
      <c r="A366" s="36"/>
      <c r="B366" s="37"/>
      <c r="C366" s="38"/>
      <c r="D366" s="222" t="s">
        <v>168</v>
      </c>
      <c r="E366" s="38"/>
      <c r="F366" s="223" t="s">
        <v>389</v>
      </c>
      <c r="G366" s="38"/>
      <c r="H366" s="38"/>
      <c r="I366" s="176"/>
      <c r="J366" s="38"/>
      <c r="K366" s="38"/>
      <c r="L366" s="39"/>
      <c r="M366" s="220"/>
      <c r="N366" s="221"/>
      <c r="O366" s="73"/>
      <c r="P366" s="73"/>
      <c r="Q366" s="73"/>
      <c r="R366" s="73"/>
      <c r="S366" s="73"/>
      <c r="T366" s="74"/>
      <c r="U366" s="36"/>
      <c r="V366" s="36"/>
      <c r="W366" s="36"/>
      <c r="X366" s="36"/>
      <c r="Y366" s="36"/>
      <c r="Z366" s="36"/>
      <c r="AA366" s="36"/>
      <c r="AB366" s="36"/>
      <c r="AC366" s="36"/>
      <c r="AD366" s="36"/>
      <c r="AE366" s="36"/>
      <c r="AT366" s="18" t="s">
        <v>168</v>
      </c>
      <c r="AU366" s="18" t="s">
        <v>92</v>
      </c>
    </row>
    <row r="367" spans="1:65" s="2" customFormat="1" ht="19.5">
      <c r="A367" s="36"/>
      <c r="B367" s="37"/>
      <c r="C367" s="38"/>
      <c r="D367" s="218" t="s">
        <v>390</v>
      </c>
      <c r="E367" s="38"/>
      <c r="F367" s="267" t="s">
        <v>391</v>
      </c>
      <c r="G367" s="38"/>
      <c r="H367" s="38"/>
      <c r="I367" s="176"/>
      <c r="J367" s="38"/>
      <c r="K367" s="38"/>
      <c r="L367" s="39"/>
      <c r="M367" s="220"/>
      <c r="N367" s="221"/>
      <c r="O367" s="73"/>
      <c r="P367" s="73"/>
      <c r="Q367" s="73"/>
      <c r="R367" s="73"/>
      <c r="S367" s="73"/>
      <c r="T367" s="74"/>
      <c r="U367" s="36"/>
      <c r="V367" s="36"/>
      <c r="W367" s="36"/>
      <c r="X367" s="36"/>
      <c r="Y367" s="36"/>
      <c r="Z367" s="36"/>
      <c r="AA367" s="36"/>
      <c r="AB367" s="36"/>
      <c r="AC367" s="36"/>
      <c r="AD367" s="36"/>
      <c r="AE367" s="36"/>
      <c r="AT367" s="18" t="s">
        <v>390</v>
      </c>
      <c r="AU367" s="18" t="s">
        <v>92</v>
      </c>
    </row>
    <row r="368" spans="1:65" s="2" customFormat="1" ht="24.2" customHeight="1">
      <c r="A368" s="36"/>
      <c r="B368" s="37"/>
      <c r="C368" s="206" t="s">
        <v>392</v>
      </c>
      <c r="D368" s="206" t="s">
        <v>159</v>
      </c>
      <c r="E368" s="207" t="s">
        <v>393</v>
      </c>
      <c r="F368" s="208" t="s">
        <v>394</v>
      </c>
      <c r="G368" s="209" t="s">
        <v>386</v>
      </c>
      <c r="H368" s="210">
        <v>5.327</v>
      </c>
      <c r="I368" s="211"/>
      <c r="J368" s="212">
        <f>ROUND(I368*H368,2)</f>
        <v>0</v>
      </c>
      <c r="K368" s="208" t="s">
        <v>163</v>
      </c>
      <c r="L368" s="39"/>
      <c r="M368" s="213" t="s">
        <v>1</v>
      </c>
      <c r="N368" s="214" t="s">
        <v>48</v>
      </c>
      <c r="O368" s="73"/>
      <c r="P368" s="215">
        <f>O368*H368</f>
        <v>0</v>
      </c>
      <c r="Q368" s="215">
        <v>0</v>
      </c>
      <c r="R368" s="215">
        <f>Q368*H368</f>
        <v>0</v>
      </c>
      <c r="S368" s="215">
        <v>0</v>
      </c>
      <c r="T368" s="216">
        <f>S368*H368</f>
        <v>0</v>
      </c>
      <c r="U368" s="36"/>
      <c r="V368" s="36"/>
      <c r="W368" s="36"/>
      <c r="X368" s="36"/>
      <c r="Y368" s="36"/>
      <c r="Z368" s="36"/>
      <c r="AA368" s="36"/>
      <c r="AB368" s="36"/>
      <c r="AC368" s="36"/>
      <c r="AD368" s="36"/>
      <c r="AE368" s="36"/>
      <c r="AR368" s="217" t="s">
        <v>164</v>
      </c>
      <c r="AT368" s="217" t="s">
        <v>159</v>
      </c>
      <c r="AU368" s="217" t="s">
        <v>92</v>
      </c>
      <c r="AY368" s="18" t="s">
        <v>156</v>
      </c>
      <c r="BE368" s="112">
        <f>IF(N368="základní",J368,0)</f>
        <v>0</v>
      </c>
      <c r="BF368" s="112">
        <f>IF(N368="snížená",J368,0)</f>
        <v>0</v>
      </c>
      <c r="BG368" s="112">
        <f>IF(N368="zákl. přenesená",J368,0)</f>
        <v>0</v>
      </c>
      <c r="BH368" s="112">
        <f>IF(N368="sníž. přenesená",J368,0)</f>
        <v>0</v>
      </c>
      <c r="BI368" s="112">
        <f>IF(N368="nulová",J368,0)</f>
        <v>0</v>
      </c>
      <c r="BJ368" s="18" t="s">
        <v>21</v>
      </c>
      <c r="BK368" s="112">
        <f>ROUND(I368*H368,2)</f>
        <v>0</v>
      </c>
      <c r="BL368" s="18" t="s">
        <v>164</v>
      </c>
      <c r="BM368" s="217" t="s">
        <v>395</v>
      </c>
    </row>
    <row r="369" spans="1:65" s="2" customFormat="1" ht="19.5">
      <c r="A369" s="36"/>
      <c r="B369" s="37"/>
      <c r="C369" s="38"/>
      <c r="D369" s="218" t="s">
        <v>166</v>
      </c>
      <c r="E369" s="38"/>
      <c r="F369" s="219" t="s">
        <v>396</v>
      </c>
      <c r="G369" s="38"/>
      <c r="H369" s="38"/>
      <c r="I369" s="176"/>
      <c r="J369" s="38"/>
      <c r="K369" s="38"/>
      <c r="L369" s="39"/>
      <c r="M369" s="220"/>
      <c r="N369" s="221"/>
      <c r="O369" s="73"/>
      <c r="P369" s="73"/>
      <c r="Q369" s="73"/>
      <c r="R369" s="73"/>
      <c r="S369" s="73"/>
      <c r="T369" s="74"/>
      <c r="U369" s="36"/>
      <c r="V369" s="36"/>
      <c r="W369" s="36"/>
      <c r="X369" s="36"/>
      <c r="Y369" s="36"/>
      <c r="Z369" s="36"/>
      <c r="AA369" s="36"/>
      <c r="AB369" s="36"/>
      <c r="AC369" s="36"/>
      <c r="AD369" s="36"/>
      <c r="AE369" s="36"/>
      <c r="AT369" s="18" t="s">
        <v>166</v>
      </c>
      <c r="AU369" s="18" t="s">
        <v>92</v>
      </c>
    </row>
    <row r="370" spans="1:65" s="2" customFormat="1" ht="11.25">
      <c r="A370" s="36"/>
      <c r="B370" s="37"/>
      <c r="C370" s="38"/>
      <c r="D370" s="222" t="s">
        <v>168</v>
      </c>
      <c r="E370" s="38"/>
      <c r="F370" s="223" t="s">
        <v>397</v>
      </c>
      <c r="G370" s="38"/>
      <c r="H370" s="38"/>
      <c r="I370" s="176"/>
      <c r="J370" s="38"/>
      <c r="K370" s="38"/>
      <c r="L370" s="39"/>
      <c r="M370" s="220"/>
      <c r="N370" s="221"/>
      <c r="O370" s="73"/>
      <c r="P370" s="73"/>
      <c r="Q370" s="73"/>
      <c r="R370" s="73"/>
      <c r="S370" s="73"/>
      <c r="T370" s="74"/>
      <c r="U370" s="36"/>
      <c r="V370" s="36"/>
      <c r="W370" s="36"/>
      <c r="X370" s="36"/>
      <c r="Y370" s="36"/>
      <c r="Z370" s="36"/>
      <c r="AA370" s="36"/>
      <c r="AB370" s="36"/>
      <c r="AC370" s="36"/>
      <c r="AD370" s="36"/>
      <c r="AE370" s="36"/>
      <c r="AT370" s="18" t="s">
        <v>168</v>
      </c>
      <c r="AU370" s="18" t="s">
        <v>92</v>
      </c>
    </row>
    <row r="371" spans="1:65" s="2" customFormat="1" ht="33" customHeight="1">
      <c r="A371" s="36"/>
      <c r="B371" s="37"/>
      <c r="C371" s="206" t="s">
        <v>7</v>
      </c>
      <c r="D371" s="206" t="s">
        <v>159</v>
      </c>
      <c r="E371" s="207" t="s">
        <v>398</v>
      </c>
      <c r="F371" s="208" t="s">
        <v>399</v>
      </c>
      <c r="G371" s="209" t="s">
        <v>386</v>
      </c>
      <c r="H371" s="210">
        <v>26.635000000000002</v>
      </c>
      <c r="I371" s="211"/>
      <c r="J371" s="212">
        <f>ROUND(I371*H371,2)</f>
        <v>0</v>
      </c>
      <c r="K371" s="208" t="s">
        <v>163</v>
      </c>
      <c r="L371" s="39"/>
      <c r="M371" s="213" t="s">
        <v>1</v>
      </c>
      <c r="N371" s="214" t="s">
        <v>48</v>
      </c>
      <c r="O371" s="73"/>
      <c r="P371" s="215">
        <f>O371*H371</f>
        <v>0</v>
      </c>
      <c r="Q371" s="215">
        <v>0</v>
      </c>
      <c r="R371" s="215">
        <f>Q371*H371</f>
        <v>0</v>
      </c>
      <c r="S371" s="215">
        <v>0</v>
      </c>
      <c r="T371" s="216">
        <f>S371*H371</f>
        <v>0</v>
      </c>
      <c r="U371" s="36"/>
      <c r="V371" s="36"/>
      <c r="W371" s="36"/>
      <c r="X371" s="36"/>
      <c r="Y371" s="36"/>
      <c r="Z371" s="36"/>
      <c r="AA371" s="36"/>
      <c r="AB371" s="36"/>
      <c r="AC371" s="36"/>
      <c r="AD371" s="36"/>
      <c r="AE371" s="36"/>
      <c r="AR371" s="217" t="s">
        <v>164</v>
      </c>
      <c r="AT371" s="217" t="s">
        <v>159</v>
      </c>
      <c r="AU371" s="217" t="s">
        <v>92</v>
      </c>
      <c r="AY371" s="18" t="s">
        <v>156</v>
      </c>
      <c r="BE371" s="112">
        <f>IF(N371="základní",J371,0)</f>
        <v>0</v>
      </c>
      <c r="BF371" s="112">
        <f>IF(N371="snížená",J371,0)</f>
        <v>0</v>
      </c>
      <c r="BG371" s="112">
        <f>IF(N371="zákl. přenesená",J371,0)</f>
        <v>0</v>
      </c>
      <c r="BH371" s="112">
        <f>IF(N371="sníž. přenesená",J371,0)</f>
        <v>0</v>
      </c>
      <c r="BI371" s="112">
        <f>IF(N371="nulová",J371,0)</f>
        <v>0</v>
      </c>
      <c r="BJ371" s="18" t="s">
        <v>21</v>
      </c>
      <c r="BK371" s="112">
        <f>ROUND(I371*H371,2)</f>
        <v>0</v>
      </c>
      <c r="BL371" s="18" t="s">
        <v>164</v>
      </c>
      <c r="BM371" s="217" t="s">
        <v>400</v>
      </c>
    </row>
    <row r="372" spans="1:65" s="2" customFormat="1" ht="39">
      <c r="A372" s="36"/>
      <c r="B372" s="37"/>
      <c r="C372" s="38"/>
      <c r="D372" s="218" t="s">
        <v>166</v>
      </c>
      <c r="E372" s="38"/>
      <c r="F372" s="219" t="s">
        <v>401</v>
      </c>
      <c r="G372" s="38"/>
      <c r="H372" s="38"/>
      <c r="I372" s="176"/>
      <c r="J372" s="38"/>
      <c r="K372" s="38"/>
      <c r="L372" s="39"/>
      <c r="M372" s="220"/>
      <c r="N372" s="221"/>
      <c r="O372" s="73"/>
      <c r="P372" s="73"/>
      <c r="Q372" s="73"/>
      <c r="R372" s="73"/>
      <c r="S372" s="73"/>
      <c r="T372" s="74"/>
      <c r="U372" s="36"/>
      <c r="V372" s="36"/>
      <c r="W372" s="36"/>
      <c r="X372" s="36"/>
      <c r="Y372" s="36"/>
      <c r="Z372" s="36"/>
      <c r="AA372" s="36"/>
      <c r="AB372" s="36"/>
      <c r="AC372" s="36"/>
      <c r="AD372" s="36"/>
      <c r="AE372" s="36"/>
      <c r="AT372" s="18" t="s">
        <v>166</v>
      </c>
      <c r="AU372" s="18" t="s">
        <v>92</v>
      </c>
    </row>
    <row r="373" spans="1:65" s="2" customFormat="1" ht="11.25">
      <c r="A373" s="36"/>
      <c r="B373" s="37"/>
      <c r="C373" s="38"/>
      <c r="D373" s="222" t="s">
        <v>168</v>
      </c>
      <c r="E373" s="38"/>
      <c r="F373" s="223" t="s">
        <v>402</v>
      </c>
      <c r="G373" s="38"/>
      <c r="H373" s="38"/>
      <c r="I373" s="176"/>
      <c r="J373" s="38"/>
      <c r="K373" s="38"/>
      <c r="L373" s="39"/>
      <c r="M373" s="220"/>
      <c r="N373" s="221"/>
      <c r="O373" s="73"/>
      <c r="P373" s="73"/>
      <c r="Q373" s="73"/>
      <c r="R373" s="73"/>
      <c r="S373" s="73"/>
      <c r="T373" s="74"/>
      <c r="U373" s="36"/>
      <c r="V373" s="36"/>
      <c r="W373" s="36"/>
      <c r="X373" s="36"/>
      <c r="Y373" s="36"/>
      <c r="Z373" s="36"/>
      <c r="AA373" s="36"/>
      <c r="AB373" s="36"/>
      <c r="AC373" s="36"/>
      <c r="AD373" s="36"/>
      <c r="AE373" s="36"/>
      <c r="AT373" s="18" t="s">
        <v>168</v>
      </c>
      <c r="AU373" s="18" t="s">
        <v>92</v>
      </c>
    </row>
    <row r="374" spans="1:65" s="14" customFormat="1" ht="11.25">
      <c r="B374" s="234"/>
      <c r="C374" s="235"/>
      <c r="D374" s="218" t="s">
        <v>176</v>
      </c>
      <c r="E374" s="235"/>
      <c r="F374" s="237" t="s">
        <v>403</v>
      </c>
      <c r="G374" s="235"/>
      <c r="H374" s="238">
        <v>26.635000000000002</v>
      </c>
      <c r="I374" s="239"/>
      <c r="J374" s="235"/>
      <c r="K374" s="235"/>
      <c r="L374" s="240"/>
      <c r="M374" s="241"/>
      <c r="N374" s="242"/>
      <c r="O374" s="242"/>
      <c r="P374" s="242"/>
      <c r="Q374" s="242"/>
      <c r="R374" s="242"/>
      <c r="S374" s="242"/>
      <c r="T374" s="243"/>
      <c r="AT374" s="244" t="s">
        <v>176</v>
      </c>
      <c r="AU374" s="244" t="s">
        <v>92</v>
      </c>
      <c r="AV374" s="14" t="s">
        <v>92</v>
      </c>
      <c r="AW374" s="14" t="s">
        <v>4</v>
      </c>
      <c r="AX374" s="14" t="s">
        <v>21</v>
      </c>
      <c r="AY374" s="244" t="s">
        <v>156</v>
      </c>
    </row>
    <row r="375" spans="1:65" s="2" customFormat="1" ht="24.2" customHeight="1">
      <c r="A375" s="36"/>
      <c r="B375" s="37"/>
      <c r="C375" s="206" t="s">
        <v>404</v>
      </c>
      <c r="D375" s="206" t="s">
        <v>159</v>
      </c>
      <c r="E375" s="207" t="s">
        <v>405</v>
      </c>
      <c r="F375" s="208" t="s">
        <v>406</v>
      </c>
      <c r="G375" s="209" t="s">
        <v>386</v>
      </c>
      <c r="H375" s="210">
        <v>5.327</v>
      </c>
      <c r="I375" s="211"/>
      <c r="J375" s="212">
        <f>ROUND(I375*H375,2)</f>
        <v>0</v>
      </c>
      <c r="K375" s="208" t="s">
        <v>163</v>
      </c>
      <c r="L375" s="39"/>
      <c r="M375" s="213" t="s">
        <v>1</v>
      </c>
      <c r="N375" s="214" t="s">
        <v>48</v>
      </c>
      <c r="O375" s="73"/>
      <c r="P375" s="215">
        <f>O375*H375</f>
        <v>0</v>
      </c>
      <c r="Q375" s="215">
        <v>0</v>
      </c>
      <c r="R375" s="215">
        <f>Q375*H375</f>
        <v>0</v>
      </c>
      <c r="S375" s="215">
        <v>0</v>
      </c>
      <c r="T375" s="216">
        <f>S375*H375</f>
        <v>0</v>
      </c>
      <c r="U375" s="36"/>
      <c r="V375" s="36"/>
      <c r="W375" s="36"/>
      <c r="X375" s="36"/>
      <c r="Y375" s="36"/>
      <c r="Z375" s="36"/>
      <c r="AA375" s="36"/>
      <c r="AB375" s="36"/>
      <c r="AC375" s="36"/>
      <c r="AD375" s="36"/>
      <c r="AE375" s="36"/>
      <c r="AR375" s="217" t="s">
        <v>164</v>
      </c>
      <c r="AT375" s="217" t="s">
        <v>159</v>
      </c>
      <c r="AU375" s="217" t="s">
        <v>92</v>
      </c>
      <c r="AY375" s="18" t="s">
        <v>156</v>
      </c>
      <c r="BE375" s="112">
        <f>IF(N375="základní",J375,0)</f>
        <v>0</v>
      </c>
      <c r="BF375" s="112">
        <f>IF(N375="snížená",J375,0)</f>
        <v>0</v>
      </c>
      <c r="BG375" s="112">
        <f>IF(N375="zákl. přenesená",J375,0)</f>
        <v>0</v>
      </c>
      <c r="BH375" s="112">
        <f>IF(N375="sníž. přenesená",J375,0)</f>
        <v>0</v>
      </c>
      <c r="BI375" s="112">
        <f>IF(N375="nulová",J375,0)</f>
        <v>0</v>
      </c>
      <c r="BJ375" s="18" t="s">
        <v>21</v>
      </c>
      <c r="BK375" s="112">
        <f>ROUND(I375*H375,2)</f>
        <v>0</v>
      </c>
      <c r="BL375" s="18" t="s">
        <v>164</v>
      </c>
      <c r="BM375" s="217" t="s">
        <v>407</v>
      </c>
    </row>
    <row r="376" spans="1:65" s="2" customFormat="1" ht="19.5">
      <c r="A376" s="36"/>
      <c r="B376" s="37"/>
      <c r="C376" s="38"/>
      <c r="D376" s="218" t="s">
        <v>166</v>
      </c>
      <c r="E376" s="38"/>
      <c r="F376" s="219" t="s">
        <v>408</v>
      </c>
      <c r="G376" s="38"/>
      <c r="H376" s="38"/>
      <c r="I376" s="176"/>
      <c r="J376" s="38"/>
      <c r="K376" s="38"/>
      <c r="L376" s="39"/>
      <c r="M376" s="220"/>
      <c r="N376" s="221"/>
      <c r="O376" s="73"/>
      <c r="P376" s="73"/>
      <c r="Q376" s="73"/>
      <c r="R376" s="73"/>
      <c r="S376" s="73"/>
      <c r="T376" s="74"/>
      <c r="U376" s="36"/>
      <c r="V376" s="36"/>
      <c r="W376" s="36"/>
      <c r="X376" s="36"/>
      <c r="Y376" s="36"/>
      <c r="Z376" s="36"/>
      <c r="AA376" s="36"/>
      <c r="AB376" s="36"/>
      <c r="AC376" s="36"/>
      <c r="AD376" s="36"/>
      <c r="AE376" s="36"/>
      <c r="AT376" s="18" t="s">
        <v>166</v>
      </c>
      <c r="AU376" s="18" t="s">
        <v>92</v>
      </c>
    </row>
    <row r="377" spans="1:65" s="2" customFormat="1" ht="11.25">
      <c r="A377" s="36"/>
      <c r="B377" s="37"/>
      <c r="C377" s="38"/>
      <c r="D377" s="222" t="s">
        <v>168</v>
      </c>
      <c r="E377" s="38"/>
      <c r="F377" s="223" t="s">
        <v>409</v>
      </c>
      <c r="G377" s="38"/>
      <c r="H377" s="38"/>
      <c r="I377" s="176"/>
      <c r="J377" s="38"/>
      <c r="K377" s="38"/>
      <c r="L377" s="39"/>
      <c r="M377" s="220"/>
      <c r="N377" s="221"/>
      <c r="O377" s="73"/>
      <c r="P377" s="73"/>
      <c r="Q377" s="73"/>
      <c r="R377" s="73"/>
      <c r="S377" s="73"/>
      <c r="T377" s="74"/>
      <c r="U377" s="36"/>
      <c r="V377" s="36"/>
      <c r="W377" s="36"/>
      <c r="X377" s="36"/>
      <c r="Y377" s="36"/>
      <c r="Z377" s="36"/>
      <c r="AA377" s="36"/>
      <c r="AB377" s="36"/>
      <c r="AC377" s="36"/>
      <c r="AD377" s="36"/>
      <c r="AE377" s="36"/>
      <c r="AT377" s="18" t="s">
        <v>168</v>
      </c>
      <c r="AU377" s="18" t="s">
        <v>92</v>
      </c>
    </row>
    <row r="378" spans="1:65" s="2" customFormat="1" ht="78">
      <c r="A378" s="36"/>
      <c r="B378" s="37"/>
      <c r="C378" s="38"/>
      <c r="D378" s="218" t="s">
        <v>410</v>
      </c>
      <c r="E378" s="38"/>
      <c r="F378" s="267" t="s">
        <v>411</v>
      </c>
      <c r="G378" s="38"/>
      <c r="H378" s="38"/>
      <c r="I378" s="176"/>
      <c r="J378" s="38"/>
      <c r="K378" s="38"/>
      <c r="L378" s="39"/>
      <c r="M378" s="220"/>
      <c r="N378" s="221"/>
      <c r="O378" s="73"/>
      <c r="P378" s="73"/>
      <c r="Q378" s="73"/>
      <c r="R378" s="73"/>
      <c r="S378" s="73"/>
      <c r="T378" s="74"/>
      <c r="U378" s="36"/>
      <c r="V378" s="36"/>
      <c r="W378" s="36"/>
      <c r="X378" s="36"/>
      <c r="Y378" s="36"/>
      <c r="Z378" s="36"/>
      <c r="AA378" s="36"/>
      <c r="AB378" s="36"/>
      <c r="AC378" s="36"/>
      <c r="AD378" s="36"/>
      <c r="AE378" s="36"/>
      <c r="AT378" s="18" t="s">
        <v>410</v>
      </c>
      <c r="AU378" s="18" t="s">
        <v>92</v>
      </c>
    </row>
    <row r="379" spans="1:65" s="2" customFormat="1" ht="24.2" customHeight="1">
      <c r="A379" s="36"/>
      <c r="B379" s="37"/>
      <c r="C379" s="206" t="s">
        <v>412</v>
      </c>
      <c r="D379" s="206" t="s">
        <v>159</v>
      </c>
      <c r="E379" s="207" t="s">
        <v>413</v>
      </c>
      <c r="F379" s="208" t="s">
        <v>414</v>
      </c>
      <c r="G379" s="209" t="s">
        <v>386</v>
      </c>
      <c r="H379" s="210">
        <v>143.82900000000001</v>
      </c>
      <c r="I379" s="211"/>
      <c r="J379" s="212">
        <f>ROUND(I379*H379,2)</f>
        <v>0</v>
      </c>
      <c r="K379" s="208" t="s">
        <v>163</v>
      </c>
      <c r="L379" s="39"/>
      <c r="M379" s="213" t="s">
        <v>1</v>
      </c>
      <c r="N379" s="214" t="s">
        <v>48</v>
      </c>
      <c r="O379" s="73"/>
      <c r="P379" s="215">
        <f>O379*H379</f>
        <v>0</v>
      </c>
      <c r="Q379" s="215">
        <v>0</v>
      </c>
      <c r="R379" s="215">
        <f>Q379*H379</f>
        <v>0</v>
      </c>
      <c r="S379" s="215">
        <v>0</v>
      </c>
      <c r="T379" s="216">
        <f>S379*H379</f>
        <v>0</v>
      </c>
      <c r="U379" s="36"/>
      <c r="V379" s="36"/>
      <c r="W379" s="36"/>
      <c r="X379" s="36"/>
      <c r="Y379" s="36"/>
      <c r="Z379" s="36"/>
      <c r="AA379" s="36"/>
      <c r="AB379" s="36"/>
      <c r="AC379" s="36"/>
      <c r="AD379" s="36"/>
      <c r="AE379" s="36"/>
      <c r="AR379" s="217" t="s">
        <v>164</v>
      </c>
      <c r="AT379" s="217" t="s">
        <v>159</v>
      </c>
      <c r="AU379" s="217" t="s">
        <v>92</v>
      </c>
      <c r="AY379" s="18" t="s">
        <v>156</v>
      </c>
      <c r="BE379" s="112">
        <f>IF(N379="základní",J379,0)</f>
        <v>0</v>
      </c>
      <c r="BF379" s="112">
        <f>IF(N379="snížená",J379,0)</f>
        <v>0</v>
      </c>
      <c r="BG379" s="112">
        <f>IF(N379="zákl. přenesená",J379,0)</f>
        <v>0</v>
      </c>
      <c r="BH379" s="112">
        <f>IF(N379="sníž. přenesená",J379,0)</f>
        <v>0</v>
      </c>
      <c r="BI379" s="112">
        <f>IF(N379="nulová",J379,0)</f>
        <v>0</v>
      </c>
      <c r="BJ379" s="18" t="s">
        <v>21</v>
      </c>
      <c r="BK379" s="112">
        <f>ROUND(I379*H379,2)</f>
        <v>0</v>
      </c>
      <c r="BL379" s="18" t="s">
        <v>164</v>
      </c>
      <c r="BM379" s="217" t="s">
        <v>415</v>
      </c>
    </row>
    <row r="380" spans="1:65" s="2" customFormat="1" ht="29.25">
      <c r="A380" s="36"/>
      <c r="B380" s="37"/>
      <c r="C380" s="38"/>
      <c r="D380" s="218" t="s">
        <v>166</v>
      </c>
      <c r="E380" s="38"/>
      <c r="F380" s="219" t="s">
        <v>416</v>
      </c>
      <c r="G380" s="38"/>
      <c r="H380" s="38"/>
      <c r="I380" s="176"/>
      <c r="J380" s="38"/>
      <c r="K380" s="38"/>
      <c r="L380" s="39"/>
      <c r="M380" s="220"/>
      <c r="N380" s="221"/>
      <c r="O380" s="73"/>
      <c r="P380" s="73"/>
      <c r="Q380" s="73"/>
      <c r="R380" s="73"/>
      <c r="S380" s="73"/>
      <c r="T380" s="74"/>
      <c r="U380" s="36"/>
      <c r="V380" s="36"/>
      <c r="W380" s="36"/>
      <c r="X380" s="36"/>
      <c r="Y380" s="36"/>
      <c r="Z380" s="36"/>
      <c r="AA380" s="36"/>
      <c r="AB380" s="36"/>
      <c r="AC380" s="36"/>
      <c r="AD380" s="36"/>
      <c r="AE380" s="36"/>
      <c r="AT380" s="18" t="s">
        <v>166</v>
      </c>
      <c r="AU380" s="18" t="s">
        <v>92</v>
      </c>
    </row>
    <row r="381" spans="1:65" s="2" customFormat="1" ht="11.25">
      <c r="A381" s="36"/>
      <c r="B381" s="37"/>
      <c r="C381" s="38"/>
      <c r="D381" s="222" t="s">
        <v>168</v>
      </c>
      <c r="E381" s="38"/>
      <c r="F381" s="223" t="s">
        <v>417</v>
      </c>
      <c r="G381" s="38"/>
      <c r="H381" s="38"/>
      <c r="I381" s="176"/>
      <c r="J381" s="38"/>
      <c r="K381" s="38"/>
      <c r="L381" s="39"/>
      <c r="M381" s="220"/>
      <c r="N381" s="221"/>
      <c r="O381" s="73"/>
      <c r="P381" s="73"/>
      <c r="Q381" s="73"/>
      <c r="R381" s="73"/>
      <c r="S381" s="73"/>
      <c r="T381" s="74"/>
      <c r="U381" s="36"/>
      <c r="V381" s="36"/>
      <c r="W381" s="36"/>
      <c r="X381" s="36"/>
      <c r="Y381" s="36"/>
      <c r="Z381" s="36"/>
      <c r="AA381" s="36"/>
      <c r="AB381" s="36"/>
      <c r="AC381" s="36"/>
      <c r="AD381" s="36"/>
      <c r="AE381" s="36"/>
      <c r="AT381" s="18" t="s">
        <v>168</v>
      </c>
      <c r="AU381" s="18" t="s">
        <v>92</v>
      </c>
    </row>
    <row r="382" spans="1:65" s="2" customFormat="1" ht="78">
      <c r="A382" s="36"/>
      <c r="B382" s="37"/>
      <c r="C382" s="38"/>
      <c r="D382" s="218" t="s">
        <v>410</v>
      </c>
      <c r="E382" s="38"/>
      <c r="F382" s="267" t="s">
        <v>411</v>
      </c>
      <c r="G382" s="38"/>
      <c r="H382" s="38"/>
      <c r="I382" s="176"/>
      <c r="J382" s="38"/>
      <c r="K382" s="38"/>
      <c r="L382" s="39"/>
      <c r="M382" s="220"/>
      <c r="N382" s="221"/>
      <c r="O382" s="73"/>
      <c r="P382" s="73"/>
      <c r="Q382" s="73"/>
      <c r="R382" s="73"/>
      <c r="S382" s="73"/>
      <c r="T382" s="74"/>
      <c r="U382" s="36"/>
      <c r="V382" s="36"/>
      <c r="W382" s="36"/>
      <c r="X382" s="36"/>
      <c r="Y382" s="36"/>
      <c r="Z382" s="36"/>
      <c r="AA382" s="36"/>
      <c r="AB382" s="36"/>
      <c r="AC382" s="36"/>
      <c r="AD382" s="36"/>
      <c r="AE382" s="36"/>
      <c r="AT382" s="18" t="s">
        <v>410</v>
      </c>
      <c r="AU382" s="18" t="s">
        <v>92</v>
      </c>
    </row>
    <row r="383" spans="1:65" s="14" customFormat="1" ht="11.25">
      <c r="B383" s="234"/>
      <c r="C383" s="235"/>
      <c r="D383" s="218" t="s">
        <v>176</v>
      </c>
      <c r="E383" s="235"/>
      <c r="F383" s="237" t="s">
        <v>418</v>
      </c>
      <c r="G383" s="235"/>
      <c r="H383" s="238">
        <v>143.82900000000001</v>
      </c>
      <c r="I383" s="239"/>
      <c r="J383" s="235"/>
      <c r="K383" s="235"/>
      <c r="L383" s="240"/>
      <c r="M383" s="241"/>
      <c r="N383" s="242"/>
      <c r="O383" s="242"/>
      <c r="P383" s="242"/>
      <c r="Q383" s="242"/>
      <c r="R383" s="242"/>
      <c r="S383" s="242"/>
      <c r="T383" s="243"/>
      <c r="AT383" s="244" t="s">
        <v>176</v>
      </c>
      <c r="AU383" s="244" t="s">
        <v>92</v>
      </c>
      <c r="AV383" s="14" t="s">
        <v>92</v>
      </c>
      <c r="AW383" s="14" t="s">
        <v>4</v>
      </c>
      <c r="AX383" s="14" t="s">
        <v>21</v>
      </c>
      <c r="AY383" s="244" t="s">
        <v>156</v>
      </c>
    </row>
    <row r="384" spans="1:65" s="12" customFormat="1" ht="22.9" customHeight="1">
      <c r="B384" s="190"/>
      <c r="C384" s="191"/>
      <c r="D384" s="192" t="s">
        <v>82</v>
      </c>
      <c r="E384" s="204" t="s">
        <v>419</v>
      </c>
      <c r="F384" s="204" t="s">
        <v>420</v>
      </c>
      <c r="G384" s="191"/>
      <c r="H384" s="191"/>
      <c r="I384" s="194"/>
      <c r="J384" s="205">
        <f>BK384</f>
        <v>0</v>
      </c>
      <c r="K384" s="191"/>
      <c r="L384" s="196"/>
      <c r="M384" s="197"/>
      <c r="N384" s="198"/>
      <c r="O384" s="198"/>
      <c r="P384" s="199">
        <f>SUM(P385:P387)</f>
        <v>0</v>
      </c>
      <c r="Q384" s="198"/>
      <c r="R384" s="199">
        <f>SUM(R385:R387)</f>
        <v>0</v>
      </c>
      <c r="S384" s="198"/>
      <c r="T384" s="200">
        <f>SUM(T385:T387)</f>
        <v>0</v>
      </c>
      <c r="AR384" s="201" t="s">
        <v>21</v>
      </c>
      <c r="AT384" s="202" t="s">
        <v>82</v>
      </c>
      <c r="AU384" s="202" t="s">
        <v>21</v>
      </c>
      <c r="AY384" s="201" t="s">
        <v>156</v>
      </c>
      <c r="BK384" s="203">
        <f>SUM(BK385:BK387)</f>
        <v>0</v>
      </c>
    </row>
    <row r="385" spans="1:65" s="2" customFormat="1" ht="21.75" customHeight="1">
      <c r="A385" s="36"/>
      <c r="B385" s="37"/>
      <c r="C385" s="206" t="s">
        <v>421</v>
      </c>
      <c r="D385" s="206" t="s">
        <v>159</v>
      </c>
      <c r="E385" s="207" t="s">
        <v>422</v>
      </c>
      <c r="F385" s="208" t="s">
        <v>423</v>
      </c>
      <c r="G385" s="209" t="s">
        <v>386</v>
      </c>
      <c r="H385" s="210">
        <v>0.79300000000000004</v>
      </c>
      <c r="I385" s="211"/>
      <c r="J385" s="212">
        <f>ROUND(I385*H385,2)</f>
        <v>0</v>
      </c>
      <c r="K385" s="208" t="s">
        <v>163</v>
      </c>
      <c r="L385" s="39"/>
      <c r="M385" s="213" t="s">
        <v>1</v>
      </c>
      <c r="N385" s="214" t="s">
        <v>48</v>
      </c>
      <c r="O385" s="73"/>
      <c r="P385" s="215">
        <f>O385*H385</f>
        <v>0</v>
      </c>
      <c r="Q385" s="215">
        <v>0</v>
      </c>
      <c r="R385" s="215">
        <f>Q385*H385</f>
        <v>0</v>
      </c>
      <c r="S385" s="215">
        <v>0</v>
      </c>
      <c r="T385" s="216">
        <f>S385*H385</f>
        <v>0</v>
      </c>
      <c r="U385" s="36"/>
      <c r="V385" s="36"/>
      <c r="W385" s="36"/>
      <c r="X385" s="36"/>
      <c r="Y385" s="36"/>
      <c r="Z385" s="36"/>
      <c r="AA385" s="36"/>
      <c r="AB385" s="36"/>
      <c r="AC385" s="36"/>
      <c r="AD385" s="36"/>
      <c r="AE385" s="36"/>
      <c r="AR385" s="217" t="s">
        <v>164</v>
      </c>
      <c r="AT385" s="217" t="s">
        <v>159</v>
      </c>
      <c r="AU385" s="217" t="s">
        <v>92</v>
      </c>
      <c r="AY385" s="18" t="s">
        <v>156</v>
      </c>
      <c r="BE385" s="112">
        <f>IF(N385="základní",J385,0)</f>
        <v>0</v>
      </c>
      <c r="BF385" s="112">
        <f>IF(N385="snížená",J385,0)</f>
        <v>0</v>
      </c>
      <c r="BG385" s="112">
        <f>IF(N385="zákl. přenesená",J385,0)</f>
        <v>0</v>
      </c>
      <c r="BH385" s="112">
        <f>IF(N385="sníž. přenesená",J385,0)</f>
        <v>0</v>
      </c>
      <c r="BI385" s="112">
        <f>IF(N385="nulová",J385,0)</f>
        <v>0</v>
      </c>
      <c r="BJ385" s="18" t="s">
        <v>21</v>
      </c>
      <c r="BK385" s="112">
        <f>ROUND(I385*H385,2)</f>
        <v>0</v>
      </c>
      <c r="BL385" s="18" t="s">
        <v>164</v>
      </c>
      <c r="BM385" s="217" t="s">
        <v>424</v>
      </c>
    </row>
    <row r="386" spans="1:65" s="2" customFormat="1" ht="29.25">
      <c r="A386" s="36"/>
      <c r="B386" s="37"/>
      <c r="C386" s="38"/>
      <c r="D386" s="218" t="s">
        <v>166</v>
      </c>
      <c r="E386" s="38"/>
      <c r="F386" s="219" t="s">
        <v>425</v>
      </c>
      <c r="G386" s="38"/>
      <c r="H386" s="38"/>
      <c r="I386" s="176"/>
      <c r="J386" s="38"/>
      <c r="K386" s="38"/>
      <c r="L386" s="39"/>
      <c r="M386" s="220"/>
      <c r="N386" s="221"/>
      <c r="O386" s="73"/>
      <c r="P386" s="73"/>
      <c r="Q386" s="73"/>
      <c r="R386" s="73"/>
      <c r="S386" s="73"/>
      <c r="T386" s="74"/>
      <c r="U386" s="36"/>
      <c r="V386" s="36"/>
      <c r="W386" s="36"/>
      <c r="X386" s="36"/>
      <c r="Y386" s="36"/>
      <c r="Z386" s="36"/>
      <c r="AA386" s="36"/>
      <c r="AB386" s="36"/>
      <c r="AC386" s="36"/>
      <c r="AD386" s="36"/>
      <c r="AE386" s="36"/>
      <c r="AT386" s="18" t="s">
        <v>166</v>
      </c>
      <c r="AU386" s="18" t="s">
        <v>92</v>
      </c>
    </row>
    <row r="387" spans="1:65" s="2" customFormat="1" ht="11.25">
      <c r="A387" s="36"/>
      <c r="B387" s="37"/>
      <c r="C387" s="38"/>
      <c r="D387" s="222" t="s">
        <v>168</v>
      </c>
      <c r="E387" s="38"/>
      <c r="F387" s="223" t="s">
        <v>426</v>
      </c>
      <c r="G387" s="38"/>
      <c r="H387" s="38"/>
      <c r="I387" s="176"/>
      <c r="J387" s="38"/>
      <c r="K387" s="38"/>
      <c r="L387" s="39"/>
      <c r="M387" s="220"/>
      <c r="N387" s="221"/>
      <c r="O387" s="73"/>
      <c r="P387" s="73"/>
      <c r="Q387" s="73"/>
      <c r="R387" s="73"/>
      <c r="S387" s="73"/>
      <c r="T387" s="74"/>
      <c r="U387" s="36"/>
      <c r="V387" s="36"/>
      <c r="W387" s="36"/>
      <c r="X387" s="36"/>
      <c r="Y387" s="36"/>
      <c r="Z387" s="36"/>
      <c r="AA387" s="36"/>
      <c r="AB387" s="36"/>
      <c r="AC387" s="36"/>
      <c r="AD387" s="36"/>
      <c r="AE387" s="36"/>
      <c r="AT387" s="18" t="s">
        <v>168</v>
      </c>
      <c r="AU387" s="18" t="s">
        <v>92</v>
      </c>
    </row>
    <row r="388" spans="1:65" s="12" customFormat="1" ht="25.9" customHeight="1">
      <c r="B388" s="190"/>
      <c r="C388" s="191"/>
      <c r="D388" s="192" t="s">
        <v>82</v>
      </c>
      <c r="E388" s="193" t="s">
        <v>427</v>
      </c>
      <c r="F388" s="193" t="s">
        <v>428</v>
      </c>
      <c r="G388" s="191"/>
      <c r="H388" s="191"/>
      <c r="I388" s="194"/>
      <c r="J388" s="195">
        <f>BK388</f>
        <v>0</v>
      </c>
      <c r="K388" s="191"/>
      <c r="L388" s="196"/>
      <c r="M388" s="197"/>
      <c r="N388" s="198"/>
      <c r="O388" s="198"/>
      <c r="P388" s="199">
        <f>P389+P408+P424+P437+P505+P511+P534+P683+P787+P1216+P1248</f>
        <v>0</v>
      </c>
      <c r="Q388" s="198"/>
      <c r="R388" s="199">
        <f>R389+R408+R424+R437+R505+R511+R534+R683+R787+R1216+R1248</f>
        <v>8.8140800137200017</v>
      </c>
      <c r="S388" s="198"/>
      <c r="T388" s="200">
        <f>T389+T408+T424+T437+T505+T511+T534+T683+T787+T1216+T1248</f>
        <v>4.3489778300000008</v>
      </c>
      <c r="AR388" s="201" t="s">
        <v>92</v>
      </c>
      <c r="AT388" s="202" t="s">
        <v>82</v>
      </c>
      <c r="AU388" s="202" t="s">
        <v>83</v>
      </c>
      <c r="AY388" s="201" t="s">
        <v>156</v>
      </c>
      <c r="BK388" s="203">
        <f>BK389+BK408+BK424+BK437+BK505+BK511+BK534+BK683+BK787+BK1216+BK1248</f>
        <v>0</v>
      </c>
    </row>
    <row r="389" spans="1:65" s="12" customFormat="1" ht="22.9" customHeight="1">
      <c r="B389" s="190"/>
      <c r="C389" s="191"/>
      <c r="D389" s="192" t="s">
        <v>82</v>
      </c>
      <c r="E389" s="204" t="s">
        <v>429</v>
      </c>
      <c r="F389" s="204" t="s">
        <v>430</v>
      </c>
      <c r="G389" s="191"/>
      <c r="H389" s="191"/>
      <c r="I389" s="194"/>
      <c r="J389" s="205">
        <f>BK389</f>
        <v>0</v>
      </c>
      <c r="K389" s="191"/>
      <c r="L389" s="196"/>
      <c r="M389" s="197"/>
      <c r="N389" s="198"/>
      <c r="O389" s="198"/>
      <c r="P389" s="199">
        <f>SUM(P390:P407)</f>
        <v>0</v>
      </c>
      <c r="Q389" s="198"/>
      <c r="R389" s="199">
        <f>SUM(R390:R407)</f>
        <v>1.9800000000000002E-4</v>
      </c>
      <c r="S389" s="198"/>
      <c r="T389" s="200">
        <f>SUM(T390:T407)</f>
        <v>0</v>
      </c>
      <c r="AR389" s="201" t="s">
        <v>92</v>
      </c>
      <c r="AT389" s="202" t="s">
        <v>82</v>
      </c>
      <c r="AU389" s="202" t="s">
        <v>21</v>
      </c>
      <c r="AY389" s="201" t="s">
        <v>156</v>
      </c>
      <c r="BK389" s="203">
        <f>SUM(BK390:BK407)</f>
        <v>0</v>
      </c>
    </row>
    <row r="390" spans="1:65" s="2" customFormat="1" ht="24.2" customHeight="1">
      <c r="A390" s="36"/>
      <c r="B390" s="37"/>
      <c r="C390" s="206" t="s">
        <v>431</v>
      </c>
      <c r="D390" s="206" t="s">
        <v>159</v>
      </c>
      <c r="E390" s="207" t="s">
        <v>432</v>
      </c>
      <c r="F390" s="208" t="s">
        <v>433</v>
      </c>
      <c r="G390" s="209" t="s">
        <v>190</v>
      </c>
      <c r="H390" s="210">
        <v>0.18</v>
      </c>
      <c r="I390" s="211"/>
      <c r="J390" s="212">
        <f>ROUND(I390*H390,2)</f>
        <v>0</v>
      </c>
      <c r="K390" s="208" t="s">
        <v>163</v>
      </c>
      <c r="L390" s="39"/>
      <c r="M390" s="213" t="s">
        <v>1</v>
      </c>
      <c r="N390" s="214" t="s">
        <v>48</v>
      </c>
      <c r="O390" s="73"/>
      <c r="P390" s="215">
        <f>O390*H390</f>
        <v>0</v>
      </c>
      <c r="Q390" s="215">
        <v>0</v>
      </c>
      <c r="R390" s="215">
        <f>Q390*H390</f>
        <v>0</v>
      </c>
      <c r="S390" s="215">
        <v>0</v>
      </c>
      <c r="T390" s="216">
        <f>S390*H390</f>
        <v>0</v>
      </c>
      <c r="U390" s="36"/>
      <c r="V390" s="36"/>
      <c r="W390" s="36"/>
      <c r="X390" s="36"/>
      <c r="Y390" s="36"/>
      <c r="Z390" s="36"/>
      <c r="AA390" s="36"/>
      <c r="AB390" s="36"/>
      <c r="AC390" s="36"/>
      <c r="AD390" s="36"/>
      <c r="AE390" s="36"/>
      <c r="AR390" s="217" t="s">
        <v>360</v>
      </c>
      <c r="AT390" s="217" t="s">
        <v>159</v>
      </c>
      <c r="AU390" s="217" t="s">
        <v>92</v>
      </c>
      <c r="AY390" s="18" t="s">
        <v>156</v>
      </c>
      <c r="BE390" s="112">
        <f>IF(N390="základní",J390,0)</f>
        <v>0</v>
      </c>
      <c r="BF390" s="112">
        <f>IF(N390="snížená",J390,0)</f>
        <v>0</v>
      </c>
      <c r="BG390" s="112">
        <f>IF(N390="zákl. přenesená",J390,0)</f>
        <v>0</v>
      </c>
      <c r="BH390" s="112">
        <f>IF(N390="sníž. přenesená",J390,0)</f>
        <v>0</v>
      </c>
      <c r="BI390" s="112">
        <f>IF(N390="nulová",J390,0)</f>
        <v>0</v>
      </c>
      <c r="BJ390" s="18" t="s">
        <v>21</v>
      </c>
      <c r="BK390" s="112">
        <f>ROUND(I390*H390,2)</f>
        <v>0</v>
      </c>
      <c r="BL390" s="18" t="s">
        <v>360</v>
      </c>
      <c r="BM390" s="217" t="s">
        <v>434</v>
      </c>
    </row>
    <row r="391" spans="1:65" s="2" customFormat="1" ht="19.5">
      <c r="A391" s="36"/>
      <c r="B391" s="37"/>
      <c r="C391" s="38"/>
      <c r="D391" s="218" t="s">
        <v>166</v>
      </c>
      <c r="E391" s="38"/>
      <c r="F391" s="219" t="s">
        <v>435</v>
      </c>
      <c r="G391" s="38"/>
      <c r="H391" s="38"/>
      <c r="I391" s="176"/>
      <c r="J391" s="38"/>
      <c r="K391" s="38"/>
      <c r="L391" s="39"/>
      <c r="M391" s="220"/>
      <c r="N391" s="221"/>
      <c r="O391" s="73"/>
      <c r="P391" s="73"/>
      <c r="Q391" s="73"/>
      <c r="R391" s="73"/>
      <c r="S391" s="73"/>
      <c r="T391" s="74"/>
      <c r="U391" s="36"/>
      <c r="V391" s="36"/>
      <c r="W391" s="36"/>
      <c r="X391" s="36"/>
      <c r="Y391" s="36"/>
      <c r="Z391" s="36"/>
      <c r="AA391" s="36"/>
      <c r="AB391" s="36"/>
      <c r="AC391" s="36"/>
      <c r="AD391" s="36"/>
      <c r="AE391" s="36"/>
      <c r="AT391" s="18" t="s">
        <v>166</v>
      </c>
      <c r="AU391" s="18" t="s">
        <v>92</v>
      </c>
    </row>
    <row r="392" spans="1:65" s="2" customFormat="1" ht="11.25">
      <c r="A392" s="36"/>
      <c r="B392" s="37"/>
      <c r="C392" s="38"/>
      <c r="D392" s="222" t="s">
        <v>168</v>
      </c>
      <c r="E392" s="38"/>
      <c r="F392" s="223" t="s">
        <v>436</v>
      </c>
      <c r="G392" s="38"/>
      <c r="H392" s="38"/>
      <c r="I392" s="176"/>
      <c r="J392" s="38"/>
      <c r="K392" s="38"/>
      <c r="L392" s="39"/>
      <c r="M392" s="220"/>
      <c r="N392" s="221"/>
      <c r="O392" s="73"/>
      <c r="P392" s="73"/>
      <c r="Q392" s="73"/>
      <c r="R392" s="73"/>
      <c r="S392" s="73"/>
      <c r="T392" s="74"/>
      <c r="U392" s="36"/>
      <c r="V392" s="36"/>
      <c r="W392" s="36"/>
      <c r="X392" s="36"/>
      <c r="Y392" s="36"/>
      <c r="Z392" s="36"/>
      <c r="AA392" s="36"/>
      <c r="AB392" s="36"/>
      <c r="AC392" s="36"/>
      <c r="AD392" s="36"/>
      <c r="AE392" s="36"/>
      <c r="AT392" s="18" t="s">
        <v>168</v>
      </c>
      <c r="AU392" s="18" t="s">
        <v>92</v>
      </c>
    </row>
    <row r="393" spans="1:65" s="13" customFormat="1" ht="11.25">
      <c r="B393" s="224"/>
      <c r="C393" s="225"/>
      <c r="D393" s="218" t="s">
        <v>176</v>
      </c>
      <c r="E393" s="226" t="s">
        <v>1</v>
      </c>
      <c r="F393" s="227" t="s">
        <v>318</v>
      </c>
      <c r="G393" s="225"/>
      <c r="H393" s="226" t="s">
        <v>1</v>
      </c>
      <c r="I393" s="228"/>
      <c r="J393" s="225"/>
      <c r="K393" s="225"/>
      <c r="L393" s="229"/>
      <c r="M393" s="230"/>
      <c r="N393" s="231"/>
      <c r="O393" s="231"/>
      <c r="P393" s="231"/>
      <c r="Q393" s="231"/>
      <c r="R393" s="231"/>
      <c r="S393" s="231"/>
      <c r="T393" s="232"/>
      <c r="AT393" s="233" t="s">
        <v>176</v>
      </c>
      <c r="AU393" s="233" t="s">
        <v>92</v>
      </c>
      <c r="AV393" s="13" t="s">
        <v>21</v>
      </c>
      <c r="AW393" s="13" t="s">
        <v>37</v>
      </c>
      <c r="AX393" s="13" t="s">
        <v>83</v>
      </c>
      <c r="AY393" s="233" t="s">
        <v>156</v>
      </c>
    </row>
    <row r="394" spans="1:65" s="14" customFormat="1" ht="11.25">
      <c r="B394" s="234"/>
      <c r="C394" s="235"/>
      <c r="D394" s="218" t="s">
        <v>176</v>
      </c>
      <c r="E394" s="236" t="s">
        <v>1</v>
      </c>
      <c r="F394" s="237" t="s">
        <v>437</v>
      </c>
      <c r="G394" s="235"/>
      <c r="H394" s="238">
        <v>0.18</v>
      </c>
      <c r="I394" s="239"/>
      <c r="J394" s="235"/>
      <c r="K394" s="235"/>
      <c r="L394" s="240"/>
      <c r="M394" s="241"/>
      <c r="N394" s="242"/>
      <c r="O394" s="242"/>
      <c r="P394" s="242"/>
      <c r="Q394" s="242"/>
      <c r="R394" s="242"/>
      <c r="S394" s="242"/>
      <c r="T394" s="243"/>
      <c r="AT394" s="244" t="s">
        <v>176</v>
      </c>
      <c r="AU394" s="244" t="s">
        <v>92</v>
      </c>
      <c r="AV394" s="14" t="s">
        <v>92</v>
      </c>
      <c r="AW394" s="14" t="s">
        <v>37</v>
      </c>
      <c r="AX394" s="14" t="s">
        <v>83</v>
      </c>
      <c r="AY394" s="244" t="s">
        <v>156</v>
      </c>
    </row>
    <row r="395" spans="1:65" s="15" customFormat="1" ht="11.25">
      <c r="B395" s="245"/>
      <c r="C395" s="246"/>
      <c r="D395" s="218" t="s">
        <v>176</v>
      </c>
      <c r="E395" s="247" t="s">
        <v>1</v>
      </c>
      <c r="F395" s="248" t="s">
        <v>180</v>
      </c>
      <c r="G395" s="246"/>
      <c r="H395" s="249">
        <v>0.18</v>
      </c>
      <c r="I395" s="250"/>
      <c r="J395" s="246"/>
      <c r="K395" s="246"/>
      <c r="L395" s="251"/>
      <c r="M395" s="252"/>
      <c r="N395" s="253"/>
      <c r="O395" s="253"/>
      <c r="P395" s="253"/>
      <c r="Q395" s="253"/>
      <c r="R395" s="253"/>
      <c r="S395" s="253"/>
      <c r="T395" s="254"/>
      <c r="AT395" s="255" t="s">
        <v>176</v>
      </c>
      <c r="AU395" s="255" t="s">
        <v>92</v>
      </c>
      <c r="AV395" s="15" t="s">
        <v>164</v>
      </c>
      <c r="AW395" s="15" t="s">
        <v>37</v>
      </c>
      <c r="AX395" s="15" t="s">
        <v>21</v>
      </c>
      <c r="AY395" s="255" t="s">
        <v>156</v>
      </c>
    </row>
    <row r="396" spans="1:65" s="2" customFormat="1" ht="24.2" customHeight="1">
      <c r="A396" s="36"/>
      <c r="B396" s="37"/>
      <c r="C396" s="268" t="s">
        <v>438</v>
      </c>
      <c r="D396" s="268" t="s">
        <v>439</v>
      </c>
      <c r="E396" s="269" t="s">
        <v>440</v>
      </c>
      <c r="F396" s="270" t="s">
        <v>441</v>
      </c>
      <c r="G396" s="271" t="s">
        <v>190</v>
      </c>
      <c r="H396" s="272">
        <v>0.19800000000000001</v>
      </c>
      <c r="I396" s="273"/>
      <c r="J396" s="274">
        <f>ROUND(I396*H396,2)</f>
        <v>0</v>
      </c>
      <c r="K396" s="270" t="s">
        <v>163</v>
      </c>
      <c r="L396" s="275"/>
      <c r="M396" s="276" t="s">
        <v>1</v>
      </c>
      <c r="N396" s="277" t="s">
        <v>48</v>
      </c>
      <c r="O396" s="73"/>
      <c r="P396" s="215">
        <f>O396*H396</f>
        <v>0</v>
      </c>
      <c r="Q396" s="215">
        <v>1E-3</v>
      </c>
      <c r="R396" s="215">
        <f>Q396*H396</f>
        <v>1.9800000000000002E-4</v>
      </c>
      <c r="S396" s="215">
        <v>0</v>
      </c>
      <c r="T396" s="216">
        <f>S396*H396</f>
        <v>0</v>
      </c>
      <c r="U396" s="36"/>
      <c r="V396" s="36"/>
      <c r="W396" s="36"/>
      <c r="X396" s="36"/>
      <c r="Y396" s="36"/>
      <c r="Z396" s="36"/>
      <c r="AA396" s="36"/>
      <c r="AB396" s="36"/>
      <c r="AC396" s="36"/>
      <c r="AD396" s="36"/>
      <c r="AE396" s="36"/>
      <c r="AR396" s="217" t="s">
        <v>442</v>
      </c>
      <c r="AT396" s="217" t="s">
        <v>439</v>
      </c>
      <c r="AU396" s="217" t="s">
        <v>92</v>
      </c>
      <c r="AY396" s="18" t="s">
        <v>156</v>
      </c>
      <c r="BE396" s="112">
        <f>IF(N396="základní",J396,0)</f>
        <v>0</v>
      </c>
      <c r="BF396" s="112">
        <f>IF(N396="snížená",J396,0)</f>
        <v>0</v>
      </c>
      <c r="BG396" s="112">
        <f>IF(N396="zákl. přenesená",J396,0)</f>
        <v>0</v>
      </c>
      <c r="BH396" s="112">
        <f>IF(N396="sníž. přenesená",J396,0)</f>
        <v>0</v>
      </c>
      <c r="BI396" s="112">
        <f>IF(N396="nulová",J396,0)</f>
        <v>0</v>
      </c>
      <c r="BJ396" s="18" t="s">
        <v>21</v>
      </c>
      <c r="BK396" s="112">
        <f>ROUND(I396*H396,2)</f>
        <v>0</v>
      </c>
      <c r="BL396" s="18" t="s">
        <v>360</v>
      </c>
      <c r="BM396" s="217" t="s">
        <v>443</v>
      </c>
    </row>
    <row r="397" spans="1:65" s="2" customFormat="1" ht="19.5">
      <c r="A397" s="36"/>
      <c r="B397" s="37"/>
      <c r="C397" s="38"/>
      <c r="D397" s="218" t="s">
        <v>166</v>
      </c>
      <c r="E397" s="38"/>
      <c r="F397" s="219" t="s">
        <v>444</v>
      </c>
      <c r="G397" s="38"/>
      <c r="H397" s="38"/>
      <c r="I397" s="176"/>
      <c r="J397" s="38"/>
      <c r="K397" s="38"/>
      <c r="L397" s="39"/>
      <c r="M397" s="220"/>
      <c r="N397" s="221"/>
      <c r="O397" s="73"/>
      <c r="P397" s="73"/>
      <c r="Q397" s="73"/>
      <c r="R397" s="73"/>
      <c r="S397" s="73"/>
      <c r="T397" s="74"/>
      <c r="U397" s="36"/>
      <c r="V397" s="36"/>
      <c r="W397" s="36"/>
      <c r="X397" s="36"/>
      <c r="Y397" s="36"/>
      <c r="Z397" s="36"/>
      <c r="AA397" s="36"/>
      <c r="AB397" s="36"/>
      <c r="AC397" s="36"/>
      <c r="AD397" s="36"/>
      <c r="AE397" s="36"/>
      <c r="AT397" s="18" t="s">
        <v>166</v>
      </c>
      <c r="AU397" s="18" t="s">
        <v>92</v>
      </c>
    </row>
    <row r="398" spans="1:65" s="14" customFormat="1" ht="11.25">
      <c r="B398" s="234"/>
      <c r="C398" s="235"/>
      <c r="D398" s="218" t="s">
        <v>176</v>
      </c>
      <c r="E398" s="236" t="s">
        <v>1</v>
      </c>
      <c r="F398" s="237" t="s">
        <v>445</v>
      </c>
      <c r="G398" s="235"/>
      <c r="H398" s="238">
        <v>0.19800000000000001</v>
      </c>
      <c r="I398" s="239"/>
      <c r="J398" s="235"/>
      <c r="K398" s="235"/>
      <c r="L398" s="240"/>
      <c r="M398" s="241"/>
      <c r="N398" s="242"/>
      <c r="O398" s="242"/>
      <c r="P398" s="242"/>
      <c r="Q398" s="242"/>
      <c r="R398" s="242"/>
      <c r="S398" s="242"/>
      <c r="T398" s="243"/>
      <c r="AT398" s="244" t="s">
        <v>176</v>
      </c>
      <c r="AU398" s="244" t="s">
        <v>92</v>
      </c>
      <c r="AV398" s="14" t="s">
        <v>92</v>
      </c>
      <c r="AW398" s="14" t="s">
        <v>37</v>
      </c>
      <c r="AX398" s="14" t="s">
        <v>21</v>
      </c>
      <c r="AY398" s="244" t="s">
        <v>156</v>
      </c>
    </row>
    <row r="399" spans="1:65" s="2" customFormat="1" ht="24.2" customHeight="1">
      <c r="A399" s="36"/>
      <c r="B399" s="37"/>
      <c r="C399" s="206" t="s">
        <v>446</v>
      </c>
      <c r="D399" s="206" t="s">
        <v>159</v>
      </c>
      <c r="E399" s="207" t="s">
        <v>447</v>
      </c>
      <c r="F399" s="208" t="s">
        <v>448</v>
      </c>
      <c r="G399" s="209" t="s">
        <v>162</v>
      </c>
      <c r="H399" s="210">
        <v>2</v>
      </c>
      <c r="I399" s="211"/>
      <c r="J399" s="212">
        <f>ROUND(I399*H399,2)</f>
        <v>0</v>
      </c>
      <c r="K399" s="208" t="s">
        <v>163</v>
      </c>
      <c r="L399" s="39"/>
      <c r="M399" s="213" t="s">
        <v>1</v>
      </c>
      <c r="N399" s="214" t="s">
        <v>48</v>
      </c>
      <c r="O399" s="73"/>
      <c r="P399" s="215">
        <f>O399*H399</f>
        <v>0</v>
      </c>
      <c r="Q399" s="215">
        <v>0</v>
      </c>
      <c r="R399" s="215">
        <f>Q399*H399</f>
        <v>0</v>
      </c>
      <c r="S399" s="215">
        <v>0</v>
      </c>
      <c r="T399" s="216">
        <f>S399*H399</f>
        <v>0</v>
      </c>
      <c r="U399" s="36"/>
      <c r="V399" s="36"/>
      <c r="W399" s="36"/>
      <c r="X399" s="36"/>
      <c r="Y399" s="36"/>
      <c r="Z399" s="36"/>
      <c r="AA399" s="36"/>
      <c r="AB399" s="36"/>
      <c r="AC399" s="36"/>
      <c r="AD399" s="36"/>
      <c r="AE399" s="36"/>
      <c r="AR399" s="217" t="s">
        <v>360</v>
      </c>
      <c r="AT399" s="217" t="s">
        <v>159</v>
      </c>
      <c r="AU399" s="217" t="s">
        <v>92</v>
      </c>
      <c r="AY399" s="18" t="s">
        <v>156</v>
      </c>
      <c r="BE399" s="112">
        <f>IF(N399="základní",J399,0)</f>
        <v>0</v>
      </c>
      <c r="BF399" s="112">
        <f>IF(N399="snížená",J399,0)</f>
        <v>0</v>
      </c>
      <c r="BG399" s="112">
        <f>IF(N399="zákl. přenesená",J399,0)</f>
        <v>0</v>
      </c>
      <c r="BH399" s="112">
        <f>IF(N399="sníž. přenesená",J399,0)</f>
        <v>0</v>
      </c>
      <c r="BI399" s="112">
        <f>IF(N399="nulová",J399,0)</f>
        <v>0</v>
      </c>
      <c r="BJ399" s="18" t="s">
        <v>21</v>
      </c>
      <c r="BK399" s="112">
        <f>ROUND(I399*H399,2)</f>
        <v>0</v>
      </c>
      <c r="BL399" s="18" t="s">
        <v>360</v>
      </c>
      <c r="BM399" s="217" t="s">
        <v>449</v>
      </c>
    </row>
    <row r="400" spans="1:65" s="2" customFormat="1" ht="19.5">
      <c r="A400" s="36"/>
      <c r="B400" s="37"/>
      <c r="C400" s="38"/>
      <c r="D400" s="218" t="s">
        <v>166</v>
      </c>
      <c r="E400" s="38"/>
      <c r="F400" s="219" t="s">
        <v>450</v>
      </c>
      <c r="G400" s="38"/>
      <c r="H400" s="38"/>
      <c r="I400" s="176"/>
      <c r="J400" s="38"/>
      <c r="K400" s="38"/>
      <c r="L400" s="39"/>
      <c r="M400" s="220"/>
      <c r="N400" s="221"/>
      <c r="O400" s="73"/>
      <c r="P400" s="73"/>
      <c r="Q400" s="73"/>
      <c r="R400" s="73"/>
      <c r="S400" s="73"/>
      <c r="T400" s="74"/>
      <c r="U400" s="36"/>
      <c r="V400" s="36"/>
      <c r="W400" s="36"/>
      <c r="X400" s="36"/>
      <c r="Y400" s="36"/>
      <c r="Z400" s="36"/>
      <c r="AA400" s="36"/>
      <c r="AB400" s="36"/>
      <c r="AC400" s="36"/>
      <c r="AD400" s="36"/>
      <c r="AE400" s="36"/>
      <c r="AT400" s="18" t="s">
        <v>166</v>
      </c>
      <c r="AU400" s="18" t="s">
        <v>92</v>
      </c>
    </row>
    <row r="401" spans="1:65" s="2" customFormat="1" ht="11.25">
      <c r="A401" s="36"/>
      <c r="B401" s="37"/>
      <c r="C401" s="38"/>
      <c r="D401" s="222" t="s">
        <v>168</v>
      </c>
      <c r="E401" s="38"/>
      <c r="F401" s="223" t="s">
        <v>451</v>
      </c>
      <c r="G401" s="38"/>
      <c r="H401" s="38"/>
      <c r="I401" s="176"/>
      <c r="J401" s="38"/>
      <c r="K401" s="38"/>
      <c r="L401" s="39"/>
      <c r="M401" s="220"/>
      <c r="N401" s="221"/>
      <c r="O401" s="73"/>
      <c r="P401" s="73"/>
      <c r="Q401" s="73"/>
      <c r="R401" s="73"/>
      <c r="S401" s="73"/>
      <c r="T401" s="74"/>
      <c r="U401" s="36"/>
      <c r="V401" s="36"/>
      <c r="W401" s="36"/>
      <c r="X401" s="36"/>
      <c r="Y401" s="36"/>
      <c r="Z401" s="36"/>
      <c r="AA401" s="36"/>
      <c r="AB401" s="36"/>
      <c r="AC401" s="36"/>
      <c r="AD401" s="36"/>
      <c r="AE401" s="36"/>
      <c r="AT401" s="18" t="s">
        <v>168</v>
      </c>
      <c r="AU401" s="18" t="s">
        <v>92</v>
      </c>
    </row>
    <row r="402" spans="1:65" s="2" customFormat="1" ht="24.2" customHeight="1">
      <c r="A402" s="36"/>
      <c r="B402" s="37"/>
      <c r="C402" s="206" t="s">
        <v>452</v>
      </c>
      <c r="D402" s="206" t="s">
        <v>159</v>
      </c>
      <c r="E402" s="207" t="s">
        <v>453</v>
      </c>
      <c r="F402" s="208" t="s">
        <v>454</v>
      </c>
      <c r="G402" s="209" t="s">
        <v>455</v>
      </c>
      <c r="H402" s="210"/>
      <c r="I402" s="211"/>
      <c r="J402" s="212">
        <f>ROUND(I402*H402,2)</f>
        <v>0</v>
      </c>
      <c r="K402" s="208" t="s">
        <v>163</v>
      </c>
      <c r="L402" s="39"/>
      <c r="M402" s="213" t="s">
        <v>1</v>
      </c>
      <c r="N402" s="214" t="s">
        <v>48</v>
      </c>
      <c r="O402" s="73"/>
      <c r="P402" s="215">
        <f>O402*H402</f>
        <v>0</v>
      </c>
      <c r="Q402" s="215">
        <v>0</v>
      </c>
      <c r="R402" s="215">
        <f>Q402*H402</f>
        <v>0</v>
      </c>
      <c r="S402" s="215">
        <v>0</v>
      </c>
      <c r="T402" s="216">
        <f>S402*H402</f>
        <v>0</v>
      </c>
      <c r="U402" s="36"/>
      <c r="V402" s="36"/>
      <c r="W402" s="36"/>
      <c r="X402" s="36"/>
      <c r="Y402" s="36"/>
      <c r="Z402" s="36"/>
      <c r="AA402" s="36"/>
      <c r="AB402" s="36"/>
      <c r="AC402" s="36"/>
      <c r="AD402" s="36"/>
      <c r="AE402" s="36"/>
      <c r="AR402" s="217" t="s">
        <v>360</v>
      </c>
      <c r="AT402" s="217" t="s">
        <v>159</v>
      </c>
      <c r="AU402" s="217" t="s">
        <v>92</v>
      </c>
      <c r="AY402" s="18" t="s">
        <v>156</v>
      </c>
      <c r="BE402" s="112">
        <f>IF(N402="základní",J402,0)</f>
        <v>0</v>
      </c>
      <c r="BF402" s="112">
        <f>IF(N402="snížená",J402,0)</f>
        <v>0</v>
      </c>
      <c r="BG402" s="112">
        <f>IF(N402="zákl. přenesená",J402,0)</f>
        <v>0</v>
      </c>
      <c r="BH402" s="112">
        <f>IF(N402="sníž. přenesená",J402,0)</f>
        <v>0</v>
      </c>
      <c r="BI402" s="112">
        <f>IF(N402="nulová",J402,0)</f>
        <v>0</v>
      </c>
      <c r="BJ402" s="18" t="s">
        <v>21</v>
      </c>
      <c r="BK402" s="112">
        <f>ROUND(I402*H402,2)</f>
        <v>0</v>
      </c>
      <c r="BL402" s="18" t="s">
        <v>360</v>
      </c>
      <c r="BM402" s="217" t="s">
        <v>456</v>
      </c>
    </row>
    <row r="403" spans="1:65" s="2" customFormat="1" ht="29.25">
      <c r="A403" s="36"/>
      <c r="B403" s="37"/>
      <c r="C403" s="38"/>
      <c r="D403" s="218" t="s">
        <v>166</v>
      </c>
      <c r="E403" s="38"/>
      <c r="F403" s="219" t="s">
        <v>457</v>
      </c>
      <c r="G403" s="38"/>
      <c r="H403" s="38"/>
      <c r="I403" s="176"/>
      <c r="J403" s="38"/>
      <c r="K403" s="38"/>
      <c r="L403" s="39"/>
      <c r="M403" s="220"/>
      <c r="N403" s="221"/>
      <c r="O403" s="73"/>
      <c r="P403" s="73"/>
      <c r="Q403" s="73"/>
      <c r="R403" s="73"/>
      <c r="S403" s="73"/>
      <c r="T403" s="74"/>
      <c r="U403" s="36"/>
      <c r="V403" s="36"/>
      <c r="W403" s="36"/>
      <c r="X403" s="36"/>
      <c r="Y403" s="36"/>
      <c r="Z403" s="36"/>
      <c r="AA403" s="36"/>
      <c r="AB403" s="36"/>
      <c r="AC403" s="36"/>
      <c r="AD403" s="36"/>
      <c r="AE403" s="36"/>
      <c r="AT403" s="18" t="s">
        <v>166</v>
      </c>
      <c r="AU403" s="18" t="s">
        <v>92</v>
      </c>
    </row>
    <row r="404" spans="1:65" s="2" customFormat="1" ht="11.25">
      <c r="A404" s="36"/>
      <c r="B404" s="37"/>
      <c r="C404" s="38"/>
      <c r="D404" s="222" t="s">
        <v>168</v>
      </c>
      <c r="E404" s="38"/>
      <c r="F404" s="223" t="s">
        <v>458</v>
      </c>
      <c r="G404" s="38"/>
      <c r="H404" s="38"/>
      <c r="I404" s="176"/>
      <c r="J404" s="38"/>
      <c r="K404" s="38"/>
      <c r="L404" s="39"/>
      <c r="M404" s="220"/>
      <c r="N404" s="221"/>
      <c r="O404" s="73"/>
      <c r="P404" s="73"/>
      <c r="Q404" s="73"/>
      <c r="R404" s="73"/>
      <c r="S404" s="73"/>
      <c r="T404" s="74"/>
      <c r="U404" s="36"/>
      <c r="V404" s="36"/>
      <c r="W404" s="36"/>
      <c r="X404" s="36"/>
      <c r="Y404" s="36"/>
      <c r="Z404" s="36"/>
      <c r="AA404" s="36"/>
      <c r="AB404" s="36"/>
      <c r="AC404" s="36"/>
      <c r="AD404" s="36"/>
      <c r="AE404" s="36"/>
      <c r="AT404" s="18" t="s">
        <v>168</v>
      </c>
      <c r="AU404" s="18" t="s">
        <v>92</v>
      </c>
    </row>
    <row r="405" spans="1:65" s="2" customFormat="1" ht="33" customHeight="1">
      <c r="A405" s="36"/>
      <c r="B405" s="37"/>
      <c r="C405" s="206" t="s">
        <v>459</v>
      </c>
      <c r="D405" s="206" t="s">
        <v>159</v>
      </c>
      <c r="E405" s="207" t="s">
        <v>460</v>
      </c>
      <c r="F405" s="208" t="s">
        <v>461</v>
      </c>
      <c r="G405" s="209" t="s">
        <v>455</v>
      </c>
      <c r="H405" s="210"/>
      <c r="I405" s="211"/>
      <c r="J405" s="212">
        <f>ROUND(I405*H405,2)</f>
        <v>0</v>
      </c>
      <c r="K405" s="208" t="s">
        <v>163</v>
      </c>
      <c r="L405" s="39"/>
      <c r="M405" s="213" t="s">
        <v>1</v>
      </c>
      <c r="N405" s="214" t="s">
        <v>48</v>
      </c>
      <c r="O405" s="73"/>
      <c r="P405" s="215">
        <f>O405*H405</f>
        <v>0</v>
      </c>
      <c r="Q405" s="215">
        <v>0</v>
      </c>
      <c r="R405" s="215">
        <f>Q405*H405</f>
        <v>0</v>
      </c>
      <c r="S405" s="215">
        <v>0</v>
      </c>
      <c r="T405" s="216">
        <f>S405*H405</f>
        <v>0</v>
      </c>
      <c r="U405" s="36"/>
      <c r="V405" s="36"/>
      <c r="W405" s="36"/>
      <c r="X405" s="36"/>
      <c r="Y405" s="36"/>
      <c r="Z405" s="36"/>
      <c r="AA405" s="36"/>
      <c r="AB405" s="36"/>
      <c r="AC405" s="36"/>
      <c r="AD405" s="36"/>
      <c r="AE405" s="36"/>
      <c r="AR405" s="217" t="s">
        <v>360</v>
      </c>
      <c r="AT405" s="217" t="s">
        <v>159</v>
      </c>
      <c r="AU405" s="217" t="s">
        <v>92</v>
      </c>
      <c r="AY405" s="18" t="s">
        <v>156</v>
      </c>
      <c r="BE405" s="112">
        <f>IF(N405="základní",J405,0)</f>
        <v>0</v>
      </c>
      <c r="BF405" s="112">
        <f>IF(N405="snížená",J405,0)</f>
        <v>0</v>
      </c>
      <c r="BG405" s="112">
        <f>IF(N405="zákl. přenesená",J405,0)</f>
        <v>0</v>
      </c>
      <c r="BH405" s="112">
        <f>IF(N405="sníž. přenesená",J405,0)</f>
        <v>0</v>
      </c>
      <c r="BI405" s="112">
        <f>IF(N405="nulová",J405,0)</f>
        <v>0</v>
      </c>
      <c r="BJ405" s="18" t="s">
        <v>21</v>
      </c>
      <c r="BK405" s="112">
        <f>ROUND(I405*H405,2)</f>
        <v>0</v>
      </c>
      <c r="BL405" s="18" t="s">
        <v>360</v>
      </c>
      <c r="BM405" s="217" t="s">
        <v>462</v>
      </c>
    </row>
    <row r="406" spans="1:65" s="2" customFormat="1" ht="39">
      <c r="A406" s="36"/>
      <c r="B406" s="37"/>
      <c r="C406" s="38"/>
      <c r="D406" s="218" t="s">
        <v>166</v>
      </c>
      <c r="E406" s="38"/>
      <c r="F406" s="219" t="s">
        <v>463</v>
      </c>
      <c r="G406" s="38"/>
      <c r="H406" s="38"/>
      <c r="I406" s="176"/>
      <c r="J406" s="38"/>
      <c r="K406" s="38"/>
      <c r="L406" s="39"/>
      <c r="M406" s="220"/>
      <c r="N406" s="221"/>
      <c r="O406" s="73"/>
      <c r="P406" s="73"/>
      <c r="Q406" s="73"/>
      <c r="R406" s="73"/>
      <c r="S406" s="73"/>
      <c r="T406" s="74"/>
      <c r="U406" s="36"/>
      <c r="V406" s="36"/>
      <c r="W406" s="36"/>
      <c r="X406" s="36"/>
      <c r="Y406" s="36"/>
      <c r="Z406" s="36"/>
      <c r="AA406" s="36"/>
      <c r="AB406" s="36"/>
      <c r="AC406" s="36"/>
      <c r="AD406" s="36"/>
      <c r="AE406" s="36"/>
      <c r="AT406" s="18" t="s">
        <v>166</v>
      </c>
      <c r="AU406" s="18" t="s">
        <v>92</v>
      </c>
    </row>
    <row r="407" spans="1:65" s="2" customFormat="1" ht="11.25">
      <c r="A407" s="36"/>
      <c r="B407" s="37"/>
      <c r="C407" s="38"/>
      <c r="D407" s="222" t="s">
        <v>168</v>
      </c>
      <c r="E407" s="38"/>
      <c r="F407" s="223" t="s">
        <v>464</v>
      </c>
      <c r="G407" s="38"/>
      <c r="H407" s="38"/>
      <c r="I407" s="176"/>
      <c r="J407" s="38"/>
      <c r="K407" s="38"/>
      <c r="L407" s="39"/>
      <c r="M407" s="220"/>
      <c r="N407" s="221"/>
      <c r="O407" s="73"/>
      <c r="P407" s="73"/>
      <c r="Q407" s="73"/>
      <c r="R407" s="73"/>
      <c r="S407" s="73"/>
      <c r="T407" s="74"/>
      <c r="U407" s="36"/>
      <c r="V407" s="36"/>
      <c r="W407" s="36"/>
      <c r="X407" s="36"/>
      <c r="Y407" s="36"/>
      <c r="Z407" s="36"/>
      <c r="AA407" s="36"/>
      <c r="AB407" s="36"/>
      <c r="AC407" s="36"/>
      <c r="AD407" s="36"/>
      <c r="AE407" s="36"/>
      <c r="AT407" s="18" t="s">
        <v>168</v>
      </c>
      <c r="AU407" s="18" t="s">
        <v>92</v>
      </c>
    </row>
    <row r="408" spans="1:65" s="12" customFormat="1" ht="22.9" customHeight="1">
      <c r="B408" s="190"/>
      <c r="C408" s="191"/>
      <c r="D408" s="192" t="s">
        <v>82</v>
      </c>
      <c r="E408" s="204" t="s">
        <v>465</v>
      </c>
      <c r="F408" s="204" t="s">
        <v>466</v>
      </c>
      <c r="G408" s="191"/>
      <c r="H408" s="191"/>
      <c r="I408" s="194"/>
      <c r="J408" s="205">
        <f>BK408</f>
        <v>0</v>
      </c>
      <c r="K408" s="191"/>
      <c r="L408" s="196"/>
      <c r="M408" s="197"/>
      <c r="N408" s="198"/>
      <c r="O408" s="198"/>
      <c r="P408" s="199">
        <f>SUM(P409:P423)</f>
        <v>0</v>
      </c>
      <c r="Q408" s="198"/>
      <c r="R408" s="199">
        <f>SUM(R409:R423)</f>
        <v>6.594E-3</v>
      </c>
      <c r="S408" s="198"/>
      <c r="T408" s="200">
        <f>SUM(T409:T423)</f>
        <v>8.3160000000000005E-3</v>
      </c>
      <c r="AR408" s="201" t="s">
        <v>92</v>
      </c>
      <c r="AT408" s="202" t="s">
        <v>82</v>
      </c>
      <c r="AU408" s="202" t="s">
        <v>21</v>
      </c>
      <c r="AY408" s="201" t="s">
        <v>156</v>
      </c>
      <c r="BK408" s="203">
        <f>SUM(BK409:BK423)</f>
        <v>0</v>
      </c>
    </row>
    <row r="409" spans="1:65" s="2" customFormat="1" ht="16.5" customHeight="1">
      <c r="A409" s="36"/>
      <c r="B409" s="37"/>
      <c r="C409" s="206" t="s">
        <v>467</v>
      </c>
      <c r="D409" s="206" t="s">
        <v>159</v>
      </c>
      <c r="E409" s="207" t="s">
        <v>468</v>
      </c>
      <c r="F409" s="208" t="s">
        <v>469</v>
      </c>
      <c r="G409" s="209" t="s">
        <v>308</v>
      </c>
      <c r="H409" s="210">
        <v>4.2</v>
      </c>
      <c r="I409" s="211"/>
      <c r="J409" s="212">
        <f>ROUND(I409*H409,2)</f>
        <v>0</v>
      </c>
      <c r="K409" s="208" t="s">
        <v>163</v>
      </c>
      <c r="L409" s="39"/>
      <c r="M409" s="213" t="s">
        <v>1</v>
      </c>
      <c r="N409" s="214" t="s">
        <v>48</v>
      </c>
      <c r="O409" s="73"/>
      <c r="P409" s="215">
        <f>O409*H409</f>
        <v>0</v>
      </c>
      <c r="Q409" s="215">
        <v>0</v>
      </c>
      <c r="R409" s="215">
        <f>Q409*H409</f>
        <v>0</v>
      </c>
      <c r="S409" s="215">
        <v>1.98E-3</v>
      </c>
      <c r="T409" s="216">
        <f>S409*H409</f>
        <v>8.3160000000000005E-3</v>
      </c>
      <c r="U409" s="36"/>
      <c r="V409" s="36"/>
      <c r="W409" s="36"/>
      <c r="X409" s="36"/>
      <c r="Y409" s="36"/>
      <c r="Z409" s="36"/>
      <c r="AA409" s="36"/>
      <c r="AB409" s="36"/>
      <c r="AC409" s="36"/>
      <c r="AD409" s="36"/>
      <c r="AE409" s="36"/>
      <c r="AR409" s="217" t="s">
        <v>360</v>
      </c>
      <c r="AT409" s="217" t="s">
        <v>159</v>
      </c>
      <c r="AU409" s="217" t="s">
        <v>92</v>
      </c>
      <c r="AY409" s="18" t="s">
        <v>156</v>
      </c>
      <c r="BE409" s="112">
        <f>IF(N409="základní",J409,0)</f>
        <v>0</v>
      </c>
      <c r="BF409" s="112">
        <f>IF(N409="snížená",J409,0)</f>
        <v>0</v>
      </c>
      <c r="BG409" s="112">
        <f>IF(N409="zákl. přenesená",J409,0)</f>
        <v>0</v>
      </c>
      <c r="BH409" s="112">
        <f>IF(N409="sníž. přenesená",J409,0)</f>
        <v>0</v>
      </c>
      <c r="BI409" s="112">
        <f>IF(N409="nulová",J409,0)</f>
        <v>0</v>
      </c>
      <c r="BJ409" s="18" t="s">
        <v>21</v>
      </c>
      <c r="BK409" s="112">
        <f>ROUND(I409*H409,2)</f>
        <v>0</v>
      </c>
      <c r="BL409" s="18" t="s">
        <v>360</v>
      </c>
      <c r="BM409" s="217" t="s">
        <v>470</v>
      </c>
    </row>
    <row r="410" spans="1:65" s="2" customFormat="1" ht="19.5">
      <c r="A410" s="36"/>
      <c r="B410" s="37"/>
      <c r="C410" s="38"/>
      <c r="D410" s="218" t="s">
        <v>166</v>
      </c>
      <c r="E410" s="38"/>
      <c r="F410" s="219" t="s">
        <v>471</v>
      </c>
      <c r="G410" s="38"/>
      <c r="H410" s="38"/>
      <c r="I410" s="176"/>
      <c r="J410" s="38"/>
      <c r="K410" s="38"/>
      <c r="L410" s="39"/>
      <c r="M410" s="220"/>
      <c r="N410" s="221"/>
      <c r="O410" s="73"/>
      <c r="P410" s="73"/>
      <c r="Q410" s="73"/>
      <c r="R410" s="73"/>
      <c r="S410" s="73"/>
      <c r="T410" s="74"/>
      <c r="U410" s="36"/>
      <c r="V410" s="36"/>
      <c r="W410" s="36"/>
      <c r="X410" s="36"/>
      <c r="Y410" s="36"/>
      <c r="Z410" s="36"/>
      <c r="AA410" s="36"/>
      <c r="AB410" s="36"/>
      <c r="AC410" s="36"/>
      <c r="AD410" s="36"/>
      <c r="AE410" s="36"/>
      <c r="AT410" s="18" t="s">
        <v>166</v>
      </c>
      <c r="AU410" s="18" t="s">
        <v>92</v>
      </c>
    </row>
    <row r="411" spans="1:65" s="2" customFormat="1" ht="11.25">
      <c r="A411" s="36"/>
      <c r="B411" s="37"/>
      <c r="C411" s="38"/>
      <c r="D411" s="222" t="s">
        <v>168</v>
      </c>
      <c r="E411" s="38"/>
      <c r="F411" s="223" t="s">
        <v>472</v>
      </c>
      <c r="G411" s="38"/>
      <c r="H411" s="38"/>
      <c r="I411" s="176"/>
      <c r="J411" s="38"/>
      <c r="K411" s="38"/>
      <c r="L411" s="39"/>
      <c r="M411" s="220"/>
      <c r="N411" s="221"/>
      <c r="O411" s="73"/>
      <c r="P411" s="73"/>
      <c r="Q411" s="73"/>
      <c r="R411" s="73"/>
      <c r="S411" s="73"/>
      <c r="T411" s="74"/>
      <c r="U411" s="36"/>
      <c r="V411" s="36"/>
      <c r="W411" s="36"/>
      <c r="X411" s="36"/>
      <c r="Y411" s="36"/>
      <c r="Z411" s="36"/>
      <c r="AA411" s="36"/>
      <c r="AB411" s="36"/>
      <c r="AC411" s="36"/>
      <c r="AD411" s="36"/>
      <c r="AE411" s="36"/>
      <c r="AT411" s="18" t="s">
        <v>168</v>
      </c>
      <c r="AU411" s="18" t="s">
        <v>92</v>
      </c>
    </row>
    <row r="412" spans="1:65" s="13" customFormat="1" ht="11.25">
      <c r="B412" s="224"/>
      <c r="C412" s="225"/>
      <c r="D412" s="218" t="s">
        <v>176</v>
      </c>
      <c r="E412" s="226" t="s">
        <v>1</v>
      </c>
      <c r="F412" s="227" t="s">
        <v>473</v>
      </c>
      <c r="G412" s="225"/>
      <c r="H412" s="226" t="s">
        <v>1</v>
      </c>
      <c r="I412" s="228"/>
      <c r="J412" s="225"/>
      <c r="K412" s="225"/>
      <c r="L412" s="229"/>
      <c r="M412" s="230"/>
      <c r="N412" s="231"/>
      <c r="O412" s="231"/>
      <c r="P412" s="231"/>
      <c r="Q412" s="231"/>
      <c r="R412" s="231"/>
      <c r="S412" s="231"/>
      <c r="T412" s="232"/>
      <c r="AT412" s="233" t="s">
        <v>176</v>
      </c>
      <c r="AU412" s="233" t="s">
        <v>92</v>
      </c>
      <c r="AV412" s="13" t="s">
        <v>21</v>
      </c>
      <c r="AW412" s="13" t="s">
        <v>37</v>
      </c>
      <c r="AX412" s="13" t="s">
        <v>83</v>
      </c>
      <c r="AY412" s="233" t="s">
        <v>156</v>
      </c>
    </row>
    <row r="413" spans="1:65" s="14" customFormat="1" ht="11.25">
      <c r="B413" s="234"/>
      <c r="C413" s="235"/>
      <c r="D413" s="218" t="s">
        <v>176</v>
      </c>
      <c r="E413" s="236" t="s">
        <v>1</v>
      </c>
      <c r="F413" s="237" t="s">
        <v>474</v>
      </c>
      <c r="G413" s="235"/>
      <c r="H413" s="238">
        <v>4.2</v>
      </c>
      <c r="I413" s="239"/>
      <c r="J413" s="235"/>
      <c r="K413" s="235"/>
      <c r="L413" s="240"/>
      <c r="M413" s="241"/>
      <c r="N413" s="242"/>
      <c r="O413" s="242"/>
      <c r="P413" s="242"/>
      <c r="Q413" s="242"/>
      <c r="R413" s="242"/>
      <c r="S413" s="242"/>
      <c r="T413" s="243"/>
      <c r="AT413" s="244" t="s">
        <v>176</v>
      </c>
      <c r="AU413" s="244" t="s">
        <v>92</v>
      </c>
      <c r="AV413" s="14" t="s">
        <v>92</v>
      </c>
      <c r="AW413" s="14" t="s">
        <v>37</v>
      </c>
      <c r="AX413" s="14" t="s">
        <v>83</v>
      </c>
      <c r="AY413" s="244" t="s">
        <v>156</v>
      </c>
    </row>
    <row r="414" spans="1:65" s="15" customFormat="1" ht="11.25">
      <c r="B414" s="245"/>
      <c r="C414" s="246"/>
      <c r="D414" s="218" t="s">
        <v>176</v>
      </c>
      <c r="E414" s="247" t="s">
        <v>1</v>
      </c>
      <c r="F414" s="248" t="s">
        <v>180</v>
      </c>
      <c r="G414" s="246"/>
      <c r="H414" s="249">
        <v>4.2</v>
      </c>
      <c r="I414" s="250"/>
      <c r="J414" s="246"/>
      <c r="K414" s="246"/>
      <c r="L414" s="251"/>
      <c r="M414" s="252"/>
      <c r="N414" s="253"/>
      <c r="O414" s="253"/>
      <c r="P414" s="253"/>
      <c r="Q414" s="253"/>
      <c r="R414" s="253"/>
      <c r="S414" s="253"/>
      <c r="T414" s="254"/>
      <c r="AT414" s="255" t="s">
        <v>176</v>
      </c>
      <c r="AU414" s="255" t="s">
        <v>92</v>
      </c>
      <c r="AV414" s="15" t="s">
        <v>164</v>
      </c>
      <c r="AW414" s="15" t="s">
        <v>37</v>
      </c>
      <c r="AX414" s="15" t="s">
        <v>21</v>
      </c>
      <c r="AY414" s="255" t="s">
        <v>156</v>
      </c>
    </row>
    <row r="415" spans="1:65" s="2" customFormat="1" ht="21.75" customHeight="1">
      <c r="A415" s="36"/>
      <c r="B415" s="37"/>
      <c r="C415" s="206" t="s">
        <v>475</v>
      </c>
      <c r="D415" s="206" t="s">
        <v>159</v>
      </c>
      <c r="E415" s="207" t="s">
        <v>476</v>
      </c>
      <c r="F415" s="208" t="s">
        <v>477</v>
      </c>
      <c r="G415" s="209" t="s">
        <v>308</v>
      </c>
      <c r="H415" s="210">
        <v>4.2</v>
      </c>
      <c r="I415" s="211"/>
      <c r="J415" s="212">
        <f>ROUND(I415*H415,2)</f>
        <v>0</v>
      </c>
      <c r="K415" s="208" t="s">
        <v>163</v>
      </c>
      <c r="L415" s="39"/>
      <c r="M415" s="213" t="s">
        <v>1</v>
      </c>
      <c r="N415" s="214" t="s">
        <v>48</v>
      </c>
      <c r="O415" s="73"/>
      <c r="P415" s="215">
        <f>O415*H415</f>
        <v>0</v>
      </c>
      <c r="Q415" s="215">
        <v>1.57E-3</v>
      </c>
      <c r="R415" s="215">
        <f>Q415*H415</f>
        <v>6.594E-3</v>
      </c>
      <c r="S415" s="215">
        <v>0</v>
      </c>
      <c r="T415" s="216">
        <f>S415*H415</f>
        <v>0</v>
      </c>
      <c r="U415" s="36"/>
      <c r="V415" s="36"/>
      <c r="W415" s="36"/>
      <c r="X415" s="36"/>
      <c r="Y415" s="36"/>
      <c r="Z415" s="36"/>
      <c r="AA415" s="36"/>
      <c r="AB415" s="36"/>
      <c r="AC415" s="36"/>
      <c r="AD415" s="36"/>
      <c r="AE415" s="36"/>
      <c r="AR415" s="217" t="s">
        <v>360</v>
      </c>
      <c r="AT415" s="217" t="s">
        <v>159</v>
      </c>
      <c r="AU415" s="217" t="s">
        <v>92</v>
      </c>
      <c r="AY415" s="18" t="s">
        <v>156</v>
      </c>
      <c r="BE415" s="112">
        <f>IF(N415="základní",J415,0)</f>
        <v>0</v>
      </c>
      <c r="BF415" s="112">
        <f>IF(N415="snížená",J415,0)</f>
        <v>0</v>
      </c>
      <c r="BG415" s="112">
        <f>IF(N415="zákl. přenesená",J415,0)</f>
        <v>0</v>
      </c>
      <c r="BH415" s="112">
        <f>IF(N415="sníž. přenesená",J415,0)</f>
        <v>0</v>
      </c>
      <c r="BI415" s="112">
        <f>IF(N415="nulová",J415,0)</f>
        <v>0</v>
      </c>
      <c r="BJ415" s="18" t="s">
        <v>21</v>
      </c>
      <c r="BK415" s="112">
        <f>ROUND(I415*H415,2)</f>
        <v>0</v>
      </c>
      <c r="BL415" s="18" t="s">
        <v>360</v>
      </c>
      <c r="BM415" s="217" t="s">
        <v>478</v>
      </c>
    </row>
    <row r="416" spans="1:65" s="2" customFormat="1" ht="11.25">
      <c r="A416" s="36"/>
      <c r="B416" s="37"/>
      <c r="C416" s="38"/>
      <c r="D416" s="218" t="s">
        <v>166</v>
      </c>
      <c r="E416" s="38"/>
      <c r="F416" s="219" t="s">
        <v>479</v>
      </c>
      <c r="G416" s="38"/>
      <c r="H416" s="38"/>
      <c r="I416" s="176"/>
      <c r="J416" s="38"/>
      <c r="K416" s="38"/>
      <c r="L416" s="39"/>
      <c r="M416" s="220"/>
      <c r="N416" s="221"/>
      <c r="O416" s="73"/>
      <c r="P416" s="73"/>
      <c r="Q416" s="73"/>
      <c r="R416" s="73"/>
      <c r="S416" s="73"/>
      <c r="T416" s="74"/>
      <c r="U416" s="36"/>
      <c r="V416" s="36"/>
      <c r="W416" s="36"/>
      <c r="X416" s="36"/>
      <c r="Y416" s="36"/>
      <c r="Z416" s="36"/>
      <c r="AA416" s="36"/>
      <c r="AB416" s="36"/>
      <c r="AC416" s="36"/>
      <c r="AD416" s="36"/>
      <c r="AE416" s="36"/>
      <c r="AT416" s="18" t="s">
        <v>166</v>
      </c>
      <c r="AU416" s="18" t="s">
        <v>92</v>
      </c>
    </row>
    <row r="417" spans="1:65" s="2" customFormat="1" ht="11.25">
      <c r="A417" s="36"/>
      <c r="B417" s="37"/>
      <c r="C417" s="38"/>
      <c r="D417" s="222" t="s">
        <v>168</v>
      </c>
      <c r="E417" s="38"/>
      <c r="F417" s="223" t="s">
        <v>480</v>
      </c>
      <c r="G417" s="38"/>
      <c r="H417" s="38"/>
      <c r="I417" s="176"/>
      <c r="J417" s="38"/>
      <c r="K417" s="38"/>
      <c r="L417" s="39"/>
      <c r="M417" s="220"/>
      <c r="N417" s="221"/>
      <c r="O417" s="73"/>
      <c r="P417" s="73"/>
      <c r="Q417" s="73"/>
      <c r="R417" s="73"/>
      <c r="S417" s="73"/>
      <c r="T417" s="74"/>
      <c r="U417" s="36"/>
      <c r="V417" s="36"/>
      <c r="W417" s="36"/>
      <c r="X417" s="36"/>
      <c r="Y417" s="36"/>
      <c r="Z417" s="36"/>
      <c r="AA417" s="36"/>
      <c r="AB417" s="36"/>
      <c r="AC417" s="36"/>
      <c r="AD417" s="36"/>
      <c r="AE417" s="36"/>
      <c r="AT417" s="18" t="s">
        <v>168</v>
      </c>
      <c r="AU417" s="18" t="s">
        <v>92</v>
      </c>
    </row>
    <row r="418" spans="1:65" s="2" customFormat="1" ht="24.2" customHeight="1">
      <c r="A418" s="36"/>
      <c r="B418" s="37"/>
      <c r="C418" s="206" t="s">
        <v>442</v>
      </c>
      <c r="D418" s="206" t="s">
        <v>159</v>
      </c>
      <c r="E418" s="207" t="s">
        <v>481</v>
      </c>
      <c r="F418" s="208" t="s">
        <v>482</v>
      </c>
      <c r="G418" s="209" t="s">
        <v>455</v>
      </c>
      <c r="H418" s="210"/>
      <c r="I418" s="211"/>
      <c r="J418" s="212">
        <f>ROUND(I418*H418,2)</f>
        <v>0</v>
      </c>
      <c r="K418" s="208" t="s">
        <v>163</v>
      </c>
      <c r="L418" s="39"/>
      <c r="M418" s="213" t="s">
        <v>1</v>
      </c>
      <c r="N418" s="214" t="s">
        <v>48</v>
      </c>
      <c r="O418" s="73"/>
      <c r="P418" s="215">
        <f>O418*H418</f>
        <v>0</v>
      </c>
      <c r="Q418" s="215">
        <v>0</v>
      </c>
      <c r="R418" s="215">
        <f>Q418*H418</f>
        <v>0</v>
      </c>
      <c r="S418" s="215">
        <v>0</v>
      </c>
      <c r="T418" s="216">
        <f>S418*H418</f>
        <v>0</v>
      </c>
      <c r="U418" s="36"/>
      <c r="V418" s="36"/>
      <c r="W418" s="36"/>
      <c r="X418" s="36"/>
      <c r="Y418" s="36"/>
      <c r="Z418" s="36"/>
      <c r="AA418" s="36"/>
      <c r="AB418" s="36"/>
      <c r="AC418" s="36"/>
      <c r="AD418" s="36"/>
      <c r="AE418" s="36"/>
      <c r="AR418" s="217" t="s">
        <v>360</v>
      </c>
      <c r="AT418" s="217" t="s">
        <v>159</v>
      </c>
      <c r="AU418" s="217" t="s">
        <v>92</v>
      </c>
      <c r="AY418" s="18" t="s">
        <v>156</v>
      </c>
      <c r="BE418" s="112">
        <f>IF(N418="základní",J418,0)</f>
        <v>0</v>
      </c>
      <c r="BF418" s="112">
        <f>IF(N418="snížená",J418,0)</f>
        <v>0</v>
      </c>
      <c r="BG418" s="112">
        <f>IF(N418="zákl. přenesená",J418,0)</f>
        <v>0</v>
      </c>
      <c r="BH418" s="112">
        <f>IF(N418="sníž. přenesená",J418,0)</f>
        <v>0</v>
      </c>
      <c r="BI418" s="112">
        <f>IF(N418="nulová",J418,0)</f>
        <v>0</v>
      </c>
      <c r="BJ418" s="18" t="s">
        <v>21</v>
      </c>
      <c r="BK418" s="112">
        <f>ROUND(I418*H418,2)</f>
        <v>0</v>
      </c>
      <c r="BL418" s="18" t="s">
        <v>360</v>
      </c>
      <c r="BM418" s="217" t="s">
        <v>483</v>
      </c>
    </row>
    <row r="419" spans="1:65" s="2" customFormat="1" ht="29.25">
      <c r="A419" s="36"/>
      <c r="B419" s="37"/>
      <c r="C419" s="38"/>
      <c r="D419" s="218" t="s">
        <v>166</v>
      </c>
      <c r="E419" s="38"/>
      <c r="F419" s="219" t="s">
        <v>484</v>
      </c>
      <c r="G419" s="38"/>
      <c r="H419" s="38"/>
      <c r="I419" s="176"/>
      <c r="J419" s="38"/>
      <c r="K419" s="38"/>
      <c r="L419" s="39"/>
      <c r="M419" s="220"/>
      <c r="N419" s="221"/>
      <c r="O419" s="73"/>
      <c r="P419" s="73"/>
      <c r="Q419" s="73"/>
      <c r="R419" s="73"/>
      <c r="S419" s="73"/>
      <c r="T419" s="74"/>
      <c r="U419" s="36"/>
      <c r="V419" s="36"/>
      <c r="W419" s="36"/>
      <c r="X419" s="36"/>
      <c r="Y419" s="36"/>
      <c r="Z419" s="36"/>
      <c r="AA419" s="36"/>
      <c r="AB419" s="36"/>
      <c r="AC419" s="36"/>
      <c r="AD419" s="36"/>
      <c r="AE419" s="36"/>
      <c r="AT419" s="18" t="s">
        <v>166</v>
      </c>
      <c r="AU419" s="18" t="s">
        <v>92</v>
      </c>
    </row>
    <row r="420" spans="1:65" s="2" customFormat="1" ht="11.25">
      <c r="A420" s="36"/>
      <c r="B420" s="37"/>
      <c r="C420" s="38"/>
      <c r="D420" s="222" t="s">
        <v>168</v>
      </c>
      <c r="E420" s="38"/>
      <c r="F420" s="223" t="s">
        <v>485</v>
      </c>
      <c r="G420" s="38"/>
      <c r="H420" s="38"/>
      <c r="I420" s="176"/>
      <c r="J420" s="38"/>
      <c r="K420" s="38"/>
      <c r="L420" s="39"/>
      <c r="M420" s="220"/>
      <c r="N420" s="221"/>
      <c r="O420" s="73"/>
      <c r="P420" s="73"/>
      <c r="Q420" s="73"/>
      <c r="R420" s="73"/>
      <c r="S420" s="73"/>
      <c r="T420" s="74"/>
      <c r="U420" s="36"/>
      <c r="V420" s="36"/>
      <c r="W420" s="36"/>
      <c r="X420" s="36"/>
      <c r="Y420" s="36"/>
      <c r="Z420" s="36"/>
      <c r="AA420" s="36"/>
      <c r="AB420" s="36"/>
      <c r="AC420" s="36"/>
      <c r="AD420" s="36"/>
      <c r="AE420" s="36"/>
      <c r="AT420" s="18" t="s">
        <v>168</v>
      </c>
      <c r="AU420" s="18" t="s">
        <v>92</v>
      </c>
    </row>
    <row r="421" spans="1:65" s="2" customFormat="1" ht="33" customHeight="1">
      <c r="A421" s="36"/>
      <c r="B421" s="37"/>
      <c r="C421" s="206" t="s">
        <v>486</v>
      </c>
      <c r="D421" s="206" t="s">
        <v>159</v>
      </c>
      <c r="E421" s="207" t="s">
        <v>487</v>
      </c>
      <c r="F421" s="208" t="s">
        <v>488</v>
      </c>
      <c r="G421" s="209" t="s">
        <v>455</v>
      </c>
      <c r="H421" s="210"/>
      <c r="I421" s="211"/>
      <c r="J421" s="212">
        <f>ROUND(I421*H421,2)</f>
        <v>0</v>
      </c>
      <c r="K421" s="208" t="s">
        <v>163</v>
      </c>
      <c r="L421" s="39"/>
      <c r="M421" s="213" t="s">
        <v>1</v>
      </c>
      <c r="N421" s="214" t="s">
        <v>48</v>
      </c>
      <c r="O421" s="73"/>
      <c r="P421" s="215">
        <f>O421*H421</f>
        <v>0</v>
      </c>
      <c r="Q421" s="215">
        <v>0</v>
      </c>
      <c r="R421" s="215">
        <f>Q421*H421</f>
        <v>0</v>
      </c>
      <c r="S421" s="215">
        <v>0</v>
      </c>
      <c r="T421" s="216">
        <f>S421*H421</f>
        <v>0</v>
      </c>
      <c r="U421" s="36"/>
      <c r="V421" s="36"/>
      <c r="W421" s="36"/>
      <c r="X421" s="36"/>
      <c r="Y421" s="36"/>
      <c r="Z421" s="36"/>
      <c r="AA421" s="36"/>
      <c r="AB421" s="36"/>
      <c r="AC421" s="36"/>
      <c r="AD421" s="36"/>
      <c r="AE421" s="36"/>
      <c r="AR421" s="217" t="s">
        <v>360</v>
      </c>
      <c r="AT421" s="217" t="s">
        <v>159</v>
      </c>
      <c r="AU421" s="217" t="s">
        <v>92</v>
      </c>
      <c r="AY421" s="18" t="s">
        <v>156</v>
      </c>
      <c r="BE421" s="112">
        <f>IF(N421="základní",J421,0)</f>
        <v>0</v>
      </c>
      <c r="BF421" s="112">
        <f>IF(N421="snížená",J421,0)</f>
        <v>0</v>
      </c>
      <c r="BG421" s="112">
        <f>IF(N421="zákl. přenesená",J421,0)</f>
        <v>0</v>
      </c>
      <c r="BH421" s="112">
        <f>IF(N421="sníž. přenesená",J421,0)</f>
        <v>0</v>
      </c>
      <c r="BI421" s="112">
        <f>IF(N421="nulová",J421,0)</f>
        <v>0</v>
      </c>
      <c r="BJ421" s="18" t="s">
        <v>21</v>
      </c>
      <c r="BK421" s="112">
        <f>ROUND(I421*H421,2)</f>
        <v>0</v>
      </c>
      <c r="BL421" s="18" t="s">
        <v>360</v>
      </c>
      <c r="BM421" s="217" t="s">
        <v>489</v>
      </c>
    </row>
    <row r="422" spans="1:65" s="2" customFormat="1" ht="39">
      <c r="A422" s="36"/>
      <c r="B422" s="37"/>
      <c r="C422" s="38"/>
      <c r="D422" s="218" t="s">
        <v>166</v>
      </c>
      <c r="E422" s="38"/>
      <c r="F422" s="219" t="s">
        <v>490</v>
      </c>
      <c r="G422" s="38"/>
      <c r="H422" s="38"/>
      <c r="I422" s="176"/>
      <c r="J422" s="38"/>
      <c r="K422" s="38"/>
      <c r="L422" s="39"/>
      <c r="M422" s="220"/>
      <c r="N422" s="221"/>
      <c r="O422" s="73"/>
      <c r="P422" s="73"/>
      <c r="Q422" s="73"/>
      <c r="R422" s="73"/>
      <c r="S422" s="73"/>
      <c r="T422" s="74"/>
      <c r="U422" s="36"/>
      <c r="V422" s="36"/>
      <c r="W422" s="36"/>
      <c r="X422" s="36"/>
      <c r="Y422" s="36"/>
      <c r="Z422" s="36"/>
      <c r="AA422" s="36"/>
      <c r="AB422" s="36"/>
      <c r="AC422" s="36"/>
      <c r="AD422" s="36"/>
      <c r="AE422" s="36"/>
      <c r="AT422" s="18" t="s">
        <v>166</v>
      </c>
      <c r="AU422" s="18" t="s">
        <v>92</v>
      </c>
    </row>
    <row r="423" spans="1:65" s="2" customFormat="1" ht="11.25">
      <c r="A423" s="36"/>
      <c r="B423" s="37"/>
      <c r="C423" s="38"/>
      <c r="D423" s="222" t="s">
        <v>168</v>
      </c>
      <c r="E423" s="38"/>
      <c r="F423" s="223" t="s">
        <v>491</v>
      </c>
      <c r="G423" s="38"/>
      <c r="H423" s="38"/>
      <c r="I423" s="176"/>
      <c r="J423" s="38"/>
      <c r="K423" s="38"/>
      <c r="L423" s="39"/>
      <c r="M423" s="220"/>
      <c r="N423" s="221"/>
      <c r="O423" s="73"/>
      <c r="P423" s="73"/>
      <c r="Q423" s="73"/>
      <c r="R423" s="73"/>
      <c r="S423" s="73"/>
      <c r="T423" s="74"/>
      <c r="U423" s="36"/>
      <c r="V423" s="36"/>
      <c r="W423" s="36"/>
      <c r="X423" s="36"/>
      <c r="Y423" s="36"/>
      <c r="Z423" s="36"/>
      <c r="AA423" s="36"/>
      <c r="AB423" s="36"/>
      <c r="AC423" s="36"/>
      <c r="AD423" s="36"/>
      <c r="AE423" s="36"/>
      <c r="AT423" s="18" t="s">
        <v>168</v>
      </c>
      <c r="AU423" s="18" t="s">
        <v>92</v>
      </c>
    </row>
    <row r="424" spans="1:65" s="12" customFormat="1" ht="22.9" customHeight="1">
      <c r="B424" s="190"/>
      <c r="C424" s="191"/>
      <c r="D424" s="192" t="s">
        <v>82</v>
      </c>
      <c r="E424" s="204" t="s">
        <v>492</v>
      </c>
      <c r="F424" s="204" t="s">
        <v>493</v>
      </c>
      <c r="G424" s="191"/>
      <c r="H424" s="191"/>
      <c r="I424" s="194"/>
      <c r="J424" s="205">
        <f>BK424</f>
        <v>0</v>
      </c>
      <c r="K424" s="191"/>
      <c r="L424" s="196"/>
      <c r="M424" s="197"/>
      <c r="N424" s="198"/>
      <c r="O424" s="198"/>
      <c r="P424" s="199">
        <f>SUM(P425:P436)</f>
        <v>0</v>
      </c>
      <c r="Q424" s="198"/>
      <c r="R424" s="199">
        <f>SUM(R425:R436)</f>
        <v>1.6799999999999999E-3</v>
      </c>
      <c r="S424" s="198"/>
      <c r="T424" s="200">
        <f>SUM(T425:T436)</f>
        <v>2.76E-2</v>
      </c>
      <c r="AR424" s="201" t="s">
        <v>92</v>
      </c>
      <c r="AT424" s="202" t="s">
        <v>82</v>
      </c>
      <c r="AU424" s="202" t="s">
        <v>21</v>
      </c>
      <c r="AY424" s="201" t="s">
        <v>156</v>
      </c>
      <c r="BK424" s="203">
        <f>SUM(BK425:BK436)</f>
        <v>0</v>
      </c>
    </row>
    <row r="425" spans="1:65" s="2" customFormat="1" ht="24.2" customHeight="1">
      <c r="A425" s="36"/>
      <c r="B425" s="37"/>
      <c r="C425" s="206" t="s">
        <v>494</v>
      </c>
      <c r="D425" s="206" t="s">
        <v>159</v>
      </c>
      <c r="E425" s="207" t="s">
        <v>495</v>
      </c>
      <c r="F425" s="208" t="s">
        <v>496</v>
      </c>
      <c r="G425" s="209" t="s">
        <v>497</v>
      </c>
      <c r="H425" s="210">
        <v>3</v>
      </c>
      <c r="I425" s="211"/>
      <c r="J425" s="212">
        <f>ROUND(I425*H425,2)</f>
        <v>0</v>
      </c>
      <c r="K425" s="208" t="s">
        <v>163</v>
      </c>
      <c r="L425" s="39"/>
      <c r="M425" s="213" t="s">
        <v>1</v>
      </c>
      <c r="N425" s="214" t="s">
        <v>48</v>
      </c>
      <c r="O425" s="73"/>
      <c r="P425" s="215">
        <f>O425*H425</f>
        <v>0</v>
      </c>
      <c r="Q425" s="215">
        <v>0</v>
      </c>
      <c r="R425" s="215">
        <f>Q425*H425</f>
        <v>0</v>
      </c>
      <c r="S425" s="215">
        <v>9.1999999999999998E-3</v>
      </c>
      <c r="T425" s="216">
        <f>S425*H425</f>
        <v>2.76E-2</v>
      </c>
      <c r="U425" s="36"/>
      <c r="V425" s="36"/>
      <c r="W425" s="36"/>
      <c r="X425" s="36"/>
      <c r="Y425" s="36"/>
      <c r="Z425" s="36"/>
      <c r="AA425" s="36"/>
      <c r="AB425" s="36"/>
      <c r="AC425" s="36"/>
      <c r="AD425" s="36"/>
      <c r="AE425" s="36"/>
      <c r="AR425" s="217" t="s">
        <v>360</v>
      </c>
      <c r="AT425" s="217" t="s">
        <v>159</v>
      </c>
      <c r="AU425" s="217" t="s">
        <v>92</v>
      </c>
      <c r="AY425" s="18" t="s">
        <v>156</v>
      </c>
      <c r="BE425" s="112">
        <f>IF(N425="základní",J425,0)</f>
        <v>0</v>
      </c>
      <c r="BF425" s="112">
        <f>IF(N425="snížená",J425,0)</f>
        <v>0</v>
      </c>
      <c r="BG425" s="112">
        <f>IF(N425="zákl. přenesená",J425,0)</f>
        <v>0</v>
      </c>
      <c r="BH425" s="112">
        <f>IF(N425="sníž. přenesená",J425,0)</f>
        <v>0</v>
      </c>
      <c r="BI425" s="112">
        <f>IF(N425="nulová",J425,0)</f>
        <v>0</v>
      </c>
      <c r="BJ425" s="18" t="s">
        <v>21</v>
      </c>
      <c r="BK425" s="112">
        <f>ROUND(I425*H425,2)</f>
        <v>0</v>
      </c>
      <c r="BL425" s="18" t="s">
        <v>360</v>
      </c>
      <c r="BM425" s="217" t="s">
        <v>498</v>
      </c>
    </row>
    <row r="426" spans="1:65" s="2" customFormat="1" ht="19.5">
      <c r="A426" s="36"/>
      <c r="B426" s="37"/>
      <c r="C426" s="38"/>
      <c r="D426" s="218" t="s">
        <v>166</v>
      </c>
      <c r="E426" s="38"/>
      <c r="F426" s="219" t="s">
        <v>499</v>
      </c>
      <c r="G426" s="38"/>
      <c r="H426" s="38"/>
      <c r="I426" s="176"/>
      <c r="J426" s="38"/>
      <c r="K426" s="38"/>
      <c r="L426" s="39"/>
      <c r="M426" s="220"/>
      <c r="N426" s="221"/>
      <c r="O426" s="73"/>
      <c r="P426" s="73"/>
      <c r="Q426" s="73"/>
      <c r="R426" s="73"/>
      <c r="S426" s="73"/>
      <c r="T426" s="74"/>
      <c r="U426" s="36"/>
      <c r="V426" s="36"/>
      <c r="W426" s="36"/>
      <c r="X426" s="36"/>
      <c r="Y426" s="36"/>
      <c r="Z426" s="36"/>
      <c r="AA426" s="36"/>
      <c r="AB426" s="36"/>
      <c r="AC426" s="36"/>
      <c r="AD426" s="36"/>
      <c r="AE426" s="36"/>
      <c r="AT426" s="18" t="s">
        <v>166</v>
      </c>
      <c r="AU426" s="18" t="s">
        <v>92</v>
      </c>
    </row>
    <row r="427" spans="1:65" s="2" customFormat="1" ht="11.25">
      <c r="A427" s="36"/>
      <c r="B427" s="37"/>
      <c r="C427" s="38"/>
      <c r="D427" s="222" t="s">
        <v>168</v>
      </c>
      <c r="E427" s="38"/>
      <c r="F427" s="223" t="s">
        <v>500</v>
      </c>
      <c r="G427" s="38"/>
      <c r="H427" s="38"/>
      <c r="I427" s="176"/>
      <c r="J427" s="38"/>
      <c r="K427" s="38"/>
      <c r="L427" s="39"/>
      <c r="M427" s="220"/>
      <c r="N427" s="221"/>
      <c r="O427" s="73"/>
      <c r="P427" s="73"/>
      <c r="Q427" s="73"/>
      <c r="R427" s="73"/>
      <c r="S427" s="73"/>
      <c r="T427" s="74"/>
      <c r="U427" s="36"/>
      <c r="V427" s="36"/>
      <c r="W427" s="36"/>
      <c r="X427" s="36"/>
      <c r="Y427" s="36"/>
      <c r="Z427" s="36"/>
      <c r="AA427" s="36"/>
      <c r="AB427" s="36"/>
      <c r="AC427" s="36"/>
      <c r="AD427" s="36"/>
      <c r="AE427" s="36"/>
      <c r="AT427" s="18" t="s">
        <v>168</v>
      </c>
      <c r="AU427" s="18" t="s">
        <v>92</v>
      </c>
    </row>
    <row r="428" spans="1:65" s="2" customFormat="1" ht="21.75" customHeight="1">
      <c r="A428" s="36"/>
      <c r="B428" s="37"/>
      <c r="C428" s="206" t="s">
        <v>501</v>
      </c>
      <c r="D428" s="206" t="s">
        <v>159</v>
      </c>
      <c r="E428" s="207" t="s">
        <v>502</v>
      </c>
      <c r="F428" s="208" t="s">
        <v>503</v>
      </c>
      <c r="G428" s="209" t="s">
        <v>497</v>
      </c>
      <c r="H428" s="210">
        <v>3</v>
      </c>
      <c r="I428" s="211"/>
      <c r="J428" s="212">
        <f>ROUND(I428*H428,2)</f>
        <v>0</v>
      </c>
      <c r="K428" s="208" t="s">
        <v>163</v>
      </c>
      <c r="L428" s="39"/>
      <c r="M428" s="213" t="s">
        <v>1</v>
      </c>
      <c r="N428" s="214" t="s">
        <v>48</v>
      </c>
      <c r="O428" s="73"/>
      <c r="P428" s="215">
        <f>O428*H428</f>
        <v>0</v>
      </c>
      <c r="Q428" s="215">
        <v>5.5999999999999995E-4</v>
      </c>
      <c r="R428" s="215">
        <f>Q428*H428</f>
        <v>1.6799999999999999E-3</v>
      </c>
      <c r="S428" s="215">
        <v>0</v>
      </c>
      <c r="T428" s="216">
        <f>S428*H428</f>
        <v>0</v>
      </c>
      <c r="U428" s="36"/>
      <c r="V428" s="36"/>
      <c r="W428" s="36"/>
      <c r="X428" s="36"/>
      <c r="Y428" s="36"/>
      <c r="Z428" s="36"/>
      <c r="AA428" s="36"/>
      <c r="AB428" s="36"/>
      <c r="AC428" s="36"/>
      <c r="AD428" s="36"/>
      <c r="AE428" s="36"/>
      <c r="AR428" s="217" t="s">
        <v>360</v>
      </c>
      <c r="AT428" s="217" t="s">
        <v>159</v>
      </c>
      <c r="AU428" s="217" t="s">
        <v>92</v>
      </c>
      <c r="AY428" s="18" t="s">
        <v>156</v>
      </c>
      <c r="BE428" s="112">
        <f>IF(N428="základní",J428,0)</f>
        <v>0</v>
      </c>
      <c r="BF428" s="112">
        <f>IF(N428="snížená",J428,0)</f>
        <v>0</v>
      </c>
      <c r="BG428" s="112">
        <f>IF(N428="zákl. přenesená",J428,0)</f>
        <v>0</v>
      </c>
      <c r="BH428" s="112">
        <f>IF(N428="sníž. přenesená",J428,0)</f>
        <v>0</v>
      </c>
      <c r="BI428" s="112">
        <f>IF(N428="nulová",J428,0)</f>
        <v>0</v>
      </c>
      <c r="BJ428" s="18" t="s">
        <v>21</v>
      </c>
      <c r="BK428" s="112">
        <f>ROUND(I428*H428,2)</f>
        <v>0</v>
      </c>
      <c r="BL428" s="18" t="s">
        <v>360</v>
      </c>
      <c r="BM428" s="217" t="s">
        <v>504</v>
      </c>
    </row>
    <row r="429" spans="1:65" s="2" customFormat="1" ht="11.25">
      <c r="A429" s="36"/>
      <c r="B429" s="37"/>
      <c r="C429" s="38"/>
      <c r="D429" s="218" t="s">
        <v>166</v>
      </c>
      <c r="E429" s="38"/>
      <c r="F429" s="219" t="s">
        <v>505</v>
      </c>
      <c r="G429" s="38"/>
      <c r="H429" s="38"/>
      <c r="I429" s="176"/>
      <c r="J429" s="38"/>
      <c r="K429" s="38"/>
      <c r="L429" s="39"/>
      <c r="M429" s="220"/>
      <c r="N429" s="221"/>
      <c r="O429" s="73"/>
      <c r="P429" s="73"/>
      <c r="Q429" s="73"/>
      <c r="R429" s="73"/>
      <c r="S429" s="73"/>
      <c r="T429" s="74"/>
      <c r="U429" s="36"/>
      <c r="V429" s="36"/>
      <c r="W429" s="36"/>
      <c r="X429" s="36"/>
      <c r="Y429" s="36"/>
      <c r="Z429" s="36"/>
      <c r="AA429" s="36"/>
      <c r="AB429" s="36"/>
      <c r="AC429" s="36"/>
      <c r="AD429" s="36"/>
      <c r="AE429" s="36"/>
      <c r="AT429" s="18" t="s">
        <v>166</v>
      </c>
      <c r="AU429" s="18" t="s">
        <v>92</v>
      </c>
    </row>
    <row r="430" spans="1:65" s="2" customFormat="1" ht="11.25">
      <c r="A430" s="36"/>
      <c r="B430" s="37"/>
      <c r="C430" s="38"/>
      <c r="D430" s="222" t="s">
        <v>168</v>
      </c>
      <c r="E430" s="38"/>
      <c r="F430" s="223" t="s">
        <v>506</v>
      </c>
      <c r="G430" s="38"/>
      <c r="H430" s="38"/>
      <c r="I430" s="176"/>
      <c r="J430" s="38"/>
      <c r="K430" s="38"/>
      <c r="L430" s="39"/>
      <c r="M430" s="220"/>
      <c r="N430" s="221"/>
      <c r="O430" s="73"/>
      <c r="P430" s="73"/>
      <c r="Q430" s="73"/>
      <c r="R430" s="73"/>
      <c r="S430" s="73"/>
      <c r="T430" s="74"/>
      <c r="U430" s="36"/>
      <c r="V430" s="36"/>
      <c r="W430" s="36"/>
      <c r="X430" s="36"/>
      <c r="Y430" s="36"/>
      <c r="Z430" s="36"/>
      <c r="AA430" s="36"/>
      <c r="AB430" s="36"/>
      <c r="AC430" s="36"/>
      <c r="AD430" s="36"/>
      <c r="AE430" s="36"/>
      <c r="AT430" s="18" t="s">
        <v>168</v>
      </c>
      <c r="AU430" s="18" t="s">
        <v>92</v>
      </c>
    </row>
    <row r="431" spans="1:65" s="2" customFormat="1" ht="24.2" customHeight="1">
      <c r="A431" s="36"/>
      <c r="B431" s="37"/>
      <c r="C431" s="206" t="s">
        <v>507</v>
      </c>
      <c r="D431" s="206" t="s">
        <v>159</v>
      </c>
      <c r="E431" s="207" t="s">
        <v>508</v>
      </c>
      <c r="F431" s="208" t="s">
        <v>509</v>
      </c>
      <c r="G431" s="209" t="s">
        <v>455</v>
      </c>
      <c r="H431" s="210"/>
      <c r="I431" s="211"/>
      <c r="J431" s="212">
        <f>ROUND(I431*H431,2)</f>
        <v>0</v>
      </c>
      <c r="K431" s="208" t="s">
        <v>163</v>
      </c>
      <c r="L431" s="39"/>
      <c r="M431" s="213" t="s">
        <v>1</v>
      </c>
      <c r="N431" s="214" t="s">
        <v>48</v>
      </c>
      <c r="O431" s="73"/>
      <c r="P431" s="215">
        <f>O431*H431</f>
        <v>0</v>
      </c>
      <c r="Q431" s="215">
        <v>0</v>
      </c>
      <c r="R431" s="215">
        <f>Q431*H431</f>
        <v>0</v>
      </c>
      <c r="S431" s="215">
        <v>0</v>
      </c>
      <c r="T431" s="216">
        <f>S431*H431</f>
        <v>0</v>
      </c>
      <c r="U431" s="36"/>
      <c r="V431" s="36"/>
      <c r="W431" s="36"/>
      <c r="X431" s="36"/>
      <c r="Y431" s="36"/>
      <c r="Z431" s="36"/>
      <c r="AA431" s="36"/>
      <c r="AB431" s="36"/>
      <c r="AC431" s="36"/>
      <c r="AD431" s="36"/>
      <c r="AE431" s="36"/>
      <c r="AR431" s="217" t="s">
        <v>360</v>
      </c>
      <c r="AT431" s="217" t="s">
        <v>159</v>
      </c>
      <c r="AU431" s="217" t="s">
        <v>92</v>
      </c>
      <c r="AY431" s="18" t="s">
        <v>156</v>
      </c>
      <c r="BE431" s="112">
        <f>IF(N431="základní",J431,0)</f>
        <v>0</v>
      </c>
      <c r="BF431" s="112">
        <f>IF(N431="snížená",J431,0)</f>
        <v>0</v>
      </c>
      <c r="BG431" s="112">
        <f>IF(N431="zákl. přenesená",J431,0)</f>
        <v>0</v>
      </c>
      <c r="BH431" s="112">
        <f>IF(N431="sníž. přenesená",J431,0)</f>
        <v>0</v>
      </c>
      <c r="BI431" s="112">
        <f>IF(N431="nulová",J431,0)</f>
        <v>0</v>
      </c>
      <c r="BJ431" s="18" t="s">
        <v>21</v>
      </c>
      <c r="BK431" s="112">
        <f>ROUND(I431*H431,2)</f>
        <v>0</v>
      </c>
      <c r="BL431" s="18" t="s">
        <v>360</v>
      </c>
      <c r="BM431" s="217" t="s">
        <v>510</v>
      </c>
    </row>
    <row r="432" spans="1:65" s="2" customFormat="1" ht="29.25">
      <c r="A432" s="36"/>
      <c r="B432" s="37"/>
      <c r="C432" s="38"/>
      <c r="D432" s="218" t="s">
        <v>166</v>
      </c>
      <c r="E432" s="38"/>
      <c r="F432" s="219" t="s">
        <v>511</v>
      </c>
      <c r="G432" s="38"/>
      <c r="H432" s="38"/>
      <c r="I432" s="176"/>
      <c r="J432" s="38"/>
      <c r="K432" s="38"/>
      <c r="L432" s="39"/>
      <c r="M432" s="220"/>
      <c r="N432" s="221"/>
      <c r="O432" s="73"/>
      <c r="P432" s="73"/>
      <c r="Q432" s="73"/>
      <c r="R432" s="73"/>
      <c r="S432" s="73"/>
      <c r="T432" s="74"/>
      <c r="U432" s="36"/>
      <c r="V432" s="36"/>
      <c r="W432" s="36"/>
      <c r="X432" s="36"/>
      <c r="Y432" s="36"/>
      <c r="Z432" s="36"/>
      <c r="AA432" s="36"/>
      <c r="AB432" s="36"/>
      <c r="AC432" s="36"/>
      <c r="AD432" s="36"/>
      <c r="AE432" s="36"/>
      <c r="AT432" s="18" t="s">
        <v>166</v>
      </c>
      <c r="AU432" s="18" t="s">
        <v>92</v>
      </c>
    </row>
    <row r="433" spans="1:65" s="2" customFormat="1" ht="11.25">
      <c r="A433" s="36"/>
      <c r="B433" s="37"/>
      <c r="C433" s="38"/>
      <c r="D433" s="222" t="s">
        <v>168</v>
      </c>
      <c r="E433" s="38"/>
      <c r="F433" s="223" t="s">
        <v>512</v>
      </c>
      <c r="G433" s="38"/>
      <c r="H433" s="38"/>
      <c r="I433" s="176"/>
      <c r="J433" s="38"/>
      <c r="K433" s="38"/>
      <c r="L433" s="39"/>
      <c r="M433" s="220"/>
      <c r="N433" s="221"/>
      <c r="O433" s="73"/>
      <c r="P433" s="73"/>
      <c r="Q433" s="73"/>
      <c r="R433" s="73"/>
      <c r="S433" s="73"/>
      <c r="T433" s="74"/>
      <c r="U433" s="36"/>
      <c r="V433" s="36"/>
      <c r="W433" s="36"/>
      <c r="X433" s="36"/>
      <c r="Y433" s="36"/>
      <c r="Z433" s="36"/>
      <c r="AA433" s="36"/>
      <c r="AB433" s="36"/>
      <c r="AC433" s="36"/>
      <c r="AD433" s="36"/>
      <c r="AE433" s="36"/>
      <c r="AT433" s="18" t="s">
        <v>168</v>
      </c>
      <c r="AU433" s="18" t="s">
        <v>92</v>
      </c>
    </row>
    <row r="434" spans="1:65" s="2" customFormat="1" ht="33" customHeight="1">
      <c r="A434" s="36"/>
      <c r="B434" s="37"/>
      <c r="C434" s="206" t="s">
        <v>513</v>
      </c>
      <c r="D434" s="206" t="s">
        <v>159</v>
      </c>
      <c r="E434" s="207" t="s">
        <v>514</v>
      </c>
      <c r="F434" s="208" t="s">
        <v>515</v>
      </c>
      <c r="G434" s="209" t="s">
        <v>455</v>
      </c>
      <c r="H434" s="210"/>
      <c r="I434" s="211"/>
      <c r="J434" s="212">
        <f>ROUND(I434*H434,2)</f>
        <v>0</v>
      </c>
      <c r="K434" s="208" t="s">
        <v>163</v>
      </c>
      <c r="L434" s="39"/>
      <c r="M434" s="213" t="s">
        <v>1</v>
      </c>
      <c r="N434" s="214" t="s">
        <v>48</v>
      </c>
      <c r="O434" s="73"/>
      <c r="P434" s="215">
        <f>O434*H434</f>
        <v>0</v>
      </c>
      <c r="Q434" s="215">
        <v>0</v>
      </c>
      <c r="R434" s="215">
        <f>Q434*H434</f>
        <v>0</v>
      </c>
      <c r="S434" s="215">
        <v>0</v>
      </c>
      <c r="T434" s="216">
        <f>S434*H434</f>
        <v>0</v>
      </c>
      <c r="U434" s="36"/>
      <c r="V434" s="36"/>
      <c r="W434" s="36"/>
      <c r="X434" s="36"/>
      <c r="Y434" s="36"/>
      <c r="Z434" s="36"/>
      <c r="AA434" s="36"/>
      <c r="AB434" s="36"/>
      <c r="AC434" s="36"/>
      <c r="AD434" s="36"/>
      <c r="AE434" s="36"/>
      <c r="AR434" s="217" t="s">
        <v>360</v>
      </c>
      <c r="AT434" s="217" t="s">
        <v>159</v>
      </c>
      <c r="AU434" s="217" t="s">
        <v>92</v>
      </c>
      <c r="AY434" s="18" t="s">
        <v>156</v>
      </c>
      <c r="BE434" s="112">
        <f>IF(N434="základní",J434,0)</f>
        <v>0</v>
      </c>
      <c r="BF434" s="112">
        <f>IF(N434="snížená",J434,0)</f>
        <v>0</v>
      </c>
      <c r="BG434" s="112">
        <f>IF(N434="zákl. přenesená",J434,0)</f>
        <v>0</v>
      </c>
      <c r="BH434" s="112">
        <f>IF(N434="sníž. přenesená",J434,0)</f>
        <v>0</v>
      </c>
      <c r="BI434" s="112">
        <f>IF(N434="nulová",J434,0)</f>
        <v>0</v>
      </c>
      <c r="BJ434" s="18" t="s">
        <v>21</v>
      </c>
      <c r="BK434" s="112">
        <f>ROUND(I434*H434,2)</f>
        <v>0</v>
      </c>
      <c r="BL434" s="18" t="s">
        <v>360</v>
      </c>
      <c r="BM434" s="217" t="s">
        <v>516</v>
      </c>
    </row>
    <row r="435" spans="1:65" s="2" customFormat="1" ht="39">
      <c r="A435" s="36"/>
      <c r="B435" s="37"/>
      <c r="C435" s="38"/>
      <c r="D435" s="218" t="s">
        <v>166</v>
      </c>
      <c r="E435" s="38"/>
      <c r="F435" s="219" t="s">
        <v>517</v>
      </c>
      <c r="G435" s="38"/>
      <c r="H435" s="38"/>
      <c r="I435" s="176"/>
      <c r="J435" s="38"/>
      <c r="K435" s="38"/>
      <c r="L435" s="39"/>
      <c r="M435" s="220"/>
      <c r="N435" s="221"/>
      <c r="O435" s="73"/>
      <c r="P435" s="73"/>
      <c r="Q435" s="73"/>
      <c r="R435" s="73"/>
      <c r="S435" s="73"/>
      <c r="T435" s="74"/>
      <c r="U435" s="36"/>
      <c r="V435" s="36"/>
      <c r="W435" s="36"/>
      <c r="X435" s="36"/>
      <c r="Y435" s="36"/>
      <c r="Z435" s="36"/>
      <c r="AA435" s="36"/>
      <c r="AB435" s="36"/>
      <c r="AC435" s="36"/>
      <c r="AD435" s="36"/>
      <c r="AE435" s="36"/>
      <c r="AT435" s="18" t="s">
        <v>166</v>
      </c>
      <c r="AU435" s="18" t="s">
        <v>92</v>
      </c>
    </row>
    <row r="436" spans="1:65" s="2" customFormat="1" ht="11.25">
      <c r="A436" s="36"/>
      <c r="B436" s="37"/>
      <c r="C436" s="38"/>
      <c r="D436" s="222" t="s">
        <v>168</v>
      </c>
      <c r="E436" s="38"/>
      <c r="F436" s="223" t="s">
        <v>518</v>
      </c>
      <c r="G436" s="38"/>
      <c r="H436" s="38"/>
      <c r="I436" s="176"/>
      <c r="J436" s="38"/>
      <c r="K436" s="38"/>
      <c r="L436" s="39"/>
      <c r="M436" s="220"/>
      <c r="N436" s="221"/>
      <c r="O436" s="73"/>
      <c r="P436" s="73"/>
      <c r="Q436" s="73"/>
      <c r="R436" s="73"/>
      <c r="S436" s="73"/>
      <c r="T436" s="74"/>
      <c r="U436" s="36"/>
      <c r="V436" s="36"/>
      <c r="W436" s="36"/>
      <c r="X436" s="36"/>
      <c r="Y436" s="36"/>
      <c r="Z436" s="36"/>
      <c r="AA436" s="36"/>
      <c r="AB436" s="36"/>
      <c r="AC436" s="36"/>
      <c r="AD436" s="36"/>
      <c r="AE436" s="36"/>
      <c r="AT436" s="18" t="s">
        <v>168</v>
      </c>
      <c r="AU436" s="18" t="s">
        <v>92</v>
      </c>
    </row>
    <row r="437" spans="1:65" s="12" customFormat="1" ht="22.9" customHeight="1">
      <c r="B437" s="190"/>
      <c r="C437" s="191"/>
      <c r="D437" s="192" t="s">
        <v>82</v>
      </c>
      <c r="E437" s="204" t="s">
        <v>519</v>
      </c>
      <c r="F437" s="204" t="s">
        <v>520</v>
      </c>
      <c r="G437" s="191"/>
      <c r="H437" s="191"/>
      <c r="I437" s="194"/>
      <c r="J437" s="205">
        <f>BK437</f>
        <v>0</v>
      </c>
      <c r="K437" s="191"/>
      <c r="L437" s="196"/>
      <c r="M437" s="197"/>
      <c r="N437" s="198"/>
      <c r="O437" s="198"/>
      <c r="P437" s="199">
        <f>SUM(P438:P504)</f>
        <v>0</v>
      </c>
      <c r="Q437" s="198"/>
      <c r="R437" s="199">
        <f>SUM(R438:R504)</f>
        <v>1.7762E-2</v>
      </c>
      <c r="S437" s="198"/>
      <c r="T437" s="200">
        <f>SUM(T438:T504)</f>
        <v>1.4210600000000002</v>
      </c>
      <c r="AR437" s="201" t="s">
        <v>92</v>
      </c>
      <c r="AT437" s="202" t="s">
        <v>82</v>
      </c>
      <c r="AU437" s="202" t="s">
        <v>21</v>
      </c>
      <c r="AY437" s="201" t="s">
        <v>156</v>
      </c>
      <c r="BK437" s="203">
        <f>SUM(BK438:BK504)</f>
        <v>0</v>
      </c>
    </row>
    <row r="438" spans="1:65" s="2" customFormat="1" ht="24.2" customHeight="1">
      <c r="A438" s="36"/>
      <c r="B438" s="37"/>
      <c r="C438" s="206" t="s">
        <v>521</v>
      </c>
      <c r="D438" s="206" t="s">
        <v>159</v>
      </c>
      <c r="E438" s="207" t="s">
        <v>522</v>
      </c>
      <c r="F438" s="208" t="s">
        <v>523</v>
      </c>
      <c r="G438" s="209" t="s">
        <v>162</v>
      </c>
      <c r="H438" s="210">
        <v>42</v>
      </c>
      <c r="I438" s="211"/>
      <c r="J438" s="212">
        <f>ROUND(I438*H438,2)</f>
        <v>0</v>
      </c>
      <c r="K438" s="208" t="s">
        <v>163</v>
      </c>
      <c r="L438" s="39"/>
      <c r="M438" s="213" t="s">
        <v>1</v>
      </c>
      <c r="N438" s="214" t="s">
        <v>48</v>
      </c>
      <c r="O438" s="73"/>
      <c r="P438" s="215">
        <f>O438*H438</f>
        <v>0</v>
      </c>
      <c r="Q438" s="215">
        <v>7.6000000000000004E-5</v>
      </c>
      <c r="R438" s="215">
        <f>Q438*H438</f>
        <v>3.1920000000000004E-3</v>
      </c>
      <c r="S438" s="215">
        <v>2.4930000000000001E-2</v>
      </c>
      <c r="T438" s="216">
        <f>S438*H438</f>
        <v>1.0470600000000001</v>
      </c>
      <c r="U438" s="36"/>
      <c r="V438" s="36"/>
      <c r="W438" s="36"/>
      <c r="X438" s="36"/>
      <c r="Y438" s="36"/>
      <c r="Z438" s="36"/>
      <c r="AA438" s="36"/>
      <c r="AB438" s="36"/>
      <c r="AC438" s="36"/>
      <c r="AD438" s="36"/>
      <c r="AE438" s="36"/>
      <c r="AR438" s="217" t="s">
        <v>360</v>
      </c>
      <c r="AT438" s="217" t="s">
        <v>159</v>
      </c>
      <c r="AU438" s="217" t="s">
        <v>92</v>
      </c>
      <c r="AY438" s="18" t="s">
        <v>156</v>
      </c>
      <c r="BE438" s="112">
        <f>IF(N438="základní",J438,0)</f>
        <v>0</v>
      </c>
      <c r="BF438" s="112">
        <f>IF(N438="snížená",J438,0)</f>
        <v>0</v>
      </c>
      <c r="BG438" s="112">
        <f>IF(N438="zákl. přenesená",J438,0)</f>
        <v>0</v>
      </c>
      <c r="BH438" s="112">
        <f>IF(N438="sníž. přenesená",J438,0)</f>
        <v>0</v>
      </c>
      <c r="BI438" s="112">
        <f>IF(N438="nulová",J438,0)</f>
        <v>0</v>
      </c>
      <c r="BJ438" s="18" t="s">
        <v>21</v>
      </c>
      <c r="BK438" s="112">
        <f>ROUND(I438*H438,2)</f>
        <v>0</v>
      </c>
      <c r="BL438" s="18" t="s">
        <v>360</v>
      </c>
      <c r="BM438" s="217" t="s">
        <v>524</v>
      </c>
    </row>
    <row r="439" spans="1:65" s="2" customFormat="1" ht="19.5">
      <c r="A439" s="36"/>
      <c r="B439" s="37"/>
      <c r="C439" s="38"/>
      <c r="D439" s="218" t="s">
        <v>166</v>
      </c>
      <c r="E439" s="38"/>
      <c r="F439" s="219" t="s">
        <v>525</v>
      </c>
      <c r="G439" s="38"/>
      <c r="H439" s="38"/>
      <c r="I439" s="176"/>
      <c r="J439" s="38"/>
      <c r="K439" s="38"/>
      <c r="L439" s="39"/>
      <c r="M439" s="220"/>
      <c r="N439" s="221"/>
      <c r="O439" s="73"/>
      <c r="P439" s="73"/>
      <c r="Q439" s="73"/>
      <c r="R439" s="73"/>
      <c r="S439" s="73"/>
      <c r="T439" s="74"/>
      <c r="U439" s="36"/>
      <c r="V439" s="36"/>
      <c r="W439" s="36"/>
      <c r="X439" s="36"/>
      <c r="Y439" s="36"/>
      <c r="Z439" s="36"/>
      <c r="AA439" s="36"/>
      <c r="AB439" s="36"/>
      <c r="AC439" s="36"/>
      <c r="AD439" s="36"/>
      <c r="AE439" s="36"/>
      <c r="AT439" s="18" t="s">
        <v>166</v>
      </c>
      <c r="AU439" s="18" t="s">
        <v>92</v>
      </c>
    </row>
    <row r="440" spans="1:65" s="2" customFormat="1" ht="11.25">
      <c r="A440" s="36"/>
      <c r="B440" s="37"/>
      <c r="C440" s="38"/>
      <c r="D440" s="222" t="s">
        <v>168</v>
      </c>
      <c r="E440" s="38"/>
      <c r="F440" s="223" t="s">
        <v>526</v>
      </c>
      <c r="G440" s="38"/>
      <c r="H440" s="38"/>
      <c r="I440" s="176"/>
      <c r="J440" s="38"/>
      <c r="K440" s="38"/>
      <c r="L440" s="39"/>
      <c r="M440" s="220"/>
      <c r="N440" s="221"/>
      <c r="O440" s="73"/>
      <c r="P440" s="73"/>
      <c r="Q440" s="73"/>
      <c r="R440" s="73"/>
      <c r="S440" s="73"/>
      <c r="T440" s="74"/>
      <c r="U440" s="36"/>
      <c r="V440" s="36"/>
      <c r="W440" s="36"/>
      <c r="X440" s="36"/>
      <c r="Y440" s="36"/>
      <c r="Z440" s="36"/>
      <c r="AA440" s="36"/>
      <c r="AB440" s="36"/>
      <c r="AC440" s="36"/>
      <c r="AD440" s="36"/>
      <c r="AE440" s="36"/>
      <c r="AT440" s="18" t="s">
        <v>168</v>
      </c>
      <c r="AU440" s="18" t="s">
        <v>92</v>
      </c>
    </row>
    <row r="441" spans="1:65" s="2" customFormat="1" ht="24.2" customHeight="1">
      <c r="A441" s="36"/>
      <c r="B441" s="37"/>
      <c r="C441" s="206" t="s">
        <v>527</v>
      </c>
      <c r="D441" s="206" t="s">
        <v>159</v>
      </c>
      <c r="E441" s="207" t="s">
        <v>528</v>
      </c>
      <c r="F441" s="208" t="s">
        <v>529</v>
      </c>
      <c r="G441" s="209" t="s">
        <v>162</v>
      </c>
      <c r="H441" s="210">
        <v>8</v>
      </c>
      <c r="I441" s="211"/>
      <c r="J441" s="212">
        <f>ROUND(I441*H441,2)</f>
        <v>0</v>
      </c>
      <c r="K441" s="208" t="s">
        <v>163</v>
      </c>
      <c r="L441" s="39"/>
      <c r="M441" s="213" t="s">
        <v>1</v>
      </c>
      <c r="N441" s="214" t="s">
        <v>48</v>
      </c>
      <c r="O441" s="73"/>
      <c r="P441" s="215">
        <f>O441*H441</f>
        <v>0</v>
      </c>
      <c r="Q441" s="215">
        <v>8.0000000000000007E-5</v>
      </c>
      <c r="R441" s="215">
        <f>Q441*H441</f>
        <v>6.4000000000000005E-4</v>
      </c>
      <c r="S441" s="215">
        <v>4.675E-2</v>
      </c>
      <c r="T441" s="216">
        <f>S441*H441</f>
        <v>0.374</v>
      </c>
      <c r="U441" s="36"/>
      <c r="V441" s="36"/>
      <c r="W441" s="36"/>
      <c r="X441" s="36"/>
      <c r="Y441" s="36"/>
      <c r="Z441" s="36"/>
      <c r="AA441" s="36"/>
      <c r="AB441" s="36"/>
      <c r="AC441" s="36"/>
      <c r="AD441" s="36"/>
      <c r="AE441" s="36"/>
      <c r="AR441" s="217" t="s">
        <v>360</v>
      </c>
      <c r="AT441" s="217" t="s">
        <v>159</v>
      </c>
      <c r="AU441" s="217" t="s">
        <v>92</v>
      </c>
      <c r="AY441" s="18" t="s">
        <v>156</v>
      </c>
      <c r="BE441" s="112">
        <f>IF(N441="základní",J441,0)</f>
        <v>0</v>
      </c>
      <c r="BF441" s="112">
        <f>IF(N441="snížená",J441,0)</f>
        <v>0</v>
      </c>
      <c r="BG441" s="112">
        <f>IF(N441="zákl. přenesená",J441,0)</f>
        <v>0</v>
      </c>
      <c r="BH441" s="112">
        <f>IF(N441="sníž. přenesená",J441,0)</f>
        <v>0</v>
      </c>
      <c r="BI441" s="112">
        <f>IF(N441="nulová",J441,0)</f>
        <v>0</v>
      </c>
      <c r="BJ441" s="18" t="s">
        <v>21</v>
      </c>
      <c r="BK441" s="112">
        <f>ROUND(I441*H441,2)</f>
        <v>0</v>
      </c>
      <c r="BL441" s="18" t="s">
        <v>360</v>
      </c>
      <c r="BM441" s="217" t="s">
        <v>530</v>
      </c>
    </row>
    <row r="442" spans="1:65" s="2" customFormat="1" ht="19.5">
      <c r="A442" s="36"/>
      <c r="B442" s="37"/>
      <c r="C442" s="38"/>
      <c r="D442" s="218" t="s">
        <v>166</v>
      </c>
      <c r="E442" s="38"/>
      <c r="F442" s="219" t="s">
        <v>531</v>
      </c>
      <c r="G442" s="38"/>
      <c r="H442" s="38"/>
      <c r="I442" s="176"/>
      <c r="J442" s="38"/>
      <c r="K442" s="38"/>
      <c r="L442" s="39"/>
      <c r="M442" s="220"/>
      <c r="N442" s="221"/>
      <c r="O442" s="73"/>
      <c r="P442" s="73"/>
      <c r="Q442" s="73"/>
      <c r="R442" s="73"/>
      <c r="S442" s="73"/>
      <c r="T442" s="74"/>
      <c r="U442" s="36"/>
      <c r="V442" s="36"/>
      <c r="W442" s="36"/>
      <c r="X442" s="36"/>
      <c r="Y442" s="36"/>
      <c r="Z442" s="36"/>
      <c r="AA442" s="36"/>
      <c r="AB442" s="36"/>
      <c r="AC442" s="36"/>
      <c r="AD442" s="36"/>
      <c r="AE442" s="36"/>
      <c r="AT442" s="18" t="s">
        <v>166</v>
      </c>
      <c r="AU442" s="18" t="s">
        <v>92</v>
      </c>
    </row>
    <row r="443" spans="1:65" s="2" customFormat="1" ht="11.25">
      <c r="A443" s="36"/>
      <c r="B443" s="37"/>
      <c r="C443" s="38"/>
      <c r="D443" s="222" t="s">
        <v>168</v>
      </c>
      <c r="E443" s="38"/>
      <c r="F443" s="223" t="s">
        <v>532</v>
      </c>
      <c r="G443" s="38"/>
      <c r="H443" s="38"/>
      <c r="I443" s="176"/>
      <c r="J443" s="38"/>
      <c r="K443" s="38"/>
      <c r="L443" s="39"/>
      <c r="M443" s="220"/>
      <c r="N443" s="221"/>
      <c r="O443" s="73"/>
      <c r="P443" s="73"/>
      <c r="Q443" s="73"/>
      <c r="R443" s="73"/>
      <c r="S443" s="73"/>
      <c r="T443" s="74"/>
      <c r="U443" s="36"/>
      <c r="V443" s="36"/>
      <c r="W443" s="36"/>
      <c r="X443" s="36"/>
      <c r="Y443" s="36"/>
      <c r="Z443" s="36"/>
      <c r="AA443" s="36"/>
      <c r="AB443" s="36"/>
      <c r="AC443" s="36"/>
      <c r="AD443" s="36"/>
      <c r="AE443" s="36"/>
      <c r="AT443" s="18" t="s">
        <v>168</v>
      </c>
      <c r="AU443" s="18" t="s">
        <v>92</v>
      </c>
    </row>
    <row r="444" spans="1:65" s="2" customFormat="1" ht="33" customHeight="1">
      <c r="A444" s="36"/>
      <c r="B444" s="37"/>
      <c r="C444" s="206" t="s">
        <v>533</v>
      </c>
      <c r="D444" s="206" t="s">
        <v>159</v>
      </c>
      <c r="E444" s="207" t="s">
        <v>534</v>
      </c>
      <c r="F444" s="208" t="s">
        <v>535</v>
      </c>
      <c r="G444" s="209" t="s">
        <v>162</v>
      </c>
      <c r="H444" s="210">
        <v>1</v>
      </c>
      <c r="I444" s="211"/>
      <c r="J444" s="212">
        <f>ROUND(I444*H444,2)</f>
        <v>0</v>
      </c>
      <c r="K444" s="208" t="s">
        <v>163</v>
      </c>
      <c r="L444" s="39"/>
      <c r="M444" s="213" t="s">
        <v>1</v>
      </c>
      <c r="N444" s="214" t="s">
        <v>48</v>
      </c>
      <c r="O444" s="73"/>
      <c r="P444" s="215">
        <f>O444*H444</f>
        <v>0</v>
      </c>
      <c r="Q444" s="215">
        <v>1.295E-2</v>
      </c>
      <c r="R444" s="215">
        <f>Q444*H444</f>
        <v>1.295E-2</v>
      </c>
      <c r="S444" s="215">
        <v>0</v>
      </c>
      <c r="T444" s="216">
        <f>S444*H444</f>
        <v>0</v>
      </c>
      <c r="U444" s="36"/>
      <c r="V444" s="36"/>
      <c r="W444" s="36"/>
      <c r="X444" s="36"/>
      <c r="Y444" s="36"/>
      <c r="Z444" s="36"/>
      <c r="AA444" s="36"/>
      <c r="AB444" s="36"/>
      <c r="AC444" s="36"/>
      <c r="AD444" s="36"/>
      <c r="AE444" s="36"/>
      <c r="AR444" s="217" t="s">
        <v>360</v>
      </c>
      <c r="AT444" s="217" t="s">
        <v>159</v>
      </c>
      <c r="AU444" s="217" t="s">
        <v>92</v>
      </c>
      <c r="AY444" s="18" t="s">
        <v>156</v>
      </c>
      <c r="BE444" s="112">
        <f>IF(N444="základní",J444,0)</f>
        <v>0</v>
      </c>
      <c r="BF444" s="112">
        <f>IF(N444="snížená",J444,0)</f>
        <v>0</v>
      </c>
      <c r="BG444" s="112">
        <f>IF(N444="zákl. přenesená",J444,0)</f>
        <v>0</v>
      </c>
      <c r="BH444" s="112">
        <f>IF(N444="sníž. přenesená",J444,0)</f>
        <v>0</v>
      </c>
      <c r="BI444" s="112">
        <f>IF(N444="nulová",J444,0)</f>
        <v>0</v>
      </c>
      <c r="BJ444" s="18" t="s">
        <v>21</v>
      </c>
      <c r="BK444" s="112">
        <f>ROUND(I444*H444,2)</f>
        <v>0</v>
      </c>
      <c r="BL444" s="18" t="s">
        <v>360</v>
      </c>
      <c r="BM444" s="217" t="s">
        <v>536</v>
      </c>
    </row>
    <row r="445" spans="1:65" s="2" customFormat="1" ht="29.25">
      <c r="A445" s="36"/>
      <c r="B445" s="37"/>
      <c r="C445" s="38"/>
      <c r="D445" s="218" t="s">
        <v>166</v>
      </c>
      <c r="E445" s="38"/>
      <c r="F445" s="219" t="s">
        <v>537</v>
      </c>
      <c r="G445" s="38"/>
      <c r="H445" s="38"/>
      <c r="I445" s="176"/>
      <c r="J445" s="38"/>
      <c r="K445" s="38"/>
      <c r="L445" s="39"/>
      <c r="M445" s="220"/>
      <c r="N445" s="221"/>
      <c r="O445" s="73"/>
      <c r="P445" s="73"/>
      <c r="Q445" s="73"/>
      <c r="R445" s="73"/>
      <c r="S445" s="73"/>
      <c r="T445" s="74"/>
      <c r="U445" s="36"/>
      <c r="V445" s="36"/>
      <c r="W445" s="36"/>
      <c r="X445" s="36"/>
      <c r="Y445" s="36"/>
      <c r="Z445" s="36"/>
      <c r="AA445" s="36"/>
      <c r="AB445" s="36"/>
      <c r="AC445" s="36"/>
      <c r="AD445" s="36"/>
      <c r="AE445" s="36"/>
      <c r="AT445" s="18" t="s">
        <v>166</v>
      </c>
      <c r="AU445" s="18" t="s">
        <v>92</v>
      </c>
    </row>
    <row r="446" spans="1:65" s="2" customFormat="1" ht="11.25">
      <c r="A446" s="36"/>
      <c r="B446" s="37"/>
      <c r="C446" s="38"/>
      <c r="D446" s="222" t="s">
        <v>168</v>
      </c>
      <c r="E446" s="38"/>
      <c r="F446" s="223" t="s">
        <v>538</v>
      </c>
      <c r="G446" s="38"/>
      <c r="H446" s="38"/>
      <c r="I446" s="176"/>
      <c r="J446" s="38"/>
      <c r="K446" s="38"/>
      <c r="L446" s="39"/>
      <c r="M446" s="220"/>
      <c r="N446" s="221"/>
      <c r="O446" s="73"/>
      <c r="P446" s="73"/>
      <c r="Q446" s="73"/>
      <c r="R446" s="73"/>
      <c r="S446" s="73"/>
      <c r="T446" s="74"/>
      <c r="U446" s="36"/>
      <c r="V446" s="36"/>
      <c r="W446" s="36"/>
      <c r="X446" s="36"/>
      <c r="Y446" s="36"/>
      <c r="Z446" s="36"/>
      <c r="AA446" s="36"/>
      <c r="AB446" s="36"/>
      <c r="AC446" s="36"/>
      <c r="AD446" s="36"/>
      <c r="AE446" s="36"/>
      <c r="AT446" s="18" t="s">
        <v>168</v>
      </c>
      <c r="AU446" s="18" t="s">
        <v>92</v>
      </c>
    </row>
    <row r="447" spans="1:65" s="2" customFormat="1" ht="24.2" customHeight="1">
      <c r="A447" s="36"/>
      <c r="B447" s="37"/>
      <c r="C447" s="206" t="s">
        <v>539</v>
      </c>
      <c r="D447" s="206" t="s">
        <v>159</v>
      </c>
      <c r="E447" s="207" t="s">
        <v>540</v>
      </c>
      <c r="F447" s="208" t="s">
        <v>541</v>
      </c>
      <c r="G447" s="209" t="s">
        <v>190</v>
      </c>
      <c r="H447" s="210">
        <v>115.38</v>
      </c>
      <c r="I447" s="211"/>
      <c r="J447" s="212">
        <f>ROUND(I447*H447,2)</f>
        <v>0</v>
      </c>
      <c r="K447" s="208" t="s">
        <v>163</v>
      </c>
      <c r="L447" s="39"/>
      <c r="M447" s="213" t="s">
        <v>1</v>
      </c>
      <c r="N447" s="214" t="s">
        <v>48</v>
      </c>
      <c r="O447" s="73"/>
      <c r="P447" s="215">
        <f>O447*H447</f>
        <v>0</v>
      </c>
      <c r="Q447" s="215">
        <v>0</v>
      </c>
      <c r="R447" s="215">
        <f>Q447*H447</f>
        <v>0</v>
      </c>
      <c r="S447" s="215">
        <v>0</v>
      </c>
      <c r="T447" s="216">
        <f>S447*H447</f>
        <v>0</v>
      </c>
      <c r="U447" s="36"/>
      <c r="V447" s="36"/>
      <c r="W447" s="36"/>
      <c r="X447" s="36"/>
      <c r="Y447" s="36"/>
      <c r="Z447" s="36"/>
      <c r="AA447" s="36"/>
      <c r="AB447" s="36"/>
      <c r="AC447" s="36"/>
      <c r="AD447" s="36"/>
      <c r="AE447" s="36"/>
      <c r="AR447" s="217" t="s">
        <v>360</v>
      </c>
      <c r="AT447" s="217" t="s">
        <v>159</v>
      </c>
      <c r="AU447" s="217" t="s">
        <v>92</v>
      </c>
      <c r="AY447" s="18" t="s">
        <v>156</v>
      </c>
      <c r="BE447" s="112">
        <f>IF(N447="základní",J447,0)</f>
        <v>0</v>
      </c>
      <c r="BF447" s="112">
        <f>IF(N447="snížená",J447,0)</f>
        <v>0</v>
      </c>
      <c r="BG447" s="112">
        <f>IF(N447="zákl. přenesená",J447,0)</f>
        <v>0</v>
      </c>
      <c r="BH447" s="112">
        <f>IF(N447="sníž. přenesená",J447,0)</f>
        <v>0</v>
      </c>
      <c r="BI447" s="112">
        <f>IF(N447="nulová",J447,0)</f>
        <v>0</v>
      </c>
      <c r="BJ447" s="18" t="s">
        <v>21</v>
      </c>
      <c r="BK447" s="112">
        <f>ROUND(I447*H447,2)</f>
        <v>0</v>
      </c>
      <c r="BL447" s="18" t="s">
        <v>360</v>
      </c>
      <c r="BM447" s="217" t="s">
        <v>542</v>
      </c>
    </row>
    <row r="448" spans="1:65" s="2" customFormat="1" ht="19.5">
      <c r="A448" s="36"/>
      <c r="B448" s="37"/>
      <c r="C448" s="38"/>
      <c r="D448" s="218" t="s">
        <v>166</v>
      </c>
      <c r="E448" s="38"/>
      <c r="F448" s="219" t="s">
        <v>543</v>
      </c>
      <c r="G448" s="38"/>
      <c r="H448" s="38"/>
      <c r="I448" s="176"/>
      <c r="J448" s="38"/>
      <c r="K448" s="38"/>
      <c r="L448" s="39"/>
      <c r="M448" s="220"/>
      <c r="N448" s="221"/>
      <c r="O448" s="73"/>
      <c r="P448" s="73"/>
      <c r="Q448" s="73"/>
      <c r="R448" s="73"/>
      <c r="S448" s="73"/>
      <c r="T448" s="74"/>
      <c r="U448" s="36"/>
      <c r="V448" s="36"/>
      <c r="W448" s="36"/>
      <c r="X448" s="36"/>
      <c r="Y448" s="36"/>
      <c r="Z448" s="36"/>
      <c r="AA448" s="36"/>
      <c r="AB448" s="36"/>
      <c r="AC448" s="36"/>
      <c r="AD448" s="36"/>
      <c r="AE448" s="36"/>
      <c r="AT448" s="18" t="s">
        <v>166</v>
      </c>
      <c r="AU448" s="18" t="s">
        <v>92</v>
      </c>
    </row>
    <row r="449" spans="1:65" s="2" customFormat="1" ht="11.25">
      <c r="A449" s="36"/>
      <c r="B449" s="37"/>
      <c r="C449" s="38"/>
      <c r="D449" s="222" t="s">
        <v>168</v>
      </c>
      <c r="E449" s="38"/>
      <c r="F449" s="223" t="s">
        <v>544</v>
      </c>
      <c r="G449" s="38"/>
      <c r="H449" s="38"/>
      <c r="I449" s="176"/>
      <c r="J449" s="38"/>
      <c r="K449" s="38"/>
      <c r="L449" s="39"/>
      <c r="M449" s="220"/>
      <c r="N449" s="221"/>
      <c r="O449" s="73"/>
      <c r="P449" s="73"/>
      <c r="Q449" s="73"/>
      <c r="R449" s="73"/>
      <c r="S449" s="73"/>
      <c r="T449" s="74"/>
      <c r="U449" s="36"/>
      <c r="V449" s="36"/>
      <c r="W449" s="36"/>
      <c r="X449" s="36"/>
      <c r="Y449" s="36"/>
      <c r="Z449" s="36"/>
      <c r="AA449" s="36"/>
      <c r="AB449" s="36"/>
      <c r="AC449" s="36"/>
      <c r="AD449" s="36"/>
      <c r="AE449" s="36"/>
      <c r="AT449" s="18" t="s">
        <v>168</v>
      </c>
      <c r="AU449" s="18" t="s">
        <v>92</v>
      </c>
    </row>
    <row r="450" spans="1:65" s="13" customFormat="1" ht="22.5">
      <c r="B450" s="224"/>
      <c r="C450" s="225"/>
      <c r="D450" s="218" t="s">
        <v>176</v>
      </c>
      <c r="E450" s="226" t="s">
        <v>1</v>
      </c>
      <c r="F450" s="227" t="s">
        <v>545</v>
      </c>
      <c r="G450" s="225"/>
      <c r="H450" s="226" t="s">
        <v>1</v>
      </c>
      <c r="I450" s="228"/>
      <c r="J450" s="225"/>
      <c r="K450" s="225"/>
      <c r="L450" s="229"/>
      <c r="M450" s="230"/>
      <c r="N450" s="231"/>
      <c r="O450" s="231"/>
      <c r="P450" s="231"/>
      <c r="Q450" s="231"/>
      <c r="R450" s="231"/>
      <c r="S450" s="231"/>
      <c r="T450" s="232"/>
      <c r="AT450" s="233" t="s">
        <v>176</v>
      </c>
      <c r="AU450" s="233" t="s">
        <v>92</v>
      </c>
      <c r="AV450" s="13" t="s">
        <v>21</v>
      </c>
      <c r="AW450" s="13" t="s">
        <v>37</v>
      </c>
      <c r="AX450" s="13" t="s">
        <v>83</v>
      </c>
      <c r="AY450" s="233" t="s">
        <v>156</v>
      </c>
    </row>
    <row r="451" spans="1:65" s="14" customFormat="1" ht="11.25">
      <c r="B451" s="234"/>
      <c r="C451" s="235"/>
      <c r="D451" s="218" t="s">
        <v>176</v>
      </c>
      <c r="E451" s="236" t="s">
        <v>1</v>
      </c>
      <c r="F451" s="237" t="s">
        <v>546</v>
      </c>
      <c r="G451" s="235"/>
      <c r="H451" s="238">
        <v>115.38</v>
      </c>
      <c r="I451" s="239"/>
      <c r="J451" s="235"/>
      <c r="K451" s="235"/>
      <c r="L451" s="240"/>
      <c r="M451" s="241"/>
      <c r="N451" s="242"/>
      <c r="O451" s="242"/>
      <c r="P451" s="242"/>
      <c r="Q451" s="242"/>
      <c r="R451" s="242"/>
      <c r="S451" s="242"/>
      <c r="T451" s="243"/>
      <c r="AT451" s="244" t="s">
        <v>176</v>
      </c>
      <c r="AU451" s="244" t="s">
        <v>92</v>
      </c>
      <c r="AV451" s="14" t="s">
        <v>92</v>
      </c>
      <c r="AW451" s="14" t="s">
        <v>37</v>
      </c>
      <c r="AX451" s="14" t="s">
        <v>83</v>
      </c>
      <c r="AY451" s="244" t="s">
        <v>156</v>
      </c>
    </row>
    <row r="452" spans="1:65" s="15" customFormat="1" ht="11.25">
      <c r="B452" s="245"/>
      <c r="C452" s="246"/>
      <c r="D452" s="218" t="s">
        <v>176</v>
      </c>
      <c r="E452" s="247" t="s">
        <v>1</v>
      </c>
      <c r="F452" s="248" t="s">
        <v>180</v>
      </c>
      <c r="G452" s="246"/>
      <c r="H452" s="249">
        <v>115.38</v>
      </c>
      <c r="I452" s="250"/>
      <c r="J452" s="246"/>
      <c r="K452" s="246"/>
      <c r="L452" s="251"/>
      <c r="M452" s="252"/>
      <c r="N452" s="253"/>
      <c r="O452" s="253"/>
      <c r="P452" s="253"/>
      <c r="Q452" s="253"/>
      <c r="R452" s="253"/>
      <c r="S452" s="253"/>
      <c r="T452" s="254"/>
      <c r="AT452" s="255" t="s">
        <v>176</v>
      </c>
      <c r="AU452" s="255" t="s">
        <v>92</v>
      </c>
      <c r="AV452" s="15" t="s">
        <v>164</v>
      </c>
      <c r="AW452" s="15" t="s">
        <v>37</v>
      </c>
      <c r="AX452" s="15" t="s">
        <v>21</v>
      </c>
      <c r="AY452" s="255" t="s">
        <v>156</v>
      </c>
    </row>
    <row r="453" spans="1:65" s="2" customFormat="1" ht="16.5" customHeight="1">
      <c r="A453" s="36"/>
      <c r="B453" s="37"/>
      <c r="C453" s="206" t="s">
        <v>547</v>
      </c>
      <c r="D453" s="206" t="s">
        <v>159</v>
      </c>
      <c r="E453" s="207" t="s">
        <v>548</v>
      </c>
      <c r="F453" s="208" t="s">
        <v>549</v>
      </c>
      <c r="G453" s="209" t="s">
        <v>162</v>
      </c>
      <c r="H453" s="210">
        <v>50</v>
      </c>
      <c r="I453" s="211"/>
      <c r="J453" s="212">
        <f>ROUND(I453*H453,2)</f>
        <v>0</v>
      </c>
      <c r="K453" s="208" t="s">
        <v>163</v>
      </c>
      <c r="L453" s="39"/>
      <c r="M453" s="213" t="s">
        <v>1</v>
      </c>
      <c r="N453" s="214" t="s">
        <v>48</v>
      </c>
      <c r="O453" s="73"/>
      <c r="P453" s="215">
        <f>O453*H453</f>
        <v>0</v>
      </c>
      <c r="Q453" s="215">
        <v>0</v>
      </c>
      <c r="R453" s="215">
        <f>Q453*H453</f>
        <v>0</v>
      </c>
      <c r="S453" s="215">
        <v>0</v>
      </c>
      <c r="T453" s="216">
        <f>S453*H453</f>
        <v>0</v>
      </c>
      <c r="U453" s="36"/>
      <c r="V453" s="36"/>
      <c r="W453" s="36"/>
      <c r="X453" s="36"/>
      <c r="Y453" s="36"/>
      <c r="Z453" s="36"/>
      <c r="AA453" s="36"/>
      <c r="AB453" s="36"/>
      <c r="AC453" s="36"/>
      <c r="AD453" s="36"/>
      <c r="AE453" s="36"/>
      <c r="AR453" s="217" t="s">
        <v>360</v>
      </c>
      <c r="AT453" s="217" t="s">
        <v>159</v>
      </c>
      <c r="AU453" s="217" t="s">
        <v>92</v>
      </c>
      <c r="AY453" s="18" t="s">
        <v>156</v>
      </c>
      <c r="BE453" s="112">
        <f>IF(N453="základní",J453,0)</f>
        <v>0</v>
      </c>
      <c r="BF453" s="112">
        <f>IF(N453="snížená",J453,0)</f>
        <v>0</v>
      </c>
      <c r="BG453" s="112">
        <f>IF(N453="zákl. přenesená",J453,0)</f>
        <v>0</v>
      </c>
      <c r="BH453" s="112">
        <f>IF(N453="sníž. přenesená",J453,0)</f>
        <v>0</v>
      </c>
      <c r="BI453" s="112">
        <f>IF(N453="nulová",J453,0)</f>
        <v>0</v>
      </c>
      <c r="BJ453" s="18" t="s">
        <v>21</v>
      </c>
      <c r="BK453" s="112">
        <f>ROUND(I453*H453,2)</f>
        <v>0</v>
      </c>
      <c r="BL453" s="18" t="s">
        <v>360</v>
      </c>
      <c r="BM453" s="217" t="s">
        <v>550</v>
      </c>
    </row>
    <row r="454" spans="1:65" s="2" customFormat="1" ht="11.25">
      <c r="A454" s="36"/>
      <c r="B454" s="37"/>
      <c r="C454" s="38"/>
      <c r="D454" s="218" t="s">
        <v>166</v>
      </c>
      <c r="E454" s="38"/>
      <c r="F454" s="219" t="s">
        <v>551</v>
      </c>
      <c r="G454" s="38"/>
      <c r="H454" s="38"/>
      <c r="I454" s="176"/>
      <c r="J454" s="38"/>
      <c r="K454" s="38"/>
      <c r="L454" s="39"/>
      <c r="M454" s="220"/>
      <c r="N454" s="221"/>
      <c r="O454" s="73"/>
      <c r="P454" s="73"/>
      <c r="Q454" s="73"/>
      <c r="R454" s="73"/>
      <c r="S454" s="73"/>
      <c r="T454" s="74"/>
      <c r="U454" s="36"/>
      <c r="V454" s="36"/>
      <c r="W454" s="36"/>
      <c r="X454" s="36"/>
      <c r="Y454" s="36"/>
      <c r="Z454" s="36"/>
      <c r="AA454" s="36"/>
      <c r="AB454" s="36"/>
      <c r="AC454" s="36"/>
      <c r="AD454" s="36"/>
      <c r="AE454" s="36"/>
      <c r="AT454" s="18" t="s">
        <v>166</v>
      </c>
      <c r="AU454" s="18" t="s">
        <v>92</v>
      </c>
    </row>
    <row r="455" spans="1:65" s="2" customFormat="1" ht="11.25">
      <c r="A455" s="36"/>
      <c r="B455" s="37"/>
      <c r="C455" s="38"/>
      <c r="D455" s="222" t="s">
        <v>168</v>
      </c>
      <c r="E455" s="38"/>
      <c r="F455" s="223" t="s">
        <v>552</v>
      </c>
      <c r="G455" s="38"/>
      <c r="H455" s="38"/>
      <c r="I455" s="176"/>
      <c r="J455" s="38"/>
      <c r="K455" s="38"/>
      <c r="L455" s="39"/>
      <c r="M455" s="220"/>
      <c r="N455" s="221"/>
      <c r="O455" s="73"/>
      <c r="P455" s="73"/>
      <c r="Q455" s="73"/>
      <c r="R455" s="73"/>
      <c r="S455" s="73"/>
      <c r="T455" s="74"/>
      <c r="U455" s="36"/>
      <c r="V455" s="36"/>
      <c r="W455" s="36"/>
      <c r="X455" s="36"/>
      <c r="Y455" s="36"/>
      <c r="Z455" s="36"/>
      <c r="AA455" s="36"/>
      <c r="AB455" s="36"/>
      <c r="AC455" s="36"/>
      <c r="AD455" s="36"/>
      <c r="AE455" s="36"/>
      <c r="AT455" s="18" t="s">
        <v>168</v>
      </c>
      <c r="AU455" s="18" t="s">
        <v>92</v>
      </c>
    </row>
    <row r="456" spans="1:65" s="2" customFormat="1" ht="16.5" customHeight="1">
      <c r="A456" s="36"/>
      <c r="B456" s="37"/>
      <c r="C456" s="206" t="s">
        <v>553</v>
      </c>
      <c r="D456" s="206" t="s">
        <v>159</v>
      </c>
      <c r="E456" s="207" t="s">
        <v>554</v>
      </c>
      <c r="F456" s="208" t="s">
        <v>555</v>
      </c>
      <c r="G456" s="209" t="s">
        <v>190</v>
      </c>
      <c r="H456" s="210">
        <v>116.38</v>
      </c>
      <c r="I456" s="211"/>
      <c r="J456" s="212">
        <f>ROUND(I456*H456,2)</f>
        <v>0</v>
      </c>
      <c r="K456" s="208" t="s">
        <v>163</v>
      </c>
      <c r="L456" s="39"/>
      <c r="M456" s="213" t="s">
        <v>1</v>
      </c>
      <c r="N456" s="214" t="s">
        <v>48</v>
      </c>
      <c r="O456" s="73"/>
      <c r="P456" s="215">
        <f>O456*H456</f>
        <v>0</v>
      </c>
      <c r="Q456" s="215">
        <v>0</v>
      </c>
      <c r="R456" s="215">
        <f>Q456*H456</f>
        <v>0</v>
      </c>
      <c r="S456" s="215">
        <v>0</v>
      </c>
      <c r="T456" s="216">
        <f>S456*H456</f>
        <v>0</v>
      </c>
      <c r="U456" s="36"/>
      <c r="V456" s="36"/>
      <c r="W456" s="36"/>
      <c r="X456" s="36"/>
      <c r="Y456" s="36"/>
      <c r="Z456" s="36"/>
      <c r="AA456" s="36"/>
      <c r="AB456" s="36"/>
      <c r="AC456" s="36"/>
      <c r="AD456" s="36"/>
      <c r="AE456" s="36"/>
      <c r="AR456" s="217" t="s">
        <v>360</v>
      </c>
      <c r="AT456" s="217" t="s">
        <v>159</v>
      </c>
      <c r="AU456" s="217" t="s">
        <v>92</v>
      </c>
      <c r="AY456" s="18" t="s">
        <v>156</v>
      </c>
      <c r="BE456" s="112">
        <f>IF(N456="základní",J456,0)</f>
        <v>0</v>
      </c>
      <c r="BF456" s="112">
        <f>IF(N456="snížená",J456,0)</f>
        <v>0</v>
      </c>
      <c r="BG456" s="112">
        <f>IF(N456="zákl. přenesená",J456,0)</f>
        <v>0</v>
      </c>
      <c r="BH456" s="112">
        <f>IF(N456="sníž. přenesená",J456,0)</f>
        <v>0</v>
      </c>
      <c r="BI456" s="112">
        <f>IF(N456="nulová",J456,0)</f>
        <v>0</v>
      </c>
      <c r="BJ456" s="18" t="s">
        <v>21</v>
      </c>
      <c r="BK456" s="112">
        <f>ROUND(I456*H456,2)</f>
        <v>0</v>
      </c>
      <c r="BL456" s="18" t="s">
        <v>360</v>
      </c>
      <c r="BM456" s="217" t="s">
        <v>556</v>
      </c>
    </row>
    <row r="457" spans="1:65" s="2" customFormat="1" ht="19.5">
      <c r="A457" s="36"/>
      <c r="B457" s="37"/>
      <c r="C457" s="38"/>
      <c r="D457" s="218" t="s">
        <v>166</v>
      </c>
      <c r="E457" s="38"/>
      <c r="F457" s="219" t="s">
        <v>557</v>
      </c>
      <c r="G457" s="38"/>
      <c r="H457" s="38"/>
      <c r="I457" s="176"/>
      <c r="J457" s="38"/>
      <c r="K457" s="38"/>
      <c r="L457" s="39"/>
      <c r="M457" s="220"/>
      <c r="N457" s="221"/>
      <c r="O457" s="73"/>
      <c r="P457" s="73"/>
      <c r="Q457" s="73"/>
      <c r="R457" s="73"/>
      <c r="S457" s="73"/>
      <c r="T457" s="74"/>
      <c r="U457" s="36"/>
      <c r="V457" s="36"/>
      <c r="W457" s="36"/>
      <c r="X457" s="36"/>
      <c r="Y457" s="36"/>
      <c r="Z457" s="36"/>
      <c r="AA457" s="36"/>
      <c r="AB457" s="36"/>
      <c r="AC457" s="36"/>
      <c r="AD457" s="36"/>
      <c r="AE457" s="36"/>
      <c r="AT457" s="18" t="s">
        <v>166</v>
      </c>
      <c r="AU457" s="18" t="s">
        <v>92</v>
      </c>
    </row>
    <row r="458" spans="1:65" s="2" customFormat="1" ht="11.25">
      <c r="A458" s="36"/>
      <c r="B458" s="37"/>
      <c r="C458" s="38"/>
      <c r="D458" s="222" t="s">
        <v>168</v>
      </c>
      <c r="E458" s="38"/>
      <c r="F458" s="223" t="s">
        <v>558</v>
      </c>
      <c r="G458" s="38"/>
      <c r="H458" s="38"/>
      <c r="I458" s="176"/>
      <c r="J458" s="38"/>
      <c r="K458" s="38"/>
      <c r="L458" s="39"/>
      <c r="M458" s="220"/>
      <c r="N458" s="221"/>
      <c r="O458" s="73"/>
      <c r="P458" s="73"/>
      <c r="Q458" s="73"/>
      <c r="R458" s="73"/>
      <c r="S458" s="73"/>
      <c r="T458" s="74"/>
      <c r="U458" s="36"/>
      <c r="V458" s="36"/>
      <c r="W458" s="36"/>
      <c r="X458" s="36"/>
      <c r="Y458" s="36"/>
      <c r="Z458" s="36"/>
      <c r="AA458" s="36"/>
      <c r="AB458" s="36"/>
      <c r="AC458" s="36"/>
      <c r="AD458" s="36"/>
      <c r="AE458" s="36"/>
      <c r="AT458" s="18" t="s">
        <v>168</v>
      </c>
      <c r="AU458" s="18" t="s">
        <v>92</v>
      </c>
    </row>
    <row r="459" spans="1:65" s="14" customFormat="1" ht="11.25">
      <c r="B459" s="234"/>
      <c r="C459" s="235"/>
      <c r="D459" s="218" t="s">
        <v>176</v>
      </c>
      <c r="E459" s="236" t="s">
        <v>1</v>
      </c>
      <c r="F459" s="237" t="s">
        <v>559</v>
      </c>
      <c r="G459" s="235"/>
      <c r="H459" s="238">
        <v>2.16</v>
      </c>
      <c r="I459" s="239"/>
      <c r="J459" s="235"/>
      <c r="K459" s="235"/>
      <c r="L459" s="240"/>
      <c r="M459" s="241"/>
      <c r="N459" s="242"/>
      <c r="O459" s="242"/>
      <c r="P459" s="242"/>
      <c r="Q459" s="242"/>
      <c r="R459" s="242"/>
      <c r="S459" s="242"/>
      <c r="T459" s="243"/>
      <c r="AT459" s="244" t="s">
        <v>176</v>
      </c>
      <c r="AU459" s="244" t="s">
        <v>92</v>
      </c>
      <c r="AV459" s="14" t="s">
        <v>92</v>
      </c>
      <c r="AW459" s="14" t="s">
        <v>37</v>
      </c>
      <c r="AX459" s="14" t="s">
        <v>83</v>
      </c>
      <c r="AY459" s="244" t="s">
        <v>156</v>
      </c>
    </row>
    <row r="460" spans="1:65" s="14" customFormat="1" ht="11.25">
      <c r="B460" s="234"/>
      <c r="C460" s="235"/>
      <c r="D460" s="218" t="s">
        <v>176</v>
      </c>
      <c r="E460" s="236" t="s">
        <v>1</v>
      </c>
      <c r="F460" s="237" t="s">
        <v>560</v>
      </c>
      <c r="G460" s="235"/>
      <c r="H460" s="238">
        <v>1</v>
      </c>
      <c r="I460" s="239"/>
      <c r="J460" s="235"/>
      <c r="K460" s="235"/>
      <c r="L460" s="240"/>
      <c r="M460" s="241"/>
      <c r="N460" s="242"/>
      <c r="O460" s="242"/>
      <c r="P460" s="242"/>
      <c r="Q460" s="242"/>
      <c r="R460" s="242"/>
      <c r="S460" s="242"/>
      <c r="T460" s="243"/>
      <c r="AT460" s="244" t="s">
        <v>176</v>
      </c>
      <c r="AU460" s="244" t="s">
        <v>92</v>
      </c>
      <c r="AV460" s="14" t="s">
        <v>92</v>
      </c>
      <c r="AW460" s="14" t="s">
        <v>37</v>
      </c>
      <c r="AX460" s="14" t="s">
        <v>83</v>
      </c>
      <c r="AY460" s="244" t="s">
        <v>156</v>
      </c>
    </row>
    <row r="461" spans="1:65" s="14" customFormat="1" ht="11.25">
      <c r="B461" s="234"/>
      <c r="C461" s="235"/>
      <c r="D461" s="218" t="s">
        <v>176</v>
      </c>
      <c r="E461" s="236" t="s">
        <v>1</v>
      </c>
      <c r="F461" s="237" t="s">
        <v>561</v>
      </c>
      <c r="G461" s="235"/>
      <c r="H461" s="238">
        <v>2.4</v>
      </c>
      <c r="I461" s="239"/>
      <c r="J461" s="235"/>
      <c r="K461" s="235"/>
      <c r="L461" s="240"/>
      <c r="M461" s="241"/>
      <c r="N461" s="242"/>
      <c r="O461" s="242"/>
      <c r="P461" s="242"/>
      <c r="Q461" s="242"/>
      <c r="R461" s="242"/>
      <c r="S461" s="242"/>
      <c r="T461" s="243"/>
      <c r="AT461" s="244" t="s">
        <v>176</v>
      </c>
      <c r="AU461" s="244" t="s">
        <v>92</v>
      </c>
      <c r="AV461" s="14" t="s">
        <v>92</v>
      </c>
      <c r="AW461" s="14" t="s">
        <v>37</v>
      </c>
      <c r="AX461" s="14" t="s">
        <v>83</v>
      </c>
      <c r="AY461" s="244" t="s">
        <v>156</v>
      </c>
    </row>
    <row r="462" spans="1:65" s="14" customFormat="1" ht="11.25">
      <c r="B462" s="234"/>
      <c r="C462" s="235"/>
      <c r="D462" s="218" t="s">
        <v>176</v>
      </c>
      <c r="E462" s="236" t="s">
        <v>1</v>
      </c>
      <c r="F462" s="237" t="s">
        <v>560</v>
      </c>
      <c r="G462" s="235"/>
      <c r="H462" s="238">
        <v>1</v>
      </c>
      <c r="I462" s="239"/>
      <c r="J462" s="235"/>
      <c r="K462" s="235"/>
      <c r="L462" s="240"/>
      <c r="M462" s="241"/>
      <c r="N462" s="242"/>
      <c r="O462" s="242"/>
      <c r="P462" s="242"/>
      <c r="Q462" s="242"/>
      <c r="R462" s="242"/>
      <c r="S462" s="242"/>
      <c r="T462" s="243"/>
      <c r="AT462" s="244" t="s">
        <v>176</v>
      </c>
      <c r="AU462" s="244" t="s">
        <v>92</v>
      </c>
      <c r="AV462" s="14" t="s">
        <v>92</v>
      </c>
      <c r="AW462" s="14" t="s">
        <v>37</v>
      </c>
      <c r="AX462" s="14" t="s">
        <v>83</v>
      </c>
      <c r="AY462" s="244" t="s">
        <v>156</v>
      </c>
    </row>
    <row r="463" spans="1:65" s="14" customFormat="1" ht="11.25">
      <c r="B463" s="234"/>
      <c r="C463" s="235"/>
      <c r="D463" s="218" t="s">
        <v>176</v>
      </c>
      <c r="E463" s="236" t="s">
        <v>1</v>
      </c>
      <c r="F463" s="237" t="s">
        <v>562</v>
      </c>
      <c r="G463" s="235"/>
      <c r="H463" s="238">
        <v>3.6</v>
      </c>
      <c r="I463" s="239"/>
      <c r="J463" s="235"/>
      <c r="K463" s="235"/>
      <c r="L463" s="240"/>
      <c r="M463" s="241"/>
      <c r="N463" s="242"/>
      <c r="O463" s="242"/>
      <c r="P463" s="242"/>
      <c r="Q463" s="242"/>
      <c r="R463" s="242"/>
      <c r="S463" s="242"/>
      <c r="T463" s="243"/>
      <c r="AT463" s="244" t="s">
        <v>176</v>
      </c>
      <c r="AU463" s="244" t="s">
        <v>92</v>
      </c>
      <c r="AV463" s="14" t="s">
        <v>92</v>
      </c>
      <c r="AW463" s="14" t="s">
        <v>37</v>
      </c>
      <c r="AX463" s="14" t="s">
        <v>83</v>
      </c>
      <c r="AY463" s="244" t="s">
        <v>156</v>
      </c>
    </row>
    <row r="464" spans="1:65" s="14" customFormat="1" ht="11.25">
      <c r="B464" s="234"/>
      <c r="C464" s="235"/>
      <c r="D464" s="218" t="s">
        <v>176</v>
      </c>
      <c r="E464" s="236" t="s">
        <v>1</v>
      </c>
      <c r="F464" s="237" t="s">
        <v>563</v>
      </c>
      <c r="G464" s="235"/>
      <c r="H464" s="238">
        <v>3.2</v>
      </c>
      <c r="I464" s="239"/>
      <c r="J464" s="235"/>
      <c r="K464" s="235"/>
      <c r="L464" s="240"/>
      <c r="M464" s="241"/>
      <c r="N464" s="242"/>
      <c r="O464" s="242"/>
      <c r="P464" s="242"/>
      <c r="Q464" s="242"/>
      <c r="R464" s="242"/>
      <c r="S464" s="242"/>
      <c r="T464" s="243"/>
      <c r="AT464" s="244" t="s">
        <v>176</v>
      </c>
      <c r="AU464" s="244" t="s">
        <v>92</v>
      </c>
      <c r="AV464" s="14" t="s">
        <v>92</v>
      </c>
      <c r="AW464" s="14" t="s">
        <v>37</v>
      </c>
      <c r="AX464" s="14" t="s">
        <v>83</v>
      </c>
      <c r="AY464" s="244" t="s">
        <v>156</v>
      </c>
    </row>
    <row r="465" spans="2:51" s="14" customFormat="1" ht="11.25">
      <c r="B465" s="234"/>
      <c r="C465" s="235"/>
      <c r="D465" s="218" t="s">
        <v>176</v>
      </c>
      <c r="E465" s="236" t="s">
        <v>1</v>
      </c>
      <c r="F465" s="237" t="s">
        <v>561</v>
      </c>
      <c r="G465" s="235"/>
      <c r="H465" s="238">
        <v>2.4</v>
      </c>
      <c r="I465" s="239"/>
      <c r="J465" s="235"/>
      <c r="K465" s="235"/>
      <c r="L465" s="240"/>
      <c r="M465" s="241"/>
      <c r="N465" s="242"/>
      <c r="O465" s="242"/>
      <c r="P465" s="242"/>
      <c r="Q465" s="242"/>
      <c r="R465" s="242"/>
      <c r="S465" s="242"/>
      <c r="T465" s="243"/>
      <c r="AT465" s="244" t="s">
        <v>176</v>
      </c>
      <c r="AU465" s="244" t="s">
        <v>92</v>
      </c>
      <c r="AV465" s="14" t="s">
        <v>92</v>
      </c>
      <c r="AW465" s="14" t="s">
        <v>37</v>
      </c>
      <c r="AX465" s="14" t="s">
        <v>83</v>
      </c>
      <c r="AY465" s="244" t="s">
        <v>156</v>
      </c>
    </row>
    <row r="466" spans="2:51" s="14" customFormat="1" ht="11.25">
      <c r="B466" s="234"/>
      <c r="C466" s="235"/>
      <c r="D466" s="218" t="s">
        <v>176</v>
      </c>
      <c r="E466" s="236" t="s">
        <v>1</v>
      </c>
      <c r="F466" s="237" t="s">
        <v>564</v>
      </c>
      <c r="G466" s="235"/>
      <c r="H466" s="238">
        <v>2.2999999999999998</v>
      </c>
      <c r="I466" s="239"/>
      <c r="J466" s="235"/>
      <c r="K466" s="235"/>
      <c r="L466" s="240"/>
      <c r="M466" s="241"/>
      <c r="N466" s="242"/>
      <c r="O466" s="242"/>
      <c r="P466" s="242"/>
      <c r="Q466" s="242"/>
      <c r="R466" s="242"/>
      <c r="S466" s="242"/>
      <c r="T466" s="243"/>
      <c r="AT466" s="244" t="s">
        <v>176</v>
      </c>
      <c r="AU466" s="244" t="s">
        <v>92</v>
      </c>
      <c r="AV466" s="14" t="s">
        <v>92</v>
      </c>
      <c r="AW466" s="14" t="s">
        <v>37</v>
      </c>
      <c r="AX466" s="14" t="s">
        <v>83</v>
      </c>
      <c r="AY466" s="244" t="s">
        <v>156</v>
      </c>
    </row>
    <row r="467" spans="2:51" s="14" customFormat="1" ht="11.25">
      <c r="B467" s="234"/>
      <c r="C467" s="235"/>
      <c r="D467" s="218" t="s">
        <v>176</v>
      </c>
      <c r="E467" s="236" t="s">
        <v>1</v>
      </c>
      <c r="F467" s="237" t="s">
        <v>561</v>
      </c>
      <c r="G467" s="235"/>
      <c r="H467" s="238">
        <v>2.4</v>
      </c>
      <c r="I467" s="239"/>
      <c r="J467" s="235"/>
      <c r="K467" s="235"/>
      <c r="L467" s="240"/>
      <c r="M467" s="241"/>
      <c r="N467" s="242"/>
      <c r="O467" s="242"/>
      <c r="P467" s="242"/>
      <c r="Q467" s="242"/>
      <c r="R467" s="242"/>
      <c r="S467" s="242"/>
      <c r="T467" s="243"/>
      <c r="AT467" s="244" t="s">
        <v>176</v>
      </c>
      <c r="AU467" s="244" t="s">
        <v>92</v>
      </c>
      <c r="AV467" s="14" t="s">
        <v>92</v>
      </c>
      <c r="AW467" s="14" t="s">
        <v>37</v>
      </c>
      <c r="AX467" s="14" t="s">
        <v>83</v>
      </c>
      <c r="AY467" s="244" t="s">
        <v>156</v>
      </c>
    </row>
    <row r="468" spans="2:51" s="14" customFormat="1" ht="11.25">
      <c r="B468" s="234"/>
      <c r="C468" s="235"/>
      <c r="D468" s="218" t="s">
        <v>176</v>
      </c>
      <c r="E468" s="236" t="s">
        <v>1</v>
      </c>
      <c r="F468" s="237" t="s">
        <v>565</v>
      </c>
      <c r="G468" s="235"/>
      <c r="H468" s="238">
        <v>7.8</v>
      </c>
      <c r="I468" s="239"/>
      <c r="J468" s="235"/>
      <c r="K468" s="235"/>
      <c r="L468" s="240"/>
      <c r="M468" s="241"/>
      <c r="N468" s="242"/>
      <c r="O468" s="242"/>
      <c r="P468" s="242"/>
      <c r="Q468" s="242"/>
      <c r="R468" s="242"/>
      <c r="S468" s="242"/>
      <c r="T468" s="243"/>
      <c r="AT468" s="244" t="s">
        <v>176</v>
      </c>
      <c r="AU468" s="244" t="s">
        <v>92</v>
      </c>
      <c r="AV468" s="14" t="s">
        <v>92</v>
      </c>
      <c r="AW468" s="14" t="s">
        <v>37</v>
      </c>
      <c r="AX468" s="14" t="s">
        <v>83</v>
      </c>
      <c r="AY468" s="244" t="s">
        <v>156</v>
      </c>
    </row>
    <row r="469" spans="2:51" s="14" customFormat="1" ht="11.25">
      <c r="B469" s="234"/>
      <c r="C469" s="235"/>
      <c r="D469" s="218" t="s">
        <v>176</v>
      </c>
      <c r="E469" s="236" t="s">
        <v>1</v>
      </c>
      <c r="F469" s="237" t="s">
        <v>566</v>
      </c>
      <c r="G469" s="235"/>
      <c r="H469" s="238">
        <v>7.2</v>
      </c>
      <c r="I469" s="239"/>
      <c r="J469" s="235"/>
      <c r="K469" s="235"/>
      <c r="L469" s="240"/>
      <c r="M469" s="241"/>
      <c r="N469" s="242"/>
      <c r="O469" s="242"/>
      <c r="P469" s="242"/>
      <c r="Q469" s="242"/>
      <c r="R469" s="242"/>
      <c r="S469" s="242"/>
      <c r="T469" s="243"/>
      <c r="AT469" s="244" t="s">
        <v>176</v>
      </c>
      <c r="AU469" s="244" t="s">
        <v>92</v>
      </c>
      <c r="AV469" s="14" t="s">
        <v>92</v>
      </c>
      <c r="AW469" s="14" t="s">
        <v>37</v>
      </c>
      <c r="AX469" s="14" t="s">
        <v>83</v>
      </c>
      <c r="AY469" s="244" t="s">
        <v>156</v>
      </c>
    </row>
    <row r="470" spans="2:51" s="14" customFormat="1" ht="11.25">
      <c r="B470" s="234"/>
      <c r="C470" s="235"/>
      <c r="D470" s="218" t="s">
        <v>176</v>
      </c>
      <c r="E470" s="236" t="s">
        <v>1</v>
      </c>
      <c r="F470" s="237" t="s">
        <v>567</v>
      </c>
      <c r="G470" s="235"/>
      <c r="H470" s="238">
        <v>9.6</v>
      </c>
      <c r="I470" s="239"/>
      <c r="J470" s="235"/>
      <c r="K470" s="235"/>
      <c r="L470" s="240"/>
      <c r="M470" s="241"/>
      <c r="N470" s="242"/>
      <c r="O470" s="242"/>
      <c r="P470" s="242"/>
      <c r="Q470" s="242"/>
      <c r="R470" s="242"/>
      <c r="S470" s="242"/>
      <c r="T470" s="243"/>
      <c r="AT470" s="244" t="s">
        <v>176</v>
      </c>
      <c r="AU470" s="244" t="s">
        <v>92</v>
      </c>
      <c r="AV470" s="14" t="s">
        <v>92</v>
      </c>
      <c r="AW470" s="14" t="s">
        <v>37</v>
      </c>
      <c r="AX470" s="14" t="s">
        <v>83</v>
      </c>
      <c r="AY470" s="244" t="s">
        <v>156</v>
      </c>
    </row>
    <row r="471" spans="2:51" s="14" customFormat="1" ht="11.25">
      <c r="B471" s="234"/>
      <c r="C471" s="235"/>
      <c r="D471" s="218" t="s">
        <v>176</v>
      </c>
      <c r="E471" s="236" t="s">
        <v>1</v>
      </c>
      <c r="F471" s="237" t="s">
        <v>563</v>
      </c>
      <c r="G471" s="235"/>
      <c r="H471" s="238">
        <v>3.2</v>
      </c>
      <c r="I471" s="239"/>
      <c r="J471" s="235"/>
      <c r="K471" s="235"/>
      <c r="L471" s="240"/>
      <c r="M471" s="241"/>
      <c r="N471" s="242"/>
      <c r="O471" s="242"/>
      <c r="P471" s="242"/>
      <c r="Q471" s="242"/>
      <c r="R471" s="242"/>
      <c r="S471" s="242"/>
      <c r="T471" s="243"/>
      <c r="AT471" s="244" t="s">
        <v>176</v>
      </c>
      <c r="AU471" s="244" t="s">
        <v>92</v>
      </c>
      <c r="AV471" s="14" t="s">
        <v>92</v>
      </c>
      <c r="AW471" s="14" t="s">
        <v>37</v>
      </c>
      <c r="AX471" s="14" t="s">
        <v>83</v>
      </c>
      <c r="AY471" s="244" t="s">
        <v>156</v>
      </c>
    </row>
    <row r="472" spans="2:51" s="14" customFormat="1" ht="11.25">
      <c r="B472" s="234"/>
      <c r="C472" s="235"/>
      <c r="D472" s="218" t="s">
        <v>176</v>
      </c>
      <c r="E472" s="236" t="s">
        <v>1</v>
      </c>
      <c r="F472" s="237" t="s">
        <v>561</v>
      </c>
      <c r="G472" s="235"/>
      <c r="H472" s="238">
        <v>2.4</v>
      </c>
      <c r="I472" s="239"/>
      <c r="J472" s="235"/>
      <c r="K472" s="235"/>
      <c r="L472" s="240"/>
      <c r="M472" s="241"/>
      <c r="N472" s="242"/>
      <c r="O472" s="242"/>
      <c r="P472" s="242"/>
      <c r="Q472" s="242"/>
      <c r="R472" s="242"/>
      <c r="S472" s="242"/>
      <c r="T472" s="243"/>
      <c r="AT472" s="244" t="s">
        <v>176</v>
      </c>
      <c r="AU472" s="244" t="s">
        <v>92</v>
      </c>
      <c r="AV472" s="14" t="s">
        <v>92</v>
      </c>
      <c r="AW472" s="14" t="s">
        <v>37</v>
      </c>
      <c r="AX472" s="14" t="s">
        <v>83</v>
      </c>
      <c r="AY472" s="244" t="s">
        <v>156</v>
      </c>
    </row>
    <row r="473" spans="2:51" s="14" customFormat="1" ht="11.25">
      <c r="B473" s="234"/>
      <c r="C473" s="235"/>
      <c r="D473" s="218" t="s">
        <v>176</v>
      </c>
      <c r="E473" s="236" t="s">
        <v>1</v>
      </c>
      <c r="F473" s="237" t="s">
        <v>568</v>
      </c>
      <c r="G473" s="235"/>
      <c r="H473" s="238">
        <v>1.4</v>
      </c>
      <c r="I473" s="239"/>
      <c r="J473" s="235"/>
      <c r="K473" s="235"/>
      <c r="L473" s="240"/>
      <c r="M473" s="241"/>
      <c r="N473" s="242"/>
      <c r="O473" s="242"/>
      <c r="P473" s="242"/>
      <c r="Q473" s="242"/>
      <c r="R473" s="242"/>
      <c r="S473" s="242"/>
      <c r="T473" s="243"/>
      <c r="AT473" s="244" t="s">
        <v>176</v>
      </c>
      <c r="AU473" s="244" t="s">
        <v>92</v>
      </c>
      <c r="AV473" s="14" t="s">
        <v>92</v>
      </c>
      <c r="AW473" s="14" t="s">
        <v>37</v>
      </c>
      <c r="AX473" s="14" t="s">
        <v>83</v>
      </c>
      <c r="AY473" s="244" t="s">
        <v>156</v>
      </c>
    </row>
    <row r="474" spans="2:51" s="14" customFormat="1" ht="11.25">
      <c r="B474" s="234"/>
      <c r="C474" s="235"/>
      <c r="D474" s="218" t="s">
        <v>176</v>
      </c>
      <c r="E474" s="236" t="s">
        <v>1</v>
      </c>
      <c r="F474" s="237" t="s">
        <v>562</v>
      </c>
      <c r="G474" s="235"/>
      <c r="H474" s="238">
        <v>3.6</v>
      </c>
      <c r="I474" s="239"/>
      <c r="J474" s="235"/>
      <c r="K474" s="235"/>
      <c r="L474" s="240"/>
      <c r="M474" s="241"/>
      <c r="N474" s="242"/>
      <c r="O474" s="242"/>
      <c r="P474" s="242"/>
      <c r="Q474" s="242"/>
      <c r="R474" s="242"/>
      <c r="S474" s="242"/>
      <c r="T474" s="243"/>
      <c r="AT474" s="244" t="s">
        <v>176</v>
      </c>
      <c r="AU474" s="244" t="s">
        <v>92</v>
      </c>
      <c r="AV474" s="14" t="s">
        <v>92</v>
      </c>
      <c r="AW474" s="14" t="s">
        <v>37</v>
      </c>
      <c r="AX474" s="14" t="s">
        <v>83</v>
      </c>
      <c r="AY474" s="244" t="s">
        <v>156</v>
      </c>
    </row>
    <row r="475" spans="2:51" s="14" customFormat="1" ht="11.25">
      <c r="B475" s="234"/>
      <c r="C475" s="235"/>
      <c r="D475" s="218" t="s">
        <v>176</v>
      </c>
      <c r="E475" s="236" t="s">
        <v>1</v>
      </c>
      <c r="F475" s="237" t="s">
        <v>569</v>
      </c>
      <c r="G475" s="235"/>
      <c r="H475" s="238">
        <v>2.4</v>
      </c>
      <c r="I475" s="239"/>
      <c r="J475" s="235"/>
      <c r="K475" s="235"/>
      <c r="L475" s="240"/>
      <c r="M475" s="241"/>
      <c r="N475" s="242"/>
      <c r="O475" s="242"/>
      <c r="P475" s="242"/>
      <c r="Q475" s="242"/>
      <c r="R475" s="242"/>
      <c r="S475" s="242"/>
      <c r="T475" s="243"/>
      <c r="AT475" s="244" t="s">
        <v>176</v>
      </c>
      <c r="AU475" s="244" t="s">
        <v>92</v>
      </c>
      <c r="AV475" s="14" t="s">
        <v>92</v>
      </c>
      <c r="AW475" s="14" t="s">
        <v>37</v>
      </c>
      <c r="AX475" s="14" t="s">
        <v>83</v>
      </c>
      <c r="AY475" s="244" t="s">
        <v>156</v>
      </c>
    </row>
    <row r="476" spans="2:51" s="14" customFormat="1" ht="11.25">
      <c r="B476" s="234"/>
      <c r="C476" s="235"/>
      <c r="D476" s="218" t="s">
        <v>176</v>
      </c>
      <c r="E476" s="236" t="s">
        <v>1</v>
      </c>
      <c r="F476" s="237" t="s">
        <v>570</v>
      </c>
      <c r="G476" s="235"/>
      <c r="H476" s="238">
        <v>5</v>
      </c>
      <c r="I476" s="239"/>
      <c r="J476" s="235"/>
      <c r="K476" s="235"/>
      <c r="L476" s="240"/>
      <c r="M476" s="241"/>
      <c r="N476" s="242"/>
      <c r="O476" s="242"/>
      <c r="P476" s="242"/>
      <c r="Q476" s="242"/>
      <c r="R476" s="242"/>
      <c r="S476" s="242"/>
      <c r="T476" s="243"/>
      <c r="AT476" s="244" t="s">
        <v>176</v>
      </c>
      <c r="AU476" s="244" t="s">
        <v>92</v>
      </c>
      <c r="AV476" s="14" t="s">
        <v>92</v>
      </c>
      <c r="AW476" s="14" t="s">
        <v>37</v>
      </c>
      <c r="AX476" s="14" t="s">
        <v>83</v>
      </c>
      <c r="AY476" s="244" t="s">
        <v>156</v>
      </c>
    </row>
    <row r="477" spans="2:51" s="14" customFormat="1" ht="11.25">
      <c r="B477" s="234"/>
      <c r="C477" s="235"/>
      <c r="D477" s="218" t="s">
        <v>176</v>
      </c>
      <c r="E477" s="236" t="s">
        <v>1</v>
      </c>
      <c r="F477" s="237" t="s">
        <v>559</v>
      </c>
      <c r="G477" s="235"/>
      <c r="H477" s="238">
        <v>2.16</v>
      </c>
      <c r="I477" s="239"/>
      <c r="J477" s="235"/>
      <c r="K477" s="235"/>
      <c r="L477" s="240"/>
      <c r="M477" s="241"/>
      <c r="N477" s="242"/>
      <c r="O477" s="242"/>
      <c r="P477" s="242"/>
      <c r="Q477" s="242"/>
      <c r="R477" s="242"/>
      <c r="S477" s="242"/>
      <c r="T477" s="243"/>
      <c r="AT477" s="244" t="s">
        <v>176</v>
      </c>
      <c r="AU477" s="244" t="s">
        <v>92</v>
      </c>
      <c r="AV477" s="14" t="s">
        <v>92</v>
      </c>
      <c r="AW477" s="14" t="s">
        <v>37</v>
      </c>
      <c r="AX477" s="14" t="s">
        <v>83</v>
      </c>
      <c r="AY477" s="244" t="s">
        <v>156</v>
      </c>
    </row>
    <row r="478" spans="2:51" s="14" customFormat="1" ht="11.25">
      <c r="B478" s="234"/>
      <c r="C478" s="235"/>
      <c r="D478" s="218" t="s">
        <v>176</v>
      </c>
      <c r="E478" s="236" t="s">
        <v>1</v>
      </c>
      <c r="F478" s="237" t="s">
        <v>571</v>
      </c>
      <c r="G478" s="235"/>
      <c r="H478" s="238">
        <v>2.88</v>
      </c>
      <c r="I478" s="239"/>
      <c r="J478" s="235"/>
      <c r="K478" s="235"/>
      <c r="L478" s="240"/>
      <c r="M478" s="241"/>
      <c r="N478" s="242"/>
      <c r="O478" s="242"/>
      <c r="P478" s="242"/>
      <c r="Q478" s="242"/>
      <c r="R478" s="242"/>
      <c r="S478" s="242"/>
      <c r="T478" s="243"/>
      <c r="AT478" s="244" t="s">
        <v>176</v>
      </c>
      <c r="AU478" s="244" t="s">
        <v>92</v>
      </c>
      <c r="AV478" s="14" t="s">
        <v>92</v>
      </c>
      <c r="AW478" s="14" t="s">
        <v>37</v>
      </c>
      <c r="AX478" s="14" t="s">
        <v>83</v>
      </c>
      <c r="AY478" s="244" t="s">
        <v>156</v>
      </c>
    </row>
    <row r="479" spans="2:51" s="14" customFormat="1" ht="11.25">
      <c r="B479" s="234"/>
      <c r="C479" s="235"/>
      <c r="D479" s="218" t="s">
        <v>176</v>
      </c>
      <c r="E479" s="236" t="s">
        <v>1</v>
      </c>
      <c r="F479" s="237" t="s">
        <v>572</v>
      </c>
      <c r="G479" s="235"/>
      <c r="H479" s="238">
        <v>1.2</v>
      </c>
      <c r="I479" s="239"/>
      <c r="J479" s="235"/>
      <c r="K479" s="235"/>
      <c r="L479" s="240"/>
      <c r="M479" s="241"/>
      <c r="N479" s="242"/>
      <c r="O479" s="242"/>
      <c r="P479" s="242"/>
      <c r="Q479" s="242"/>
      <c r="R479" s="242"/>
      <c r="S479" s="242"/>
      <c r="T479" s="243"/>
      <c r="AT479" s="244" t="s">
        <v>176</v>
      </c>
      <c r="AU479" s="244" t="s">
        <v>92</v>
      </c>
      <c r="AV479" s="14" t="s">
        <v>92</v>
      </c>
      <c r="AW479" s="14" t="s">
        <v>37</v>
      </c>
      <c r="AX479" s="14" t="s">
        <v>83</v>
      </c>
      <c r="AY479" s="244" t="s">
        <v>156</v>
      </c>
    </row>
    <row r="480" spans="2:51" s="14" customFormat="1" ht="11.25">
      <c r="B480" s="234"/>
      <c r="C480" s="235"/>
      <c r="D480" s="218" t="s">
        <v>176</v>
      </c>
      <c r="E480" s="236" t="s">
        <v>1</v>
      </c>
      <c r="F480" s="237" t="s">
        <v>573</v>
      </c>
      <c r="G480" s="235"/>
      <c r="H480" s="238">
        <v>2</v>
      </c>
      <c r="I480" s="239"/>
      <c r="J480" s="235"/>
      <c r="K480" s="235"/>
      <c r="L480" s="240"/>
      <c r="M480" s="241"/>
      <c r="N480" s="242"/>
      <c r="O480" s="242"/>
      <c r="P480" s="242"/>
      <c r="Q480" s="242"/>
      <c r="R480" s="242"/>
      <c r="S480" s="242"/>
      <c r="T480" s="243"/>
      <c r="AT480" s="244" t="s">
        <v>176</v>
      </c>
      <c r="AU480" s="244" t="s">
        <v>92</v>
      </c>
      <c r="AV480" s="14" t="s">
        <v>92</v>
      </c>
      <c r="AW480" s="14" t="s">
        <v>37</v>
      </c>
      <c r="AX480" s="14" t="s">
        <v>83</v>
      </c>
      <c r="AY480" s="244" t="s">
        <v>156</v>
      </c>
    </row>
    <row r="481" spans="1:65" s="14" customFormat="1" ht="11.25">
      <c r="B481" s="234"/>
      <c r="C481" s="235"/>
      <c r="D481" s="218" t="s">
        <v>176</v>
      </c>
      <c r="E481" s="236" t="s">
        <v>1</v>
      </c>
      <c r="F481" s="237" t="s">
        <v>569</v>
      </c>
      <c r="G481" s="235"/>
      <c r="H481" s="238">
        <v>2.4</v>
      </c>
      <c r="I481" s="239"/>
      <c r="J481" s="235"/>
      <c r="K481" s="235"/>
      <c r="L481" s="240"/>
      <c r="M481" s="241"/>
      <c r="N481" s="242"/>
      <c r="O481" s="242"/>
      <c r="P481" s="242"/>
      <c r="Q481" s="242"/>
      <c r="R481" s="242"/>
      <c r="S481" s="242"/>
      <c r="T481" s="243"/>
      <c r="AT481" s="244" t="s">
        <v>176</v>
      </c>
      <c r="AU481" s="244" t="s">
        <v>92</v>
      </c>
      <c r="AV481" s="14" t="s">
        <v>92</v>
      </c>
      <c r="AW481" s="14" t="s">
        <v>37</v>
      </c>
      <c r="AX481" s="14" t="s">
        <v>83</v>
      </c>
      <c r="AY481" s="244" t="s">
        <v>156</v>
      </c>
    </row>
    <row r="482" spans="1:65" s="14" customFormat="1" ht="11.25">
      <c r="B482" s="234"/>
      <c r="C482" s="235"/>
      <c r="D482" s="218" t="s">
        <v>176</v>
      </c>
      <c r="E482" s="236" t="s">
        <v>1</v>
      </c>
      <c r="F482" s="237" t="s">
        <v>559</v>
      </c>
      <c r="G482" s="235"/>
      <c r="H482" s="238">
        <v>2.16</v>
      </c>
      <c r="I482" s="239"/>
      <c r="J482" s="235"/>
      <c r="K482" s="235"/>
      <c r="L482" s="240"/>
      <c r="M482" s="241"/>
      <c r="N482" s="242"/>
      <c r="O482" s="242"/>
      <c r="P482" s="242"/>
      <c r="Q482" s="242"/>
      <c r="R482" s="242"/>
      <c r="S482" s="242"/>
      <c r="T482" s="243"/>
      <c r="AT482" s="244" t="s">
        <v>176</v>
      </c>
      <c r="AU482" s="244" t="s">
        <v>92</v>
      </c>
      <c r="AV482" s="14" t="s">
        <v>92</v>
      </c>
      <c r="AW482" s="14" t="s">
        <v>37</v>
      </c>
      <c r="AX482" s="14" t="s">
        <v>83</v>
      </c>
      <c r="AY482" s="244" t="s">
        <v>156</v>
      </c>
    </row>
    <row r="483" spans="1:65" s="14" customFormat="1" ht="11.25">
      <c r="B483" s="234"/>
      <c r="C483" s="235"/>
      <c r="D483" s="218" t="s">
        <v>176</v>
      </c>
      <c r="E483" s="236" t="s">
        <v>1</v>
      </c>
      <c r="F483" s="237" t="s">
        <v>574</v>
      </c>
      <c r="G483" s="235"/>
      <c r="H483" s="238">
        <v>2.6</v>
      </c>
      <c r="I483" s="239"/>
      <c r="J483" s="235"/>
      <c r="K483" s="235"/>
      <c r="L483" s="240"/>
      <c r="M483" s="241"/>
      <c r="N483" s="242"/>
      <c r="O483" s="242"/>
      <c r="P483" s="242"/>
      <c r="Q483" s="242"/>
      <c r="R483" s="242"/>
      <c r="S483" s="242"/>
      <c r="T483" s="243"/>
      <c r="AT483" s="244" t="s">
        <v>176</v>
      </c>
      <c r="AU483" s="244" t="s">
        <v>92</v>
      </c>
      <c r="AV483" s="14" t="s">
        <v>92</v>
      </c>
      <c r="AW483" s="14" t="s">
        <v>37</v>
      </c>
      <c r="AX483" s="14" t="s">
        <v>83</v>
      </c>
      <c r="AY483" s="244" t="s">
        <v>156</v>
      </c>
    </row>
    <row r="484" spans="1:65" s="14" customFormat="1" ht="11.25">
      <c r="B484" s="234"/>
      <c r="C484" s="235"/>
      <c r="D484" s="218" t="s">
        <v>176</v>
      </c>
      <c r="E484" s="236" t="s">
        <v>1</v>
      </c>
      <c r="F484" s="237" t="s">
        <v>563</v>
      </c>
      <c r="G484" s="235"/>
      <c r="H484" s="238">
        <v>3.2</v>
      </c>
      <c r="I484" s="239"/>
      <c r="J484" s="235"/>
      <c r="K484" s="235"/>
      <c r="L484" s="240"/>
      <c r="M484" s="241"/>
      <c r="N484" s="242"/>
      <c r="O484" s="242"/>
      <c r="P484" s="242"/>
      <c r="Q484" s="242"/>
      <c r="R484" s="242"/>
      <c r="S484" s="242"/>
      <c r="T484" s="243"/>
      <c r="AT484" s="244" t="s">
        <v>176</v>
      </c>
      <c r="AU484" s="244" t="s">
        <v>92</v>
      </c>
      <c r="AV484" s="14" t="s">
        <v>92</v>
      </c>
      <c r="AW484" s="14" t="s">
        <v>37</v>
      </c>
      <c r="AX484" s="14" t="s">
        <v>83</v>
      </c>
      <c r="AY484" s="244" t="s">
        <v>156</v>
      </c>
    </row>
    <row r="485" spans="1:65" s="14" customFormat="1" ht="11.25">
      <c r="B485" s="234"/>
      <c r="C485" s="235"/>
      <c r="D485" s="218" t="s">
        <v>176</v>
      </c>
      <c r="E485" s="236" t="s">
        <v>1</v>
      </c>
      <c r="F485" s="237" t="s">
        <v>575</v>
      </c>
      <c r="G485" s="235"/>
      <c r="H485" s="238">
        <v>4</v>
      </c>
      <c r="I485" s="239"/>
      <c r="J485" s="235"/>
      <c r="K485" s="235"/>
      <c r="L485" s="240"/>
      <c r="M485" s="241"/>
      <c r="N485" s="242"/>
      <c r="O485" s="242"/>
      <c r="P485" s="242"/>
      <c r="Q485" s="242"/>
      <c r="R485" s="242"/>
      <c r="S485" s="242"/>
      <c r="T485" s="243"/>
      <c r="AT485" s="244" t="s">
        <v>176</v>
      </c>
      <c r="AU485" s="244" t="s">
        <v>92</v>
      </c>
      <c r="AV485" s="14" t="s">
        <v>92</v>
      </c>
      <c r="AW485" s="14" t="s">
        <v>37</v>
      </c>
      <c r="AX485" s="14" t="s">
        <v>83</v>
      </c>
      <c r="AY485" s="244" t="s">
        <v>156</v>
      </c>
    </row>
    <row r="486" spans="1:65" s="14" customFormat="1" ht="11.25">
      <c r="B486" s="234"/>
      <c r="C486" s="235"/>
      <c r="D486" s="218" t="s">
        <v>176</v>
      </c>
      <c r="E486" s="236" t="s">
        <v>1</v>
      </c>
      <c r="F486" s="237" t="s">
        <v>576</v>
      </c>
      <c r="G486" s="235"/>
      <c r="H486" s="238">
        <v>12</v>
      </c>
      <c r="I486" s="239"/>
      <c r="J486" s="235"/>
      <c r="K486" s="235"/>
      <c r="L486" s="240"/>
      <c r="M486" s="241"/>
      <c r="N486" s="242"/>
      <c r="O486" s="242"/>
      <c r="P486" s="242"/>
      <c r="Q486" s="242"/>
      <c r="R486" s="242"/>
      <c r="S486" s="242"/>
      <c r="T486" s="243"/>
      <c r="AT486" s="244" t="s">
        <v>176</v>
      </c>
      <c r="AU486" s="244" t="s">
        <v>92</v>
      </c>
      <c r="AV486" s="14" t="s">
        <v>92</v>
      </c>
      <c r="AW486" s="14" t="s">
        <v>37</v>
      </c>
      <c r="AX486" s="14" t="s">
        <v>83</v>
      </c>
      <c r="AY486" s="244" t="s">
        <v>156</v>
      </c>
    </row>
    <row r="487" spans="1:65" s="14" customFormat="1" ht="11.25">
      <c r="B487" s="234"/>
      <c r="C487" s="235"/>
      <c r="D487" s="218" t="s">
        <v>176</v>
      </c>
      <c r="E487" s="236" t="s">
        <v>1</v>
      </c>
      <c r="F487" s="237" t="s">
        <v>577</v>
      </c>
      <c r="G487" s="235"/>
      <c r="H487" s="238">
        <v>5.2</v>
      </c>
      <c r="I487" s="239"/>
      <c r="J487" s="235"/>
      <c r="K487" s="235"/>
      <c r="L487" s="240"/>
      <c r="M487" s="241"/>
      <c r="N487" s="242"/>
      <c r="O487" s="242"/>
      <c r="P487" s="242"/>
      <c r="Q487" s="242"/>
      <c r="R487" s="242"/>
      <c r="S487" s="242"/>
      <c r="T487" s="243"/>
      <c r="AT487" s="244" t="s">
        <v>176</v>
      </c>
      <c r="AU487" s="244" t="s">
        <v>92</v>
      </c>
      <c r="AV487" s="14" t="s">
        <v>92</v>
      </c>
      <c r="AW487" s="14" t="s">
        <v>37</v>
      </c>
      <c r="AX487" s="14" t="s">
        <v>83</v>
      </c>
      <c r="AY487" s="244" t="s">
        <v>156</v>
      </c>
    </row>
    <row r="488" spans="1:65" s="14" customFormat="1" ht="11.25">
      <c r="B488" s="234"/>
      <c r="C488" s="235"/>
      <c r="D488" s="218" t="s">
        <v>176</v>
      </c>
      <c r="E488" s="236" t="s">
        <v>1</v>
      </c>
      <c r="F488" s="237" t="s">
        <v>578</v>
      </c>
      <c r="G488" s="235"/>
      <c r="H488" s="238">
        <v>3.12</v>
      </c>
      <c r="I488" s="239"/>
      <c r="J488" s="235"/>
      <c r="K488" s="235"/>
      <c r="L488" s="240"/>
      <c r="M488" s="241"/>
      <c r="N488" s="242"/>
      <c r="O488" s="242"/>
      <c r="P488" s="242"/>
      <c r="Q488" s="242"/>
      <c r="R488" s="242"/>
      <c r="S488" s="242"/>
      <c r="T488" s="243"/>
      <c r="AT488" s="244" t="s">
        <v>176</v>
      </c>
      <c r="AU488" s="244" t="s">
        <v>92</v>
      </c>
      <c r="AV488" s="14" t="s">
        <v>92</v>
      </c>
      <c r="AW488" s="14" t="s">
        <v>37</v>
      </c>
      <c r="AX488" s="14" t="s">
        <v>83</v>
      </c>
      <c r="AY488" s="244" t="s">
        <v>156</v>
      </c>
    </row>
    <row r="489" spans="1:65" s="14" customFormat="1" ht="11.25">
      <c r="B489" s="234"/>
      <c r="C489" s="235"/>
      <c r="D489" s="218" t="s">
        <v>176</v>
      </c>
      <c r="E489" s="236" t="s">
        <v>1</v>
      </c>
      <c r="F489" s="237" t="s">
        <v>579</v>
      </c>
      <c r="G489" s="235"/>
      <c r="H489" s="238">
        <v>4.8</v>
      </c>
      <c r="I489" s="239"/>
      <c r="J489" s="235"/>
      <c r="K489" s="235"/>
      <c r="L489" s="240"/>
      <c r="M489" s="241"/>
      <c r="N489" s="242"/>
      <c r="O489" s="242"/>
      <c r="P489" s="242"/>
      <c r="Q489" s="242"/>
      <c r="R489" s="242"/>
      <c r="S489" s="242"/>
      <c r="T489" s="243"/>
      <c r="AT489" s="244" t="s">
        <v>176</v>
      </c>
      <c r="AU489" s="244" t="s">
        <v>92</v>
      </c>
      <c r="AV489" s="14" t="s">
        <v>92</v>
      </c>
      <c r="AW489" s="14" t="s">
        <v>37</v>
      </c>
      <c r="AX489" s="14" t="s">
        <v>83</v>
      </c>
      <c r="AY489" s="244" t="s">
        <v>156</v>
      </c>
    </row>
    <row r="490" spans="1:65" s="14" customFormat="1" ht="11.25">
      <c r="B490" s="234"/>
      <c r="C490" s="235"/>
      <c r="D490" s="218" t="s">
        <v>176</v>
      </c>
      <c r="E490" s="236" t="s">
        <v>1</v>
      </c>
      <c r="F490" s="237" t="s">
        <v>580</v>
      </c>
      <c r="G490" s="235"/>
      <c r="H490" s="238">
        <v>5.6</v>
      </c>
      <c r="I490" s="239"/>
      <c r="J490" s="235"/>
      <c r="K490" s="235"/>
      <c r="L490" s="240"/>
      <c r="M490" s="241"/>
      <c r="N490" s="242"/>
      <c r="O490" s="242"/>
      <c r="P490" s="242"/>
      <c r="Q490" s="242"/>
      <c r="R490" s="242"/>
      <c r="S490" s="242"/>
      <c r="T490" s="243"/>
      <c r="AT490" s="244" t="s">
        <v>176</v>
      </c>
      <c r="AU490" s="244" t="s">
        <v>92</v>
      </c>
      <c r="AV490" s="14" t="s">
        <v>92</v>
      </c>
      <c r="AW490" s="14" t="s">
        <v>37</v>
      </c>
      <c r="AX490" s="14" t="s">
        <v>83</v>
      </c>
      <c r="AY490" s="244" t="s">
        <v>156</v>
      </c>
    </row>
    <row r="491" spans="1:65" s="15" customFormat="1" ht="11.25">
      <c r="B491" s="245"/>
      <c r="C491" s="246"/>
      <c r="D491" s="218" t="s">
        <v>176</v>
      </c>
      <c r="E491" s="247" t="s">
        <v>1</v>
      </c>
      <c r="F491" s="248" t="s">
        <v>180</v>
      </c>
      <c r="G491" s="246"/>
      <c r="H491" s="249">
        <v>116.38</v>
      </c>
      <c r="I491" s="250"/>
      <c r="J491" s="246"/>
      <c r="K491" s="246"/>
      <c r="L491" s="251"/>
      <c r="M491" s="252"/>
      <c r="N491" s="253"/>
      <c r="O491" s="253"/>
      <c r="P491" s="253"/>
      <c r="Q491" s="253"/>
      <c r="R491" s="253"/>
      <c r="S491" s="253"/>
      <c r="T491" s="254"/>
      <c r="AT491" s="255" t="s">
        <v>176</v>
      </c>
      <c r="AU491" s="255" t="s">
        <v>92</v>
      </c>
      <c r="AV491" s="15" t="s">
        <v>164</v>
      </c>
      <c r="AW491" s="15" t="s">
        <v>37</v>
      </c>
      <c r="AX491" s="15" t="s">
        <v>21</v>
      </c>
      <c r="AY491" s="255" t="s">
        <v>156</v>
      </c>
    </row>
    <row r="492" spans="1:65" s="2" customFormat="1" ht="24.2" customHeight="1">
      <c r="A492" s="36"/>
      <c r="B492" s="37"/>
      <c r="C492" s="206" t="s">
        <v>581</v>
      </c>
      <c r="D492" s="206" t="s">
        <v>159</v>
      </c>
      <c r="E492" s="207" t="s">
        <v>582</v>
      </c>
      <c r="F492" s="208" t="s">
        <v>583</v>
      </c>
      <c r="G492" s="209" t="s">
        <v>162</v>
      </c>
      <c r="H492" s="210">
        <v>41</v>
      </c>
      <c r="I492" s="211"/>
      <c r="J492" s="212">
        <f>ROUND(I492*H492,2)</f>
        <v>0</v>
      </c>
      <c r="K492" s="208" t="s">
        <v>163</v>
      </c>
      <c r="L492" s="39"/>
      <c r="M492" s="213" t="s">
        <v>1</v>
      </c>
      <c r="N492" s="214" t="s">
        <v>48</v>
      </c>
      <c r="O492" s="73"/>
      <c r="P492" s="215">
        <f>O492*H492</f>
        <v>0</v>
      </c>
      <c r="Q492" s="215">
        <v>2.0000000000000002E-5</v>
      </c>
      <c r="R492" s="215">
        <f>Q492*H492</f>
        <v>8.2000000000000009E-4</v>
      </c>
      <c r="S492" s="215">
        <v>0</v>
      </c>
      <c r="T492" s="216">
        <f>S492*H492</f>
        <v>0</v>
      </c>
      <c r="U492" s="36"/>
      <c r="V492" s="36"/>
      <c r="W492" s="36"/>
      <c r="X492" s="36"/>
      <c r="Y492" s="36"/>
      <c r="Z492" s="36"/>
      <c r="AA492" s="36"/>
      <c r="AB492" s="36"/>
      <c r="AC492" s="36"/>
      <c r="AD492" s="36"/>
      <c r="AE492" s="36"/>
      <c r="AR492" s="217" t="s">
        <v>360</v>
      </c>
      <c r="AT492" s="217" t="s">
        <v>159</v>
      </c>
      <c r="AU492" s="217" t="s">
        <v>92</v>
      </c>
      <c r="AY492" s="18" t="s">
        <v>156</v>
      </c>
      <c r="BE492" s="112">
        <f>IF(N492="základní",J492,0)</f>
        <v>0</v>
      </c>
      <c r="BF492" s="112">
        <f>IF(N492="snížená",J492,0)</f>
        <v>0</v>
      </c>
      <c r="BG492" s="112">
        <f>IF(N492="zákl. přenesená",J492,0)</f>
        <v>0</v>
      </c>
      <c r="BH492" s="112">
        <f>IF(N492="sníž. přenesená",J492,0)</f>
        <v>0</v>
      </c>
      <c r="BI492" s="112">
        <f>IF(N492="nulová",J492,0)</f>
        <v>0</v>
      </c>
      <c r="BJ492" s="18" t="s">
        <v>21</v>
      </c>
      <c r="BK492" s="112">
        <f>ROUND(I492*H492,2)</f>
        <v>0</v>
      </c>
      <c r="BL492" s="18" t="s">
        <v>360</v>
      </c>
      <c r="BM492" s="217" t="s">
        <v>584</v>
      </c>
    </row>
    <row r="493" spans="1:65" s="2" customFormat="1" ht="19.5">
      <c r="A493" s="36"/>
      <c r="B493" s="37"/>
      <c r="C493" s="38"/>
      <c r="D493" s="218" t="s">
        <v>166</v>
      </c>
      <c r="E493" s="38"/>
      <c r="F493" s="219" t="s">
        <v>585</v>
      </c>
      <c r="G493" s="38"/>
      <c r="H493" s="38"/>
      <c r="I493" s="176"/>
      <c r="J493" s="38"/>
      <c r="K493" s="38"/>
      <c r="L493" s="39"/>
      <c r="M493" s="220"/>
      <c r="N493" s="221"/>
      <c r="O493" s="73"/>
      <c r="P493" s="73"/>
      <c r="Q493" s="73"/>
      <c r="R493" s="73"/>
      <c r="S493" s="73"/>
      <c r="T493" s="74"/>
      <c r="U493" s="36"/>
      <c r="V493" s="36"/>
      <c r="W493" s="36"/>
      <c r="X493" s="36"/>
      <c r="Y493" s="36"/>
      <c r="Z493" s="36"/>
      <c r="AA493" s="36"/>
      <c r="AB493" s="36"/>
      <c r="AC493" s="36"/>
      <c r="AD493" s="36"/>
      <c r="AE493" s="36"/>
      <c r="AT493" s="18" t="s">
        <v>166</v>
      </c>
      <c r="AU493" s="18" t="s">
        <v>92</v>
      </c>
    </row>
    <row r="494" spans="1:65" s="2" customFormat="1" ht="11.25">
      <c r="A494" s="36"/>
      <c r="B494" s="37"/>
      <c r="C494" s="38"/>
      <c r="D494" s="222" t="s">
        <v>168</v>
      </c>
      <c r="E494" s="38"/>
      <c r="F494" s="223" t="s">
        <v>586</v>
      </c>
      <c r="G494" s="38"/>
      <c r="H494" s="38"/>
      <c r="I494" s="176"/>
      <c r="J494" s="38"/>
      <c r="K494" s="38"/>
      <c r="L494" s="39"/>
      <c r="M494" s="220"/>
      <c r="N494" s="221"/>
      <c r="O494" s="73"/>
      <c r="P494" s="73"/>
      <c r="Q494" s="73"/>
      <c r="R494" s="73"/>
      <c r="S494" s="73"/>
      <c r="T494" s="74"/>
      <c r="U494" s="36"/>
      <c r="V494" s="36"/>
      <c r="W494" s="36"/>
      <c r="X494" s="36"/>
      <c r="Y494" s="36"/>
      <c r="Z494" s="36"/>
      <c r="AA494" s="36"/>
      <c r="AB494" s="36"/>
      <c r="AC494" s="36"/>
      <c r="AD494" s="36"/>
      <c r="AE494" s="36"/>
      <c r="AT494" s="18" t="s">
        <v>168</v>
      </c>
      <c r="AU494" s="18" t="s">
        <v>92</v>
      </c>
    </row>
    <row r="495" spans="1:65" s="14" customFormat="1" ht="11.25">
      <c r="B495" s="234"/>
      <c r="C495" s="235"/>
      <c r="D495" s="218" t="s">
        <v>176</v>
      </c>
      <c r="E495" s="236" t="s">
        <v>1</v>
      </c>
      <c r="F495" s="237" t="s">
        <v>587</v>
      </c>
      <c r="G495" s="235"/>
      <c r="H495" s="238">
        <v>41</v>
      </c>
      <c r="I495" s="239"/>
      <c r="J495" s="235"/>
      <c r="K495" s="235"/>
      <c r="L495" s="240"/>
      <c r="M495" s="241"/>
      <c r="N495" s="242"/>
      <c r="O495" s="242"/>
      <c r="P495" s="242"/>
      <c r="Q495" s="242"/>
      <c r="R495" s="242"/>
      <c r="S495" s="242"/>
      <c r="T495" s="243"/>
      <c r="AT495" s="244" t="s">
        <v>176</v>
      </c>
      <c r="AU495" s="244" t="s">
        <v>92</v>
      </c>
      <c r="AV495" s="14" t="s">
        <v>92</v>
      </c>
      <c r="AW495" s="14" t="s">
        <v>37</v>
      </c>
      <c r="AX495" s="14" t="s">
        <v>21</v>
      </c>
      <c r="AY495" s="244" t="s">
        <v>156</v>
      </c>
    </row>
    <row r="496" spans="1:65" s="2" customFormat="1" ht="24.2" customHeight="1">
      <c r="A496" s="36"/>
      <c r="B496" s="37"/>
      <c r="C496" s="206" t="s">
        <v>588</v>
      </c>
      <c r="D496" s="206" t="s">
        <v>159</v>
      </c>
      <c r="E496" s="207" t="s">
        <v>589</v>
      </c>
      <c r="F496" s="208" t="s">
        <v>590</v>
      </c>
      <c r="G496" s="209" t="s">
        <v>162</v>
      </c>
      <c r="H496" s="210">
        <v>8</v>
      </c>
      <c r="I496" s="211"/>
      <c r="J496" s="212">
        <f>ROUND(I496*H496,2)</f>
        <v>0</v>
      </c>
      <c r="K496" s="208" t="s">
        <v>163</v>
      </c>
      <c r="L496" s="39"/>
      <c r="M496" s="213" t="s">
        <v>1</v>
      </c>
      <c r="N496" s="214" t="s">
        <v>48</v>
      </c>
      <c r="O496" s="73"/>
      <c r="P496" s="215">
        <f>O496*H496</f>
        <v>0</v>
      </c>
      <c r="Q496" s="215">
        <v>2.0000000000000002E-5</v>
      </c>
      <c r="R496" s="215">
        <f>Q496*H496</f>
        <v>1.6000000000000001E-4</v>
      </c>
      <c r="S496" s="215">
        <v>0</v>
      </c>
      <c r="T496" s="216">
        <f>S496*H496</f>
        <v>0</v>
      </c>
      <c r="U496" s="36"/>
      <c r="V496" s="36"/>
      <c r="W496" s="36"/>
      <c r="X496" s="36"/>
      <c r="Y496" s="36"/>
      <c r="Z496" s="36"/>
      <c r="AA496" s="36"/>
      <c r="AB496" s="36"/>
      <c r="AC496" s="36"/>
      <c r="AD496" s="36"/>
      <c r="AE496" s="36"/>
      <c r="AR496" s="217" t="s">
        <v>360</v>
      </c>
      <c r="AT496" s="217" t="s">
        <v>159</v>
      </c>
      <c r="AU496" s="217" t="s">
        <v>92</v>
      </c>
      <c r="AY496" s="18" t="s">
        <v>156</v>
      </c>
      <c r="BE496" s="112">
        <f>IF(N496="základní",J496,0)</f>
        <v>0</v>
      </c>
      <c r="BF496" s="112">
        <f>IF(N496="snížená",J496,0)</f>
        <v>0</v>
      </c>
      <c r="BG496" s="112">
        <f>IF(N496="zákl. přenesená",J496,0)</f>
        <v>0</v>
      </c>
      <c r="BH496" s="112">
        <f>IF(N496="sníž. přenesená",J496,0)</f>
        <v>0</v>
      </c>
      <c r="BI496" s="112">
        <f>IF(N496="nulová",J496,0)</f>
        <v>0</v>
      </c>
      <c r="BJ496" s="18" t="s">
        <v>21</v>
      </c>
      <c r="BK496" s="112">
        <f>ROUND(I496*H496,2)</f>
        <v>0</v>
      </c>
      <c r="BL496" s="18" t="s">
        <v>360</v>
      </c>
      <c r="BM496" s="217" t="s">
        <v>591</v>
      </c>
    </row>
    <row r="497" spans="1:65" s="2" customFormat="1" ht="19.5">
      <c r="A497" s="36"/>
      <c r="B497" s="37"/>
      <c r="C497" s="38"/>
      <c r="D497" s="218" t="s">
        <v>166</v>
      </c>
      <c r="E497" s="38"/>
      <c r="F497" s="219" t="s">
        <v>592</v>
      </c>
      <c r="G497" s="38"/>
      <c r="H497" s="38"/>
      <c r="I497" s="176"/>
      <c r="J497" s="38"/>
      <c r="K497" s="38"/>
      <c r="L497" s="39"/>
      <c r="M497" s="220"/>
      <c r="N497" s="221"/>
      <c r="O497" s="73"/>
      <c r="P497" s="73"/>
      <c r="Q497" s="73"/>
      <c r="R497" s="73"/>
      <c r="S497" s="73"/>
      <c r="T497" s="74"/>
      <c r="U497" s="36"/>
      <c r="V497" s="36"/>
      <c r="W497" s="36"/>
      <c r="X497" s="36"/>
      <c r="Y497" s="36"/>
      <c r="Z497" s="36"/>
      <c r="AA497" s="36"/>
      <c r="AB497" s="36"/>
      <c r="AC497" s="36"/>
      <c r="AD497" s="36"/>
      <c r="AE497" s="36"/>
      <c r="AT497" s="18" t="s">
        <v>166</v>
      </c>
      <c r="AU497" s="18" t="s">
        <v>92</v>
      </c>
    </row>
    <row r="498" spans="1:65" s="2" customFormat="1" ht="11.25">
      <c r="A498" s="36"/>
      <c r="B498" s="37"/>
      <c r="C498" s="38"/>
      <c r="D498" s="222" t="s">
        <v>168</v>
      </c>
      <c r="E498" s="38"/>
      <c r="F498" s="223" t="s">
        <v>593</v>
      </c>
      <c r="G498" s="38"/>
      <c r="H498" s="38"/>
      <c r="I498" s="176"/>
      <c r="J498" s="38"/>
      <c r="K498" s="38"/>
      <c r="L498" s="39"/>
      <c r="M498" s="220"/>
      <c r="N498" s="221"/>
      <c r="O498" s="73"/>
      <c r="P498" s="73"/>
      <c r="Q498" s="73"/>
      <c r="R498" s="73"/>
      <c r="S498" s="73"/>
      <c r="T498" s="74"/>
      <c r="U498" s="36"/>
      <c r="V498" s="36"/>
      <c r="W498" s="36"/>
      <c r="X498" s="36"/>
      <c r="Y498" s="36"/>
      <c r="Z498" s="36"/>
      <c r="AA498" s="36"/>
      <c r="AB498" s="36"/>
      <c r="AC498" s="36"/>
      <c r="AD498" s="36"/>
      <c r="AE498" s="36"/>
      <c r="AT498" s="18" t="s">
        <v>168</v>
      </c>
      <c r="AU498" s="18" t="s">
        <v>92</v>
      </c>
    </row>
    <row r="499" spans="1:65" s="2" customFormat="1" ht="24.2" customHeight="1">
      <c r="A499" s="36"/>
      <c r="B499" s="37"/>
      <c r="C499" s="206" t="s">
        <v>594</v>
      </c>
      <c r="D499" s="206" t="s">
        <v>159</v>
      </c>
      <c r="E499" s="207" t="s">
        <v>595</v>
      </c>
      <c r="F499" s="208" t="s">
        <v>596</v>
      </c>
      <c r="G499" s="209" t="s">
        <v>455</v>
      </c>
      <c r="H499" s="210"/>
      <c r="I499" s="211"/>
      <c r="J499" s="212">
        <f>ROUND(I499*H499,2)</f>
        <v>0</v>
      </c>
      <c r="K499" s="208" t="s">
        <v>163</v>
      </c>
      <c r="L499" s="39"/>
      <c r="M499" s="213" t="s">
        <v>1</v>
      </c>
      <c r="N499" s="214" t="s">
        <v>48</v>
      </c>
      <c r="O499" s="73"/>
      <c r="P499" s="215">
        <f>O499*H499</f>
        <v>0</v>
      </c>
      <c r="Q499" s="215">
        <v>0</v>
      </c>
      <c r="R499" s="215">
        <f>Q499*H499</f>
        <v>0</v>
      </c>
      <c r="S499" s="215">
        <v>0</v>
      </c>
      <c r="T499" s="216">
        <f>S499*H499</f>
        <v>0</v>
      </c>
      <c r="U499" s="36"/>
      <c r="V499" s="36"/>
      <c r="W499" s="36"/>
      <c r="X499" s="36"/>
      <c r="Y499" s="36"/>
      <c r="Z499" s="36"/>
      <c r="AA499" s="36"/>
      <c r="AB499" s="36"/>
      <c r="AC499" s="36"/>
      <c r="AD499" s="36"/>
      <c r="AE499" s="36"/>
      <c r="AR499" s="217" t="s">
        <v>360</v>
      </c>
      <c r="AT499" s="217" t="s">
        <v>159</v>
      </c>
      <c r="AU499" s="217" t="s">
        <v>92</v>
      </c>
      <c r="AY499" s="18" t="s">
        <v>156</v>
      </c>
      <c r="BE499" s="112">
        <f>IF(N499="základní",J499,0)</f>
        <v>0</v>
      </c>
      <c r="BF499" s="112">
        <f>IF(N499="snížená",J499,0)</f>
        <v>0</v>
      </c>
      <c r="BG499" s="112">
        <f>IF(N499="zákl. přenesená",J499,0)</f>
        <v>0</v>
      </c>
      <c r="BH499" s="112">
        <f>IF(N499="sníž. přenesená",J499,0)</f>
        <v>0</v>
      </c>
      <c r="BI499" s="112">
        <f>IF(N499="nulová",J499,0)</f>
        <v>0</v>
      </c>
      <c r="BJ499" s="18" t="s">
        <v>21</v>
      </c>
      <c r="BK499" s="112">
        <f>ROUND(I499*H499,2)</f>
        <v>0</v>
      </c>
      <c r="BL499" s="18" t="s">
        <v>360</v>
      </c>
      <c r="BM499" s="217" t="s">
        <v>597</v>
      </c>
    </row>
    <row r="500" spans="1:65" s="2" customFormat="1" ht="29.25">
      <c r="A500" s="36"/>
      <c r="B500" s="37"/>
      <c r="C500" s="38"/>
      <c r="D500" s="218" t="s">
        <v>166</v>
      </c>
      <c r="E500" s="38"/>
      <c r="F500" s="219" t="s">
        <v>598</v>
      </c>
      <c r="G500" s="38"/>
      <c r="H500" s="38"/>
      <c r="I500" s="176"/>
      <c r="J500" s="38"/>
      <c r="K500" s="38"/>
      <c r="L500" s="39"/>
      <c r="M500" s="220"/>
      <c r="N500" s="221"/>
      <c r="O500" s="73"/>
      <c r="P500" s="73"/>
      <c r="Q500" s="73"/>
      <c r="R500" s="73"/>
      <c r="S500" s="73"/>
      <c r="T500" s="74"/>
      <c r="U500" s="36"/>
      <c r="V500" s="36"/>
      <c r="W500" s="36"/>
      <c r="X500" s="36"/>
      <c r="Y500" s="36"/>
      <c r="Z500" s="36"/>
      <c r="AA500" s="36"/>
      <c r="AB500" s="36"/>
      <c r="AC500" s="36"/>
      <c r="AD500" s="36"/>
      <c r="AE500" s="36"/>
      <c r="AT500" s="18" t="s">
        <v>166</v>
      </c>
      <c r="AU500" s="18" t="s">
        <v>92</v>
      </c>
    </row>
    <row r="501" spans="1:65" s="2" customFormat="1" ht="11.25">
      <c r="A501" s="36"/>
      <c r="B501" s="37"/>
      <c r="C501" s="38"/>
      <c r="D501" s="222" t="s">
        <v>168</v>
      </c>
      <c r="E501" s="38"/>
      <c r="F501" s="223" t="s">
        <v>599</v>
      </c>
      <c r="G501" s="38"/>
      <c r="H501" s="38"/>
      <c r="I501" s="176"/>
      <c r="J501" s="38"/>
      <c r="K501" s="38"/>
      <c r="L501" s="39"/>
      <c r="M501" s="220"/>
      <c r="N501" s="221"/>
      <c r="O501" s="73"/>
      <c r="P501" s="73"/>
      <c r="Q501" s="73"/>
      <c r="R501" s="73"/>
      <c r="S501" s="73"/>
      <c r="T501" s="74"/>
      <c r="U501" s="36"/>
      <c r="V501" s="36"/>
      <c r="W501" s="36"/>
      <c r="X501" s="36"/>
      <c r="Y501" s="36"/>
      <c r="Z501" s="36"/>
      <c r="AA501" s="36"/>
      <c r="AB501" s="36"/>
      <c r="AC501" s="36"/>
      <c r="AD501" s="36"/>
      <c r="AE501" s="36"/>
      <c r="AT501" s="18" t="s">
        <v>168</v>
      </c>
      <c r="AU501" s="18" t="s">
        <v>92</v>
      </c>
    </row>
    <row r="502" spans="1:65" s="2" customFormat="1" ht="33" customHeight="1">
      <c r="A502" s="36"/>
      <c r="B502" s="37"/>
      <c r="C502" s="206" t="s">
        <v>600</v>
      </c>
      <c r="D502" s="206" t="s">
        <v>159</v>
      </c>
      <c r="E502" s="207" t="s">
        <v>601</v>
      </c>
      <c r="F502" s="208" t="s">
        <v>602</v>
      </c>
      <c r="G502" s="209" t="s">
        <v>455</v>
      </c>
      <c r="H502" s="210"/>
      <c r="I502" s="211"/>
      <c r="J502" s="212">
        <f>ROUND(I502*H502,2)</f>
        <v>0</v>
      </c>
      <c r="K502" s="208" t="s">
        <v>163</v>
      </c>
      <c r="L502" s="39"/>
      <c r="M502" s="213" t="s">
        <v>1</v>
      </c>
      <c r="N502" s="214" t="s">
        <v>48</v>
      </c>
      <c r="O502" s="73"/>
      <c r="P502" s="215">
        <f>O502*H502</f>
        <v>0</v>
      </c>
      <c r="Q502" s="215">
        <v>0</v>
      </c>
      <c r="R502" s="215">
        <f>Q502*H502</f>
        <v>0</v>
      </c>
      <c r="S502" s="215">
        <v>0</v>
      </c>
      <c r="T502" s="216">
        <f>S502*H502</f>
        <v>0</v>
      </c>
      <c r="U502" s="36"/>
      <c r="V502" s="36"/>
      <c r="W502" s="36"/>
      <c r="X502" s="36"/>
      <c r="Y502" s="36"/>
      <c r="Z502" s="36"/>
      <c r="AA502" s="36"/>
      <c r="AB502" s="36"/>
      <c r="AC502" s="36"/>
      <c r="AD502" s="36"/>
      <c r="AE502" s="36"/>
      <c r="AR502" s="217" t="s">
        <v>360</v>
      </c>
      <c r="AT502" s="217" t="s">
        <v>159</v>
      </c>
      <c r="AU502" s="217" t="s">
        <v>92</v>
      </c>
      <c r="AY502" s="18" t="s">
        <v>156</v>
      </c>
      <c r="BE502" s="112">
        <f>IF(N502="základní",J502,0)</f>
        <v>0</v>
      </c>
      <c r="BF502" s="112">
        <f>IF(N502="snížená",J502,0)</f>
        <v>0</v>
      </c>
      <c r="BG502" s="112">
        <f>IF(N502="zákl. přenesená",J502,0)</f>
        <v>0</v>
      </c>
      <c r="BH502" s="112">
        <f>IF(N502="sníž. přenesená",J502,0)</f>
        <v>0</v>
      </c>
      <c r="BI502" s="112">
        <f>IF(N502="nulová",J502,0)</f>
        <v>0</v>
      </c>
      <c r="BJ502" s="18" t="s">
        <v>21</v>
      </c>
      <c r="BK502" s="112">
        <f>ROUND(I502*H502,2)</f>
        <v>0</v>
      </c>
      <c r="BL502" s="18" t="s">
        <v>360</v>
      </c>
      <c r="BM502" s="217" t="s">
        <v>603</v>
      </c>
    </row>
    <row r="503" spans="1:65" s="2" customFormat="1" ht="39">
      <c r="A503" s="36"/>
      <c r="B503" s="37"/>
      <c r="C503" s="38"/>
      <c r="D503" s="218" t="s">
        <v>166</v>
      </c>
      <c r="E503" s="38"/>
      <c r="F503" s="219" t="s">
        <v>604</v>
      </c>
      <c r="G503" s="38"/>
      <c r="H503" s="38"/>
      <c r="I503" s="176"/>
      <c r="J503" s="38"/>
      <c r="K503" s="38"/>
      <c r="L503" s="39"/>
      <c r="M503" s="220"/>
      <c r="N503" s="221"/>
      <c r="O503" s="73"/>
      <c r="P503" s="73"/>
      <c r="Q503" s="73"/>
      <c r="R503" s="73"/>
      <c r="S503" s="73"/>
      <c r="T503" s="74"/>
      <c r="U503" s="36"/>
      <c r="V503" s="36"/>
      <c r="W503" s="36"/>
      <c r="X503" s="36"/>
      <c r="Y503" s="36"/>
      <c r="Z503" s="36"/>
      <c r="AA503" s="36"/>
      <c r="AB503" s="36"/>
      <c r="AC503" s="36"/>
      <c r="AD503" s="36"/>
      <c r="AE503" s="36"/>
      <c r="AT503" s="18" t="s">
        <v>166</v>
      </c>
      <c r="AU503" s="18" t="s">
        <v>92</v>
      </c>
    </row>
    <row r="504" spans="1:65" s="2" customFormat="1" ht="11.25">
      <c r="A504" s="36"/>
      <c r="B504" s="37"/>
      <c r="C504" s="38"/>
      <c r="D504" s="222" t="s">
        <v>168</v>
      </c>
      <c r="E504" s="38"/>
      <c r="F504" s="223" t="s">
        <v>605</v>
      </c>
      <c r="G504" s="38"/>
      <c r="H504" s="38"/>
      <c r="I504" s="176"/>
      <c r="J504" s="38"/>
      <c r="K504" s="38"/>
      <c r="L504" s="39"/>
      <c r="M504" s="220"/>
      <c r="N504" s="221"/>
      <c r="O504" s="73"/>
      <c r="P504" s="73"/>
      <c r="Q504" s="73"/>
      <c r="R504" s="73"/>
      <c r="S504" s="73"/>
      <c r="T504" s="74"/>
      <c r="U504" s="36"/>
      <c r="V504" s="36"/>
      <c r="W504" s="36"/>
      <c r="X504" s="36"/>
      <c r="Y504" s="36"/>
      <c r="Z504" s="36"/>
      <c r="AA504" s="36"/>
      <c r="AB504" s="36"/>
      <c r="AC504" s="36"/>
      <c r="AD504" s="36"/>
      <c r="AE504" s="36"/>
      <c r="AT504" s="18" t="s">
        <v>168</v>
      </c>
      <c r="AU504" s="18" t="s">
        <v>92</v>
      </c>
    </row>
    <row r="505" spans="1:65" s="12" customFormat="1" ht="22.9" customHeight="1">
      <c r="B505" s="190"/>
      <c r="C505" s="191"/>
      <c r="D505" s="192" t="s">
        <v>82</v>
      </c>
      <c r="E505" s="204" t="s">
        <v>606</v>
      </c>
      <c r="F505" s="204" t="s">
        <v>607</v>
      </c>
      <c r="G505" s="191"/>
      <c r="H505" s="191"/>
      <c r="I505" s="194"/>
      <c r="J505" s="205">
        <f>BK505</f>
        <v>0</v>
      </c>
      <c r="K505" s="191"/>
      <c r="L505" s="196"/>
      <c r="M505" s="197"/>
      <c r="N505" s="198"/>
      <c r="O505" s="198"/>
      <c r="P505" s="199">
        <f>SUM(P506:P510)</f>
        <v>0</v>
      </c>
      <c r="Q505" s="198"/>
      <c r="R505" s="199">
        <f>SUM(R506:R510)</f>
        <v>0</v>
      </c>
      <c r="S505" s="198"/>
      <c r="T505" s="200">
        <f>SUM(T506:T510)</f>
        <v>0</v>
      </c>
      <c r="AR505" s="201" t="s">
        <v>92</v>
      </c>
      <c r="AT505" s="202" t="s">
        <v>82</v>
      </c>
      <c r="AU505" s="202" t="s">
        <v>21</v>
      </c>
      <c r="AY505" s="201" t="s">
        <v>156</v>
      </c>
      <c r="BK505" s="203">
        <f>SUM(BK506:BK510)</f>
        <v>0</v>
      </c>
    </row>
    <row r="506" spans="1:65" s="2" customFormat="1" ht="21.75" customHeight="1">
      <c r="A506" s="36"/>
      <c r="B506" s="37"/>
      <c r="C506" s="206" t="s">
        <v>608</v>
      </c>
      <c r="D506" s="206" t="s">
        <v>159</v>
      </c>
      <c r="E506" s="207" t="s">
        <v>609</v>
      </c>
      <c r="F506" s="208" t="s">
        <v>610</v>
      </c>
      <c r="G506" s="209" t="s">
        <v>497</v>
      </c>
      <c r="H506" s="210">
        <v>1</v>
      </c>
      <c r="I506" s="211"/>
      <c r="J506" s="212">
        <f>ROUND(I506*H506,2)</f>
        <v>0</v>
      </c>
      <c r="K506" s="208" t="s">
        <v>1</v>
      </c>
      <c r="L506" s="39"/>
      <c r="M506" s="213" t="s">
        <v>1</v>
      </c>
      <c r="N506" s="214" t="s">
        <v>48</v>
      </c>
      <c r="O506" s="73"/>
      <c r="P506" s="215">
        <f>O506*H506</f>
        <v>0</v>
      </c>
      <c r="Q506" s="215">
        <v>0</v>
      </c>
      <c r="R506" s="215">
        <f>Q506*H506</f>
        <v>0</v>
      </c>
      <c r="S506" s="215">
        <v>0</v>
      </c>
      <c r="T506" s="216">
        <f>S506*H506</f>
        <v>0</v>
      </c>
      <c r="U506" s="36"/>
      <c r="V506" s="36"/>
      <c r="W506" s="36"/>
      <c r="X506" s="36"/>
      <c r="Y506" s="36"/>
      <c r="Z506" s="36"/>
      <c r="AA506" s="36"/>
      <c r="AB506" s="36"/>
      <c r="AC506" s="36"/>
      <c r="AD506" s="36"/>
      <c r="AE506" s="36"/>
      <c r="AR506" s="217" t="s">
        <v>360</v>
      </c>
      <c r="AT506" s="217" t="s">
        <v>159</v>
      </c>
      <c r="AU506" s="217" t="s">
        <v>92</v>
      </c>
      <c r="AY506" s="18" t="s">
        <v>156</v>
      </c>
      <c r="BE506" s="112">
        <f>IF(N506="základní",J506,0)</f>
        <v>0</v>
      </c>
      <c r="BF506" s="112">
        <f>IF(N506="snížená",J506,0)</f>
        <v>0</v>
      </c>
      <c r="BG506" s="112">
        <f>IF(N506="zákl. přenesená",J506,0)</f>
        <v>0</v>
      </c>
      <c r="BH506" s="112">
        <f>IF(N506="sníž. přenesená",J506,0)</f>
        <v>0</v>
      </c>
      <c r="BI506" s="112">
        <f>IF(N506="nulová",J506,0)</f>
        <v>0</v>
      </c>
      <c r="BJ506" s="18" t="s">
        <v>21</v>
      </c>
      <c r="BK506" s="112">
        <f>ROUND(I506*H506,2)</f>
        <v>0</v>
      </c>
      <c r="BL506" s="18" t="s">
        <v>360</v>
      </c>
      <c r="BM506" s="217" t="s">
        <v>611</v>
      </c>
    </row>
    <row r="507" spans="1:65" s="2" customFormat="1" ht="19.5">
      <c r="A507" s="36"/>
      <c r="B507" s="37"/>
      <c r="C507" s="38"/>
      <c r="D507" s="218" t="s">
        <v>166</v>
      </c>
      <c r="E507" s="38"/>
      <c r="F507" s="219" t="s">
        <v>612</v>
      </c>
      <c r="G507" s="38"/>
      <c r="H507" s="38"/>
      <c r="I507" s="176"/>
      <c r="J507" s="38"/>
      <c r="K507" s="38"/>
      <c r="L507" s="39"/>
      <c r="M507" s="220"/>
      <c r="N507" s="221"/>
      <c r="O507" s="73"/>
      <c r="P507" s="73"/>
      <c r="Q507" s="73"/>
      <c r="R507" s="73"/>
      <c r="S507" s="73"/>
      <c r="T507" s="74"/>
      <c r="U507" s="36"/>
      <c r="V507" s="36"/>
      <c r="W507" s="36"/>
      <c r="X507" s="36"/>
      <c r="Y507" s="36"/>
      <c r="Z507" s="36"/>
      <c r="AA507" s="36"/>
      <c r="AB507" s="36"/>
      <c r="AC507" s="36"/>
      <c r="AD507" s="36"/>
      <c r="AE507" s="36"/>
      <c r="AT507" s="18" t="s">
        <v>166</v>
      </c>
      <c r="AU507" s="18" t="s">
        <v>92</v>
      </c>
    </row>
    <row r="508" spans="1:65" s="2" customFormat="1" ht="24.2" customHeight="1">
      <c r="A508" s="36"/>
      <c r="B508" s="37"/>
      <c r="C508" s="206" t="s">
        <v>613</v>
      </c>
      <c r="D508" s="206" t="s">
        <v>159</v>
      </c>
      <c r="E508" s="207" t="s">
        <v>614</v>
      </c>
      <c r="F508" s="208" t="s">
        <v>615</v>
      </c>
      <c r="G508" s="209" t="s">
        <v>162</v>
      </c>
      <c r="H508" s="210">
        <v>1</v>
      </c>
      <c r="I508" s="211"/>
      <c r="J508" s="212">
        <f>ROUND(I508*H508,2)</f>
        <v>0</v>
      </c>
      <c r="K508" s="208" t="s">
        <v>163</v>
      </c>
      <c r="L508" s="39"/>
      <c r="M508" s="213" t="s">
        <v>1</v>
      </c>
      <c r="N508" s="214" t="s">
        <v>48</v>
      </c>
      <c r="O508" s="73"/>
      <c r="P508" s="215">
        <f>O508*H508</f>
        <v>0</v>
      </c>
      <c r="Q508" s="215">
        <v>0</v>
      </c>
      <c r="R508" s="215">
        <f>Q508*H508</f>
        <v>0</v>
      </c>
      <c r="S508" s="215">
        <v>0</v>
      </c>
      <c r="T508" s="216">
        <f>S508*H508</f>
        <v>0</v>
      </c>
      <c r="U508" s="36"/>
      <c r="V508" s="36"/>
      <c r="W508" s="36"/>
      <c r="X508" s="36"/>
      <c r="Y508" s="36"/>
      <c r="Z508" s="36"/>
      <c r="AA508" s="36"/>
      <c r="AB508" s="36"/>
      <c r="AC508" s="36"/>
      <c r="AD508" s="36"/>
      <c r="AE508" s="36"/>
      <c r="AR508" s="217" t="s">
        <v>360</v>
      </c>
      <c r="AT508" s="217" t="s">
        <v>159</v>
      </c>
      <c r="AU508" s="217" t="s">
        <v>92</v>
      </c>
      <c r="AY508" s="18" t="s">
        <v>156</v>
      </c>
      <c r="BE508" s="112">
        <f>IF(N508="základní",J508,0)</f>
        <v>0</v>
      </c>
      <c r="BF508" s="112">
        <f>IF(N508="snížená",J508,0)</f>
        <v>0</v>
      </c>
      <c r="BG508" s="112">
        <f>IF(N508="zákl. přenesená",J508,0)</f>
        <v>0</v>
      </c>
      <c r="BH508" s="112">
        <f>IF(N508="sníž. přenesená",J508,0)</f>
        <v>0</v>
      </c>
      <c r="BI508" s="112">
        <f>IF(N508="nulová",J508,0)</f>
        <v>0</v>
      </c>
      <c r="BJ508" s="18" t="s">
        <v>21</v>
      </c>
      <c r="BK508" s="112">
        <f>ROUND(I508*H508,2)</f>
        <v>0</v>
      </c>
      <c r="BL508" s="18" t="s">
        <v>360</v>
      </c>
      <c r="BM508" s="217" t="s">
        <v>616</v>
      </c>
    </row>
    <row r="509" spans="1:65" s="2" customFormat="1" ht="29.25">
      <c r="A509" s="36"/>
      <c r="B509" s="37"/>
      <c r="C509" s="38"/>
      <c r="D509" s="218" t="s">
        <v>166</v>
      </c>
      <c r="E509" s="38"/>
      <c r="F509" s="219" t="s">
        <v>617</v>
      </c>
      <c r="G509" s="38"/>
      <c r="H509" s="38"/>
      <c r="I509" s="176"/>
      <c r="J509" s="38"/>
      <c r="K509" s="38"/>
      <c r="L509" s="39"/>
      <c r="M509" s="220"/>
      <c r="N509" s="221"/>
      <c r="O509" s="73"/>
      <c r="P509" s="73"/>
      <c r="Q509" s="73"/>
      <c r="R509" s="73"/>
      <c r="S509" s="73"/>
      <c r="T509" s="74"/>
      <c r="U509" s="36"/>
      <c r="V509" s="36"/>
      <c r="W509" s="36"/>
      <c r="X509" s="36"/>
      <c r="Y509" s="36"/>
      <c r="Z509" s="36"/>
      <c r="AA509" s="36"/>
      <c r="AB509" s="36"/>
      <c r="AC509" s="36"/>
      <c r="AD509" s="36"/>
      <c r="AE509" s="36"/>
      <c r="AT509" s="18" t="s">
        <v>166</v>
      </c>
      <c r="AU509" s="18" t="s">
        <v>92</v>
      </c>
    </row>
    <row r="510" spans="1:65" s="2" customFormat="1" ht="11.25">
      <c r="A510" s="36"/>
      <c r="B510" s="37"/>
      <c r="C510" s="38"/>
      <c r="D510" s="222" t="s">
        <v>168</v>
      </c>
      <c r="E510" s="38"/>
      <c r="F510" s="223" t="s">
        <v>618</v>
      </c>
      <c r="G510" s="38"/>
      <c r="H510" s="38"/>
      <c r="I510" s="176"/>
      <c r="J510" s="38"/>
      <c r="K510" s="38"/>
      <c r="L510" s="39"/>
      <c r="M510" s="220"/>
      <c r="N510" s="221"/>
      <c r="O510" s="73"/>
      <c r="P510" s="73"/>
      <c r="Q510" s="73"/>
      <c r="R510" s="73"/>
      <c r="S510" s="73"/>
      <c r="T510" s="74"/>
      <c r="U510" s="36"/>
      <c r="V510" s="36"/>
      <c r="W510" s="36"/>
      <c r="X510" s="36"/>
      <c r="Y510" s="36"/>
      <c r="Z510" s="36"/>
      <c r="AA510" s="36"/>
      <c r="AB510" s="36"/>
      <c r="AC510" s="36"/>
      <c r="AD510" s="36"/>
      <c r="AE510" s="36"/>
      <c r="AT510" s="18" t="s">
        <v>168</v>
      </c>
      <c r="AU510" s="18" t="s">
        <v>92</v>
      </c>
    </row>
    <row r="511" spans="1:65" s="12" customFormat="1" ht="22.9" customHeight="1">
      <c r="B511" s="190"/>
      <c r="C511" s="191"/>
      <c r="D511" s="192" t="s">
        <v>82</v>
      </c>
      <c r="E511" s="204" t="s">
        <v>619</v>
      </c>
      <c r="F511" s="204" t="s">
        <v>620</v>
      </c>
      <c r="G511" s="191"/>
      <c r="H511" s="191"/>
      <c r="I511" s="194"/>
      <c r="J511" s="205">
        <f>BK511</f>
        <v>0</v>
      </c>
      <c r="K511" s="191"/>
      <c r="L511" s="196"/>
      <c r="M511" s="197"/>
      <c r="N511" s="198"/>
      <c r="O511" s="198"/>
      <c r="P511" s="199">
        <f>SUM(P512:P533)</f>
        <v>0</v>
      </c>
      <c r="Q511" s="198"/>
      <c r="R511" s="199">
        <f>SUM(R512:R533)</f>
        <v>3.3669999999999999E-2</v>
      </c>
      <c r="S511" s="198"/>
      <c r="T511" s="200">
        <f>SUM(T512:T533)</f>
        <v>1.7593999999999999E-2</v>
      </c>
      <c r="AR511" s="201" t="s">
        <v>92</v>
      </c>
      <c r="AT511" s="202" t="s">
        <v>82</v>
      </c>
      <c r="AU511" s="202" t="s">
        <v>21</v>
      </c>
      <c r="AY511" s="201" t="s">
        <v>156</v>
      </c>
      <c r="BK511" s="203">
        <f>SUM(BK512:BK533)</f>
        <v>0</v>
      </c>
    </row>
    <row r="512" spans="1:65" s="2" customFormat="1" ht="33" customHeight="1">
      <c r="A512" s="36"/>
      <c r="B512" s="37"/>
      <c r="C512" s="206" t="s">
        <v>621</v>
      </c>
      <c r="D512" s="206" t="s">
        <v>159</v>
      </c>
      <c r="E512" s="207" t="s">
        <v>622</v>
      </c>
      <c r="F512" s="208" t="s">
        <v>623</v>
      </c>
      <c r="G512" s="209" t="s">
        <v>162</v>
      </c>
      <c r="H512" s="210">
        <v>2</v>
      </c>
      <c r="I512" s="211"/>
      <c r="J512" s="212">
        <f>ROUND(I512*H512,2)</f>
        <v>0</v>
      </c>
      <c r="K512" s="208" t="s">
        <v>163</v>
      </c>
      <c r="L512" s="39"/>
      <c r="M512" s="213" t="s">
        <v>1</v>
      </c>
      <c r="N512" s="214" t="s">
        <v>48</v>
      </c>
      <c r="O512" s="73"/>
      <c r="P512" s="215">
        <f>O512*H512</f>
        <v>0</v>
      </c>
      <c r="Q512" s="215">
        <v>0</v>
      </c>
      <c r="R512" s="215">
        <f>Q512*H512</f>
        <v>0</v>
      </c>
      <c r="S512" s="215">
        <v>3.0000000000000001E-3</v>
      </c>
      <c r="T512" s="216">
        <f>S512*H512</f>
        <v>6.0000000000000001E-3</v>
      </c>
      <c r="U512" s="36"/>
      <c r="V512" s="36"/>
      <c r="W512" s="36"/>
      <c r="X512" s="36"/>
      <c r="Y512" s="36"/>
      <c r="Z512" s="36"/>
      <c r="AA512" s="36"/>
      <c r="AB512" s="36"/>
      <c r="AC512" s="36"/>
      <c r="AD512" s="36"/>
      <c r="AE512" s="36"/>
      <c r="AR512" s="217" t="s">
        <v>360</v>
      </c>
      <c r="AT512" s="217" t="s">
        <v>159</v>
      </c>
      <c r="AU512" s="217" t="s">
        <v>92</v>
      </c>
      <c r="AY512" s="18" t="s">
        <v>156</v>
      </c>
      <c r="BE512" s="112">
        <f>IF(N512="základní",J512,0)</f>
        <v>0</v>
      </c>
      <c r="BF512" s="112">
        <f>IF(N512="snížená",J512,0)</f>
        <v>0</v>
      </c>
      <c r="BG512" s="112">
        <f>IF(N512="zákl. přenesená",J512,0)</f>
        <v>0</v>
      </c>
      <c r="BH512" s="112">
        <f>IF(N512="sníž. přenesená",J512,0)</f>
        <v>0</v>
      </c>
      <c r="BI512" s="112">
        <f>IF(N512="nulová",J512,0)</f>
        <v>0</v>
      </c>
      <c r="BJ512" s="18" t="s">
        <v>21</v>
      </c>
      <c r="BK512" s="112">
        <f>ROUND(I512*H512,2)</f>
        <v>0</v>
      </c>
      <c r="BL512" s="18" t="s">
        <v>360</v>
      </c>
      <c r="BM512" s="217" t="s">
        <v>624</v>
      </c>
    </row>
    <row r="513" spans="1:65" s="2" customFormat="1" ht="29.25">
      <c r="A513" s="36"/>
      <c r="B513" s="37"/>
      <c r="C513" s="38"/>
      <c r="D513" s="218" t="s">
        <v>166</v>
      </c>
      <c r="E513" s="38"/>
      <c r="F513" s="219" t="s">
        <v>625</v>
      </c>
      <c r="G513" s="38"/>
      <c r="H513" s="38"/>
      <c r="I513" s="176"/>
      <c r="J513" s="38"/>
      <c r="K513" s="38"/>
      <c r="L513" s="39"/>
      <c r="M513" s="220"/>
      <c r="N513" s="221"/>
      <c r="O513" s="73"/>
      <c r="P513" s="73"/>
      <c r="Q513" s="73"/>
      <c r="R513" s="73"/>
      <c r="S513" s="73"/>
      <c r="T513" s="74"/>
      <c r="U513" s="36"/>
      <c r="V513" s="36"/>
      <c r="W513" s="36"/>
      <c r="X513" s="36"/>
      <c r="Y513" s="36"/>
      <c r="Z513" s="36"/>
      <c r="AA513" s="36"/>
      <c r="AB513" s="36"/>
      <c r="AC513" s="36"/>
      <c r="AD513" s="36"/>
      <c r="AE513" s="36"/>
      <c r="AT513" s="18" t="s">
        <v>166</v>
      </c>
      <c r="AU513" s="18" t="s">
        <v>92</v>
      </c>
    </row>
    <row r="514" spans="1:65" s="2" customFormat="1" ht="11.25">
      <c r="A514" s="36"/>
      <c r="B514" s="37"/>
      <c r="C514" s="38"/>
      <c r="D514" s="222" t="s">
        <v>168</v>
      </c>
      <c r="E514" s="38"/>
      <c r="F514" s="223" t="s">
        <v>626</v>
      </c>
      <c r="G514" s="38"/>
      <c r="H514" s="38"/>
      <c r="I514" s="176"/>
      <c r="J514" s="38"/>
      <c r="K514" s="38"/>
      <c r="L514" s="39"/>
      <c r="M514" s="220"/>
      <c r="N514" s="221"/>
      <c r="O514" s="73"/>
      <c r="P514" s="73"/>
      <c r="Q514" s="73"/>
      <c r="R514" s="73"/>
      <c r="S514" s="73"/>
      <c r="T514" s="74"/>
      <c r="U514" s="36"/>
      <c r="V514" s="36"/>
      <c r="W514" s="36"/>
      <c r="X514" s="36"/>
      <c r="Y514" s="36"/>
      <c r="Z514" s="36"/>
      <c r="AA514" s="36"/>
      <c r="AB514" s="36"/>
      <c r="AC514" s="36"/>
      <c r="AD514" s="36"/>
      <c r="AE514" s="36"/>
      <c r="AT514" s="18" t="s">
        <v>168</v>
      </c>
      <c r="AU514" s="18" t="s">
        <v>92</v>
      </c>
    </row>
    <row r="515" spans="1:65" s="2" customFormat="1" ht="24.2" customHeight="1">
      <c r="A515" s="36"/>
      <c r="B515" s="37"/>
      <c r="C515" s="206" t="s">
        <v>627</v>
      </c>
      <c r="D515" s="206" t="s">
        <v>159</v>
      </c>
      <c r="E515" s="207" t="s">
        <v>628</v>
      </c>
      <c r="F515" s="208" t="s">
        <v>629</v>
      </c>
      <c r="G515" s="209" t="s">
        <v>162</v>
      </c>
      <c r="H515" s="210">
        <v>2</v>
      </c>
      <c r="I515" s="211"/>
      <c r="J515" s="212">
        <f>ROUND(I515*H515,2)</f>
        <v>0</v>
      </c>
      <c r="K515" s="208" t="s">
        <v>163</v>
      </c>
      <c r="L515" s="39"/>
      <c r="M515" s="213" t="s">
        <v>1</v>
      </c>
      <c r="N515" s="214" t="s">
        <v>48</v>
      </c>
      <c r="O515" s="73"/>
      <c r="P515" s="215">
        <f>O515*H515</f>
        <v>0</v>
      </c>
      <c r="Q515" s="215">
        <v>3.47E-3</v>
      </c>
      <c r="R515" s="215">
        <f>Q515*H515</f>
        <v>6.94E-3</v>
      </c>
      <c r="S515" s="215">
        <v>2.5300000000000001E-3</v>
      </c>
      <c r="T515" s="216">
        <f>S515*H515</f>
        <v>5.0600000000000003E-3</v>
      </c>
      <c r="U515" s="36"/>
      <c r="V515" s="36"/>
      <c r="W515" s="36"/>
      <c r="X515" s="36"/>
      <c r="Y515" s="36"/>
      <c r="Z515" s="36"/>
      <c r="AA515" s="36"/>
      <c r="AB515" s="36"/>
      <c r="AC515" s="36"/>
      <c r="AD515" s="36"/>
      <c r="AE515" s="36"/>
      <c r="AR515" s="217" t="s">
        <v>360</v>
      </c>
      <c r="AT515" s="217" t="s">
        <v>159</v>
      </c>
      <c r="AU515" s="217" t="s">
        <v>92</v>
      </c>
      <c r="AY515" s="18" t="s">
        <v>156</v>
      </c>
      <c r="BE515" s="112">
        <f>IF(N515="základní",J515,0)</f>
        <v>0</v>
      </c>
      <c r="BF515" s="112">
        <f>IF(N515="snížená",J515,0)</f>
        <v>0</v>
      </c>
      <c r="BG515" s="112">
        <f>IF(N515="zákl. přenesená",J515,0)</f>
        <v>0</v>
      </c>
      <c r="BH515" s="112">
        <f>IF(N515="sníž. přenesená",J515,0)</f>
        <v>0</v>
      </c>
      <c r="BI515" s="112">
        <f>IF(N515="nulová",J515,0)</f>
        <v>0</v>
      </c>
      <c r="BJ515" s="18" t="s">
        <v>21</v>
      </c>
      <c r="BK515" s="112">
        <f>ROUND(I515*H515,2)</f>
        <v>0</v>
      </c>
      <c r="BL515" s="18" t="s">
        <v>360</v>
      </c>
      <c r="BM515" s="217" t="s">
        <v>630</v>
      </c>
    </row>
    <row r="516" spans="1:65" s="2" customFormat="1" ht="29.25">
      <c r="A516" s="36"/>
      <c r="B516" s="37"/>
      <c r="C516" s="38"/>
      <c r="D516" s="218" t="s">
        <v>166</v>
      </c>
      <c r="E516" s="38"/>
      <c r="F516" s="219" t="s">
        <v>631</v>
      </c>
      <c r="G516" s="38"/>
      <c r="H516" s="38"/>
      <c r="I516" s="176"/>
      <c r="J516" s="38"/>
      <c r="K516" s="38"/>
      <c r="L516" s="39"/>
      <c r="M516" s="220"/>
      <c r="N516" s="221"/>
      <c r="O516" s="73"/>
      <c r="P516" s="73"/>
      <c r="Q516" s="73"/>
      <c r="R516" s="73"/>
      <c r="S516" s="73"/>
      <c r="T516" s="74"/>
      <c r="U516" s="36"/>
      <c r="V516" s="36"/>
      <c r="W516" s="36"/>
      <c r="X516" s="36"/>
      <c r="Y516" s="36"/>
      <c r="Z516" s="36"/>
      <c r="AA516" s="36"/>
      <c r="AB516" s="36"/>
      <c r="AC516" s="36"/>
      <c r="AD516" s="36"/>
      <c r="AE516" s="36"/>
      <c r="AT516" s="18" t="s">
        <v>166</v>
      </c>
      <c r="AU516" s="18" t="s">
        <v>92</v>
      </c>
    </row>
    <row r="517" spans="1:65" s="2" customFormat="1" ht="11.25">
      <c r="A517" s="36"/>
      <c r="B517" s="37"/>
      <c r="C517" s="38"/>
      <c r="D517" s="222" t="s">
        <v>168</v>
      </c>
      <c r="E517" s="38"/>
      <c r="F517" s="223" t="s">
        <v>632</v>
      </c>
      <c r="G517" s="38"/>
      <c r="H517" s="38"/>
      <c r="I517" s="176"/>
      <c r="J517" s="38"/>
      <c r="K517" s="38"/>
      <c r="L517" s="39"/>
      <c r="M517" s="220"/>
      <c r="N517" s="221"/>
      <c r="O517" s="73"/>
      <c r="P517" s="73"/>
      <c r="Q517" s="73"/>
      <c r="R517" s="73"/>
      <c r="S517" s="73"/>
      <c r="T517" s="74"/>
      <c r="U517" s="36"/>
      <c r="V517" s="36"/>
      <c r="W517" s="36"/>
      <c r="X517" s="36"/>
      <c r="Y517" s="36"/>
      <c r="Z517" s="36"/>
      <c r="AA517" s="36"/>
      <c r="AB517" s="36"/>
      <c r="AC517" s="36"/>
      <c r="AD517" s="36"/>
      <c r="AE517" s="36"/>
      <c r="AT517" s="18" t="s">
        <v>168</v>
      </c>
      <c r="AU517" s="18" t="s">
        <v>92</v>
      </c>
    </row>
    <row r="518" spans="1:65" s="2" customFormat="1" ht="16.5" customHeight="1">
      <c r="A518" s="36"/>
      <c r="B518" s="37"/>
      <c r="C518" s="206" t="s">
        <v>633</v>
      </c>
      <c r="D518" s="206" t="s">
        <v>159</v>
      </c>
      <c r="E518" s="207" t="s">
        <v>634</v>
      </c>
      <c r="F518" s="208" t="s">
        <v>635</v>
      </c>
      <c r="G518" s="209" t="s">
        <v>190</v>
      </c>
      <c r="H518" s="210">
        <v>5.4</v>
      </c>
      <c r="I518" s="211"/>
      <c r="J518" s="212">
        <f>ROUND(I518*H518,2)</f>
        <v>0</v>
      </c>
      <c r="K518" s="208" t="s">
        <v>163</v>
      </c>
      <c r="L518" s="39"/>
      <c r="M518" s="213" t="s">
        <v>1</v>
      </c>
      <c r="N518" s="214" t="s">
        <v>48</v>
      </c>
      <c r="O518" s="73"/>
      <c r="P518" s="215">
        <f>O518*H518</f>
        <v>0</v>
      </c>
      <c r="Q518" s="215">
        <v>0</v>
      </c>
      <c r="R518" s="215">
        <f>Q518*H518</f>
        <v>0</v>
      </c>
      <c r="S518" s="215">
        <v>0</v>
      </c>
      <c r="T518" s="216">
        <f>S518*H518</f>
        <v>0</v>
      </c>
      <c r="U518" s="36"/>
      <c r="V518" s="36"/>
      <c r="W518" s="36"/>
      <c r="X518" s="36"/>
      <c r="Y518" s="36"/>
      <c r="Z518" s="36"/>
      <c r="AA518" s="36"/>
      <c r="AB518" s="36"/>
      <c r="AC518" s="36"/>
      <c r="AD518" s="36"/>
      <c r="AE518" s="36"/>
      <c r="AR518" s="217" t="s">
        <v>360</v>
      </c>
      <c r="AT518" s="217" t="s">
        <v>159</v>
      </c>
      <c r="AU518" s="217" t="s">
        <v>92</v>
      </c>
      <c r="AY518" s="18" t="s">
        <v>156</v>
      </c>
      <c r="BE518" s="112">
        <f>IF(N518="základní",J518,0)</f>
        <v>0</v>
      </c>
      <c r="BF518" s="112">
        <f>IF(N518="snížená",J518,0)</f>
        <v>0</v>
      </c>
      <c r="BG518" s="112">
        <f>IF(N518="zákl. přenesená",J518,0)</f>
        <v>0</v>
      </c>
      <c r="BH518" s="112">
        <f>IF(N518="sníž. přenesená",J518,0)</f>
        <v>0</v>
      </c>
      <c r="BI518" s="112">
        <f>IF(N518="nulová",J518,0)</f>
        <v>0</v>
      </c>
      <c r="BJ518" s="18" t="s">
        <v>21</v>
      </c>
      <c r="BK518" s="112">
        <f>ROUND(I518*H518,2)</f>
        <v>0</v>
      </c>
      <c r="BL518" s="18" t="s">
        <v>360</v>
      </c>
      <c r="BM518" s="217" t="s">
        <v>636</v>
      </c>
    </row>
    <row r="519" spans="1:65" s="2" customFormat="1" ht="11.25">
      <c r="A519" s="36"/>
      <c r="B519" s="37"/>
      <c r="C519" s="38"/>
      <c r="D519" s="218" t="s">
        <v>166</v>
      </c>
      <c r="E519" s="38"/>
      <c r="F519" s="219" t="s">
        <v>637</v>
      </c>
      <c r="G519" s="38"/>
      <c r="H519" s="38"/>
      <c r="I519" s="176"/>
      <c r="J519" s="38"/>
      <c r="K519" s="38"/>
      <c r="L519" s="39"/>
      <c r="M519" s="220"/>
      <c r="N519" s="221"/>
      <c r="O519" s="73"/>
      <c r="P519" s="73"/>
      <c r="Q519" s="73"/>
      <c r="R519" s="73"/>
      <c r="S519" s="73"/>
      <c r="T519" s="74"/>
      <c r="U519" s="36"/>
      <c r="V519" s="36"/>
      <c r="W519" s="36"/>
      <c r="X519" s="36"/>
      <c r="Y519" s="36"/>
      <c r="Z519" s="36"/>
      <c r="AA519" s="36"/>
      <c r="AB519" s="36"/>
      <c r="AC519" s="36"/>
      <c r="AD519" s="36"/>
      <c r="AE519" s="36"/>
      <c r="AT519" s="18" t="s">
        <v>166</v>
      </c>
      <c r="AU519" s="18" t="s">
        <v>92</v>
      </c>
    </row>
    <row r="520" spans="1:65" s="2" customFormat="1" ht="11.25">
      <c r="A520" s="36"/>
      <c r="B520" s="37"/>
      <c r="C520" s="38"/>
      <c r="D520" s="222" t="s">
        <v>168</v>
      </c>
      <c r="E520" s="38"/>
      <c r="F520" s="223" t="s">
        <v>638</v>
      </c>
      <c r="G520" s="38"/>
      <c r="H520" s="38"/>
      <c r="I520" s="176"/>
      <c r="J520" s="38"/>
      <c r="K520" s="38"/>
      <c r="L520" s="39"/>
      <c r="M520" s="220"/>
      <c r="N520" s="221"/>
      <c r="O520" s="73"/>
      <c r="P520" s="73"/>
      <c r="Q520" s="73"/>
      <c r="R520" s="73"/>
      <c r="S520" s="73"/>
      <c r="T520" s="74"/>
      <c r="U520" s="36"/>
      <c r="V520" s="36"/>
      <c r="W520" s="36"/>
      <c r="X520" s="36"/>
      <c r="Y520" s="36"/>
      <c r="Z520" s="36"/>
      <c r="AA520" s="36"/>
      <c r="AB520" s="36"/>
      <c r="AC520" s="36"/>
      <c r="AD520" s="36"/>
      <c r="AE520" s="36"/>
      <c r="AT520" s="18" t="s">
        <v>168</v>
      </c>
      <c r="AU520" s="18" t="s">
        <v>92</v>
      </c>
    </row>
    <row r="521" spans="1:65" s="2" customFormat="1" ht="24.2" customHeight="1">
      <c r="A521" s="36"/>
      <c r="B521" s="37"/>
      <c r="C521" s="268" t="s">
        <v>639</v>
      </c>
      <c r="D521" s="268" t="s">
        <v>439</v>
      </c>
      <c r="E521" s="269" t="s">
        <v>640</v>
      </c>
      <c r="F521" s="270" t="s">
        <v>641</v>
      </c>
      <c r="G521" s="271" t="s">
        <v>190</v>
      </c>
      <c r="H521" s="272">
        <v>5.94</v>
      </c>
      <c r="I521" s="273"/>
      <c r="J521" s="274">
        <f>ROUND(I521*H521,2)</f>
        <v>0</v>
      </c>
      <c r="K521" s="270" t="s">
        <v>163</v>
      </c>
      <c r="L521" s="275"/>
      <c r="M521" s="276" t="s">
        <v>1</v>
      </c>
      <c r="N521" s="277" t="s">
        <v>48</v>
      </c>
      <c r="O521" s="73"/>
      <c r="P521" s="215">
        <f>O521*H521</f>
        <v>0</v>
      </c>
      <c r="Q521" s="215">
        <v>4.4999999999999997E-3</v>
      </c>
      <c r="R521" s="215">
        <f>Q521*H521</f>
        <v>2.673E-2</v>
      </c>
      <c r="S521" s="215">
        <v>0</v>
      </c>
      <c r="T521" s="216">
        <f>S521*H521</f>
        <v>0</v>
      </c>
      <c r="U521" s="36"/>
      <c r="V521" s="36"/>
      <c r="W521" s="36"/>
      <c r="X521" s="36"/>
      <c r="Y521" s="36"/>
      <c r="Z521" s="36"/>
      <c r="AA521" s="36"/>
      <c r="AB521" s="36"/>
      <c r="AC521" s="36"/>
      <c r="AD521" s="36"/>
      <c r="AE521" s="36"/>
      <c r="AR521" s="217" t="s">
        <v>442</v>
      </c>
      <c r="AT521" s="217" t="s">
        <v>439</v>
      </c>
      <c r="AU521" s="217" t="s">
        <v>92</v>
      </c>
      <c r="AY521" s="18" t="s">
        <v>156</v>
      </c>
      <c r="BE521" s="112">
        <f>IF(N521="základní",J521,0)</f>
        <v>0</v>
      </c>
      <c r="BF521" s="112">
        <f>IF(N521="snížená",J521,0)</f>
        <v>0</v>
      </c>
      <c r="BG521" s="112">
        <f>IF(N521="zákl. přenesená",J521,0)</f>
        <v>0</v>
      </c>
      <c r="BH521" s="112">
        <f>IF(N521="sníž. přenesená",J521,0)</f>
        <v>0</v>
      </c>
      <c r="BI521" s="112">
        <f>IF(N521="nulová",J521,0)</f>
        <v>0</v>
      </c>
      <c r="BJ521" s="18" t="s">
        <v>21</v>
      </c>
      <c r="BK521" s="112">
        <f>ROUND(I521*H521,2)</f>
        <v>0</v>
      </c>
      <c r="BL521" s="18" t="s">
        <v>360</v>
      </c>
      <c r="BM521" s="217" t="s">
        <v>642</v>
      </c>
    </row>
    <row r="522" spans="1:65" s="2" customFormat="1" ht="19.5">
      <c r="A522" s="36"/>
      <c r="B522" s="37"/>
      <c r="C522" s="38"/>
      <c r="D522" s="218" t="s">
        <v>166</v>
      </c>
      <c r="E522" s="38"/>
      <c r="F522" s="219" t="s">
        <v>641</v>
      </c>
      <c r="G522" s="38"/>
      <c r="H522" s="38"/>
      <c r="I522" s="176"/>
      <c r="J522" s="38"/>
      <c r="K522" s="38"/>
      <c r="L522" s="39"/>
      <c r="M522" s="220"/>
      <c r="N522" s="221"/>
      <c r="O522" s="73"/>
      <c r="P522" s="73"/>
      <c r="Q522" s="73"/>
      <c r="R522" s="73"/>
      <c r="S522" s="73"/>
      <c r="T522" s="74"/>
      <c r="U522" s="36"/>
      <c r="V522" s="36"/>
      <c r="W522" s="36"/>
      <c r="X522" s="36"/>
      <c r="Y522" s="36"/>
      <c r="Z522" s="36"/>
      <c r="AA522" s="36"/>
      <c r="AB522" s="36"/>
      <c r="AC522" s="36"/>
      <c r="AD522" s="36"/>
      <c r="AE522" s="36"/>
      <c r="AT522" s="18" t="s">
        <v>166</v>
      </c>
      <c r="AU522" s="18" t="s">
        <v>92</v>
      </c>
    </row>
    <row r="523" spans="1:65" s="14" customFormat="1" ht="11.25">
      <c r="B523" s="234"/>
      <c r="C523" s="235"/>
      <c r="D523" s="218" t="s">
        <v>176</v>
      </c>
      <c r="E523" s="236" t="s">
        <v>1</v>
      </c>
      <c r="F523" s="237" t="s">
        <v>643</v>
      </c>
      <c r="G523" s="235"/>
      <c r="H523" s="238">
        <v>5.94</v>
      </c>
      <c r="I523" s="239"/>
      <c r="J523" s="235"/>
      <c r="K523" s="235"/>
      <c r="L523" s="240"/>
      <c r="M523" s="241"/>
      <c r="N523" s="242"/>
      <c r="O523" s="242"/>
      <c r="P523" s="242"/>
      <c r="Q523" s="242"/>
      <c r="R523" s="242"/>
      <c r="S523" s="242"/>
      <c r="T523" s="243"/>
      <c r="AT523" s="244" t="s">
        <v>176</v>
      </c>
      <c r="AU523" s="244" t="s">
        <v>92</v>
      </c>
      <c r="AV523" s="14" t="s">
        <v>92</v>
      </c>
      <c r="AW523" s="14" t="s">
        <v>37</v>
      </c>
      <c r="AX523" s="14" t="s">
        <v>21</v>
      </c>
      <c r="AY523" s="244" t="s">
        <v>156</v>
      </c>
    </row>
    <row r="524" spans="1:65" s="2" customFormat="1" ht="24.2" customHeight="1">
      <c r="A524" s="36"/>
      <c r="B524" s="37"/>
      <c r="C524" s="206" t="s">
        <v>644</v>
      </c>
      <c r="D524" s="206" t="s">
        <v>159</v>
      </c>
      <c r="E524" s="207" t="s">
        <v>645</v>
      </c>
      <c r="F524" s="208" t="s">
        <v>646</v>
      </c>
      <c r="G524" s="209" t="s">
        <v>190</v>
      </c>
      <c r="H524" s="210">
        <v>5.4</v>
      </c>
      <c r="I524" s="211"/>
      <c r="J524" s="212">
        <f>ROUND(I524*H524,2)</f>
        <v>0</v>
      </c>
      <c r="K524" s="208" t="s">
        <v>163</v>
      </c>
      <c r="L524" s="39"/>
      <c r="M524" s="213" t="s">
        <v>1</v>
      </c>
      <c r="N524" s="214" t="s">
        <v>48</v>
      </c>
      <c r="O524" s="73"/>
      <c r="P524" s="215">
        <f>O524*H524</f>
        <v>0</v>
      </c>
      <c r="Q524" s="215">
        <v>0</v>
      </c>
      <c r="R524" s="215">
        <f>Q524*H524</f>
        <v>0</v>
      </c>
      <c r="S524" s="215">
        <v>1.2099999999999999E-3</v>
      </c>
      <c r="T524" s="216">
        <f>S524*H524</f>
        <v>6.5339999999999999E-3</v>
      </c>
      <c r="U524" s="36"/>
      <c r="V524" s="36"/>
      <c r="W524" s="36"/>
      <c r="X524" s="36"/>
      <c r="Y524" s="36"/>
      <c r="Z524" s="36"/>
      <c r="AA524" s="36"/>
      <c r="AB524" s="36"/>
      <c r="AC524" s="36"/>
      <c r="AD524" s="36"/>
      <c r="AE524" s="36"/>
      <c r="AR524" s="217" t="s">
        <v>360</v>
      </c>
      <c r="AT524" s="217" t="s">
        <v>159</v>
      </c>
      <c r="AU524" s="217" t="s">
        <v>92</v>
      </c>
      <c r="AY524" s="18" t="s">
        <v>156</v>
      </c>
      <c r="BE524" s="112">
        <f>IF(N524="základní",J524,0)</f>
        <v>0</v>
      </c>
      <c r="BF524" s="112">
        <f>IF(N524="snížená",J524,0)</f>
        <v>0</v>
      </c>
      <c r="BG524" s="112">
        <f>IF(N524="zákl. přenesená",J524,0)</f>
        <v>0</v>
      </c>
      <c r="BH524" s="112">
        <f>IF(N524="sníž. přenesená",J524,0)</f>
        <v>0</v>
      </c>
      <c r="BI524" s="112">
        <f>IF(N524="nulová",J524,0)</f>
        <v>0</v>
      </c>
      <c r="BJ524" s="18" t="s">
        <v>21</v>
      </c>
      <c r="BK524" s="112">
        <f>ROUND(I524*H524,2)</f>
        <v>0</v>
      </c>
      <c r="BL524" s="18" t="s">
        <v>360</v>
      </c>
      <c r="BM524" s="217" t="s">
        <v>647</v>
      </c>
    </row>
    <row r="525" spans="1:65" s="2" customFormat="1" ht="19.5">
      <c r="A525" s="36"/>
      <c r="B525" s="37"/>
      <c r="C525" s="38"/>
      <c r="D525" s="218" t="s">
        <v>166</v>
      </c>
      <c r="E525" s="38"/>
      <c r="F525" s="219" t="s">
        <v>648</v>
      </c>
      <c r="G525" s="38"/>
      <c r="H525" s="38"/>
      <c r="I525" s="176"/>
      <c r="J525" s="38"/>
      <c r="K525" s="38"/>
      <c r="L525" s="39"/>
      <c r="M525" s="220"/>
      <c r="N525" s="221"/>
      <c r="O525" s="73"/>
      <c r="P525" s="73"/>
      <c r="Q525" s="73"/>
      <c r="R525" s="73"/>
      <c r="S525" s="73"/>
      <c r="T525" s="74"/>
      <c r="U525" s="36"/>
      <c r="V525" s="36"/>
      <c r="W525" s="36"/>
      <c r="X525" s="36"/>
      <c r="Y525" s="36"/>
      <c r="Z525" s="36"/>
      <c r="AA525" s="36"/>
      <c r="AB525" s="36"/>
      <c r="AC525" s="36"/>
      <c r="AD525" s="36"/>
      <c r="AE525" s="36"/>
      <c r="AT525" s="18" t="s">
        <v>166</v>
      </c>
      <c r="AU525" s="18" t="s">
        <v>92</v>
      </c>
    </row>
    <row r="526" spans="1:65" s="2" customFormat="1" ht="11.25">
      <c r="A526" s="36"/>
      <c r="B526" s="37"/>
      <c r="C526" s="38"/>
      <c r="D526" s="222" t="s">
        <v>168</v>
      </c>
      <c r="E526" s="38"/>
      <c r="F526" s="223" t="s">
        <v>649</v>
      </c>
      <c r="G526" s="38"/>
      <c r="H526" s="38"/>
      <c r="I526" s="176"/>
      <c r="J526" s="38"/>
      <c r="K526" s="38"/>
      <c r="L526" s="39"/>
      <c r="M526" s="220"/>
      <c r="N526" s="221"/>
      <c r="O526" s="73"/>
      <c r="P526" s="73"/>
      <c r="Q526" s="73"/>
      <c r="R526" s="73"/>
      <c r="S526" s="73"/>
      <c r="T526" s="74"/>
      <c r="U526" s="36"/>
      <c r="V526" s="36"/>
      <c r="W526" s="36"/>
      <c r="X526" s="36"/>
      <c r="Y526" s="36"/>
      <c r="Z526" s="36"/>
      <c r="AA526" s="36"/>
      <c r="AB526" s="36"/>
      <c r="AC526" s="36"/>
      <c r="AD526" s="36"/>
      <c r="AE526" s="36"/>
      <c r="AT526" s="18" t="s">
        <v>168</v>
      </c>
      <c r="AU526" s="18" t="s">
        <v>92</v>
      </c>
    </row>
    <row r="527" spans="1:65" s="14" customFormat="1" ht="11.25">
      <c r="B527" s="234"/>
      <c r="C527" s="235"/>
      <c r="D527" s="218" t="s">
        <v>176</v>
      </c>
      <c r="E527" s="236" t="s">
        <v>1</v>
      </c>
      <c r="F527" s="237" t="s">
        <v>650</v>
      </c>
      <c r="G527" s="235"/>
      <c r="H527" s="238">
        <v>5.4</v>
      </c>
      <c r="I527" s="239"/>
      <c r="J527" s="235"/>
      <c r="K527" s="235"/>
      <c r="L527" s="240"/>
      <c r="M527" s="241"/>
      <c r="N527" s="242"/>
      <c r="O527" s="242"/>
      <c r="P527" s="242"/>
      <c r="Q527" s="242"/>
      <c r="R527" s="242"/>
      <c r="S527" s="242"/>
      <c r="T527" s="243"/>
      <c r="AT527" s="244" t="s">
        <v>176</v>
      </c>
      <c r="AU527" s="244" t="s">
        <v>92</v>
      </c>
      <c r="AV527" s="14" t="s">
        <v>92</v>
      </c>
      <c r="AW527" s="14" t="s">
        <v>37</v>
      </c>
      <c r="AX527" s="14" t="s">
        <v>21</v>
      </c>
      <c r="AY527" s="244" t="s">
        <v>156</v>
      </c>
    </row>
    <row r="528" spans="1:65" s="2" customFormat="1" ht="33" customHeight="1">
      <c r="A528" s="36"/>
      <c r="B528" s="37"/>
      <c r="C528" s="206" t="s">
        <v>651</v>
      </c>
      <c r="D528" s="206" t="s">
        <v>159</v>
      </c>
      <c r="E528" s="207" t="s">
        <v>652</v>
      </c>
      <c r="F528" s="208" t="s">
        <v>653</v>
      </c>
      <c r="G528" s="209" t="s">
        <v>455</v>
      </c>
      <c r="H528" s="210"/>
      <c r="I528" s="211"/>
      <c r="J528" s="212">
        <f>ROUND(I528*H528,2)</f>
        <v>0</v>
      </c>
      <c r="K528" s="208" t="s">
        <v>163</v>
      </c>
      <c r="L528" s="39"/>
      <c r="M528" s="213" t="s">
        <v>1</v>
      </c>
      <c r="N528" s="214" t="s">
        <v>48</v>
      </c>
      <c r="O528" s="73"/>
      <c r="P528" s="215">
        <f>O528*H528</f>
        <v>0</v>
      </c>
      <c r="Q528" s="215">
        <v>0</v>
      </c>
      <c r="R528" s="215">
        <f>Q528*H528</f>
        <v>0</v>
      </c>
      <c r="S528" s="215">
        <v>0</v>
      </c>
      <c r="T528" s="216">
        <f>S528*H528</f>
        <v>0</v>
      </c>
      <c r="U528" s="36"/>
      <c r="V528" s="36"/>
      <c r="W528" s="36"/>
      <c r="X528" s="36"/>
      <c r="Y528" s="36"/>
      <c r="Z528" s="36"/>
      <c r="AA528" s="36"/>
      <c r="AB528" s="36"/>
      <c r="AC528" s="36"/>
      <c r="AD528" s="36"/>
      <c r="AE528" s="36"/>
      <c r="AR528" s="217" t="s">
        <v>360</v>
      </c>
      <c r="AT528" s="217" t="s">
        <v>159</v>
      </c>
      <c r="AU528" s="217" t="s">
        <v>92</v>
      </c>
      <c r="AY528" s="18" t="s">
        <v>156</v>
      </c>
      <c r="BE528" s="112">
        <f>IF(N528="základní",J528,0)</f>
        <v>0</v>
      </c>
      <c r="BF528" s="112">
        <f>IF(N528="snížená",J528,0)</f>
        <v>0</v>
      </c>
      <c r="BG528" s="112">
        <f>IF(N528="zákl. přenesená",J528,0)</f>
        <v>0</v>
      </c>
      <c r="BH528" s="112">
        <f>IF(N528="sníž. přenesená",J528,0)</f>
        <v>0</v>
      </c>
      <c r="BI528" s="112">
        <f>IF(N528="nulová",J528,0)</f>
        <v>0</v>
      </c>
      <c r="BJ528" s="18" t="s">
        <v>21</v>
      </c>
      <c r="BK528" s="112">
        <f>ROUND(I528*H528,2)</f>
        <v>0</v>
      </c>
      <c r="BL528" s="18" t="s">
        <v>360</v>
      </c>
      <c r="BM528" s="217" t="s">
        <v>654</v>
      </c>
    </row>
    <row r="529" spans="1:65" s="2" customFormat="1" ht="39">
      <c r="A529" s="36"/>
      <c r="B529" s="37"/>
      <c r="C529" s="38"/>
      <c r="D529" s="218" t="s">
        <v>166</v>
      </c>
      <c r="E529" s="38"/>
      <c r="F529" s="219" t="s">
        <v>655</v>
      </c>
      <c r="G529" s="38"/>
      <c r="H529" s="38"/>
      <c r="I529" s="176"/>
      <c r="J529" s="38"/>
      <c r="K529" s="38"/>
      <c r="L529" s="39"/>
      <c r="M529" s="220"/>
      <c r="N529" s="221"/>
      <c r="O529" s="73"/>
      <c r="P529" s="73"/>
      <c r="Q529" s="73"/>
      <c r="R529" s="73"/>
      <c r="S529" s="73"/>
      <c r="T529" s="74"/>
      <c r="U529" s="36"/>
      <c r="V529" s="36"/>
      <c r="W529" s="36"/>
      <c r="X529" s="36"/>
      <c r="Y529" s="36"/>
      <c r="Z529" s="36"/>
      <c r="AA529" s="36"/>
      <c r="AB529" s="36"/>
      <c r="AC529" s="36"/>
      <c r="AD529" s="36"/>
      <c r="AE529" s="36"/>
      <c r="AT529" s="18" t="s">
        <v>166</v>
      </c>
      <c r="AU529" s="18" t="s">
        <v>92</v>
      </c>
    </row>
    <row r="530" spans="1:65" s="2" customFormat="1" ht="11.25">
      <c r="A530" s="36"/>
      <c r="B530" s="37"/>
      <c r="C530" s="38"/>
      <c r="D530" s="222" t="s">
        <v>168</v>
      </c>
      <c r="E530" s="38"/>
      <c r="F530" s="223" t="s">
        <v>656</v>
      </c>
      <c r="G530" s="38"/>
      <c r="H530" s="38"/>
      <c r="I530" s="176"/>
      <c r="J530" s="38"/>
      <c r="K530" s="38"/>
      <c r="L530" s="39"/>
      <c r="M530" s="220"/>
      <c r="N530" s="221"/>
      <c r="O530" s="73"/>
      <c r="P530" s="73"/>
      <c r="Q530" s="73"/>
      <c r="R530" s="73"/>
      <c r="S530" s="73"/>
      <c r="T530" s="74"/>
      <c r="U530" s="36"/>
      <c r="V530" s="36"/>
      <c r="W530" s="36"/>
      <c r="X530" s="36"/>
      <c r="Y530" s="36"/>
      <c r="Z530" s="36"/>
      <c r="AA530" s="36"/>
      <c r="AB530" s="36"/>
      <c r="AC530" s="36"/>
      <c r="AD530" s="36"/>
      <c r="AE530" s="36"/>
      <c r="AT530" s="18" t="s">
        <v>168</v>
      </c>
      <c r="AU530" s="18" t="s">
        <v>92</v>
      </c>
    </row>
    <row r="531" spans="1:65" s="2" customFormat="1" ht="37.9" customHeight="1">
      <c r="A531" s="36"/>
      <c r="B531" s="37"/>
      <c r="C531" s="206" t="s">
        <v>657</v>
      </c>
      <c r="D531" s="206" t="s">
        <v>159</v>
      </c>
      <c r="E531" s="207" t="s">
        <v>658</v>
      </c>
      <c r="F531" s="208" t="s">
        <v>659</v>
      </c>
      <c r="G531" s="209" t="s">
        <v>455</v>
      </c>
      <c r="H531" s="210"/>
      <c r="I531" s="211"/>
      <c r="J531" s="212">
        <f>ROUND(I531*H531,2)</f>
        <v>0</v>
      </c>
      <c r="K531" s="208" t="s">
        <v>163</v>
      </c>
      <c r="L531" s="39"/>
      <c r="M531" s="213" t="s">
        <v>1</v>
      </c>
      <c r="N531" s="214" t="s">
        <v>48</v>
      </c>
      <c r="O531" s="73"/>
      <c r="P531" s="215">
        <f>O531*H531</f>
        <v>0</v>
      </c>
      <c r="Q531" s="215">
        <v>0</v>
      </c>
      <c r="R531" s="215">
        <f>Q531*H531</f>
        <v>0</v>
      </c>
      <c r="S531" s="215">
        <v>0</v>
      </c>
      <c r="T531" s="216">
        <f>S531*H531</f>
        <v>0</v>
      </c>
      <c r="U531" s="36"/>
      <c r="V531" s="36"/>
      <c r="W531" s="36"/>
      <c r="X531" s="36"/>
      <c r="Y531" s="36"/>
      <c r="Z531" s="36"/>
      <c r="AA531" s="36"/>
      <c r="AB531" s="36"/>
      <c r="AC531" s="36"/>
      <c r="AD531" s="36"/>
      <c r="AE531" s="36"/>
      <c r="AR531" s="217" t="s">
        <v>360</v>
      </c>
      <c r="AT531" s="217" t="s">
        <v>159</v>
      </c>
      <c r="AU531" s="217" t="s">
        <v>92</v>
      </c>
      <c r="AY531" s="18" t="s">
        <v>156</v>
      </c>
      <c r="BE531" s="112">
        <f>IF(N531="základní",J531,0)</f>
        <v>0</v>
      </c>
      <c r="BF531" s="112">
        <f>IF(N531="snížená",J531,0)</f>
        <v>0</v>
      </c>
      <c r="BG531" s="112">
        <f>IF(N531="zákl. přenesená",J531,0)</f>
        <v>0</v>
      </c>
      <c r="BH531" s="112">
        <f>IF(N531="sníž. přenesená",J531,0)</f>
        <v>0</v>
      </c>
      <c r="BI531" s="112">
        <f>IF(N531="nulová",J531,0)</f>
        <v>0</v>
      </c>
      <c r="BJ531" s="18" t="s">
        <v>21</v>
      </c>
      <c r="BK531" s="112">
        <f>ROUND(I531*H531,2)</f>
        <v>0</v>
      </c>
      <c r="BL531" s="18" t="s">
        <v>360</v>
      </c>
      <c r="BM531" s="217" t="s">
        <v>660</v>
      </c>
    </row>
    <row r="532" spans="1:65" s="2" customFormat="1" ht="58.5">
      <c r="A532" s="36"/>
      <c r="B532" s="37"/>
      <c r="C532" s="38"/>
      <c r="D532" s="218" t="s">
        <v>166</v>
      </c>
      <c r="E532" s="38"/>
      <c r="F532" s="219" t="s">
        <v>661</v>
      </c>
      <c r="G532" s="38"/>
      <c r="H532" s="38"/>
      <c r="I532" s="176"/>
      <c r="J532" s="38"/>
      <c r="K532" s="38"/>
      <c r="L532" s="39"/>
      <c r="M532" s="220"/>
      <c r="N532" s="221"/>
      <c r="O532" s="73"/>
      <c r="P532" s="73"/>
      <c r="Q532" s="73"/>
      <c r="R532" s="73"/>
      <c r="S532" s="73"/>
      <c r="T532" s="74"/>
      <c r="U532" s="36"/>
      <c r="V532" s="36"/>
      <c r="W532" s="36"/>
      <c r="X532" s="36"/>
      <c r="Y532" s="36"/>
      <c r="Z532" s="36"/>
      <c r="AA532" s="36"/>
      <c r="AB532" s="36"/>
      <c r="AC532" s="36"/>
      <c r="AD532" s="36"/>
      <c r="AE532" s="36"/>
      <c r="AT532" s="18" t="s">
        <v>166</v>
      </c>
      <c r="AU532" s="18" t="s">
        <v>92</v>
      </c>
    </row>
    <row r="533" spans="1:65" s="2" customFormat="1" ht="11.25">
      <c r="A533" s="36"/>
      <c r="B533" s="37"/>
      <c r="C533" s="38"/>
      <c r="D533" s="222" t="s">
        <v>168</v>
      </c>
      <c r="E533" s="38"/>
      <c r="F533" s="223" t="s">
        <v>662</v>
      </c>
      <c r="G533" s="38"/>
      <c r="H533" s="38"/>
      <c r="I533" s="176"/>
      <c r="J533" s="38"/>
      <c r="K533" s="38"/>
      <c r="L533" s="39"/>
      <c r="M533" s="220"/>
      <c r="N533" s="221"/>
      <c r="O533" s="73"/>
      <c r="P533" s="73"/>
      <c r="Q533" s="73"/>
      <c r="R533" s="73"/>
      <c r="S533" s="73"/>
      <c r="T533" s="74"/>
      <c r="U533" s="36"/>
      <c r="V533" s="36"/>
      <c r="W533" s="36"/>
      <c r="X533" s="36"/>
      <c r="Y533" s="36"/>
      <c r="Z533" s="36"/>
      <c r="AA533" s="36"/>
      <c r="AB533" s="36"/>
      <c r="AC533" s="36"/>
      <c r="AD533" s="36"/>
      <c r="AE533" s="36"/>
      <c r="AT533" s="18" t="s">
        <v>168</v>
      </c>
      <c r="AU533" s="18" t="s">
        <v>92</v>
      </c>
    </row>
    <row r="534" spans="1:65" s="12" customFormat="1" ht="22.9" customHeight="1">
      <c r="B534" s="190"/>
      <c r="C534" s="191"/>
      <c r="D534" s="192" t="s">
        <v>82</v>
      </c>
      <c r="E534" s="204" t="s">
        <v>663</v>
      </c>
      <c r="F534" s="204" t="s">
        <v>664</v>
      </c>
      <c r="G534" s="191"/>
      <c r="H534" s="191"/>
      <c r="I534" s="194"/>
      <c r="J534" s="205">
        <f>BK534</f>
        <v>0</v>
      </c>
      <c r="K534" s="191"/>
      <c r="L534" s="196"/>
      <c r="M534" s="197"/>
      <c r="N534" s="198"/>
      <c r="O534" s="198"/>
      <c r="P534" s="199">
        <f>SUM(P535:P682)</f>
        <v>0</v>
      </c>
      <c r="Q534" s="198"/>
      <c r="R534" s="199">
        <f>SUM(R535:R682)</f>
        <v>0.13708680000000001</v>
      </c>
      <c r="S534" s="198"/>
      <c r="T534" s="200">
        <f>SUM(T535:T682)</f>
        <v>2.7282999999999999</v>
      </c>
      <c r="AR534" s="201" t="s">
        <v>92</v>
      </c>
      <c r="AT534" s="202" t="s">
        <v>82</v>
      </c>
      <c r="AU534" s="202" t="s">
        <v>21</v>
      </c>
      <c r="AY534" s="201" t="s">
        <v>156</v>
      </c>
      <c r="BK534" s="203">
        <f>SUM(BK535:BK682)</f>
        <v>0</v>
      </c>
    </row>
    <row r="535" spans="1:65" s="2" customFormat="1" ht="16.5" customHeight="1">
      <c r="A535" s="36"/>
      <c r="B535" s="37"/>
      <c r="C535" s="206" t="s">
        <v>665</v>
      </c>
      <c r="D535" s="206" t="s">
        <v>159</v>
      </c>
      <c r="E535" s="207" t="s">
        <v>666</v>
      </c>
      <c r="F535" s="208" t="s">
        <v>667</v>
      </c>
      <c r="G535" s="209" t="s">
        <v>162</v>
      </c>
      <c r="H535" s="210">
        <v>14</v>
      </c>
      <c r="I535" s="211"/>
      <c r="J535" s="212">
        <f>ROUND(I535*H535,2)</f>
        <v>0</v>
      </c>
      <c r="K535" s="208" t="s">
        <v>163</v>
      </c>
      <c r="L535" s="39"/>
      <c r="M535" s="213" t="s">
        <v>1</v>
      </c>
      <c r="N535" s="214" t="s">
        <v>48</v>
      </c>
      <c r="O535" s="73"/>
      <c r="P535" s="215">
        <f>O535*H535</f>
        <v>0</v>
      </c>
      <c r="Q535" s="215">
        <v>0</v>
      </c>
      <c r="R535" s="215">
        <f>Q535*H535</f>
        <v>0</v>
      </c>
      <c r="S535" s="215">
        <v>1E-3</v>
      </c>
      <c r="T535" s="216">
        <f>S535*H535</f>
        <v>1.4E-2</v>
      </c>
      <c r="U535" s="36"/>
      <c r="V535" s="36"/>
      <c r="W535" s="36"/>
      <c r="X535" s="36"/>
      <c r="Y535" s="36"/>
      <c r="Z535" s="36"/>
      <c r="AA535" s="36"/>
      <c r="AB535" s="36"/>
      <c r="AC535" s="36"/>
      <c r="AD535" s="36"/>
      <c r="AE535" s="36"/>
      <c r="AR535" s="217" t="s">
        <v>360</v>
      </c>
      <c r="AT535" s="217" t="s">
        <v>159</v>
      </c>
      <c r="AU535" s="217" t="s">
        <v>92</v>
      </c>
      <c r="AY535" s="18" t="s">
        <v>156</v>
      </c>
      <c r="BE535" s="112">
        <f>IF(N535="základní",J535,0)</f>
        <v>0</v>
      </c>
      <c r="BF535" s="112">
        <f>IF(N535="snížená",J535,0)</f>
        <v>0</v>
      </c>
      <c r="BG535" s="112">
        <f>IF(N535="zákl. přenesená",J535,0)</f>
        <v>0</v>
      </c>
      <c r="BH535" s="112">
        <f>IF(N535="sníž. přenesená",J535,0)</f>
        <v>0</v>
      </c>
      <c r="BI535" s="112">
        <f>IF(N535="nulová",J535,0)</f>
        <v>0</v>
      </c>
      <c r="BJ535" s="18" t="s">
        <v>21</v>
      </c>
      <c r="BK535" s="112">
        <f>ROUND(I535*H535,2)</f>
        <v>0</v>
      </c>
      <c r="BL535" s="18" t="s">
        <v>360</v>
      </c>
      <c r="BM535" s="217" t="s">
        <v>668</v>
      </c>
    </row>
    <row r="536" spans="1:65" s="2" customFormat="1" ht="19.5">
      <c r="A536" s="36"/>
      <c r="B536" s="37"/>
      <c r="C536" s="38"/>
      <c r="D536" s="218" t="s">
        <v>166</v>
      </c>
      <c r="E536" s="38"/>
      <c r="F536" s="219" t="s">
        <v>669</v>
      </c>
      <c r="G536" s="38"/>
      <c r="H536" s="38"/>
      <c r="I536" s="176"/>
      <c r="J536" s="38"/>
      <c r="K536" s="38"/>
      <c r="L536" s="39"/>
      <c r="M536" s="220"/>
      <c r="N536" s="221"/>
      <c r="O536" s="73"/>
      <c r="P536" s="73"/>
      <c r="Q536" s="73"/>
      <c r="R536" s="73"/>
      <c r="S536" s="73"/>
      <c r="T536" s="74"/>
      <c r="U536" s="36"/>
      <c r="V536" s="36"/>
      <c r="W536" s="36"/>
      <c r="X536" s="36"/>
      <c r="Y536" s="36"/>
      <c r="Z536" s="36"/>
      <c r="AA536" s="36"/>
      <c r="AB536" s="36"/>
      <c r="AC536" s="36"/>
      <c r="AD536" s="36"/>
      <c r="AE536" s="36"/>
      <c r="AT536" s="18" t="s">
        <v>166</v>
      </c>
      <c r="AU536" s="18" t="s">
        <v>92</v>
      </c>
    </row>
    <row r="537" spans="1:65" s="2" customFormat="1" ht="11.25">
      <c r="A537" s="36"/>
      <c r="B537" s="37"/>
      <c r="C537" s="38"/>
      <c r="D537" s="222" t="s">
        <v>168</v>
      </c>
      <c r="E537" s="38"/>
      <c r="F537" s="223" t="s">
        <v>670</v>
      </c>
      <c r="G537" s="38"/>
      <c r="H537" s="38"/>
      <c r="I537" s="176"/>
      <c r="J537" s="38"/>
      <c r="K537" s="38"/>
      <c r="L537" s="39"/>
      <c r="M537" s="220"/>
      <c r="N537" s="221"/>
      <c r="O537" s="73"/>
      <c r="P537" s="73"/>
      <c r="Q537" s="73"/>
      <c r="R537" s="73"/>
      <c r="S537" s="73"/>
      <c r="T537" s="74"/>
      <c r="U537" s="36"/>
      <c r="V537" s="36"/>
      <c r="W537" s="36"/>
      <c r="X537" s="36"/>
      <c r="Y537" s="36"/>
      <c r="Z537" s="36"/>
      <c r="AA537" s="36"/>
      <c r="AB537" s="36"/>
      <c r="AC537" s="36"/>
      <c r="AD537" s="36"/>
      <c r="AE537" s="36"/>
      <c r="AT537" s="18" t="s">
        <v>168</v>
      </c>
      <c r="AU537" s="18" t="s">
        <v>92</v>
      </c>
    </row>
    <row r="538" spans="1:65" s="14" customFormat="1" ht="11.25">
      <c r="B538" s="234"/>
      <c r="C538" s="235"/>
      <c r="D538" s="218" t="s">
        <v>176</v>
      </c>
      <c r="E538" s="236" t="s">
        <v>1</v>
      </c>
      <c r="F538" s="237" t="s">
        <v>671</v>
      </c>
      <c r="G538" s="235"/>
      <c r="H538" s="238">
        <v>14</v>
      </c>
      <c r="I538" s="239"/>
      <c r="J538" s="235"/>
      <c r="K538" s="235"/>
      <c r="L538" s="240"/>
      <c r="M538" s="241"/>
      <c r="N538" s="242"/>
      <c r="O538" s="242"/>
      <c r="P538" s="242"/>
      <c r="Q538" s="242"/>
      <c r="R538" s="242"/>
      <c r="S538" s="242"/>
      <c r="T538" s="243"/>
      <c r="AT538" s="244" t="s">
        <v>176</v>
      </c>
      <c r="AU538" s="244" t="s">
        <v>92</v>
      </c>
      <c r="AV538" s="14" t="s">
        <v>92</v>
      </c>
      <c r="AW538" s="14" t="s">
        <v>37</v>
      </c>
      <c r="AX538" s="14" t="s">
        <v>21</v>
      </c>
      <c r="AY538" s="244" t="s">
        <v>156</v>
      </c>
    </row>
    <row r="539" spans="1:65" s="2" customFormat="1" ht="24.2" customHeight="1">
      <c r="A539" s="36"/>
      <c r="B539" s="37"/>
      <c r="C539" s="206" t="s">
        <v>672</v>
      </c>
      <c r="D539" s="206" t="s">
        <v>159</v>
      </c>
      <c r="E539" s="207" t="s">
        <v>673</v>
      </c>
      <c r="F539" s="208" t="s">
        <v>674</v>
      </c>
      <c r="G539" s="209" t="s">
        <v>190</v>
      </c>
      <c r="H539" s="210">
        <v>1.44</v>
      </c>
      <c r="I539" s="211"/>
      <c r="J539" s="212">
        <f>ROUND(I539*H539,2)</f>
        <v>0</v>
      </c>
      <c r="K539" s="208" t="s">
        <v>163</v>
      </c>
      <c r="L539" s="39"/>
      <c r="M539" s="213" t="s">
        <v>1</v>
      </c>
      <c r="N539" s="214" t="s">
        <v>48</v>
      </c>
      <c r="O539" s="73"/>
      <c r="P539" s="215">
        <f>O539*H539</f>
        <v>0</v>
      </c>
      <c r="Q539" s="215">
        <v>2.5999999999999998E-4</v>
      </c>
      <c r="R539" s="215">
        <f>Q539*H539</f>
        <v>3.7439999999999994E-4</v>
      </c>
      <c r="S539" s="215">
        <v>0</v>
      </c>
      <c r="T539" s="216">
        <f>S539*H539</f>
        <v>0</v>
      </c>
      <c r="U539" s="36"/>
      <c r="V539" s="36"/>
      <c r="W539" s="36"/>
      <c r="X539" s="36"/>
      <c r="Y539" s="36"/>
      <c r="Z539" s="36"/>
      <c r="AA539" s="36"/>
      <c r="AB539" s="36"/>
      <c r="AC539" s="36"/>
      <c r="AD539" s="36"/>
      <c r="AE539" s="36"/>
      <c r="AR539" s="217" t="s">
        <v>360</v>
      </c>
      <c r="AT539" s="217" t="s">
        <v>159</v>
      </c>
      <c r="AU539" s="217" t="s">
        <v>92</v>
      </c>
      <c r="AY539" s="18" t="s">
        <v>156</v>
      </c>
      <c r="BE539" s="112">
        <f>IF(N539="základní",J539,0)</f>
        <v>0</v>
      </c>
      <c r="BF539" s="112">
        <f>IF(N539="snížená",J539,0)</f>
        <v>0</v>
      </c>
      <c r="BG539" s="112">
        <f>IF(N539="zákl. přenesená",J539,0)</f>
        <v>0</v>
      </c>
      <c r="BH539" s="112">
        <f>IF(N539="sníž. přenesená",J539,0)</f>
        <v>0</v>
      </c>
      <c r="BI539" s="112">
        <f>IF(N539="nulová",J539,0)</f>
        <v>0</v>
      </c>
      <c r="BJ539" s="18" t="s">
        <v>21</v>
      </c>
      <c r="BK539" s="112">
        <f>ROUND(I539*H539,2)</f>
        <v>0</v>
      </c>
      <c r="BL539" s="18" t="s">
        <v>360</v>
      </c>
      <c r="BM539" s="217" t="s">
        <v>675</v>
      </c>
    </row>
    <row r="540" spans="1:65" s="2" customFormat="1" ht="19.5">
      <c r="A540" s="36"/>
      <c r="B540" s="37"/>
      <c r="C540" s="38"/>
      <c r="D540" s="218" t="s">
        <v>166</v>
      </c>
      <c r="E540" s="38"/>
      <c r="F540" s="219" t="s">
        <v>676</v>
      </c>
      <c r="G540" s="38"/>
      <c r="H540" s="38"/>
      <c r="I540" s="176"/>
      <c r="J540" s="38"/>
      <c r="K540" s="38"/>
      <c r="L540" s="39"/>
      <c r="M540" s="220"/>
      <c r="N540" s="221"/>
      <c r="O540" s="73"/>
      <c r="P540" s="73"/>
      <c r="Q540" s="73"/>
      <c r="R540" s="73"/>
      <c r="S540" s="73"/>
      <c r="T540" s="74"/>
      <c r="U540" s="36"/>
      <c r="V540" s="36"/>
      <c r="W540" s="36"/>
      <c r="X540" s="36"/>
      <c r="Y540" s="36"/>
      <c r="Z540" s="36"/>
      <c r="AA540" s="36"/>
      <c r="AB540" s="36"/>
      <c r="AC540" s="36"/>
      <c r="AD540" s="36"/>
      <c r="AE540" s="36"/>
      <c r="AT540" s="18" t="s">
        <v>166</v>
      </c>
      <c r="AU540" s="18" t="s">
        <v>92</v>
      </c>
    </row>
    <row r="541" spans="1:65" s="2" customFormat="1" ht="11.25">
      <c r="A541" s="36"/>
      <c r="B541" s="37"/>
      <c r="C541" s="38"/>
      <c r="D541" s="222" t="s">
        <v>168</v>
      </c>
      <c r="E541" s="38"/>
      <c r="F541" s="223" t="s">
        <v>677</v>
      </c>
      <c r="G541" s="38"/>
      <c r="H541" s="38"/>
      <c r="I541" s="176"/>
      <c r="J541" s="38"/>
      <c r="K541" s="38"/>
      <c r="L541" s="39"/>
      <c r="M541" s="220"/>
      <c r="N541" s="221"/>
      <c r="O541" s="73"/>
      <c r="P541" s="73"/>
      <c r="Q541" s="73"/>
      <c r="R541" s="73"/>
      <c r="S541" s="73"/>
      <c r="T541" s="74"/>
      <c r="U541" s="36"/>
      <c r="V541" s="36"/>
      <c r="W541" s="36"/>
      <c r="X541" s="36"/>
      <c r="Y541" s="36"/>
      <c r="Z541" s="36"/>
      <c r="AA541" s="36"/>
      <c r="AB541" s="36"/>
      <c r="AC541" s="36"/>
      <c r="AD541" s="36"/>
      <c r="AE541" s="36"/>
      <c r="AT541" s="18" t="s">
        <v>168</v>
      </c>
      <c r="AU541" s="18" t="s">
        <v>92</v>
      </c>
    </row>
    <row r="542" spans="1:65" s="14" customFormat="1" ht="11.25">
      <c r="B542" s="234"/>
      <c r="C542" s="235"/>
      <c r="D542" s="218" t="s">
        <v>176</v>
      </c>
      <c r="E542" s="236" t="s">
        <v>1</v>
      </c>
      <c r="F542" s="237" t="s">
        <v>352</v>
      </c>
      <c r="G542" s="235"/>
      <c r="H542" s="238">
        <v>1.44</v>
      </c>
      <c r="I542" s="239"/>
      <c r="J542" s="235"/>
      <c r="K542" s="235"/>
      <c r="L542" s="240"/>
      <c r="M542" s="241"/>
      <c r="N542" s="242"/>
      <c r="O542" s="242"/>
      <c r="P542" s="242"/>
      <c r="Q542" s="242"/>
      <c r="R542" s="242"/>
      <c r="S542" s="242"/>
      <c r="T542" s="243"/>
      <c r="AT542" s="244" t="s">
        <v>176</v>
      </c>
      <c r="AU542" s="244" t="s">
        <v>92</v>
      </c>
      <c r="AV542" s="14" t="s">
        <v>92</v>
      </c>
      <c r="AW542" s="14" t="s">
        <v>37</v>
      </c>
      <c r="AX542" s="14" t="s">
        <v>21</v>
      </c>
      <c r="AY542" s="244" t="s">
        <v>156</v>
      </c>
    </row>
    <row r="543" spans="1:65" s="2" customFormat="1" ht="24.2" customHeight="1">
      <c r="A543" s="36"/>
      <c r="B543" s="37"/>
      <c r="C543" s="268" t="s">
        <v>678</v>
      </c>
      <c r="D543" s="268" t="s">
        <v>439</v>
      </c>
      <c r="E543" s="269" t="s">
        <v>679</v>
      </c>
      <c r="F543" s="270" t="s">
        <v>680</v>
      </c>
      <c r="G543" s="271" t="s">
        <v>190</v>
      </c>
      <c r="H543" s="272">
        <v>1.44</v>
      </c>
      <c r="I543" s="273"/>
      <c r="J543" s="274">
        <f>ROUND(I543*H543,2)</f>
        <v>0</v>
      </c>
      <c r="K543" s="270" t="s">
        <v>163</v>
      </c>
      <c r="L543" s="275"/>
      <c r="M543" s="276" t="s">
        <v>1</v>
      </c>
      <c r="N543" s="277" t="s">
        <v>48</v>
      </c>
      <c r="O543" s="73"/>
      <c r="P543" s="215">
        <f>O543*H543</f>
        <v>0</v>
      </c>
      <c r="Q543" s="215">
        <v>3.056E-2</v>
      </c>
      <c r="R543" s="215">
        <f>Q543*H543</f>
        <v>4.4006400000000001E-2</v>
      </c>
      <c r="S543" s="215">
        <v>0</v>
      </c>
      <c r="T543" s="216">
        <f>S543*H543</f>
        <v>0</v>
      </c>
      <c r="U543" s="36"/>
      <c r="V543" s="36"/>
      <c r="W543" s="36"/>
      <c r="X543" s="36"/>
      <c r="Y543" s="36"/>
      <c r="Z543" s="36"/>
      <c r="AA543" s="36"/>
      <c r="AB543" s="36"/>
      <c r="AC543" s="36"/>
      <c r="AD543" s="36"/>
      <c r="AE543" s="36"/>
      <c r="AR543" s="217" t="s">
        <v>442</v>
      </c>
      <c r="AT543" s="217" t="s">
        <v>439</v>
      </c>
      <c r="AU543" s="217" t="s">
        <v>92</v>
      </c>
      <c r="AY543" s="18" t="s">
        <v>156</v>
      </c>
      <c r="BE543" s="112">
        <f>IF(N543="základní",J543,0)</f>
        <v>0</v>
      </c>
      <c r="BF543" s="112">
        <f>IF(N543="snížená",J543,0)</f>
        <v>0</v>
      </c>
      <c r="BG543" s="112">
        <f>IF(N543="zákl. přenesená",J543,0)</f>
        <v>0</v>
      </c>
      <c r="BH543" s="112">
        <f>IF(N543="sníž. přenesená",J543,0)</f>
        <v>0</v>
      </c>
      <c r="BI543" s="112">
        <f>IF(N543="nulová",J543,0)</f>
        <v>0</v>
      </c>
      <c r="BJ543" s="18" t="s">
        <v>21</v>
      </c>
      <c r="BK543" s="112">
        <f>ROUND(I543*H543,2)</f>
        <v>0</v>
      </c>
      <c r="BL543" s="18" t="s">
        <v>360</v>
      </c>
      <c r="BM543" s="217" t="s">
        <v>681</v>
      </c>
    </row>
    <row r="544" spans="1:65" s="2" customFormat="1" ht="19.5">
      <c r="A544" s="36"/>
      <c r="B544" s="37"/>
      <c r="C544" s="38"/>
      <c r="D544" s="218" t="s">
        <v>166</v>
      </c>
      <c r="E544" s="38"/>
      <c r="F544" s="219" t="s">
        <v>680</v>
      </c>
      <c r="G544" s="38"/>
      <c r="H544" s="38"/>
      <c r="I544" s="176"/>
      <c r="J544" s="38"/>
      <c r="K544" s="38"/>
      <c r="L544" s="39"/>
      <c r="M544" s="220"/>
      <c r="N544" s="221"/>
      <c r="O544" s="73"/>
      <c r="P544" s="73"/>
      <c r="Q544" s="73"/>
      <c r="R544" s="73"/>
      <c r="S544" s="73"/>
      <c r="T544" s="74"/>
      <c r="U544" s="36"/>
      <c r="V544" s="36"/>
      <c r="W544" s="36"/>
      <c r="X544" s="36"/>
      <c r="Y544" s="36"/>
      <c r="Z544" s="36"/>
      <c r="AA544" s="36"/>
      <c r="AB544" s="36"/>
      <c r="AC544" s="36"/>
      <c r="AD544" s="36"/>
      <c r="AE544" s="36"/>
      <c r="AT544" s="18" t="s">
        <v>166</v>
      </c>
      <c r="AU544" s="18" t="s">
        <v>92</v>
      </c>
    </row>
    <row r="545" spans="1:65" s="2" customFormat="1" ht="24.2" customHeight="1">
      <c r="A545" s="36"/>
      <c r="B545" s="37"/>
      <c r="C545" s="206" t="s">
        <v>682</v>
      </c>
      <c r="D545" s="206" t="s">
        <v>159</v>
      </c>
      <c r="E545" s="207" t="s">
        <v>683</v>
      </c>
      <c r="F545" s="208" t="s">
        <v>684</v>
      </c>
      <c r="G545" s="209" t="s">
        <v>162</v>
      </c>
      <c r="H545" s="210">
        <v>1</v>
      </c>
      <c r="I545" s="211"/>
      <c r="J545" s="212">
        <f>ROUND(I545*H545,2)</f>
        <v>0</v>
      </c>
      <c r="K545" s="208" t="s">
        <v>163</v>
      </c>
      <c r="L545" s="39"/>
      <c r="M545" s="213" t="s">
        <v>1</v>
      </c>
      <c r="N545" s="214" t="s">
        <v>48</v>
      </c>
      <c r="O545" s="73"/>
      <c r="P545" s="215">
        <f>O545*H545</f>
        <v>0</v>
      </c>
      <c r="Q545" s="215">
        <v>0</v>
      </c>
      <c r="R545" s="215">
        <f>Q545*H545</f>
        <v>0</v>
      </c>
      <c r="S545" s="215">
        <v>3.2000000000000001E-2</v>
      </c>
      <c r="T545" s="216">
        <f>S545*H545</f>
        <v>3.2000000000000001E-2</v>
      </c>
      <c r="U545" s="36"/>
      <c r="V545" s="36"/>
      <c r="W545" s="36"/>
      <c r="X545" s="36"/>
      <c r="Y545" s="36"/>
      <c r="Z545" s="36"/>
      <c r="AA545" s="36"/>
      <c r="AB545" s="36"/>
      <c r="AC545" s="36"/>
      <c r="AD545" s="36"/>
      <c r="AE545" s="36"/>
      <c r="AR545" s="217" t="s">
        <v>360</v>
      </c>
      <c r="AT545" s="217" t="s">
        <v>159</v>
      </c>
      <c r="AU545" s="217" t="s">
        <v>92</v>
      </c>
      <c r="AY545" s="18" t="s">
        <v>156</v>
      </c>
      <c r="BE545" s="112">
        <f>IF(N545="základní",J545,0)</f>
        <v>0</v>
      </c>
      <c r="BF545" s="112">
        <f>IF(N545="snížená",J545,0)</f>
        <v>0</v>
      </c>
      <c r="BG545" s="112">
        <f>IF(N545="zákl. přenesená",J545,0)</f>
        <v>0</v>
      </c>
      <c r="BH545" s="112">
        <f>IF(N545="sníž. přenesená",J545,0)</f>
        <v>0</v>
      </c>
      <c r="BI545" s="112">
        <f>IF(N545="nulová",J545,0)</f>
        <v>0</v>
      </c>
      <c r="BJ545" s="18" t="s">
        <v>21</v>
      </c>
      <c r="BK545" s="112">
        <f>ROUND(I545*H545,2)</f>
        <v>0</v>
      </c>
      <c r="BL545" s="18" t="s">
        <v>360</v>
      </c>
      <c r="BM545" s="217" t="s">
        <v>685</v>
      </c>
    </row>
    <row r="546" spans="1:65" s="2" customFormat="1" ht="29.25">
      <c r="A546" s="36"/>
      <c r="B546" s="37"/>
      <c r="C546" s="38"/>
      <c r="D546" s="218" t="s">
        <v>166</v>
      </c>
      <c r="E546" s="38"/>
      <c r="F546" s="219" t="s">
        <v>686</v>
      </c>
      <c r="G546" s="38"/>
      <c r="H546" s="38"/>
      <c r="I546" s="176"/>
      <c r="J546" s="38"/>
      <c r="K546" s="38"/>
      <c r="L546" s="39"/>
      <c r="M546" s="220"/>
      <c r="N546" s="221"/>
      <c r="O546" s="73"/>
      <c r="P546" s="73"/>
      <c r="Q546" s="73"/>
      <c r="R546" s="73"/>
      <c r="S546" s="73"/>
      <c r="T546" s="74"/>
      <c r="U546" s="36"/>
      <c r="V546" s="36"/>
      <c r="W546" s="36"/>
      <c r="X546" s="36"/>
      <c r="Y546" s="36"/>
      <c r="Z546" s="36"/>
      <c r="AA546" s="36"/>
      <c r="AB546" s="36"/>
      <c r="AC546" s="36"/>
      <c r="AD546" s="36"/>
      <c r="AE546" s="36"/>
      <c r="AT546" s="18" t="s">
        <v>166</v>
      </c>
      <c r="AU546" s="18" t="s">
        <v>92</v>
      </c>
    </row>
    <row r="547" spans="1:65" s="2" customFormat="1" ht="11.25">
      <c r="A547" s="36"/>
      <c r="B547" s="37"/>
      <c r="C547" s="38"/>
      <c r="D547" s="222" t="s">
        <v>168</v>
      </c>
      <c r="E547" s="38"/>
      <c r="F547" s="223" t="s">
        <v>687</v>
      </c>
      <c r="G547" s="38"/>
      <c r="H547" s="38"/>
      <c r="I547" s="176"/>
      <c r="J547" s="38"/>
      <c r="K547" s="38"/>
      <c r="L547" s="39"/>
      <c r="M547" s="220"/>
      <c r="N547" s="221"/>
      <c r="O547" s="73"/>
      <c r="P547" s="73"/>
      <c r="Q547" s="73"/>
      <c r="R547" s="73"/>
      <c r="S547" s="73"/>
      <c r="T547" s="74"/>
      <c r="U547" s="36"/>
      <c r="V547" s="36"/>
      <c r="W547" s="36"/>
      <c r="X547" s="36"/>
      <c r="Y547" s="36"/>
      <c r="Z547" s="36"/>
      <c r="AA547" s="36"/>
      <c r="AB547" s="36"/>
      <c r="AC547" s="36"/>
      <c r="AD547" s="36"/>
      <c r="AE547" s="36"/>
      <c r="AT547" s="18" t="s">
        <v>168</v>
      </c>
      <c r="AU547" s="18" t="s">
        <v>92</v>
      </c>
    </row>
    <row r="548" spans="1:65" s="2" customFormat="1" ht="24.2" customHeight="1">
      <c r="A548" s="36"/>
      <c r="B548" s="37"/>
      <c r="C548" s="268" t="s">
        <v>688</v>
      </c>
      <c r="D548" s="268" t="s">
        <v>439</v>
      </c>
      <c r="E548" s="269" t="s">
        <v>689</v>
      </c>
      <c r="F548" s="270" t="s">
        <v>690</v>
      </c>
      <c r="G548" s="271" t="s">
        <v>162</v>
      </c>
      <c r="H548" s="272">
        <v>1</v>
      </c>
      <c r="I548" s="273"/>
      <c r="J548" s="274">
        <f>ROUND(I548*H548,2)</f>
        <v>0</v>
      </c>
      <c r="K548" s="270" t="s">
        <v>163</v>
      </c>
      <c r="L548" s="275"/>
      <c r="M548" s="276" t="s">
        <v>1</v>
      </c>
      <c r="N548" s="277" t="s">
        <v>48</v>
      </c>
      <c r="O548" s="73"/>
      <c r="P548" s="215">
        <f>O548*H548</f>
        <v>0</v>
      </c>
      <c r="Q548" s="215">
        <v>1.6E-2</v>
      </c>
      <c r="R548" s="215">
        <f>Q548*H548</f>
        <v>1.6E-2</v>
      </c>
      <c r="S548" s="215">
        <v>0</v>
      </c>
      <c r="T548" s="216">
        <f>S548*H548</f>
        <v>0</v>
      </c>
      <c r="U548" s="36"/>
      <c r="V548" s="36"/>
      <c r="W548" s="36"/>
      <c r="X548" s="36"/>
      <c r="Y548" s="36"/>
      <c r="Z548" s="36"/>
      <c r="AA548" s="36"/>
      <c r="AB548" s="36"/>
      <c r="AC548" s="36"/>
      <c r="AD548" s="36"/>
      <c r="AE548" s="36"/>
      <c r="AR548" s="217" t="s">
        <v>442</v>
      </c>
      <c r="AT548" s="217" t="s">
        <v>439</v>
      </c>
      <c r="AU548" s="217" t="s">
        <v>92</v>
      </c>
      <c r="AY548" s="18" t="s">
        <v>156</v>
      </c>
      <c r="BE548" s="112">
        <f>IF(N548="základní",J548,0)</f>
        <v>0</v>
      </c>
      <c r="BF548" s="112">
        <f>IF(N548="snížená",J548,0)</f>
        <v>0</v>
      </c>
      <c r="BG548" s="112">
        <f>IF(N548="zákl. přenesená",J548,0)</f>
        <v>0</v>
      </c>
      <c r="BH548" s="112">
        <f>IF(N548="sníž. přenesená",J548,0)</f>
        <v>0</v>
      </c>
      <c r="BI548" s="112">
        <f>IF(N548="nulová",J548,0)</f>
        <v>0</v>
      </c>
      <c r="BJ548" s="18" t="s">
        <v>21</v>
      </c>
      <c r="BK548" s="112">
        <f>ROUND(I548*H548,2)</f>
        <v>0</v>
      </c>
      <c r="BL548" s="18" t="s">
        <v>360</v>
      </c>
      <c r="BM548" s="217" t="s">
        <v>691</v>
      </c>
    </row>
    <row r="549" spans="1:65" s="2" customFormat="1" ht="19.5">
      <c r="A549" s="36"/>
      <c r="B549" s="37"/>
      <c r="C549" s="38"/>
      <c r="D549" s="218" t="s">
        <v>166</v>
      </c>
      <c r="E549" s="38"/>
      <c r="F549" s="219" t="s">
        <v>690</v>
      </c>
      <c r="G549" s="38"/>
      <c r="H549" s="38"/>
      <c r="I549" s="176"/>
      <c r="J549" s="38"/>
      <c r="K549" s="38"/>
      <c r="L549" s="39"/>
      <c r="M549" s="220"/>
      <c r="N549" s="221"/>
      <c r="O549" s="73"/>
      <c r="P549" s="73"/>
      <c r="Q549" s="73"/>
      <c r="R549" s="73"/>
      <c r="S549" s="73"/>
      <c r="T549" s="74"/>
      <c r="U549" s="36"/>
      <c r="V549" s="36"/>
      <c r="W549" s="36"/>
      <c r="X549" s="36"/>
      <c r="Y549" s="36"/>
      <c r="Z549" s="36"/>
      <c r="AA549" s="36"/>
      <c r="AB549" s="36"/>
      <c r="AC549" s="36"/>
      <c r="AD549" s="36"/>
      <c r="AE549" s="36"/>
      <c r="AT549" s="18" t="s">
        <v>166</v>
      </c>
      <c r="AU549" s="18" t="s">
        <v>92</v>
      </c>
    </row>
    <row r="550" spans="1:65" s="2" customFormat="1" ht="24.2" customHeight="1">
      <c r="A550" s="36"/>
      <c r="B550" s="37"/>
      <c r="C550" s="206" t="s">
        <v>692</v>
      </c>
      <c r="D550" s="206" t="s">
        <v>159</v>
      </c>
      <c r="E550" s="207" t="s">
        <v>693</v>
      </c>
      <c r="F550" s="208" t="s">
        <v>694</v>
      </c>
      <c r="G550" s="209" t="s">
        <v>162</v>
      </c>
      <c r="H550" s="210">
        <v>2</v>
      </c>
      <c r="I550" s="211"/>
      <c r="J550" s="212">
        <f>ROUND(I550*H550,2)</f>
        <v>0</v>
      </c>
      <c r="K550" s="208" t="s">
        <v>163</v>
      </c>
      <c r="L550" s="39"/>
      <c r="M550" s="213" t="s">
        <v>1</v>
      </c>
      <c r="N550" s="214" t="s">
        <v>48</v>
      </c>
      <c r="O550" s="73"/>
      <c r="P550" s="215">
        <f>O550*H550</f>
        <v>0</v>
      </c>
      <c r="Q550" s="215">
        <v>0</v>
      </c>
      <c r="R550" s="215">
        <f>Q550*H550</f>
        <v>0</v>
      </c>
      <c r="S550" s="215">
        <v>4.2000000000000003E-2</v>
      </c>
      <c r="T550" s="216">
        <f>S550*H550</f>
        <v>8.4000000000000005E-2</v>
      </c>
      <c r="U550" s="36"/>
      <c r="V550" s="36"/>
      <c r="W550" s="36"/>
      <c r="X550" s="36"/>
      <c r="Y550" s="36"/>
      <c r="Z550" s="36"/>
      <c r="AA550" s="36"/>
      <c r="AB550" s="36"/>
      <c r="AC550" s="36"/>
      <c r="AD550" s="36"/>
      <c r="AE550" s="36"/>
      <c r="AR550" s="217" t="s">
        <v>360</v>
      </c>
      <c r="AT550" s="217" t="s">
        <v>159</v>
      </c>
      <c r="AU550" s="217" t="s">
        <v>92</v>
      </c>
      <c r="AY550" s="18" t="s">
        <v>156</v>
      </c>
      <c r="BE550" s="112">
        <f>IF(N550="základní",J550,0)</f>
        <v>0</v>
      </c>
      <c r="BF550" s="112">
        <f>IF(N550="snížená",J550,0)</f>
        <v>0</v>
      </c>
      <c r="BG550" s="112">
        <f>IF(N550="zákl. přenesená",J550,0)</f>
        <v>0</v>
      </c>
      <c r="BH550" s="112">
        <f>IF(N550="sníž. přenesená",J550,0)</f>
        <v>0</v>
      </c>
      <c r="BI550" s="112">
        <f>IF(N550="nulová",J550,0)</f>
        <v>0</v>
      </c>
      <c r="BJ550" s="18" t="s">
        <v>21</v>
      </c>
      <c r="BK550" s="112">
        <f>ROUND(I550*H550,2)</f>
        <v>0</v>
      </c>
      <c r="BL550" s="18" t="s">
        <v>360</v>
      </c>
      <c r="BM550" s="217" t="s">
        <v>695</v>
      </c>
    </row>
    <row r="551" spans="1:65" s="2" customFormat="1" ht="29.25">
      <c r="A551" s="36"/>
      <c r="B551" s="37"/>
      <c r="C551" s="38"/>
      <c r="D551" s="218" t="s">
        <v>166</v>
      </c>
      <c r="E551" s="38"/>
      <c r="F551" s="219" t="s">
        <v>696</v>
      </c>
      <c r="G551" s="38"/>
      <c r="H551" s="38"/>
      <c r="I551" s="176"/>
      <c r="J551" s="38"/>
      <c r="K551" s="38"/>
      <c r="L551" s="39"/>
      <c r="M551" s="220"/>
      <c r="N551" s="221"/>
      <c r="O551" s="73"/>
      <c r="P551" s="73"/>
      <c r="Q551" s="73"/>
      <c r="R551" s="73"/>
      <c r="S551" s="73"/>
      <c r="T551" s="74"/>
      <c r="U551" s="36"/>
      <c r="V551" s="36"/>
      <c r="W551" s="36"/>
      <c r="X551" s="36"/>
      <c r="Y551" s="36"/>
      <c r="Z551" s="36"/>
      <c r="AA551" s="36"/>
      <c r="AB551" s="36"/>
      <c r="AC551" s="36"/>
      <c r="AD551" s="36"/>
      <c r="AE551" s="36"/>
      <c r="AT551" s="18" t="s">
        <v>166</v>
      </c>
      <c r="AU551" s="18" t="s">
        <v>92</v>
      </c>
    </row>
    <row r="552" spans="1:65" s="2" customFormat="1" ht="11.25">
      <c r="A552" s="36"/>
      <c r="B552" s="37"/>
      <c r="C552" s="38"/>
      <c r="D552" s="222" t="s">
        <v>168</v>
      </c>
      <c r="E552" s="38"/>
      <c r="F552" s="223" t="s">
        <v>697</v>
      </c>
      <c r="G552" s="38"/>
      <c r="H552" s="38"/>
      <c r="I552" s="176"/>
      <c r="J552" s="38"/>
      <c r="K552" s="38"/>
      <c r="L552" s="39"/>
      <c r="M552" s="220"/>
      <c r="N552" s="221"/>
      <c r="O552" s="73"/>
      <c r="P552" s="73"/>
      <c r="Q552" s="73"/>
      <c r="R552" s="73"/>
      <c r="S552" s="73"/>
      <c r="T552" s="74"/>
      <c r="U552" s="36"/>
      <c r="V552" s="36"/>
      <c r="W552" s="36"/>
      <c r="X552" s="36"/>
      <c r="Y552" s="36"/>
      <c r="Z552" s="36"/>
      <c r="AA552" s="36"/>
      <c r="AB552" s="36"/>
      <c r="AC552" s="36"/>
      <c r="AD552" s="36"/>
      <c r="AE552" s="36"/>
      <c r="AT552" s="18" t="s">
        <v>168</v>
      </c>
      <c r="AU552" s="18" t="s">
        <v>92</v>
      </c>
    </row>
    <row r="553" spans="1:65" s="2" customFormat="1" ht="24.2" customHeight="1">
      <c r="A553" s="36"/>
      <c r="B553" s="37"/>
      <c r="C553" s="268" t="s">
        <v>698</v>
      </c>
      <c r="D553" s="268" t="s">
        <v>439</v>
      </c>
      <c r="E553" s="269" t="s">
        <v>699</v>
      </c>
      <c r="F553" s="270" t="s">
        <v>700</v>
      </c>
      <c r="G553" s="271" t="s">
        <v>162</v>
      </c>
      <c r="H553" s="272">
        <v>2</v>
      </c>
      <c r="I553" s="273"/>
      <c r="J553" s="274">
        <f>ROUND(I553*H553,2)</f>
        <v>0</v>
      </c>
      <c r="K553" s="270" t="s">
        <v>163</v>
      </c>
      <c r="L553" s="275"/>
      <c r="M553" s="276" t="s">
        <v>1</v>
      </c>
      <c r="N553" s="277" t="s">
        <v>48</v>
      </c>
      <c r="O553" s="73"/>
      <c r="P553" s="215">
        <f>O553*H553</f>
        <v>0</v>
      </c>
      <c r="Q553" s="215">
        <v>1.7000000000000001E-2</v>
      </c>
      <c r="R553" s="215">
        <f>Q553*H553</f>
        <v>3.4000000000000002E-2</v>
      </c>
      <c r="S553" s="215">
        <v>0</v>
      </c>
      <c r="T553" s="216">
        <f>S553*H553</f>
        <v>0</v>
      </c>
      <c r="U553" s="36"/>
      <c r="V553" s="36"/>
      <c r="W553" s="36"/>
      <c r="X553" s="36"/>
      <c r="Y553" s="36"/>
      <c r="Z553" s="36"/>
      <c r="AA553" s="36"/>
      <c r="AB553" s="36"/>
      <c r="AC553" s="36"/>
      <c r="AD553" s="36"/>
      <c r="AE553" s="36"/>
      <c r="AR553" s="217" t="s">
        <v>442</v>
      </c>
      <c r="AT553" s="217" t="s">
        <v>439</v>
      </c>
      <c r="AU553" s="217" t="s">
        <v>92</v>
      </c>
      <c r="AY553" s="18" t="s">
        <v>156</v>
      </c>
      <c r="BE553" s="112">
        <f>IF(N553="základní",J553,0)</f>
        <v>0</v>
      </c>
      <c r="BF553" s="112">
        <f>IF(N553="snížená",J553,0)</f>
        <v>0</v>
      </c>
      <c r="BG553" s="112">
        <f>IF(N553="zákl. přenesená",J553,0)</f>
        <v>0</v>
      </c>
      <c r="BH553" s="112">
        <f>IF(N553="sníž. přenesená",J553,0)</f>
        <v>0</v>
      </c>
      <c r="BI553" s="112">
        <f>IF(N553="nulová",J553,0)</f>
        <v>0</v>
      </c>
      <c r="BJ553" s="18" t="s">
        <v>21</v>
      </c>
      <c r="BK553" s="112">
        <f>ROUND(I553*H553,2)</f>
        <v>0</v>
      </c>
      <c r="BL553" s="18" t="s">
        <v>360</v>
      </c>
      <c r="BM553" s="217" t="s">
        <v>701</v>
      </c>
    </row>
    <row r="554" spans="1:65" s="2" customFormat="1" ht="19.5">
      <c r="A554" s="36"/>
      <c r="B554" s="37"/>
      <c r="C554" s="38"/>
      <c r="D554" s="218" t="s">
        <v>166</v>
      </c>
      <c r="E554" s="38"/>
      <c r="F554" s="219" t="s">
        <v>700</v>
      </c>
      <c r="G554" s="38"/>
      <c r="H554" s="38"/>
      <c r="I554" s="176"/>
      <c r="J554" s="38"/>
      <c r="K554" s="38"/>
      <c r="L554" s="39"/>
      <c r="M554" s="220"/>
      <c r="N554" s="221"/>
      <c r="O554" s="73"/>
      <c r="P554" s="73"/>
      <c r="Q554" s="73"/>
      <c r="R554" s="73"/>
      <c r="S554" s="73"/>
      <c r="T554" s="74"/>
      <c r="U554" s="36"/>
      <c r="V554" s="36"/>
      <c r="W554" s="36"/>
      <c r="X554" s="36"/>
      <c r="Y554" s="36"/>
      <c r="Z554" s="36"/>
      <c r="AA554" s="36"/>
      <c r="AB554" s="36"/>
      <c r="AC554" s="36"/>
      <c r="AD554" s="36"/>
      <c r="AE554" s="36"/>
      <c r="AT554" s="18" t="s">
        <v>166</v>
      </c>
      <c r="AU554" s="18" t="s">
        <v>92</v>
      </c>
    </row>
    <row r="555" spans="1:65" s="2" customFormat="1" ht="33" customHeight="1">
      <c r="A555" s="36"/>
      <c r="B555" s="37"/>
      <c r="C555" s="206" t="s">
        <v>702</v>
      </c>
      <c r="D555" s="206" t="s">
        <v>159</v>
      </c>
      <c r="E555" s="207" t="s">
        <v>703</v>
      </c>
      <c r="F555" s="208" t="s">
        <v>704</v>
      </c>
      <c r="G555" s="209" t="s">
        <v>162</v>
      </c>
      <c r="H555" s="210">
        <v>1</v>
      </c>
      <c r="I555" s="211"/>
      <c r="J555" s="212">
        <f>ROUND(I555*H555,2)</f>
        <v>0</v>
      </c>
      <c r="K555" s="208" t="s">
        <v>163</v>
      </c>
      <c r="L555" s="39"/>
      <c r="M555" s="213" t="s">
        <v>1</v>
      </c>
      <c r="N555" s="214" t="s">
        <v>48</v>
      </c>
      <c r="O555" s="73"/>
      <c r="P555" s="215">
        <f>O555*H555</f>
        <v>0</v>
      </c>
      <c r="Q555" s="215">
        <v>0</v>
      </c>
      <c r="R555" s="215">
        <f>Q555*H555</f>
        <v>0</v>
      </c>
      <c r="S555" s="215">
        <v>5.5E-2</v>
      </c>
      <c r="T555" s="216">
        <f>S555*H555</f>
        <v>5.5E-2</v>
      </c>
      <c r="U555" s="36"/>
      <c r="V555" s="36"/>
      <c r="W555" s="36"/>
      <c r="X555" s="36"/>
      <c r="Y555" s="36"/>
      <c r="Z555" s="36"/>
      <c r="AA555" s="36"/>
      <c r="AB555" s="36"/>
      <c r="AC555" s="36"/>
      <c r="AD555" s="36"/>
      <c r="AE555" s="36"/>
      <c r="AR555" s="217" t="s">
        <v>360</v>
      </c>
      <c r="AT555" s="217" t="s">
        <v>159</v>
      </c>
      <c r="AU555" s="217" t="s">
        <v>92</v>
      </c>
      <c r="AY555" s="18" t="s">
        <v>156</v>
      </c>
      <c r="BE555" s="112">
        <f>IF(N555="základní",J555,0)</f>
        <v>0</v>
      </c>
      <c r="BF555" s="112">
        <f>IF(N555="snížená",J555,0)</f>
        <v>0</v>
      </c>
      <c r="BG555" s="112">
        <f>IF(N555="zákl. přenesená",J555,0)</f>
        <v>0</v>
      </c>
      <c r="BH555" s="112">
        <f>IF(N555="sníž. přenesená",J555,0)</f>
        <v>0</v>
      </c>
      <c r="BI555" s="112">
        <f>IF(N555="nulová",J555,0)</f>
        <v>0</v>
      </c>
      <c r="BJ555" s="18" t="s">
        <v>21</v>
      </c>
      <c r="BK555" s="112">
        <f>ROUND(I555*H555,2)</f>
        <v>0</v>
      </c>
      <c r="BL555" s="18" t="s">
        <v>360</v>
      </c>
      <c r="BM555" s="217" t="s">
        <v>705</v>
      </c>
    </row>
    <row r="556" spans="1:65" s="2" customFormat="1" ht="19.5">
      <c r="A556" s="36"/>
      <c r="B556" s="37"/>
      <c r="C556" s="38"/>
      <c r="D556" s="218" t="s">
        <v>166</v>
      </c>
      <c r="E556" s="38"/>
      <c r="F556" s="219" t="s">
        <v>706</v>
      </c>
      <c r="G556" s="38"/>
      <c r="H556" s="38"/>
      <c r="I556" s="176"/>
      <c r="J556" s="38"/>
      <c r="K556" s="38"/>
      <c r="L556" s="39"/>
      <c r="M556" s="220"/>
      <c r="N556" s="221"/>
      <c r="O556" s="73"/>
      <c r="P556" s="73"/>
      <c r="Q556" s="73"/>
      <c r="R556" s="73"/>
      <c r="S556" s="73"/>
      <c r="T556" s="74"/>
      <c r="U556" s="36"/>
      <c r="V556" s="36"/>
      <c r="W556" s="36"/>
      <c r="X556" s="36"/>
      <c r="Y556" s="36"/>
      <c r="Z556" s="36"/>
      <c r="AA556" s="36"/>
      <c r="AB556" s="36"/>
      <c r="AC556" s="36"/>
      <c r="AD556" s="36"/>
      <c r="AE556" s="36"/>
      <c r="AT556" s="18" t="s">
        <v>166</v>
      </c>
      <c r="AU556" s="18" t="s">
        <v>92</v>
      </c>
    </row>
    <row r="557" spans="1:65" s="2" customFormat="1" ht="11.25">
      <c r="A557" s="36"/>
      <c r="B557" s="37"/>
      <c r="C557" s="38"/>
      <c r="D557" s="222" t="s">
        <v>168</v>
      </c>
      <c r="E557" s="38"/>
      <c r="F557" s="223" t="s">
        <v>707</v>
      </c>
      <c r="G557" s="38"/>
      <c r="H557" s="38"/>
      <c r="I557" s="176"/>
      <c r="J557" s="38"/>
      <c r="K557" s="38"/>
      <c r="L557" s="39"/>
      <c r="M557" s="220"/>
      <c r="N557" s="221"/>
      <c r="O557" s="73"/>
      <c r="P557" s="73"/>
      <c r="Q557" s="73"/>
      <c r="R557" s="73"/>
      <c r="S557" s="73"/>
      <c r="T557" s="74"/>
      <c r="U557" s="36"/>
      <c r="V557" s="36"/>
      <c r="W557" s="36"/>
      <c r="X557" s="36"/>
      <c r="Y557" s="36"/>
      <c r="Z557" s="36"/>
      <c r="AA557" s="36"/>
      <c r="AB557" s="36"/>
      <c r="AC557" s="36"/>
      <c r="AD557" s="36"/>
      <c r="AE557" s="36"/>
      <c r="AT557" s="18" t="s">
        <v>168</v>
      </c>
      <c r="AU557" s="18" t="s">
        <v>92</v>
      </c>
    </row>
    <row r="558" spans="1:65" s="2" customFormat="1" ht="33" customHeight="1">
      <c r="A558" s="36"/>
      <c r="B558" s="37"/>
      <c r="C558" s="268" t="s">
        <v>708</v>
      </c>
      <c r="D558" s="268" t="s">
        <v>439</v>
      </c>
      <c r="E558" s="269" t="s">
        <v>709</v>
      </c>
      <c r="F558" s="270" t="s">
        <v>710</v>
      </c>
      <c r="G558" s="271" t="s">
        <v>162</v>
      </c>
      <c r="H558" s="272">
        <v>1</v>
      </c>
      <c r="I558" s="273"/>
      <c r="J558" s="274">
        <f>ROUND(I558*H558,2)</f>
        <v>0</v>
      </c>
      <c r="K558" s="270" t="s">
        <v>163</v>
      </c>
      <c r="L558" s="275"/>
      <c r="M558" s="276" t="s">
        <v>1</v>
      </c>
      <c r="N558" s="277" t="s">
        <v>48</v>
      </c>
      <c r="O558" s="73"/>
      <c r="P558" s="215">
        <f>O558*H558</f>
        <v>0</v>
      </c>
      <c r="Q558" s="215">
        <v>2.4299999999999999E-2</v>
      </c>
      <c r="R558" s="215">
        <f>Q558*H558</f>
        <v>2.4299999999999999E-2</v>
      </c>
      <c r="S558" s="215">
        <v>0</v>
      </c>
      <c r="T558" s="216">
        <f>S558*H558</f>
        <v>0</v>
      </c>
      <c r="U558" s="36"/>
      <c r="V558" s="36"/>
      <c r="W558" s="36"/>
      <c r="X558" s="36"/>
      <c r="Y558" s="36"/>
      <c r="Z558" s="36"/>
      <c r="AA558" s="36"/>
      <c r="AB558" s="36"/>
      <c r="AC558" s="36"/>
      <c r="AD558" s="36"/>
      <c r="AE558" s="36"/>
      <c r="AR558" s="217" t="s">
        <v>442</v>
      </c>
      <c r="AT558" s="217" t="s">
        <v>439</v>
      </c>
      <c r="AU558" s="217" t="s">
        <v>92</v>
      </c>
      <c r="AY558" s="18" t="s">
        <v>156</v>
      </c>
      <c r="BE558" s="112">
        <f>IF(N558="základní",J558,0)</f>
        <v>0</v>
      </c>
      <c r="BF558" s="112">
        <f>IF(N558="snížená",J558,0)</f>
        <v>0</v>
      </c>
      <c r="BG558" s="112">
        <f>IF(N558="zákl. přenesená",J558,0)</f>
        <v>0</v>
      </c>
      <c r="BH558" s="112">
        <f>IF(N558="sníž. přenesená",J558,0)</f>
        <v>0</v>
      </c>
      <c r="BI558" s="112">
        <f>IF(N558="nulová",J558,0)</f>
        <v>0</v>
      </c>
      <c r="BJ558" s="18" t="s">
        <v>21</v>
      </c>
      <c r="BK558" s="112">
        <f>ROUND(I558*H558,2)</f>
        <v>0</v>
      </c>
      <c r="BL558" s="18" t="s">
        <v>360</v>
      </c>
      <c r="BM558" s="217" t="s">
        <v>711</v>
      </c>
    </row>
    <row r="559" spans="1:65" s="2" customFormat="1" ht="19.5">
      <c r="A559" s="36"/>
      <c r="B559" s="37"/>
      <c r="C559" s="38"/>
      <c r="D559" s="218" t="s">
        <v>166</v>
      </c>
      <c r="E559" s="38"/>
      <c r="F559" s="219" t="s">
        <v>710</v>
      </c>
      <c r="G559" s="38"/>
      <c r="H559" s="38"/>
      <c r="I559" s="176"/>
      <c r="J559" s="38"/>
      <c r="K559" s="38"/>
      <c r="L559" s="39"/>
      <c r="M559" s="220"/>
      <c r="N559" s="221"/>
      <c r="O559" s="73"/>
      <c r="P559" s="73"/>
      <c r="Q559" s="73"/>
      <c r="R559" s="73"/>
      <c r="S559" s="73"/>
      <c r="T559" s="74"/>
      <c r="U559" s="36"/>
      <c r="V559" s="36"/>
      <c r="W559" s="36"/>
      <c r="X559" s="36"/>
      <c r="Y559" s="36"/>
      <c r="Z559" s="36"/>
      <c r="AA559" s="36"/>
      <c r="AB559" s="36"/>
      <c r="AC559" s="36"/>
      <c r="AD559" s="36"/>
      <c r="AE559" s="36"/>
      <c r="AT559" s="18" t="s">
        <v>166</v>
      </c>
      <c r="AU559" s="18" t="s">
        <v>92</v>
      </c>
    </row>
    <row r="560" spans="1:65" s="2" customFormat="1" ht="21.75" customHeight="1">
      <c r="A560" s="36"/>
      <c r="B560" s="37"/>
      <c r="C560" s="206" t="s">
        <v>712</v>
      </c>
      <c r="D560" s="206" t="s">
        <v>159</v>
      </c>
      <c r="E560" s="207" t="s">
        <v>713</v>
      </c>
      <c r="F560" s="208" t="s">
        <v>714</v>
      </c>
      <c r="G560" s="209" t="s">
        <v>162</v>
      </c>
      <c r="H560" s="210">
        <v>10</v>
      </c>
      <c r="I560" s="211"/>
      <c r="J560" s="212">
        <f>ROUND(I560*H560,2)</f>
        <v>0</v>
      </c>
      <c r="K560" s="208" t="s">
        <v>163</v>
      </c>
      <c r="L560" s="39"/>
      <c r="M560" s="213" t="s">
        <v>1</v>
      </c>
      <c r="N560" s="214" t="s">
        <v>48</v>
      </c>
      <c r="O560" s="73"/>
      <c r="P560" s="215">
        <f>O560*H560</f>
        <v>0</v>
      </c>
      <c r="Q560" s="215">
        <v>0</v>
      </c>
      <c r="R560" s="215">
        <f>Q560*H560</f>
        <v>0</v>
      </c>
      <c r="S560" s="215">
        <v>7.5000000000000002E-4</v>
      </c>
      <c r="T560" s="216">
        <f>S560*H560</f>
        <v>7.4999999999999997E-3</v>
      </c>
      <c r="U560" s="36"/>
      <c r="V560" s="36"/>
      <c r="W560" s="36"/>
      <c r="X560" s="36"/>
      <c r="Y560" s="36"/>
      <c r="Z560" s="36"/>
      <c r="AA560" s="36"/>
      <c r="AB560" s="36"/>
      <c r="AC560" s="36"/>
      <c r="AD560" s="36"/>
      <c r="AE560" s="36"/>
      <c r="AR560" s="217" t="s">
        <v>360</v>
      </c>
      <c r="AT560" s="217" t="s">
        <v>159</v>
      </c>
      <c r="AU560" s="217" t="s">
        <v>92</v>
      </c>
      <c r="AY560" s="18" t="s">
        <v>156</v>
      </c>
      <c r="BE560" s="112">
        <f>IF(N560="základní",J560,0)</f>
        <v>0</v>
      </c>
      <c r="BF560" s="112">
        <f>IF(N560="snížená",J560,0)</f>
        <v>0</v>
      </c>
      <c r="BG560" s="112">
        <f>IF(N560="zákl. přenesená",J560,0)</f>
        <v>0</v>
      </c>
      <c r="BH560" s="112">
        <f>IF(N560="sníž. přenesená",J560,0)</f>
        <v>0</v>
      </c>
      <c r="BI560" s="112">
        <f>IF(N560="nulová",J560,0)</f>
        <v>0</v>
      </c>
      <c r="BJ560" s="18" t="s">
        <v>21</v>
      </c>
      <c r="BK560" s="112">
        <f>ROUND(I560*H560,2)</f>
        <v>0</v>
      </c>
      <c r="BL560" s="18" t="s">
        <v>360</v>
      </c>
      <c r="BM560" s="217" t="s">
        <v>715</v>
      </c>
    </row>
    <row r="561" spans="1:65" s="2" customFormat="1" ht="19.5">
      <c r="A561" s="36"/>
      <c r="B561" s="37"/>
      <c r="C561" s="38"/>
      <c r="D561" s="218" t="s">
        <v>166</v>
      </c>
      <c r="E561" s="38"/>
      <c r="F561" s="219" t="s">
        <v>716</v>
      </c>
      <c r="G561" s="38"/>
      <c r="H561" s="38"/>
      <c r="I561" s="176"/>
      <c r="J561" s="38"/>
      <c r="K561" s="38"/>
      <c r="L561" s="39"/>
      <c r="M561" s="220"/>
      <c r="N561" s="221"/>
      <c r="O561" s="73"/>
      <c r="P561" s="73"/>
      <c r="Q561" s="73"/>
      <c r="R561" s="73"/>
      <c r="S561" s="73"/>
      <c r="T561" s="74"/>
      <c r="U561" s="36"/>
      <c r="V561" s="36"/>
      <c r="W561" s="36"/>
      <c r="X561" s="36"/>
      <c r="Y561" s="36"/>
      <c r="Z561" s="36"/>
      <c r="AA561" s="36"/>
      <c r="AB561" s="36"/>
      <c r="AC561" s="36"/>
      <c r="AD561" s="36"/>
      <c r="AE561" s="36"/>
      <c r="AT561" s="18" t="s">
        <v>166</v>
      </c>
      <c r="AU561" s="18" t="s">
        <v>92</v>
      </c>
    </row>
    <row r="562" spans="1:65" s="2" customFormat="1" ht="11.25">
      <c r="A562" s="36"/>
      <c r="B562" s="37"/>
      <c r="C562" s="38"/>
      <c r="D562" s="222" t="s">
        <v>168</v>
      </c>
      <c r="E562" s="38"/>
      <c r="F562" s="223" t="s">
        <v>717</v>
      </c>
      <c r="G562" s="38"/>
      <c r="H562" s="38"/>
      <c r="I562" s="176"/>
      <c r="J562" s="38"/>
      <c r="K562" s="38"/>
      <c r="L562" s="39"/>
      <c r="M562" s="220"/>
      <c r="N562" s="221"/>
      <c r="O562" s="73"/>
      <c r="P562" s="73"/>
      <c r="Q562" s="73"/>
      <c r="R562" s="73"/>
      <c r="S562" s="73"/>
      <c r="T562" s="74"/>
      <c r="U562" s="36"/>
      <c r="V562" s="36"/>
      <c r="W562" s="36"/>
      <c r="X562" s="36"/>
      <c r="Y562" s="36"/>
      <c r="Z562" s="36"/>
      <c r="AA562" s="36"/>
      <c r="AB562" s="36"/>
      <c r="AC562" s="36"/>
      <c r="AD562" s="36"/>
      <c r="AE562" s="36"/>
      <c r="AT562" s="18" t="s">
        <v>168</v>
      </c>
      <c r="AU562" s="18" t="s">
        <v>92</v>
      </c>
    </row>
    <row r="563" spans="1:65" s="2" customFormat="1" ht="21.75" customHeight="1">
      <c r="A563" s="36"/>
      <c r="B563" s="37"/>
      <c r="C563" s="206" t="s">
        <v>718</v>
      </c>
      <c r="D563" s="206" t="s">
        <v>159</v>
      </c>
      <c r="E563" s="207" t="s">
        <v>719</v>
      </c>
      <c r="F563" s="208" t="s">
        <v>720</v>
      </c>
      <c r="G563" s="209" t="s">
        <v>162</v>
      </c>
      <c r="H563" s="210">
        <v>4</v>
      </c>
      <c r="I563" s="211"/>
      <c r="J563" s="212">
        <f>ROUND(I563*H563,2)</f>
        <v>0</v>
      </c>
      <c r="K563" s="208" t="s">
        <v>163</v>
      </c>
      <c r="L563" s="39"/>
      <c r="M563" s="213" t="s">
        <v>1</v>
      </c>
      <c r="N563" s="214" t="s">
        <v>48</v>
      </c>
      <c r="O563" s="73"/>
      <c r="P563" s="215">
        <f>O563*H563</f>
        <v>0</v>
      </c>
      <c r="Q563" s="215">
        <v>0</v>
      </c>
      <c r="R563" s="215">
        <f>Q563*H563</f>
        <v>0</v>
      </c>
      <c r="S563" s="215">
        <v>1E-4</v>
      </c>
      <c r="T563" s="216">
        <f>S563*H563</f>
        <v>4.0000000000000002E-4</v>
      </c>
      <c r="U563" s="36"/>
      <c r="V563" s="36"/>
      <c r="W563" s="36"/>
      <c r="X563" s="36"/>
      <c r="Y563" s="36"/>
      <c r="Z563" s="36"/>
      <c r="AA563" s="36"/>
      <c r="AB563" s="36"/>
      <c r="AC563" s="36"/>
      <c r="AD563" s="36"/>
      <c r="AE563" s="36"/>
      <c r="AR563" s="217" t="s">
        <v>360</v>
      </c>
      <c r="AT563" s="217" t="s">
        <v>159</v>
      </c>
      <c r="AU563" s="217" t="s">
        <v>92</v>
      </c>
      <c r="AY563" s="18" t="s">
        <v>156</v>
      </c>
      <c r="BE563" s="112">
        <f>IF(N563="základní",J563,0)</f>
        <v>0</v>
      </c>
      <c r="BF563" s="112">
        <f>IF(N563="snížená",J563,0)</f>
        <v>0</v>
      </c>
      <c r="BG563" s="112">
        <f>IF(N563="zákl. přenesená",J563,0)</f>
        <v>0</v>
      </c>
      <c r="BH563" s="112">
        <f>IF(N563="sníž. přenesená",J563,0)</f>
        <v>0</v>
      </c>
      <c r="BI563" s="112">
        <f>IF(N563="nulová",J563,0)</f>
        <v>0</v>
      </c>
      <c r="BJ563" s="18" t="s">
        <v>21</v>
      </c>
      <c r="BK563" s="112">
        <f>ROUND(I563*H563,2)</f>
        <v>0</v>
      </c>
      <c r="BL563" s="18" t="s">
        <v>360</v>
      </c>
      <c r="BM563" s="217" t="s">
        <v>721</v>
      </c>
    </row>
    <row r="564" spans="1:65" s="2" customFormat="1" ht="11.25">
      <c r="A564" s="36"/>
      <c r="B564" s="37"/>
      <c r="C564" s="38"/>
      <c r="D564" s="218" t="s">
        <v>166</v>
      </c>
      <c r="E564" s="38"/>
      <c r="F564" s="219" t="s">
        <v>722</v>
      </c>
      <c r="G564" s="38"/>
      <c r="H564" s="38"/>
      <c r="I564" s="176"/>
      <c r="J564" s="38"/>
      <c r="K564" s="38"/>
      <c r="L564" s="39"/>
      <c r="M564" s="220"/>
      <c r="N564" s="221"/>
      <c r="O564" s="73"/>
      <c r="P564" s="73"/>
      <c r="Q564" s="73"/>
      <c r="R564" s="73"/>
      <c r="S564" s="73"/>
      <c r="T564" s="74"/>
      <c r="U564" s="36"/>
      <c r="V564" s="36"/>
      <c r="W564" s="36"/>
      <c r="X564" s="36"/>
      <c r="Y564" s="36"/>
      <c r="Z564" s="36"/>
      <c r="AA564" s="36"/>
      <c r="AB564" s="36"/>
      <c r="AC564" s="36"/>
      <c r="AD564" s="36"/>
      <c r="AE564" s="36"/>
      <c r="AT564" s="18" t="s">
        <v>166</v>
      </c>
      <c r="AU564" s="18" t="s">
        <v>92</v>
      </c>
    </row>
    <row r="565" spans="1:65" s="2" customFormat="1" ht="11.25">
      <c r="A565" s="36"/>
      <c r="B565" s="37"/>
      <c r="C565" s="38"/>
      <c r="D565" s="222" t="s">
        <v>168</v>
      </c>
      <c r="E565" s="38"/>
      <c r="F565" s="223" t="s">
        <v>723</v>
      </c>
      <c r="G565" s="38"/>
      <c r="H565" s="38"/>
      <c r="I565" s="176"/>
      <c r="J565" s="38"/>
      <c r="K565" s="38"/>
      <c r="L565" s="39"/>
      <c r="M565" s="220"/>
      <c r="N565" s="221"/>
      <c r="O565" s="73"/>
      <c r="P565" s="73"/>
      <c r="Q565" s="73"/>
      <c r="R565" s="73"/>
      <c r="S565" s="73"/>
      <c r="T565" s="74"/>
      <c r="U565" s="36"/>
      <c r="V565" s="36"/>
      <c r="W565" s="36"/>
      <c r="X565" s="36"/>
      <c r="Y565" s="36"/>
      <c r="Z565" s="36"/>
      <c r="AA565" s="36"/>
      <c r="AB565" s="36"/>
      <c r="AC565" s="36"/>
      <c r="AD565" s="36"/>
      <c r="AE565" s="36"/>
      <c r="AT565" s="18" t="s">
        <v>168</v>
      </c>
      <c r="AU565" s="18" t="s">
        <v>92</v>
      </c>
    </row>
    <row r="566" spans="1:65" s="2" customFormat="1" ht="21.75" customHeight="1">
      <c r="A566" s="36"/>
      <c r="B566" s="37"/>
      <c r="C566" s="206" t="s">
        <v>724</v>
      </c>
      <c r="D566" s="206" t="s">
        <v>159</v>
      </c>
      <c r="E566" s="207" t="s">
        <v>725</v>
      </c>
      <c r="F566" s="208" t="s">
        <v>726</v>
      </c>
      <c r="G566" s="209" t="s">
        <v>162</v>
      </c>
      <c r="H566" s="210">
        <v>4</v>
      </c>
      <c r="I566" s="211"/>
      <c r="J566" s="212">
        <f>ROUND(I566*H566,2)</f>
        <v>0</v>
      </c>
      <c r="K566" s="208" t="s">
        <v>163</v>
      </c>
      <c r="L566" s="39"/>
      <c r="M566" s="213" t="s">
        <v>1</v>
      </c>
      <c r="N566" s="214" t="s">
        <v>48</v>
      </c>
      <c r="O566" s="73"/>
      <c r="P566" s="215">
        <f>O566*H566</f>
        <v>0</v>
      </c>
      <c r="Q566" s="215">
        <v>0</v>
      </c>
      <c r="R566" s="215">
        <f>Q566*H566</f>
        <v>0</v>
      </c>
      <c r="S566" s="215">
        <v>1E-4</v>
      </c>
      <c r="T566" s="216">
        <f>S566*H566</f>
        <v>4.0000000000000002E-4</v>
      </c>
      <c r="U566" s="36"/>
      <c r="V566" s="36"/>
      <c r="W566" s="36"/>
      <c r="X566" s="36"/>
      <c r="Y566" s="36"/>
      <c r="Z566" s="36"/>
      <c r="AA566" s="36"/>
      <c r="AB566" s="36"/>
      <c r="AC566" s="36"/>
      <c r="AD566" s="36"/>
      <c r="AE566" s="36"/>
      <c r="AR566" s="217" t="s">
        <v>360</v>
      </c>
      <c r="AT566" s="217" t="s">
        <v>159</v>
      </c>
      <c r="AU566" s="217" t="s">
        <v>92</v>
      </c>
      <c r="AY566" s="18" t="s">
        <v>156</v>
      </c>
      <c r="BE566" s="112">
        <f>IF(N566="základní",J566,0)</f>
        <v>0</v>
      </c>
      <c r="BF566" s="112">
        <f>IF(N566="snížená",J566,0)</f>
        <v>0</v>
      </c>
      <c r="BG566" s="112">
        <f>IF(N566="zákl. přenesená",J566,0)</f>
        <v>0</v>
      </c>
      <c r="BH566" s="112">
        <f>IF(N566="sníž. přenesená",J566,0)</f>
        <v>0</v>
      </c>
      <c r="BI566" s="112">
        <f>IF(N566="nulová",J566,0)</f>
        <v>0</v>
      </c>
      <c r="BJ566" s="18" t="s">
        <v>21</v>
      </c>
      <c r="BK566" s="112">
        <f>ROUND(I566*H566,2)</f>
        <v>0</v>
      </c>
      <c r="BL566" s="18" t="s">
        <v>360</v>
      </c>
      <c r="BM566" s="217" t="s">
        <v>727</v>
      </c>
    </row>
    <row r="567" spans="1:65" s="2" customFormat="1" ht="11.25">
      <c r="A567" s="36"/>
      <c r="B567" s="37"/>
      <c r="C567" s="38"/>
      <c r="D567" s="218" t="s">
        <v>166</v>
      </c>
      <c r="E567" s="38"/>
      <c r="F567" s="219" t="s">
        <v>728</v>
      </c>
      <c r="G567" s="38"/>
      <c r="H567" s="38"/>
      <c r="I567" s="176"/>
      <c r="J567" s="38"/>
      <c r="K567" s="38"/>
      <c r="L567" s="39"/>
      <c r="M567" s="220"/>
      <c r="N567" s="221"/>
      <c r="O567" s="73"/>
      <c r="P567" s="73"/>
      <c r="Q567" s="73"/>
      <c r="R567" s="73"/>
      <c r="S567" s="73"/>
      <c r="T567" s="74"/>
      <c r="U567" s="36"/>
      <c r="V567" s="36"/>
      <c r="W567" s="36"/>
      <c r="X567" s="36"/>
      <c r="Y567" s="36"/>
      <c r="Z567" s="36"/>
      <c r="AA567" s="36"/>
      <c r="AB567" s="36"/>
      <c r="AC567" s="36"/>
      <c r="AD567" s="36"/>
      <c r="AE567" s="36"/>
      <c r="AT567" s="18" t="s">
        <v>166</v>
      </c>
      <c r="AU567" s="18" t="s">
        <v>92</v>
      </c>
    </row>
    <row r="568" spans="1:65" s="2" customFormat="1" ht="11.25">
      <c r="A568" s="36"/>
      <c r="B568" s="37"/>
      <c r="C568" s="38"/>
      <c r="D568" s="222" t="s">
        <v>168</v>
      </c>
      <c r="E568" s="38"/>
      <c r="F568" s="223" t="s">
        <v>729</v>
      </c>
      <c r="G568" s="38"/>
      <c r="H568" s="38"/>
      <c r="I568" s="176"/>
      <c r="J568" s="38"/>
      <c r="K568" s="38"/>
      <c r="L568" s="39"/>
      <c r="M568" s="220"/>
      <c r="N568" s="221"/>
      <c r="O568" s="73"/>
      <c r="P568" s="73"/>
      <c r="Q568" s="73"/>
      <c r="R568" s="73"/>
      <c r="S568" s="73"/>
      <c r="T568" s="74"/>
      <c r="U568" s="36"/>
      <c r="V568" s="36"/>
      <c r="W568" s="36"/>
      <c r="X568" s="36"/>
      <c r="Y568" s="36"/>
      <c r="Z568" s="36"/>
      <c r="AA568" s="36"/>
      <c r="AB568" s="36"/>
      <c r="AC568" s="36"/>
      <c r="AD568" s="36"/>
      <c r="AE568" s="36"/>
      <c r="AT568" s="18" t="s">
        <v>168</v>
      </c>
      <c r="AU568" s="18" t="s">
        <v>92</v>
      </c>
    </row>
    <row r="569" spans="1:65" s="2" customFormat="1" ht="24.2" customHeight="1">
      <c r="A569" s="36"/>
      <c r="B569" s="37"/>
      <c r="C569" s="206" t="s">
        <v>730</v>
      </c>
      <c r="D569" s="206" t="s">
        <v>159</v>
      </c>
      <c r="E569" s="207" t="s">
        <v>731</v>
      </c>
      <c r="F569" s="208" t="s">
        <v>732</v>
      </c>
      <c r="G569" s="209" t="s">
        <v>162</v>
      </c>
      <c r="H569" s="210">
        <v>4</v>
      </c>
      <c r="I569" s="211"/>
      <c r="J569" s="212">
        <f>ROUND(I569*H569,2)</f>
        <v>0</v>
      </c>
      <c r="K569" s="208" t="s">
        <v>163</v>
      </c>
      <c r="L569" s="39"/>
      <c r="M569" s="213" t="s">
        <v>1</v>
      </c>
      <c r="N569" s="214" t="s">
        <v>48</v>
      </c>
      <c r="O569" s="73"/>
      <c r="P569" s="215">
        <f>O569*H569</f>
        <v>0</v>
      </c>
      <c r="Q569" s="215">
        <v>0</v>
      </c>
      <c r="R569" s="215">
        <f>Q569*H569</f>
        <v>0</v>
      </c>
      <c r="S569" s="215">
        <v>0</v>
      </c>
      <c r="T569" s="216">
        <f>S569*H569</f>
        <v>0</v>
      </c>
      <c r="U569" s="36"/>
      <c r="V569" s="36"/>
      <c r="W569" s="36"/>
      <c r="X569" s="36"/>
      <c r="Y569" s="36"/>
      <c r="Z569" s="36"/>
      <c r="AA569" s="36"/>
      <c r="AB569" s="36"/>
      <c r="AC569" s="36"/>
      <c r="AD569" s="36"/>
      <c r="AE569" s="36"/>
      <c r="AR569" s="217" t="s">
        <v>360</v>
      </c>
      <c r="AT569" s="217" t="s">
        <v>159</v>
      </c>
      <c r="AU569" s="217" t="s">
        <v>92</v>
      </c>
      <c r="AY569" s="18" t="s">
        <v>156</v>
      </c>
      <c r="BE569" s="112">
        <f>IF(N569="základní",J569,0)</f>
        <v>0</v>
      </c>
      <c r="BF569" s="112">
        <f>IF(N569="snížená",J569,0)</f>
        <v>0</v>
      </c>
      <c r="BG569" s="112">
        <f>IF(N569="zákl. přenesená",J569,0)</f>
        <v>0</v>
      </c>
      <c r="BH569" s="112">
        <f>IF(N569="sníž. přenesená",J569,0)</f>
        <v>0</v>
      </c>
      <c r="BI569" s="112">
        <f>IF(N569="nulová",J569,0)</f>
        <v>0</v>
      </c>
      <c r="BJ569" s="18" t="s">
        <v>21</v>
      </c>
      <c r="BK569" s="112">
        <f>ROUND(I569*H569,2)</f>
        <v>0</v>
      </c>
      <c r="BL569" s="18" t="s">
        <v>360</v>
      </c>
      <c r="BM569" s="217" t="s">
        <v>733</v>
      </c>
    </row>
    <row r="570" spans="1:65" s="2" customFormat="1" ht="11.25">
      <c r="A570" s="36"/>
      <c r="B570" s="37"/>
      <c r="C570" s="38"/>
      <c r="D570" s="218" t="s">
        <v>166</v>
      </c>
      <c r="E570" s="38"/>
      <c r="F570" s="219" t="s">
        <v>734</v>
      </c>
      <c r="G570" s="38"/>
      <c r="H570" s="38"/>
      <c r="I570" s="176"/>
      <c r="J570" s="38"/>
      <c r="K570" s="38"/>
      <c r="L570" s="39"/>
      <c r="M570" s="220"/>
      <c r="N570" s="221"/>
      <c r="O570" s="73"/>
      <c r="P570" s="73"/>
      <c r="Q570" s="73"/>
      <c r="R570" s="73"/>
      <c r="S570" s="73"/>
      <c r="T570" s="74"/>
      <c r="U570" s="36"/>
      <c r="V570" s="36"/>
      <c r="W570" s="36"/>
      <c r="X570" s="36"/>
      <c r="Y570" s="36"/>
      <c r="Z570" s="36"/>
      <c r="AA570" s="36"/>
      <c r="AB570" s="36"/>
      <c r="AC570" s="36"/>
      <c r="AD570" s="36"/>
      <c r="AE570" s="36"/>
      <c r="AT570" s="18" t="s">
        <v>166</v>
      </c>
      <c r="AU570" s="18" t="s">
        <v>92</v>
      </c>
    </row>
    <row r="571" spans="1:65" s="2" customFormat="1" ht="11.25">
      <c r="A571" s="36"/>
      <c r="B571" s="37"/>
      <c r="C571" s="38"/>
      <c r="D571" s="222" t="s">
        <v>168</v>
      </c>
      <c r="E571" s="38"/>
      <c r="F571" s="223" t="s">
        <v>735</v>
      </c>
      <c r="G571" s="38"/>
      <c r="H571" s="38"/>
      <c r="I571" s="176"/>
      <c r="J571" s="38"/>
      <c r="K571" s="38"/>
      <c r="L571" s="39"/>
      <c r="M571" s="220"/>
      <c r="N571" s="221"/>
      <c r="O571" s="73"/>
      <c r="P571" s="73"/>
      <c r="Q571" s="73"/>
      <c r="R571" s="73"/>
      <c r="S571" s="73"/>
      <c r="T571" s="74"/>
      <c r="U571" s="36"/>
      <c r="V571" s="36"/>
      <c r="W571" s="36"/>
      <c r="X571" s="36"/>
      <c r="Y571" s="36"/>
      <c r="Z571" s="36"/>
      <c r="AA571" s="36"/>
      <c r="AB571" s="36"/>
      <c r="AC571" s="36"/>
      <c r="AD571" s="36"/>
      <c r="AE571" s="36"/>
      <c r="AT571" s="18" t="s">
        <v>168</v>
      </c>
      <c r="AU571" s="18" t="s">
        <v>92</v>
      </c>
    </row>
    <row r="572" spans="1:65" s="2" customFormat="1" ht="24.2" customHeight="1">
      <c r="A572" s="36"/>
      <c r="B572" s="37"/>
      <c r="C572" s="206" t="s">
        <v>736</v>
      </c>
      <c r="D572" s="206" t="s">
        <v>159</v>
      </c>
      <c r="E572" s="207" t="s">
        <v>737</v>
      </c>
      <c r="F572" s="208" t="s">
        <v>738</v>
      </c>
      <c r="G572" s="209" t="s">
        <v>162</v>
      </c>
      <c r="H572" s="210">
        <v>86</v>
      </c>
      <c r="I572" s="211"/>
      <c r="J572" s="212">
        <f>ROUND(I572*H572,2)</f>
        <v>0</v>
      </c>
      <c r="K572" s="208" t="s">
        <v>163</v>
      </c>
      <c r="L572" s="39"/>
      <c r="M572" s="213" t="s">
        <v>1</v>
      </c>
      <c r="N572" s="214" t="s">
        <v>48</v>
      </c>
      <c r="O572" s="73"/>
      <c r="P572" s="215">
        <f>O572*H572</f>
        <v>0</v>
      </c>
      <c r="Q572" s="215">
        <v>0</v>
      </c>
      <c r="R572" s="215">
        <f>Q572*H572</f>
        <v>0</v>
      </c>
      <c r="S572" s="215">
        <v>2.4E-2</v>
      </c>
      <c r="T572" s="216">
        <f>S572*H572</f>
        <v>2.0640000000000001</v>
      </c>
      <c r="U572" s="36"/>
      <c r="V572" s="36"/>
      <c r="W572" s="36"/>
      <c r="X572" s="36"/>
      <c r="Y572" s="36"/>
      <c r="Z572" s="36"/>
      <c r="AA572" s="36"/>
      <c r="AB572" s="36"/>
      <c r="AC572" s="36"/>
      <c r="AD572" s="36"/>
      <c r="AE572" s="36"/>
      <c r="AR572" s="217" t="s">
        <v>360</v>
      </c>
      <c r="AT572" s="217" t="s">
        <v>159</v>
      </c>
      <c r="AU572" s="217" t="s">
        <v>92</v>
      </c>
      <c r="AY572" s="18" t="s">
        <v>156</v>
      </c>
      <c r="BE572" s="112">
        <f>IF(N572="základní",J572,0)</f>
        <v>0</v>
      </c>
      <c r="BF572" s="112">
        <f>IF(N572="snížená",J572,0)</f>
        <v>0</v>
      </c>
      <c r="BG572" s="112">
        <f>IF(N572="zákl. přenesená",J572,0)</f>
        <v>0</v>
      </c>
      <c r="BH572" s="112">
        <f>IF(N572="sníž. přenesená",J572,0)</f>
        <v>0</v>
      </c>
      <c r="BI572" s="112">
        <f>IF(N572="nulová",J572,0)</f>
        <v>0</v>
      </c>
      <c r="BJ572" s="18" t="s">
        <v>21</v>
      </c>
      <c r="BK572" s="112">
        <f>ROUND(I572*H572,2)</f>
        <v>0</v>
      </c>
      <c r="BL572" s="18" t="s">
        <v>360</v>
      </c>
      <c r="BM572" s="217" t="s">
        <v>739</v>
      </c>
    </row>
    <row r="573" spans="1:65" s="2" customFormat="1" ht="19.5">
      <c r="A573" s="36"/>
      <c r="B573" s="37"/>
      <c r="C573" s="38"/>
      <c r="D573" s="218" t="s">
        <v>166</v>
      </c>
      <c r="E573" s="38"/>
      <c r="F573" s="219" t="s">
        <v>740</v>
      </c>
      <c r="G573" s="38"/>
      <c r="H573" s="38"/>
      <c r="I573" s="176"/>
      <c r="J573" s="38"/>
      <c r="K573" s="38"/>
      <c r="L573" s="39"/>
      <c r="M573" s="220"/>
      <c r="N573" s="221"/>
      <c r="O573" s="73"/>
      <c r="P573" s="73"/>
      <c r="Q573" s="73"/>
      <c r="R573" s="73"/>
      <c r="S573" s="73"/>
      <c r="T573" s="74"/>
      <c r="U573" s="36"/>
      <c r="V573" s="36"/>
      <c r="W573" s="36"/>
      <c r="X573" s="36"/>
      <c r="Y573" s="36"/>
      <c r="Z573" s="36"/>
      <c r="AA573" s="36"/>
      <c r="AB573" s="36"/>
      <c r="AC573" s="36"/>
      <c r="AD573" s="36"/>
      <c r="AE573" s="36"/>
      <c r="AT573" s="18" t="s">
        <v>166</v>
      </c>
      <c r="AU573" s="18" t="s">
        <v>92</v>
      </c>
    </row>
    <row r="574" spans="1:65" s="2" customFormat="1" ht="11.25">
      <c r="A574" s="36"/>
      <c r="B574" s="37"/>
      <c r="C574" s="38"/>
      <c r="D574" s="222" t="s">
        <v>168</v>
      </c>
      <c r="E574" s="38"/>
      <c r="F574" s="223" t="s">
        <v>741</v>
      </c>
      <c r="G574" s="38"/>
      <c r="H574" s="38"/>
      <c r="I574" s="176"/>
      <c r="J574" s="38"/>
      <c r="K574" s="38"/>
      <c r="L574" s="39"/>
      <c r="M574" s="220"/>
      <c r="N574" s="221"/>
      <c r="O574" s="73"/>
      <c r="P574" s="73"/>
      <c r="Q574" s="73"/>
      <c r="R574" s="73"/>
      <c r="S574" s="73"/>
      <c r="T574" s="74"/>
      <c r="U574" s="36"/>
      <c r="V574" s="36"/>
      <c r="W574" s="36"/>
      <c r="X574" s="36"/>
      <c r="Y574" s="36"/>
      <c r="Z574" s="36"/>
      <c r="AA574" s="36"/>
      <c r="AB574" s="36"/>
      <c r="AC574" s="36"/>
      <c r="AD574" s="36"/>
      <c r="AE574" s="36"/>
      <c r="AT574" s="18" t="s">
        <v>168</v>
      </c>
      <c r="AU574" s="18" t="s">
        <v>92</v>
      </c>
    </row>
    <row r="575" spans="1:65" s="13" customFormat="1" ht="11.25">
      <c r="B575" s="224"/>
      <c r="C575" s="225"/>
      <c r="D575" s="218" t="s">
        <v>176</v>
      </c>
      <c r="E575" s="226" t="s">
        <v>1</v>
      </c>
      <c r="F575" s="227" t="s">
        <v>742</v>
      </c>
      <c r="G575" s="225"/>
      <c r="H575" s="226" t="s">
        <v>1</v>
      </c>
      <c r="I575" s="228"/>
      <c r="J575" s="225"/>
      <c r="K575" s="225"/>
      <c r="L575" s="229"/>
      <c r="M575" s="230"/>
      <c r="N575" s="231"/>
      <c r="O575" s="231"/>
      <c r="P575" s="231"/>
      <c r="Q575" s="231"/>
      <c r="R575" s="231"/>
      <c r="S575" s="231"/>
      <c r="T575" s="232"/>
      <c r="AT575" s="233" t="s">
        <v>176</v>
      </c>
      <c r="AU575" s="233" t="s">
        <v>92</v>
      </c>
      <c r="AV575" s="13" t="s">
        <v>21</v>
      </c>
      <c r="AW575" s="13" t="s">
        <v>37</v>
      </c>
      <c r="AX575" s="13" t="s">
        <v>83</v>
      </c>
      <c r="AY575" s="233" t="s">
        <v>156</v>
      </c>
    </row>
    <row r="576" spans="1:65" s="14" customFormat="1" ht="11.25">
      <c r="B576" s="234"/>
      <c r="C576" s="235"/>
      <c r="D576" s="218" t="s">
        <v>176</v>
      </c>
      <c r="E576" s="236" t="s">
        <v>1</v>
      </c>
      <c r="F576" s="237" t="s">
        <v>743</v>
      </c>
      <c r="G576" s="235"/>
      <c r="H576" s="238">
        <v>20</v>
      </c>
      <c r="I576" s="239"/>
      <c r="J576" s="235"/>
      <c r="K576" s="235"/>
      <c r="L576" s="240"/>
      <c r="M576" s="241"/>
      <c r="N576" s="242"/>
      <c r="O576" s="242"/>
      <c r="P576" s="242"/>
      <c r="Q576" s="242"/>
      <c r="R576" s="242"/>
      <c r="S576" s="242"/>
      <c r="T576" s="243"/>
      <c r="AT576" s="244" t="s">
        <v>176</v>
      </c>
      <c r="AU576" s="244" t="s">
        <v>92</v>
      </c>
      <c r="AV576" s="14" t="s">
        <v>92</v>
      </c>
      <c r="AW576" s="14" t="s">
        <v>37</v>
      </c>
      <c r="AX576" s="14" t="s">
        <v>83</v>
      </c>
      <c r="AY576" s="244" t="s">
        <v>156</v>
      </c>
    </row>
    <row r="577" spans="1:65" s="13" customFormat="1" ht="11.25">
      <c r="B577" s="224"/>
      <c r="C577" s="225"/>
      <c r="D577" s="218" t="s">
        <v>176</v>
      </c>
      <c r="E577" s="226" t="s">
        <v>1</v>
      </c>
      <c r="F577" s="227" t="s">
        <v>744</v>
      </c>
      <c r="G577" s="225"/>
      <c r="H577" s="226" t="s">
        <v>1</v>
      </c>
      <c r="I577" s="228"/>
      <c r="J577" s="225"/>
      <c r="K577" s="225"/>
      <c r="L577" s="229"/>
      <c r="M577" s="230"/>
      <c r="N577" s="231"/>
      <c r="O577" s="231"/>
      <c r="P577" s="231"/>
      <c r="Q577" s="231"/>
      <c r="R577" s="231"/>
      <c r="S577" s="231"/>
      <c r="T577" s="232"/>
      <c r="AT577" s="233" t="s">
        <v>176</v>
      </c>
      <c r="AU577" s="233" t="s">
        <v>92</v>
      </c>
      <c r="AV577" s="13" t="s">
        <v>21</v>
      </c>
      <c r="AW577" s="13" t="s">
        <v>37</v>
      </c>
      <c r="AX577" s="13" t="s">
        <v>83</v>
      </c>
      <c r="AY577" s="233" t="s">
        <v>156</v>
      </c>
    </row>
    <row r="578" spans="1:65" s="14" customFormat="1" ht="11.25">
      <c r="B578" s="234"/>
      <c r="C578" s="235"/>
      <c r="D578" s="218" t="s">
        <v>176</v>
      </c>
      <c r="E578" s="236" t="s">
        <v>1</v>
      </c>
      <c r="F578" s="237" t="s">
        <v>745</v>
      </c>
      <c r="G578" s="235"/>
      <c r="H578" s="238">
        <v>8</v>
      </c>
      <c r="I578" s="239"/>
      <c r="J578" s="235"/>
      <c r="K578" s="235"/>
      <c r="L578" s="240"/>
      <c r="M578" s="241"/>
      <c r="N578" s="242"/>
      <c r="O578" s="242"/>
      <c r="P578" s="242"/>
      <c r="Q578" s="242"/>
      <c r="R578" s="242"/>
      <c r="S578" s="242"/>
      <c r="T578" s="243"/>
      <c r="AT578" s="244" t="s">
        <v>176</v>
      </c>
      <c r="AU578" s="244" t="s">
        <v>92</v>
      </c>
      <c r="AV578" s="14" t="s">
        <v>92</v>
      </c>
      <c r="AW578" s="14" t="s">
        <v>37</v>
      </c>
      <c r="AX578" s="14" t="s">
        <v>83</v>
      </c>
      <c r="AY578" s="244" t="s">
        <v>156</v>
      </c>
    </row>
    <row r="579" spans="1:65" s="13" customFormat="1" ht="11.25">
      <c r="B579" s="224"/>
      <c r="C579" s="225"/>
      <c r="D579" s="218" t="s">
        <v>176</v>
      </c>
      <c r="E579" s="226" t="s">
        <v>1</v>
      </c>
      <c r="F579" s="227" t="s">
        <v>746</v>
      </c>
      <c r="G579" s="225"/>
      <c r="H579" s="226" t="s">
        <v>1</v>
      </c>
      <c r="I579" s="228"/>
      <c r="J579" s="225"/>
      <c r="K579" s="225"/>
      <c r="L579" s="229"/>
      <c r="M579" s="230"/>
      <c r="N579" s="231"/>
      <c r="O579" s="231"/>
      <c r="P579" s="231"/>
      <c r="Q579" s="231"/>
      <c r="R579" s="231"/>
      <c r="S579" s="231"/>
      <c r="T579" s="232"/>
      <c r="AT579" s="233" t="s">
        <v>176</v>
      </c>
      <c r="AU579" s="233" t="s">
        <v>92</v>
      </c>
      <c r="AV579" s="13" t="s">
        <v>21</v>
      </c>
      <c r="AW579" s="13" t="s">
        <v>37</v>
      </c>
      <c r="AX579" s="13" t="s">
        <v>83</v>
      </c>
      <c r="AY579" s="233" t="s">
        <v>156</v>
      </c>
    </row>
    <row r="580" spans="1:65" s="14" customFormat="1" ht="11.25">
      <c r="B580" s="234"/>
      <c r="C580" s="235"/>
      <c r="D580" s="218" t="s">
        <v>176</v>
      </c>
      <c r="E580" s="236" t="s">
        <v>1</v>
      </c>
      <c r="F580" s="237" t="s">
        <v>747</v>
      </c>
      <c r="G580" s="235"/>
      <c r="H580" s="238">
        <v>4</v>
      </c>
      <c r="I580" s="239"/>
      <c r="J580" s="235"/>
      <c r="K580" s="235"/>
      <c r="L580" s="240"/>
      <c r="M580" s="241"/>
      <c r="N580" s="242"/>
      <c r="O580" s="242"/>
      <c r="P580" s="242"/>
      <c r="Q580" s="242"/>
      <c r="R580" s="242"/>
      <c r="S580" s="242"/>
      <c r="T580" s="243"/>
      <c r="AT580" s="244" t="s">
        <v>176</v>
      </c>
      <c r="AU580" s="244" t="s">
        <v>92</v>
      </c>
      <c r="AV580" s="14" t="s">
        <v>92</v>
      </c>
      <c r="AW580" s="14" t="s">
        <v>37</v>
      </c>
      <c r="AX580" s="14" t="s">
        <v>83</v>
      </c>
      <c r="AY580" s="244" t="s">
        <v>156</v>
      </c>
    </row>
    <row r="581" spans="1:65" s="13" customFormat="1" ht="11.25">
      <c r="B581" s="224"/>
      <c r="C581" s="225"/>
      <c r="D581" s="218" t="s">
        <v>176</v>
      </c>
      <c r="E581" s="226" t="s">
        <v>1</v>
      </c>
      <c r="F581" s="227" t="s">
        <v>748</v>
      </c>
      <c r="G581" s="225"/>
      <c r="H581" s="226" t="s">
        <v>1</v>
      </c>
      <c r="I581" s="228"/>
      <c r="J581" s="225"/>
      <c r="K581" s="225"/>
      <c r="L581" s="229"/>
      <c r="M581" s="230"/>
      <c r="N581" s="231"/>
      <c r="O581" s="231"/>
      <c r="P581" s="231"/>
      <c r="Q581" s="231"/>
      <c r="R581" s="231"/>
      <c r="S581" s="231"/>
      <c r="T581" s="232"/>
      <c r="AT581" s="233" t="s">
        <v>176</v>
      </c>
      <c r="AU581" s="233" t="s">
        <v>92</v>
      </c>
      <c r="AV581" s="13" t="s">
        <v>21</v>
      </c>
      <c r="AW581" s="13" t="s">
        <v>37</v>
      </c>
      <c r="AX581" s="13" t="s">
        <v>83</v>
      </c>
      <c r="AY581" s="233" t="s">
        <v>156</v>
      </c>
    </row>
    <row r="582" spans="1:65" s="14" customFormat="1" ht="11.25">
      <c r="B582" s="234"/>
      <c r="C582" s="235"/>
      <c r="D582" s="218" t="s">
        <v>176</v>
      </c>
      <c r="E582" s="236" t="s">
        <v>1</v>
      </c>
      <c r="F582" s="237" t="s">
        <v>749</v>
      </c>
      <c r="G582" s="235"/>
      <c r="H582" s="238">
        <v>58</v>
      </c>
      <c r="I582" s="239"/>
      <c r="J582" s="235"/>
      <c r="K582" s="235"/>
      <c r="L582" s="240"/>
      <c r="M582" s="241"/>
      <c r="N582" s="242"/>
      <c r="O582" s="242"/>
      <c r="P582" s="242"/>
      <c r="Q582" s="242"/>
      <c r="R582" s="242"/>
      <c r="S582" s="242"/>
      <c r="T582" s="243"/>
      <c r="AT582" s="244" t="s">
        <v>176</v>
      </c>
      <c r="AU582" s="244" t="s">
        <v>92</v>
      </c>
      <c r="AV582" s="14" t="s">
        <v>92</v>
      </c>
      <c r="AW582" s="14" t="s">
        <v>37</v>
      </c>
      <c r="AX582" s="14" t="s">
        <v>83</v>
      </c>
      <c r="AY582" s="244" t="s">
        <v>156</v>
      </c>
    </row>
    <row r="583" spans="1:65" s="13" customFormat="1" ht="11.25">
      <c r="B583" s="224"/>
      <c r="C583" s="225"/>
      <c r="D583" s="218" t="s">
        <v>176</v>
      </c>
      <c r="E583" s="226" t="s">
        <v>1</v>
      </c>
      <c r="F583" s="227" t="s">
        <v>750</v>
      </c>
      <c r="G583" s="225"/>
      <c r="H583" s="226" t="s">
        <v>1</v>
      </c>
      <c r="I583" s="228"/>
      <c r="J583" s="225"/>
      <c r="K583" s="225"/>
      <c r="L583" s="229"/>
      <c r="M583" s="230"/>
      <c r="N583" s="231"/>
      <c r="O583" s="231"/>
      <c r="P583" s="231"/>
      <c r="Q583" s="231"/>
      <c r="R583" s="231"/>
      <c r="S583" s="231"/>
      <c r="T583" s="232"/>
      <c r="AT583" s="233" t="s">
        <v>176</v>
      </c>
      <c r="AU583" s="233" t="s">
        <v>92</v>
      </c>
      <c r="AV583" s="13" t="s">
        <v>21</v>
      </c>
      <c r="AW583" s="13" t="s">
        <v>37</v>
      </c>
      <c r="AX583" s="13" t="s">
        <v>83</v>
      </c>
      <c r="AY583" s="233" t="s">
        <v>156</v>
      </c>
    </row>
    <row r="584" spans="1:65" s="14" customFormat="1" ht="11.25">
      <c r="B584" s="234"/>
      <c r="C584" s="235"/>
      <c r="D584" s="218" t="s">
        <v>176</v>
      </c>
      <c r="E584" s="236" t="s">
        <v>1</v>
      </c>
      <c r="F584" s="237" t="s">
        <v>751</v>
      </c>
      <c r="G584" s="235"/>
      <c r="H584" s="238">
        <v>2</v>
      </c>
      <c r="I584" s="239"/>
      <c r="J584" s="235"/>
      <c r="K584" s="235"/>
      <c r="L584" s="240"/>
      <c r="M584" s="241"/>
      <c r="N584" s="242"/>
      <c r="O584" s="242"/>
      <c r="P584" s="242"/>
      <c r="Q584" s="242"/>
      <c r="R584" s="242"/>
      <c r="S584" s="242"/>
      <c r="T584" s="243"/>
      <c r="AT584" s="244" t="s">
        <v>176</v>
      </c>
      <c r="AU584" s="244" t="s">
        <v>92</v>
      </c>
      <c r="AV584" s="14" t="s">
        <v>92</v>
      </c>
      <c r="AW584" s="14" t="s">
        <v>37</v>
      </c>
      <c r="AX584" s="14" t="s">
        <v>83</v>
      </c>
      <c r="AY584" s="244" t="s">
        <v>156</v>
      </c>
    </row>
    <row r="585" spans="1:65" s="13" customFormat="1" ht="11.25">
      <c r="B585" s="224"/>
      <c r="C585" s="225"/>
      <c r="D585" s="218" t="s">
        <v>176</v>
      </c>
      <c r="E585" s="226" t="s">
        <v>1</v>
      </c>
      <c r="F585" s="227" t="s">
        <v>752</v>
      </c>
      <c r="G585" s="225"/>
      <c r="H585" s="226" t="s">
        <v>1</v>
      </c>
      <c r="I585" s="228"/>
      <c r="J585" s="225"/>
      <c r="K585" s="225"/>
      <c r="L585" s="229"/>
      <c r="M585" s="230"/>
      <c r="N585" s="231"/>
      <c r="O585" s="231"/>
      <c r="P585" s="231"/>
      <c r="Q585" s="231"/>
      <c r="R585" s="231"/>
      <c r="S585" s="231"/>
      <c r="T585" s="232"/>
      <c r="AT585" s="233" t="s">
        <v>176</v>
      </c>
      <c r="AU585" s="233" t="s">
        <v>92</v>
      </c>
      <c r="AV585" s="13" t="s">
        <v>21</v>
      </c>
      <c r="AW585" s="13" t="s">
        <v>37</v>
      </c>
      <c r="AX585" s="13" t="s">
        <v>83</v>
      </c>
      <c r="AY585" s="233" t="s">
        <v>156</v>
      </c>
    </row>
    <row r="586" spans="1:65" s="14" customFormat="1" ht="11.25">
      <c r="B586" s="234"/>
      <c r="C586" s="235"/>
      <c r="D586" s="218" t="s">
        <v>176</v>
      </c>
      <c r="E586" s="236" t="s">
        <v>1</v>
      </c>
      <c r="F586" s="237" t="s">
        <v>751</v>
      </c>
      <c r="G586" s="235"/>
      <c r="H586" s="238">
        <v>2</v>
      </c>
      <c r="I586" s="239"/>
      <c r="J586" s="235"/>
      <c r="K586" s="235"/>
      <c r="L586" s="240"/>
      <c r="M586" s="241"/>
      <c r="N586" s="242"/>
      <c r="O586" s="242"/>
      <c r="P586" s="242"/>
      <c r="Q586" s="242"/>
      <c r="R586" s="242"/>
      <c r="S586" s="242"/>
      <c r="T586" s="243"/>
      <c r="AT586" s="244" t="s">
        <v>176</v>
      </c>
      <c r="AU586" s="244" t="s">
        <v>92</v>
      </c>
      <c r="AV586" s="14" t="s">
        <v>92</v>
      </c>
      <c r="AW586" s="14" t="s">
        <v>37</v>
      </c>
      <c r="AX586" s="14" t="s">
        <v>83</v>
      </c>
      <c r="AY586" s="244" t="s">
        <v>156</v>
      </c>
    </row>
    <row r="587" spans="1:65" s="16" customFormat="1" ht="11.25">
      <c r="B587" s="256"/>
      <c r="C587" s="257"/>
      <c r="D587" s="218" t="s">
        <v>176</v>
      </c>
      <c r="E587" s="258" t="s">
        <v>1</v>
      </c>
      <c r="F587" s="259" t="s">
        <v>210</v>
      </c>
      <c r="G587" s="257"/>
      <c r="H587" s="260">
        <v>94</v>
      </c>
      <c r="I587" s="261"/>
      <c r="J587" s="257"/>
      <c r="K587" s="257"/>
      <c r="L587" s="262"/>
      <c r="M587" s="263"/>
      <c r="N587" s="264"/>
      <c r="O587" s="264"/>
      <c r="P587" s="264"/>
      <c r="Q587" s="264"/>
      <c r="R587" s="264"/>
      <c r="S587" s="264"/>
      <c r="T587" s="265"/>
      <c r="AT587" s="266" t="s">
        <v>176</v>
      </c>
      <c r="AU587" s="266" t="s">
        <v>92</v>
      </c>
      <c r="AV587" s="16" t="s">
        <v>157</v>
      </c>
      <c r="AW587" s="16" t="s">
        <v>37</v>
      </c>
      <c r="AX587" s="16" t="s">
        <v>83</v>
      </c>
      <c r="AY587" s="266" t="s">
        <v>156</v>
      </c>
    </row>
    <row r="588" spans="1:65" s="13" customFormat="1" ht="11.25">
      <c r="B588" s="224"/>
      <c r="C588" s="225"/>
      <c r="D588" s="218" t="s">
        <v>176</v>
      </c>
      <c r="E588" s="226" t="s">
        <v>1</v>
      </c>
      <c r="F588" s="227" t="s">
        <v>753</v>
      </c>
      <c r="G588" s="225"/>
      <c r="H588" s="226" t="s">
        <v>1</v>
      </c>
      <c r="I588" s="228"/>
      <c r="J588" s="225"/>
      <c r="K588" s="225"/>
      <c r="L588" s="229"/>
      <c r="M588" s="230"/>
      <c r="N588" s="231"/>
      <c r="O588" s="231"/>
      <c r="P588" s="231"/>
      <c r="Q588" s="231"/>
      <c r="R588" s="231"/>
      <c r="S588" s="231"/>
      <c r="T588" s="232"/>
      <c r="AT588" s="233" t="s">
        <v>176</v>
      </c>
      <c r="AU588" s="233" t="s">
        <v>92</v>
      </c>
      <c r="AV588" s="13" t="s">
        <v>21</v>
      </c>
      <c r="AW588" s="13" t="s">
        <v>37</v>
      </c>
      <c r="AX588" s="13" t="s">
        <v>83</v>
      </c>
      <c r="AY588" s="233" t="s">
        <v>156</v>
      </c>
    </row>
    <row r="589" spans="1:65" s="14" customFormat="1" ht="11.25">
      <c r="B589" s="234"/>
      <c r="C589" s="235"/>
      <c r="D589" s="218" t="s">
        <v>176</v>
      </c>
      <c r="E589" s="236" t="s">
        <v>1</v>
      </c>
      <c r="F589" s="237" t="s">
        <v>754</v>
      </c>
      <c r="G589" s="235"/>
      <c r="H589" s="238">
        <v>-8</v>
      </c>
      <c r="I589" s="239"/>
      <c r="J589" s="235"/>
      <c r="K589" s="235"/>
      <c r="L589" s="240"/>
      <c r="M589" s="241"/>
      <c r="N589" s="242"/>
      <c r="O589" s="242"/>
      <c r="P589" s="242"/>
      <c r="Q589" s="242"/>
      <c r="R589" s="242"/>
      <c r="S589" s="242"/>
      <c r="T589" s="243"/>
      <c r="AT589" s="244" t="s">
        <v>176</v>
      </c>
      <c r="AU589" s="244" t="s">
        <v>92</v>
      </c>
      <c r="AV589" s="14" t="s">
        <v>92</v>
      </c>
      <c r="AW589" s="14" t="s">
        <v>37</v>
      </c>
      <c r="AX589" s="14" t="s">
        <v>83</v>
      </c>
      <c r="AY589" s="244" t="s">
        <v>156</v>
      </c>
    </row>
    <row r="590" spans="1:65" s="16" customFormat="1" ht="11.25">
      <c r="B590" s="256"/>
      <c r="C590" s="257"/>
      <c r="D590" s="218" t="s">
        <v>176</v>
      </c>
      <c r="E590" s="258" t="s">
        <v>1</v>
      </c>
      <c r="F590" s="259" t="s">
        <v>210</v>
      </c>
      <c r="G590" s="257"/>
      <c r="H590" s="260">
        <v>-8</v>
      </c>
      <c r="I590" s="261"/>
      <c r="J590" s="257"/>
      <c r="K590" s="257"/>
      <c r="L590" s="262"/>
      <c r="M590" s="263"/>
      <c r="N590" s="264"/>
      <c r="O590" s="264"/>
      <c r="P590" s="264"/>
      <c r="Q590" s="264"/>
      <c r="R590" s="264"/>
      <c r="S590" s="264"/>
      <c r="T590" s="265"/>
      <c r="AT590" s="266" t="s">
        <v>176</v>
      </c>
      <c r="AU590" s="266" t="s">
        <v>92</v>
      </c>
      <c r="AV590" s="16" t="s">
        <v>157</v>
      </c>
      <c r="AW590" s="16" t="s">
        <v>37</v>
      </c>
      <c r="AX590" s="16" t="s">
        <v>83</v>
      </c>
      <c r="AY590" s="266" t="s">
        <v>156</v>
      </c>
    </row>
    <row r="591" spans="1:65" s="15" customFormat="1" ht="11.25">
      <c r="B591" s="245"/>
      <c r="C591" s="246"/>
      <c r="D591" s="218" t="s">
        <v>176</v>
      </c>
      <c r="E591" s="247" t="s">
        <v>1</v>
      </c>
      <c r="F591" s="248" t="s">
        <v>180</v>
      </c>
      <c r="G591" s="246"/>
      <c r="H591" s="249">
        <v>86</v>
      </c>
      <c r="I591" s="250"/>
      <c r="J591" s="246"/>
      <c r="K591" s="246"/>
      <c r="L591" s="251"/>
      <c r="M591" s="252"/>
      <c r="N591" s="253"/>
      <c r="O591" s="253"/>
      <c r="P591" s="253"/>
      <c r="Q591" s="253"/>
      <c r="R591" s="253"/>
      <c r="S591" s="253"/>
      <c r="T591" s="254"/>
      <c r="AT591" s="255" t="s">
        <v>176</v>
      </c>
      <c r="AU591" s="255" t="s">
        <v>92</v>
      </c>
      <c r="AV591" s="15" t="s">
        <v>164</v>
      </c>
      <c r="AW591" s="15" t="s">
        <v>37</v>
      </c>
      <c r="AX591" s="15" t="s">
        <v>21</v>
      </c>
      <c r="AY591" s="255" t="s">
        <v>156</v>
      </c>
    </row>
    <row r="592" spans="1:65" s="2" customFormat="1" ht="24.2" customHeight="1">
      <c r="A592" s="36"/>
      <c r="B592" s="37"/>
      <c r="C592" s="206" t="s">
        <v>755</v>
      </c>
      <c r="D592" s="206" t="s">
        <v>159</v>
      </c>
      <c r="E592" s="207" t="s">
        <v>756</v>
      </c>
      <c r="F592" s="208" t="s">
        <v>757</v>
      </c>
      <c r="G592" s="209" t="s">
        <v>308</v>
      </c>
      <c r="H592" s="210">
        <v>2.4</v>
      </c>
      <c r="I592" s="211"/>
      <c r="J592" s="212">
        <f>ROUND(I592*H592,2)</f>
        <v>0</v>
      </c>
      <c r="K592" s="208" t="s">
        <v>163</v>
      </c>
      <c r="L592" s="39"/>
      <c r="M592" s="213" t="s">
        <v>1</v>
      </c>
      <c r="N592" s="214" t="s">
        <v>48</v>
      </c>
      <c r="O592" s="73"/>
      <c r="P592" s="215">
        <f>O592*H592</f>
        <v>0</v>
      </c>
      <c r="Q592" s="215">
        <v>0</v>
      </c>
      <c r="R592" s="215">
        <f>Q592*H592</f>
        <v>0</v>
      </c>
      <c r="S592" s="215">
        <v>0</v>
      </c>
      <c r="T592" s="216">
        <f>S592*H592</f>
        <v>0</v>
      </c>
      <c r="U592" s="36"/>
      <c r="V592" s="36"/>
      <c r="W592" s="36"/>
      <c r="X592" s="36"/>
      <c r="Y592" s="36"/>
      <c r="Z592" s="36"/>
      <c r="AA592" s="36"/>
      <c r="AB592" s="36"/>
      <c r="AC592" s="36"/>
      <c r="AD592" s="36"/>
      <c r="AE592" s="36"/>
      <c r="AR592" s="217" t="s">
        <v>360</v>
      </c>
      <c r="AT592" s="217" t="s">
        <v>159</v>
      </c>
      <c r="AU592" s="217" t="s">
        <v>92</v>
      </c>
      <c r="AY592" s="18" t="s">
        <v>156</v>
      </c>
      <c r="BE592" s="112">
        <f>IF(N592="základní",J592,0)</f>
        <v>0</v>
      </c>
      <c r="BF592" s="112">
        <f>IF(N592="snížená",J592,0)</f>
        <v>0</v>
      </c>
      <c r="BG592" s="112">
        <f>IF(N592="zákl. přenesená",J592,0)</f>
        <v>0</v>
      </c>
      <c r="BH592" s="112">
        <f>IF(N592="sníž. přenesená",J592,0)</f>
        <v>0</v>
      </c>
      <c r="BI592" s="112">
        <f>IF(N592="nulová",J592,0)</f>
        <v>0</v>
      </c>
      <c r="BJ592" s="18" t="s">
        <v>21</v>
      </c>
      <c r="BK592" s="112">
        <f>ROUND(I592*H592,2)</f>
        <v>0</v>
      </c>
      <c r="BL592" s="18" t="s">
        <v>360</v>
      </c>
      <c r="BM592" s="217" t="s">
        <v>758</v>
      </c>
    </row>
    <row r="593" spans="1:65" s="2" customFormat="1" ht="19.5">
      <c r="A593" s="36"/>
      <c r="B593" s="37"/>
      <c r="C593" s="38"/>
      <c r="D593" s="218" t="s">
        <v>166</v>
      </c>
      <c r="E593" s="38"/>
      <c r="F593" s="219" t="s">
        <v>759</v>
      </c>
      <c r="G593" s="38"/>
      <c r="H593" s="38"/>
      <c r="I593" s="176"/>
      <c r="J593" s="38"/>
      <c r="K593" s="38"/>
      <c r="L593" s="39"/>
      <c r="M593" s="220"/>
      <c r="N593" s="221"/>
      <c r="O593" s="73"/>
      <c r="P593" s="73"/>
      <c r="Q593" s="73"/>
      <c r="R593" s="73"/>
      <c r="S593" s="73"/>
      <c r="T593" s="74"/>
      <c r="U593" s="36"/>
      <c r="V593" s="36"/>
      <c r="W593" s="36"/>
      <c r="X593" s="36"/>
      <c r="Y593" s="36"/>
      <c r="Z593" s="36"/>
      <c r="AA593" s="36"/>
      <c r="AB593" s="36"/>
      <c r="AC593" s="36"/>
      <c r="AD593" s="36"/>
      <c r="AE593" s="36"/>
      <c r="AT593" s="18" t="s">
        <v>166</v>
      </c>
      <c r="AU593" s="18" t="s">
        <v>92</v>
      </c>
    </row>
    <row r="594" spans="1:65" s="2" customFormat="1" ht="11.25">
      <c r="A594" s="36"/>
      <c r="B594" s="37"/>
      <c r="C594" s="38"/>
      <c r="D594" s="222" t="s">
        <v>168</v>
      </c>
      <c r="E594" s="38"/>
      <c r="F594" s="223" t="s">
        <v>760</v>
      </c>
      <c r="G594" s="38"/>
      <c r="H594" s="38"/>
      <c r="I594" s="176"/>
      <c r="J594" s="38"/>
      <c r="K594" s="38"/>
      <c r="L594" s="39"/>
      <c r="M594" s="220"/>
      <c r="N594" s="221"/>
      <c r="O594" s="73"/>
      <c r="P594" s="73"/>
      <c r="Q594" s="73"/>
      <c r="R594" s="73"/>
      <c r="S594" s="73"/>
      <c r="T594" s="74"/>
      <c r="U594" s="36"/>
      <c r="V594" s="36"/>
      <c r="W594" s="36"/>
      <c r="X594" s="36"/>
      <c r="Y594" s="36"/>
      <c r="Z594" s="36"/>
      <c r="AA594" s="36"/>
      <c r="AB594" s="36"/>
      <c r="AC594" s="36"/>
      <c r="AD594" s="36"/>
      <c r="AE594" s="36"/>
      <c r="AT594" s="18" t="s">
        <v>168</v>
      </c>
      <c r="AU594" s="18" t="s">
        <v>92</v>
      </c>
    </row>
    <row r="595" spans="1:65" s="13" customFormat="1" ht="11.25">
      <c r="B595" s="224"/>
      <c r="C595" s="225"/>
      <c r="D595" s="218" t="s">
        <v>176</v>
      </c>
      <c r="E595" s="226" t="s">
        <v>1</v>
      </c>
      <c r="F595" s="227" t="s">
        <v>280</v>
      </c>
      <c r="G595" s="225"/>
      <c r="H595" s="226" t="s">
        <v>1</v>
      </c>
      <c r="I595" s="228"/>
      <c r="J595" s="225"/>
      <c r="K595" s="225"/>
      <c r="L595" s="229"/>
      <c r="M595" s="230"/>
      <c r="N595" s="231"/>
      <c r="O595" s="231"/>
      <c r="P595" s="231"/>
      <c r="Q595" s="231"/>
      <c r="R595" s="231"/>
      <c r="S595" s="231"/>
      <c r="T595" s="232"/>
      <c r="AT595" s="233" t="s">
        <v>176</v>
      </c>
      <c r="AU595" s="233" t="s">
        <v>92</v>
      </c>
      <c r="AV595" s="13" t="s">
        <v>21</v>
      </c>
      <c r="AW595" s="13" t="s">
        <v>37</v>
      </c>
      <c r="AX595" s="13" t="s">
        <v>83</v>
      </c>
      <c r="AY595" s="233" t="s">
        <v>156</v>
      </c>
    </row>
    <row r="596" spans="1:65" s="14" customFormat="1" ht="11.25">
      <c r="B596" s="234"/>
      <c r="C596" s="235"/>
      <c r="D596" s="218" t="s">
        <v>176</v>
      </c>
      <c r="E596" s="236" t="s">
        <v>1</v>
      </c>
      <c r="F596" s="237" t="s">
        <v>761</v>
      </c>
      <c r="G596" s="235"/>
      <c r="H596" s="238">
        <v>2.4</v>
      </c>
      <c r="I596" s="239"/>
      <c r="J596" s="235"/>
      <c r="K596" s="235"/>
      <c r="L596" s="240"/>
      <c r="M596" s="241"/>
      <c r="N596" s="242"/>
      <c r="O596" s="242"/>
      <c r="P596" s="242"/>
      <c r="Q596" s="242"/>
      <c r="R596" s="242"/>
      <c r="S596" s="242"/>
      <c r="T596" s="243"/>
      <c r="AT596" s="244" t="s">
        <v>176</v>
      </c>
      <c r="AU596" s="244" t="s">
        <v>92</v>
      </c>
      <c r="AV596" s="14" t="s">
        <v>92</v>
      </c>
      <c r="AW596" s="14" t="s">
        <v>37</v>
      </c>
      <c r="AX596" s="14" t="s">
        <v>83</v>
      </c>
      <c r="AY596" s="244" t="s">
        <v>156</v>
      </c>
    </row>
    <row r="597" spans="1:65" s="15" customFormat="1" ht="11.25">
      <c r="B597" s="245"/>
      <c r="C597" s="246"/>
      <c r="D597" s="218" t="s">
        <v>176</v>
      </c>
      <c r="E597" s="247" t="s">
        <v>1</v>
      </c>
      <c r="F597" s="248" t="s">
        <v>180</v>
      </c>
      <c r="G597" s="246"/>
      <c r="H597" s="249">
        <v>2.4</v>
      </c>
      <c r="I597" s="250"/>
      <c r="J597" s="246"/>
      <c r="K597" s="246"/>
      <c r="L597" s="251"/>
      <c r="M597" s="252"/>
      <c r="N597" s="253"/>
      <c r="O597" s="253"/>
      <c r="P597" s="253"/>
      <c r="Q597" s="253"/>
      <c r="R597" s="253"/>
      <c r="S597" s="253"/>
      <c r="T597" s="254"/>
      <c r="AT597" s="255" t="s">
        <v>176</v>
      </c>
      <c r="AU597" s="255" t="s">
        <v>92</v>
      </c>
      <c r="AV597" s="15" t="s">
        <v>164</v>
      </c>
      <c r="AW597" s="15" t="s">
        <v>37</v>
      </c>
      <c r="AX597" s="15" t="s">
        <v>21</v>
      </c>
      <c r="AY597" s="255" t="s">
        <v>156</v>
      </c>
    </row>
    <row r="598" spans="1:65" s="2" customFormat="1" ht="16.5" customHeight="1">
      <c r="A598" s="36"/>
      <c r="B598" s="37"/>
      <c r="C598" s="268" t="s">
        <v>762</v>
      </c>
      <c r="D598" s="268" t="s">
        <v>439</v>
      </c>
      <c r="E598" s="269" t="s">
        <v>763</v>
      </c>
      <c r="F598" s="270" t="s">
        <v>764</v>
      </c>
      <c r="G598" s="271" t="s">
        <v>308</v>
      </c>
      <c r="H598" s="272">
        <v>2.52</v>
      </c>
      <c r="I598" s="273"/>
      <c r="J598" s="274">
        <f>ROUND(I598*H598,2)</f>
        <v>0</v>
      </c>
      <c r="K598" s="270" t="s">
        <v>163</v>
      </c>
      <c r="L598" s="275"/>
      <c r="M598" s="276" t="s">
        <v>1</v>
      </c>
      <c r="N598" s="277" t="s">
        <v>48</v>
      </c>
      <c r="O598" s="73"/>
      <c r="P598" s="215">
        <f>O598*H598</f>
        <v>0</v>
      </c>
      <c r="Q598" s="215">
        <v>8.0000000000000004E-4</v>
      </c>
      <c r="R598" s="215">
        <f>Q598*H598</f>
        <v>2.016E-3</v>
      </c>
      <c r="S598" s="215">
        <v>0</v>
      </c>
      <c r="T598" s="216">
        <f>S598*H598</f>
        <v>0</v>
      </c>
      <c r="U598" s="36"/>
      <c r="V598" s="36"/>
      <c r="W598" s="36"/>
      <c r="X598" s="36"/>
      <c r="Y598" s="36"/>
      <c r="Z598" s="36"/>
      <c r="AA598" s="36"/>
      <c r="AB598" s="36"/>
      <c r="AC598" s="36"/>
      <c r="AD598" s="36"/>
      <c r="AE598" s="36"/>
      <c r="AR598" s="217" t="s">
        <v>442</v>
      </c>
      <c r="AT598" s="217" t="s">
        <v>439</v>
      </c>
      <c r="AU598" s="217" t="s">
        <v>92</v>
      </c>
      <c r="AY598" s="18" t="s">
        <v>156</v>
      </c>
      <c r="BE598" s="112">
        <f>IF(N598="základní",J598,0)</f>
        <v>0</v>
      </c>
      <c r="BF598" s="112">
        <f>IF(N598="snížená",J598,0)</f>
        <v>0</v>
      </c>
      <c r="BG598" s="112">
        <f>IF(N598="zákl. přenesená",J598,0)</f>
        <v>0</v>
      </c>
      <c r="BH598" s="112">
        <f>IF(N598="sníž. přenesená",J598,0)</f>
        <v>0</v>
      </c>
      <c r="BI598" s="112">
        <f>IF(N598="nulová",J598,0)</f>
        <v>0</v>
      </c>
      <c r="BJ598" s="18" t="s">
        <v>21</v>
      </c>
      <c r="BK598" s="112">
        <f>ROUND(I598*H598,2)</f>
        <v>0</v>
      </c>
      <c r="BL598" s="18" t="s">
        <v>360</v>
      </c>
      <c r="BM598" s="217" t="s">
        <v>765</v>
      </c>
    </row>
    <row r="599" spans="1:65" s="2" customFormat="1" ht="11.25">
      <c r="A599" s="36"/>
      <c r="B599" s="37"/>
      <c r="C599" s="38"/>
      <c r="D599" s="218" t="s">
        <v>166</v>
      </c>
      <c r="E599" s="38"/>
      <c r="F599" s="219" t="s">
        <v>766</v>
      </c>
      <c r="G599" s="38"/>
      <c r="H599" s="38"/>
      <c r="I599" s="176"/>
      <c r="J599" s="38"/>
      <c r="K599" s="38"/>
      <c r="L599" s="39"/>
      <c r="M599" s="220"/>
      <c r="N599" s="221"/>
      <c r="O599" s="73"/>
      <c r="P599" s="73"/>
      <c r="Q599" s="73"/>
      <c r="R599" s="73"/>
      <c r="S599" s="73"/>
      <c r="T599" s="74"/>
      <c r="U599" s="36"/>
      <c r="V599" s="36"/>
      <c r="W599" s="36"/>
      <c r="X599" s="36"/>
      <c r="Y599" s="36"/>
      <c r="Z599" s="36"/>
      <c r="AA599" s="36"/>
      <c r="AB599" s="36"/>
      <c r="AC599" s="36"/>
      <c r="AD599" s="36"/>
      <c r="AE599" s="36"/>
      <c r="AT599" s="18" t="s">
        <v>166</v>
      </c>
      <c r="AU599" s="18" t="s">
        <v>92</v>
      </c>
    </row>
    <row r="600" spans="1:65" s="14" customFormat="1" ht="11.25">
      <c r="B600" s="234"/>
      <c r="C600" s="235"/>
      <c r="D600" s="218" t="s">
        <v>176</v>
      </c>
      <c r="E600" s="236" t="s">
        <v>1</v>
      </c>
      <c r="F600" s="237" t="s">
        <v>767</v>
      </c>
      <c r="G600" s="235"/>
      <c r="H600" s="238">
        <v>2.52</v>
      </c>
      <c r="I600" s="239"/>
      <c r="J600" s="235"/>
      <c r="K600" s="235"/>
      <c r="L600" s="240"/>
      <c r="M600" s="241"/>
      <c r="N600" s="242"/>
      <c r="O600" s="242"/>
      <c r="P600" s="242"/>
      <c r="Q600" s="242"/>
      <c r="R600" s="242"/>
      <c r="S600" s="242"/>
      <c r="T600" s="243"/>
      <c r="AT600" s="244" t="s">
        <v>176</v>
      </c>
      <c r="AU600" s="244" t="s">
        <v>92</v>
      </c>
      <c r="AV600" s="14" t="s">
        <v>92</v>
      </c>
      <c r="AW600" s="14" t="s">
        <v>37</v>
      </c>
      <c r="AX600" s="14" t="s">
        <v>21</v>
      </c>
      <c r="AY600" s="244" t="s">
        <v>156</v>
      </c>
    </row>
    <row r="601" spans="1:65" s="2" customFormat="1" ht="24.2" customHeight="1">
      <c r="A601" s="36"/>
      <c r="B601" s="37"/>
      <c r="C601" s="268" t="s">
        <v>768</v>
      </c>
      <c r="D601" s="268" t="s">
        <v>439</v>
      </c>
      <c r="E601" s="269" t="s">
        <v>769</v>
      </c>
      <c r="F601" s="270" t="s">
        <v>770</v>
      </c>
      <c r="G601" s="271" t="s">
        <v>162</v>
      </c>
      <c r="H601" s="272">
        <v>4</v>
      </c>
      <c r="I601" s="273"/>
      <c r="J601" s="274">
        <f>ROUND(I601*H601,2)</f>
        <v>0</v>
      </c>
      <c r="K601" s="270" t="s">
        <v>163</v>
      </c>
      <c r="L601" s="275"/>
      <c r="M601" s="276" t="s">
        <v>1</v>
      </c>
      <c r="N601" s="277" t="s">
        <v>48</v>
      </c>
      <c r="O601" s="73"/>
      <c r="P601" s="215">
        <f>O601*H601</f>
        <v>0</v>
      </c>
      <c r="Q601" s="215">
        <v>6.0000000000000002E-5</v>
      </c>
      <c r="R601" s="215">
        <f>Q601*H601</f>
        <v>2.4000000000000001E-4</v>
      </c>
      <c r="S601" s="215">
        <v>0</v>
      </c>
      <c r="T601" s="216">
        <f>S601*H601</f>
        <v>0</v>
      </c>
      <c r="U601" s="36"/>
      <c r="V601" s="36"/>
      <c r="W601" s="36"/>
      <c r="X601" s="36"/>
      <c r="Y601" s="36"/>
      <c r="Z601" s="36"/>
      <c r="AA601" s="36"/>
      <c r="AB601" s="36"/>
      <c r="AC601" s="36"/>
      <c r="AD601" s="36"/>
      <c r="AE601" s="36"/>
      <c r="AR601" s="217" t="s">
        <v>442</v>
      </c>
      <c r="AT601" s="217" t="s">
        <v>439</v>
      </c>
      <c r="AU601" s="217" t="s">
        <v>92</v>
      </c>
      <c r="AY601" s="18" t="s">
        <v>156</v>
      </c>
      <c r="BE601" s="112">
        <f>IF(N601="základní",J601,0)</f>
        <v>0</v>
      </c>
      <c r="BF601" s="112">
        <f>IF(N601="snížená",J601,0)</f>
        <v>0</v>
      </c>
      <c r="BG601" s="112">
        <f>IF(N601="zákl. přenesená",J601,0)</f>
        <v>0</v>
      </c>
      <c r="BH601" s="112">
        <f>IF(N601="sníž. přenesená",J601,0)</f>
        <v>0</v>
      </c>
      <c r="BI601" s="112">
        <f>IF(N601="nulová",J601,0)</f>
        <v>0</v>
      </c>
      <c r="BJ601" s="18" t="s">
        <v>21</v>
      </c>
      <c r="BK601" s="112">
        <f>ROUND(I601*H601,2)</f>
        <v>0</v>
      </c>
      <c r="BL601" s="18" t="s">
        <v>360</v>
      </c>
      <c r="BM601" s="217" t="s">
        <v>771</v>
      </c>
    </row>
    <row r="602" spans="1:65" s="2" customFormat="1" ht="11.25">
      <c r="A602" s="36"/>
      <c r="B602" s="37"/>
      <c r="C602" s="38"/>
      <c r="D602" s="218" t="s">
        <v>166</v>
      </c>
      <c r="E602" s="38"/>
      <c r="F602" s="219" t="s">
        <v>770</v>
      </c>
      <c r="G602" s="38"/>
      <c r="H602" s="38"/>
      <c r="I602" s="176"/>
      <c r="J602" s="38"/>
      <c r="K602" s="38"/>
      <c r="L602" s="39"/>
      <c r="M602" s="220"/>
      <c r="N602" s="221"/>
      <c r="O602" s="73"/>
      <c r="P602" s="73"/>
      <c r="Q602" s="73"/>
      <c r="R602" s="73"/>
      <c r="S602" s="73"/>
      <c r="T602" s="74"/>
      <c r="U602" s="36"/>
      <c r="V602" s="36"/>
      <c r="W602" s="36"/>
      <c r="X602" s="36"/>
      <c r="Y602" s="36"/>
      <c r="Z602" s="36"/>
      <c r="AA602" s="36"/>
      <c r="AB602" s="36"/>
      <c r="AC602" s="36"/>
      <c r="AD602" s="36"/>
      <c r="AE602" s="36"/>
      <c r="AT602" s="18" t="s">
        <v>166</v>
      </c>
      <c r="AU602" s="18" t="s">
        <v>92</v>
      </c>
    </row>
    <row r="603" spans="1:65" s="2" customFormat="1" ht="24.2" customHeight="1">
      <c r="A603" s="36"/>
      <c r="B603" s="37"/>
      <c r="C603" s="206" t="s">
        <v>772</v>
      </c>
      <c r="D603" s="206" t="s">
        <v>159</v>
      </c>
      <c r="E603" s="207" t="s">
        <v>773</v>
      </c>
      <c r="F603" s="208" t="s">
        <v>774</v>
      </c>
      <c r="G603" s="209" t="s">
        <v>162</v>
      </c>
      <c r="H603" s="210">
        <v>11</v>
      </c>
      <c r="I603" s="211"/>
      <c r="J603" s="212">
        <f>ROUND(I603*H603,2)</f>
        <v>0</v>
      </c>
      <c r="K603" s="208" t="s">
        <v>163</v>
      </c>
      <c r="L603" s="39"/>
      <c r="M603" s="213" t="s">
        <v>1</v>
      </c>
      <c r="N603" s="214" t="s">
        <v>48</v>
      </c>
      <c r="O603" s="73"/>
      <c r="P603" s="215">
        <f>O603*H603</f>
        <v>0</v>
      </c>
      <c r="Q603" s="215">
        <v>0</v>
      </c>
      <c r="R603" s="215">
        <f>Q603*H603</f>
        <v>0</v>
      </c>
      <c r="S603" s="215">
        <v>0</v>
      </c>
      <c r="T603" s="216">
        <f>S603*H603</f>
        <v>0</v>
      </c>
      <c r="U603" s="36"/>
      <c r="V603" s="36"/>
      <c r="W603" s="36"/>
      <c r="X603" s="36"/>
      <c r="Y603" s="36"/>
      <c r="Z603" s="36"/>
      <c r="AA603" s="36"/>
      <c r="AB603" s="36"/>
      <c r="AC603" s="36"/>
      <c r="AD603" s="36"/>
      <c r="AE603" s="36"/>
      <c r="AR603" s="217" t="s">
        <v>360</v>
      </c>
      <c r="AT603" s="217" t="s">
        <v>159</v>
      </c>
      <c r="AU603" s="217" t="s">
        <v>92</v>
      </c>
      <c r="AY603" s="18" t="s">
        <v>156</v>
      </c>
      <c r="BE603" s="112">
        <f>IF(N603="základní",J603,0)</f>
        <v>0</v>
      </c>
      <c r="BF603" s="112">
        <f>IF(N603="snížená",J603,0)</f>
        <v>0</v>
      </c>
      <c r="BG603" s="112">
        <f>IF(N603="zákl. přenesená",J603,0)</f>
        <v>0</v>
      </c>
      <c r="BH603" s="112">
        <f>IF(N603="sníž. přenesená",J603,0)</f>
        <v>0</v>
      </c>
      <c r="BI603" s="112">
        <f>IF(N603="nulová",J603,0)</f>
        <v>0</v>
      </c>
      <c r="BJ603" s="18" t="s">
        <v>21</v>
      </c>
      <c r="BK603" s="112">
        <f>ROUND(I603*H603,2)</f>
        <v>0</v>
      </c>
      <c r="BL603" s="18" t="s">
        <v>360</v>
      </c>
      <c r="BM603" s="217" t="s">
        <v>775</v>
      </c>
    </row>
    <row r="604" spans="1:65" s="2" customFormat="1" ht="19.5">
      <c r="A604" s="36"/>
      <c r="B604" s="37"/>
      <c r="C604" s="38"/>
      <c r="D604" s="218" t="s">
        <v>166</v>
      </c>
      <c r="E604" s="38"/>
      <c r="F604" s="219" t="s">
        <v>776</v>
      </c>
      <c r="G604" s="38"/>
      <c r="H604" s="38"/>
      <c r="I604" s="176"/>
      <c r="J604" s="38"/>
      <c r="K604" s="38"/>
      <c r="L604" s="39"/>
      <c r="M604" s="220"/>
      <c r="N604" s="221"/>
      <c r="O604" s="73"/>
      <c r="P604" s="73"/>
      <c r="Q604" s="73"/>
      <c r="R604" s="73"/>
      <c r="S604" s="73"/>
      <c r="T604" s="74"/>
      <c r="U604" s="36"/>
      <c r="V604" s="36"/>
      <c r="W604" s="36"/>
      <c r="X604" s="36"/>
      <c r="Y604" s="36"/>
      <c r="Z604" s="36"/>
      <c r="AA604" s="36"/>
      <c r="AB604" s="36"/>
      <c r="AC604" s="36"/>
      <c r="AD604" s="36"/>
      <c r="AE604" s="36"/>
      <c r="AT604" s="18" t="s">
        <v>166</v>
      </c>
      <c r="AU604" s="18" t="s">
        <v>92</v>
      </c>
    </row>
    <row r="605" spans="1:65" s="2" customFormat="1" ht="11.25">
      <c r="A605" s="36"/>
      <c r="B605" s="37"/>
      <c r="C605" s="38"/>
      <c r="D605" s="222" t="s">
        <v>168</v>
      </c>
      <c r="E605" s="38"/>
      <c r="F605" s="223" t="s">
        <v>777</v>
      </c>
      <c r="G605" s="38"/>
      <c r="H605" s="38"/>
      <c r="I605" s="176"/>
      <c r="J605" s="38"/>
      <c r="K605" s="38"/>
      <c r="L605" s="39"/>
      <c r="M605" s="220"/>
      <c r="N605" s="221"/>
      <c r="O605" s="73"/>
      <c r="P605" s="73"/>
      <c r="Q605" s="73"/>
      <c r="R605" s="73"/>
      <c r="S605" s="73"/>
      <c r="T605" s="74"/>
      <c r="U605" s="36"/>
      <c r="V605" s="36"/>
      <c r="W605" s="36"/>
      <c r="X605" s="36"/>
      <c r="Y605" s="36"/>
      <c r="Z605" s="36"/>
      <c r="AA605" s="36"/>
      <c r="AB605" s="36"/>
      <c r="AC605" s="36"/>
      <c r="AD605" s="36"/>
      <c r="AE605" s="36"/>
      <c r="AT605" s="18" t="s">
        <v>168</v>
      </c>
      <c r="AU605" s="18" t="s">
        <v>92</v>
      </c>
    </row>
    <row r="606" spans="1:65" s="2" customFormat="1" ht="24.2" customHeight="1">
      <c r="A606" s="36"/>
      <c r="B606" s="37"/>
      <c r="C606" s="268" t="s">
        <v>778</v>
      </c>
      <c r="D606" s="268" t="s">
        <v>439</v>
      </c>
      <c r="E606" s="269" t="s">
        <v>779</v>
      </c>
      <c r="F606" s="270" t="s">
        <v>780</v>
      </c>
      <c r="G606" s="271" t="s">
        <v>162</v>
      </c>
      <c r="H606" s="272">
        <v>9</v>
      </c>
      <c r="I606" s="273"/>
      <c r="J606" s="274">
        <f>ROUND(I606*H606,2)</f>
        <v>0</v>
      </c>
      <c r="K606" s="270" t="s">
        <v>163</v>
      </c>
      <c r="L606" s="275"/>
      <c r="M606" s="276" t="s">
        <v>1</v>
      </c>
      <c r="N606" s="277" t="s">
        <v>48</v>
      </c>
      <c r="O606" s="73"/>
      <c r="P606" s="215">
        <f>O606*H606</f>
        <v>0</v>
      </c>
      <c r="Q606" s="215">
        <v>9.2000000000000003E-4</v>
      </c>
      <c r="R606" s="215">
        <f>Q606*H606</f>
        <v>8.2800000000000009E-3</v>
      </c>
      <c r="S606" s="215">
        <v>0</v>
      </c>
      <c r="T606" s="216">
        <f>S606*H606</f>
        <v>0</v>
      </c>
      <c r="U606" s="36"/>
      <c r="V606" s="36"/>
      <c r="W606" s="36"/>
      <c r="X606" s="36"/>
      <c r="Y606" s="36"/>
      <c r="Z606" s="36"/>
      <c r="AA606" s="36"/>
      <c r="AB606" s="36"/>
      <c r="AC606" s="36"/>
      <c r="AD606" s="36"/>
      <c r="AE606" s="36"/>
      <c r="AR606" s="217" t="s">
        <v>442</v>
      </c>
      <c r="AT606" s="217" t="s">
        <v>439</v>
      </c>
      <c r="AU606" s="217" t="s">
        <v>92</v>
      </c>
      <c r="AY606" s="18" t="s">
        <v>156</v>
      </c>
      <c r="BE606" s="112">
        <f>IF(N606="základní",J606,0)</f>
        <v>0</v>
      </c>
      <c r="BF606" s="112">
        <f>IF(N606="snížená",J606,0)</f>
        <v>0</v>
      </c>
      <c r="BG606" s="112">
        <f>IF(N606="zákl. přenesená",J606,0)</f>
        <v>0</v>
      </c>
      <c r="BH606" s="112">
        <f>IF(N606="sníž. přenesená",J606,0)</f>
        <v>0</v>
      </c>
      <c r="BI606" s="112">
        <f>IF(N606="nulová",J606,0)</f>
        <v>0</v>
      </c>
      <c r="BJ606" s="18" t="s">
        <v>21</v>
      </c>
      <c r="BK606" s="112">
        <f>ROUND(I606*H606,2)</f>
        <v>0</v>
      </c>
      <c r="BL606" s="18" t="s">
        <v>360</v>
      </c>
      <c r="BM606" s="217" t="s">
        <v>781</v>
      </c>
    </row>
    <row r="607" spans="1:65" s="2" customFormat="1" ht="11.25">
      <c r="A607" s="36"/>
      <c r="B607" s="37"/>
      <c r="C607" s="38"/>
      <c r="D607" s="218" t="s">
        <v>166</v>
      </c>
      <c r="E607" s="38"/>
      <c r="F607" s="219" t="s">
        <v>780</v>
      </c>
      <c r="G607" s="38"/>
      <c r="H607" s="38"/>
      <c r="I607" s="176"/>
      <c r="J607" s="38"/>
      <c r="K607" s="38"/>
      <c r="L607" s="39"/>
      <c r="M607" s="220"/>
      <c r="N607" s="221"/>
      <c r="O607" s="73"/>
      <c r="P607" s="73"/>
      <c r="Q607" s="73"/>
      <c r="R607" s="73"/>
      <c r="S607" s="73"/>
      <c r="T607" s="74"/>
      <c r="U607" s="36"/>
      <c r="V607" s="36"/>
      <c r="W607" s="36"/>
      <c r="X607" s="36"/>
      <c r="Y607" s="36"/>
      <c r="Z607" s="36"/>
      <c r="AA607" s="36"/>
      <c r="AB607" s="36"/>
      <c r="AC607" s="36"/>
      <c r="AD607" s="36"/>
      <c r="AE607" s="36"/>
      <c r="AT607" s="18" t="s">
        <v>166</v>
      </c>
      <c r="AU607" s="18" t="s">
        <v>92</v>
      </c>
    </row>
    <row r="608" spans="1:65" s="2" customFormat="1" ht="24.2" customHeight="1">
      <c r="A608" s="36"/>
      <c r="B608" s="37"/>
      <c r="C608" s="268" t="s">
        <v>782</v>
      </c>
      <c r="D608" s="268" t="s">
        <v>439</v>
      </c>
      <c r="E608" s="269" t="s">
        <v>783</v>
      </c>
      <c r="F608" s="270" t="s">
        <v>784</v>
      </c>
      <c r="G608" s="271" t="s">
        <v>162</v>
      </c>
      <c r="H608" s="272">
        <v>2</v>
      </c>
      <c r="I608" s="273"/>
      <c r="J608" s="274">
        <f>ROUND(I608*H608,2)</f>
        <v>0</v>
      </c>
      <c r="K608" s="270" t="s">
        <v>163</v>
      </c>
      <c r="L608" s="275"/>
      <c r="M608" s="276" t="s">
        <v>1</v>
      </c>
      <c r="N608" s="277" t="s">
        <v>48</v>
      </c>
      <c r="O608" s="73"/>
      <c r="P608" s="215">
        <f>O608*H608</f>
        <v>0</v>
      </c>
      <c r="Q608" s="215">
        <v>1.08E-3</v>
      </c>
      <c r="R608" s="215">
        <f>Q608*H608</f>
        <v>2.16E-3</v>
      </c>
      <c r="S608" s="215">
        <v>0</v>
      </c>
      <c r="T608" s="216">
        <f>S608*H608</f>
        <v>0</v>
      </c>
      <c r="U608" s="36"/>
      <c r="V608" s="36"/>
      <c r="W608" s="36"/>
      <c r="X608" s="36"/>
      <c r="Y608" s="36"/>
      <c r="Z608" s="36"/>
      <c r="AA608" s="36"/>
      <c r="AB608" s="36"/>
      <c r="AC608" s="36"/>
      <c r="AD608" s="36"/>
      <c r="AE608" s="36"/>
      <c r="AR608" s="217" t="s">
        <v>442</v>
      </c>
      <c r="AT608" s="217" t="s">
        <v>439</v>
      </c>
      <c r="AU608" s="217" t="s">
        <v>92</v>
      </c>
      <c r="AY608" s="18" t="s">
        <v>156</v>
      </c>
      <c r="BE608" s="112">
        <f>IF(N608="základní",J608,0)</f>
        <v>0</v>
      </c>
      <c r="BF608" s="112">
        <f>IF(N608="snížená",J608,0)</f>
        <v>0</v>
      </c>
      <c r="BG608" s="112">
        <f>IF(N608="zákl. přenesená",J608,0)</f>
        <v>0</v>
      </c>
      <c r="BH608" s="112">
        <f>IF(N608="sníž. přenesená",J608,0)</f>
        <v>0</v>
      </c>
      <c r="BI608" s="112">
        <f>IF(N608="nulová",J608,0)</f>
        <v>0</v>
      </c>
      <c r="BJ608" s="18" t="s">
        <v>21</v>
      </c>
      <c r="BK608" s="112">
        <f>ROUND(I608*H608,2)</f>
        <v>0</v>
      </c>
      <c r="BL608" s="18" t="s">
        <v>360</v>
      </c>
      <c r="BM608" s="217" t="s">
        <v>785</v>
      </c>
    </row>
    <row r="609" spans="1:65" s="2" customFormat="1" ht="11.25">
      <c r="A609" s="36"/>
      <c r="B609" s="37"/>
      <c r="C609" s="38"/>
      <c r="D609" s="218" t="s">
        <v>166</v>
      </c>
      <c r="E609" s="38"/>
      <c r="F609" s="219" t="s">
        <v>784</v>
      </c>
      <c r="G609" s="38"/>
      <c r="H609" s="38"/>
      <c r="I609" s="176"/>
      <c r="J609" s="38"/>
      <c r="K609" s="38"/>
      <c r="L609" s="39"/>
      <c r="M609" s="220"/>
      <c r="N609" s="221"/>
      <c r="O609" s="73"/>
      <c r="P609" s="73"/>
      <c r="Q609" s="73"/>
      <c r="R609" s="73"/>
      <c r="S609" s="73"/>
      <c r="T609" s="74"/>
      <c r="U609" s="36"/>
      <c r="V609" s="36"/>
      <c r="W609" s="36"/>
      <c r="X609" s="36"/>
      <c r="Y609" s="36"/>
      <c r="Z609" s="36"/>
      <c r="AA609" s="36"/>
      <c r="AB609" s="36"/>
      <c r="AC609" s="36"/>
      <c r="AD609" s="36"/>
      <c r="AE609" s="36"/>
      <c r="AT609" s="18" t="s">
        <v>166</v>
      </c>
      <c r="AU609" s="18" t="s">
        <v>92</v>
      </c>
    </row>
    <row r="610" spans="1:65" s="2" customFormat="1" ht="24.2" customHeight="1">
      <c r="A610" s="36"/>
      <c r="B610" s="37"/>
      <c r="C610" s="206" t="s">
        <v>786</v>
      </c>
      <c r="D610" s="206" t="s">
        <v>159</v>
      </c>
      <c r="E610" s="207" t="s">
        <v>787</v>
      </c>
      <c r="F610" s="208" t="s">
        <v>788</v>
      </c>
      <c r="G610" s="209" t="s">
        <v>162</v>
      </c>
      <c r="H610" s="210">
        <v>3</v>
      </c>
      <c r="I610" s="211"/>
      <c r="J610" s="212">
        <f>ROUND(I610*H610,2)</f>
        <v>0</v>
      </c>
      <c r="K610" s="208" t="s">
        <v>163</v>
      </c>
      <c r="L610" s="39"/>
      <c r="M610" s="213" t="s">
        <v>1</v>
      </c>
      <c r="N610" s="214" t="s">
        <v>48</v>
      </c>
      <c r="O610" s="73"/>
      <c r="P610" s="215">
        <f>O610*H610</f>
        <v>0</v>
      </c>
      <c r="Q610" s="215">
        <v>0</v>
      </c>
      <c r="R610" s="215">
        <f>Q610*H610</f>
        <v>0</v>
      </c>
      <c r="S610" s="215">
        <v>0</v>
      </c>
      <c r="T610" s="216">
        <f>S610*H610</f>
        <v>0</v>
      </c>
      <c r="U610" s="36"/>
      <c r="V610" s="36"/>
      <c r="W610" s="36"/>
      <c r="X610" s="36"/>
      <c r="Y610" s="36"/>
      <c r="Z610" s="36"/>
      <c r="AA610" s="36"/>
      <c r="AB610" s="36"/>
      <c r="AC610" s="36"/>
      <c r="AD610" s="36"/>
      <c r="AE610" s="36"/>
      <c r="AR610" s="217" t="s">
        <v>360</v>
      </c>
      <c r="AT610" s="217" t="s">
        <v>159</v>
      </c>
      <c r="AU610" s="217" t="s">
        <v>92</v>
      </c>
      <c r="AY610" s="18" t="s">
        <v>156</v>
      </c>
      <c r="BE610" s="112">
        <f>IF(N610="základní",J610,0)</f>
        <v>0</v>
      </c>
      <c r="BF610" s="112">
        <f>IF(N610="snížená",J610,0)</f>
        <v>0</v>
      </c>
      <c r="BG610" s="112">
        <f>IF(N610="zákl. přenesená",J610,0)</f>
        <v>0</v>
      </c>
      <c r="BH610" s="112">
        <f>IF(N610="sníž. přenesená",J610,0)</f>
        <v>0</v>
      </c>
      <c r="BI610" s="112">
        <f>IF(N610="nulová",J610,0)</f>
        <v>0</v>
      </c>
      <c r="BJ610" s="18" t="s">
        <v>21</v>
      </c>
      <c r="BK610" s="112">
        <f>ROUND(I610*H610,2)</f>
        <v>0</v>
      </c>
      <c r="BL610" s="18" t="s">
        <v>360</v>
      </c>
      <c r="BM610" s="217" t="s">
        <v>789</v>
      </c>
    </row>
    <row r="611" spans="1:65" s="2" customFormat="1" ht="19.5">
      <c r="A611" s="36"/>
      <c r="B611" s="37"/>
      <c r="C611" s="38"/>
      <c r="D611" s="218" t="s">
        <v>166</v>
      </c>
      <c r="E611" s="38"/>
      <c r="F611" s="219" t="s">
        <v>790</v>
      </c>
      <c r="G611" s="38"/>
      <c r="H611" s="38"/>
      <c r="I611" s="176"/>
      <c r="J611" s="38"/>
      <c r="K611" s="38"/>
      <c r="L611" s="39"/>
      <c r="M611" s="220"/>
      <c r="N611" s="221"/>
      <c r="O611" s="73"/>
      <c r="P611" s="73"/>
      <c r="Q611" s="73"/>
      <c r="R611" s="73"/>
      <c r="S611" s="73"/>
      <c r="T611" s="74"/>
      <c r="U611" s="36"/>
      <c r="V611" s="36"/>
      <c r="W611" s="36"/>
      <c r="X611" s="36"/>
      <c r="Y611" s="36"/>
      <c r="Z611" s="36"/>
      <c r="AA611" s="36"/>
      <c r="AB611" s="36"/>
      <c r="AC611" s="36"/>
      <c r="AD611" s="36"/>
      <c r="AE611" s="36"/>
      <c r="AT611" s="18" t="s">
        <v>166</v>
      </c>
      <c r="AU611" s="18" t="s">
        <v>92</v>
      </c>
    </row>
    <row r="612" spans="1:65" s="2" customFormat="1" ht="11.25">
      <c r="A612" s="36"/>
      <c r="B612" s="37"/>
      <c r="C612" s="38"/>
      <c r="D612" s="222" t="s">
        <v>168</v>
      </c>
      <c r="E612" s="38"/>
      <c r="F612" s="223" t="s">
        <v>791</v>
      </c>
      <c r="G612" s="38"/>
      <c r="H612" s="38"/>
      <c r="I612" s="176"/>
      <c r="J612" s="38"/>
      <c r="K612" s="38"/>
      <c r="L612" s="39"/>
      <c r="M612" s="220"/>
      <c r="N612" s="221"/>
      <c r="O612" s="73"/>
      <c r="P612" s="73"/>
      <c r="Q612" s="73"/>
      <c r="R612" s="73"/>
      <c r="S612" s="73"/>
      <c r="T612" s="74"/>
      <c r="U612" s="36"/>
      <c r="V612" s="36"/>
      <c r="W612" s="36"/>
      <c r="X612" s="36"/>
      <c r="Y612" s="36"/>
      <c r="Z612" s="36"/>
      <c r="AA612" s="36"/>
      <c r="AB612" s="36"/>
      <c r="AC612" s="36"/>
      <c r="AD612" s="36"/>
      <c r="AE612" s="36"/>
      <c r="AT612" s="18" t="s">
        <v>168</v>
      </c>
      <c r="AU612" s="18" t="s">
        <v>92</v>
      </c>
    </row>
    <row r="613" spans="1:65" s="2" customFormat="1" ht="24.2" customHeight="1">
      <c r="A613" s="36"/>
      <c r="B613" s="37"/>
      <c r="C613" s="268" t="s">
        <v>792</v>
      </c>
      <c r="D613" s="268" t="s">
        <v>439</v>
      </c>
      <c r="E613" s="269" t="s">
        <v>793</v>
      </c>
      <c r="F613" s="270" t="s">
        <v>794</v>
      </c>
      <c r="G613" s="271" t="s">
        <v>162</v>
      </c>
      <c r="H613" s="272">
        <v>1</v>
      </c>
      <c r="I613" s="273"/>
      <c r="J613" s="274">
        <f>ROUND(I613*H613,2)</f>
        <v>0</v>
      </c>
      <c r="K613" s="270" t="s">
        <v>163</v>
      </c>
      <c r="L613" s="275"/>
      <c r="M613" s="276" t="s">
        <v>1</v>
      </c>
      <c r="N613" s="277" t="s">
        <v>48</v>
      </c>
      <c r="O613" s="73"/>
      <c r="P613" s="215">
        <f>O613*H613</f>
        <v>0</v>
      </c>
      <c r="Q613" s="215">
        <v>1.3799999999999999E-3</v>
      </c>
      <c r="R613" s="215">
        <f>Q613*H613</f>
        <v>1.3799999999999999E-3</v>
      </c>
      <c r="S613" s="215">
        <v>0</v>
      </c>
      <c r="T613" s="216">
        <f>S613*H613</f>
        <v>0</v>
      </c>
      <c r="U613" s="36"/>
      <c r="V613" s="36"/>
      <c r="W613" s="36"/>
      <c r="X613" s="36"/>
      <c r="Y613" s="36"/>
      <c r="Z613" s="36"/>
      <c r="AA613" s="36"/>
      <c r="AB613" s="36"/>
      <c r="AC613" s="36"/>
      <c r="AD613" s="36"/>
      <c r="AE613" s="36"/>
      <c r="AR613" s="217" t="s">
        <v>442</v>
      </c>
      <c r="AT613" s="217" t="s">
        <v>439</v>
      </c>
      <c r="AU613" s="217" t="s">
        <v>92</v>
      </c>
      <c r="AY613" s="18" t="s">
        <v>156</v>
      </c>
      <c r="BE613" s="112">
        <f>IF(N613="základní",J613,0)</f>
        <v>0</v>
      </c>
      <c r="BF613" s="112">
        <f>IF(N613="snížená",J613,0)</f>
        <v>0</v>
      </c>
      <c r="BG613" s="112">
        <f>IF(N613="zákl. přenesená",J613,0)</f>
        <v>0</v>
      </c>
      <c r="BH613" s="112">
        <f>IF(N613="sníž. přenesená",J613,0)</f>
        <v>0</v>
      </c>
      <c r="BI613" s="112">
        <f>IF(N613="nulová",J613,0)</f>
        <v>0</v>
      </c>
      <c r="BJ613" s="18" t="s">
        <v>21</v>
      </c>
      <c r="BK613" s="112">
        <f>ROUND(I613*H613,2)</f>
        <v>0</v>
      </c>
      <c r="BL613" s="18" t="s">
        <v>360</v>
      </c>
      <c r="BM613" s="217" t="s">
        <v>795</v>
      </c>
    </row>
    <row r="614" spans="1:65" s="2" customFormat="1" ht="11.25">
      <c r="A614" s="36"/>
      <c r="B614" s="37"/>
      <c r="C614" s="38"/>
      <c r="D614" s="218" t="s">
        <v>166</v>
      </c>
      <c r="E614" s="38"/>
      <c r="F614" s="219" t="s">
        <v>794</v>
      </c>
      <c r="G614" s="38"/>
      <c r="H614" s="38"/>
      <c r="I614" s="176"/>
      <c r="J614" s="38"/>
      <c r="K614" s="38"/>
      <c r="L614" s="39"/>
      <c r="M614" s="220"/>
      <c r="N614" s="221"/>
      <c r="O614" s="73"/>
      <c r="P614" s="73"/>
      <c r="Q614" s="73"/>
      <c r="R614" s="73"/>
      <c r="S614" s="73"/>
      <c r="T614" s="74"/>
      <c r="U614" s="36"/>
      <c r="V614" s="36"/>
      <c r="W614" s="36"/>
      <c r="X614" s="36"/>
      <c r="Y614" s="36"/>
      <c r="Z614" s="36"/>
      <c r="AA614" s="36"/>
      <c r="AB614" s="36"/>
      <c r="AC614" s="36"/>
      <c r="AD614" s="36"/>
      <c r="AE614" s="36"/>
      <c r="AT614" s="18" t="s">
        <v>166</v>
      </c>
      <c r="AU614" s="18" t="s">
        <v>92</v>
      </c>
    </row>
    <row r="615" spans="1:65" s="2" customFormat="1" ht="24.2" customHeight="1">
      <c r="A615" s="36"/>
      <c r="B615" s="37"/>
      <c r="C615" s="268" t="s">
        <v>796</v>
      </c>
      <c r="D615" s="268" t="s">
        <v>439</v>
      </c>
      <c r="E615" s="269" t="s">
        <v>797</v>
      </c>
      <c r="F615" s="270" t="s">
        <v>798</v>
      </c>
      <c r="G615" s="271" t="s">
        <v>162</v>
      </c>
      <c r="H615" s="272">
        <v>1</v>
      </c>
      <c r="I615" s="273"/>
      <c r="J615" s="274">
        <f>ROUND(I615*H615,2)</f>
        <v>0</v>
      </c>
      <c r="K615" s="270" t="s">
        <v>163</v>
      </c>
      <c r="L615" s="275"/>
      <c r="M615" s="276" t="s">
        <v>1</v>
      </c>
      <c r="N615" s="277" t="s">
        <v>48</v>
      </c>
      <c r="O615" s="73"/>
      <c r="P615" s="215">
        <f>O615*H615</f>
        <v>0</v>
      </c>
      <c r="Q615" s="215">
        <v>1.6199999999999999E-3</v>
      </c>
      <c r="R615" s="215">
        <f>Q615*H615</f>
        <v>1.6199999999999999E-3</v>
      </c>
      <c r="S615" s="215">
        <v>0</v>
      </c>
      <c r="T615" s="216">
        <f>S615*H615</f>
        <v>0</v>
      </c>
      <c r="U615" s="36"/>
      <c r="V615" s="36"/>
      <c r="W615" s="36"/>
      <c r="X615" s="36"/>
      <c r="Y615" s="36"/>
      <c r="Z615" s="36"/>
      <c r="AA615" s="36"/>
      <c r="AB615" s="36"/>
      <c r="AC615" s="36"/>
      <c r="AD615" s="36"/>
      <c r="AE615" s="36"/>
      <c r="AR615" s="217" t="s">
        <v>442</v>
      </c>
      <c r="AT615" s="217" t="s">
        <v>439</v>
      </c>
      <c r="AU615" s="217" t="s">
        <v>92</v>
      </c>
      <c r="AY615" s="18" t="s">
        <v>156</v>
      </c>
      <c r="BE615" s="112">
        <f>IF(N615="základní",J615,0)</f>
        <v>0</v>
      </c>
      <c r="BF615" s="112">
        <f>IF(N615="snížená",J615,0)</f>
        <v>0</v>
      </c>
      <c r="BG615" s="112">
        <f>IF(N615="zákl. přenesená",J615,0)</f>
        <v>0</v>
      </c>
      <c r="BH615" s="112">
        <f>IF(N615="sníž. přenesená",J615,0)</f>
        <v>0</v>
      </c>
      <c r="BI615" s="112">
        <f>IF(N615="nulová",J615,0)</f>
        <v>0</v>
      </c>
      <c r="BJ615" s="18" t="s">
        <v>21</v>
      </c>
      <c r="BK615" s="112">
        <f>ROUND(I615*H615,2)</f>
        <v>0</v>
      </c>
      <c r="BL615" s="18" t="s">
        <v>360</v>
      </c>
      <c r="BM615" s="217" t="s">
        <v>799</v>
      </c>
    </row>
    <row r="616" spans="1:65" s="2" customFormat="1" ht="11.25">
      <c r="A616" s="36"/>
      <c r="B616" s="37"/>
      <c r="C616" s="38"/>
      <c r="D616" s="218" t="s">
        <v>166</v>
      </c>
      <c r="E616" s="38"/>
      <c r="F616" s="219" t="s">
        <v>798</v>
      </c>
      <c r="G616" s="38"/>
      <c r="H616" s="38"/>
      <c r="I616" s="176"/>
      <c r="J616" s="38"/>
      <c r="K616" s="38"/>
      <c r="L616" s="39"/>
      <c r="M616" s="220"/>
      <c r="N616" s="221"/>
      <c r="O616" s="73"/>
      <c r="P616" s="73"/>
      <c r="Q616" s="73"/>
      <c r="R616" s="73"/>
      <c r="S616" s="73"/>
      <c r="T616" s="74"/>
      <c r="U616" s="36"/>
      <c r="V616" s="36"/>
      <c r="W616" s="36"/>
      <c r="X616" s="36"/>
      <c r="Y616" s="36"/>
      <c r="Z616" s="36"/>
      <c r="AA616" s="36"/>
      <c r="AB616" s="36"/>
      <c r="AC616" s="36"/>
      <c r="AD616" s="36"/>
      <c r="AE616" s="36"/>
      <c r="AT616" s="18" t="s">
        <v>166</v>
      </c>
      <c r="AU616" s="18" t="s">
        <v>92</v>
      </c>
    </row>
    <row r="617" spans="1:65" s="2" customFormat="1" ht="24.2" customHeight="1">
      <c r="A617" s="36"/>
      <c r="B617" s="37"/>
      <c r="C617" s="268" t="s">
        <v>800</v>
      </c>
      <c r="D617" s="268" t="s">
        <v>439</v>
      </c>
      <c r="E617" s="269" t="s">
        <v>801</v>
      </c>
      <c r="F617" s="270" t="s">
        <v>802</v>
      </c>
      <c r="G617" s="271" t="s">
        <v>162</v>
      </c>
      <c r="H617" s="272">
        <v>1</v>
      </c>
      <c r="I617" s="273"/>
      <c r="J617" s="274">
        <f>ROUND(I617*H617,2)</f>
        <v>0</v>
      </c>
      <c r="K617" s="270" t="s">
        <v>163</v>
      </c>
      <c r="L617" s="275"/>
      <c r="M617" s="276" t="s">
        <v>1</v>
      </c>
      <c r="N617" s="277" t="s">
        <v>48</v>
      </c>
      <c r="O617" s="73"/>
      <c r="P617" s="215">
        <f>O617*H617</f>
        <v>0</v>
      </c>
      <c r="Q617" s="215">
        <v>2.0799999999999998E-3</v>
      </c>
      <c r="R617" s="215">
        <f>Q617*H617</f>
        <v>2.0799999999999998E-3</v>
      </c>
      <c r="S617" s="215">
        <v>0</v>
      </c>
      <c r="T617" s="216">
        <f>S617*H617</f>
        <v>0</v>
      </c>
      <c r="U617" s="36"/>
      <c r="V617" s="36"/>
      <c r="W617" s="36"/>
      <c r="X617" s="36"/>
      <c r="Y617" s="36"/>
      <c r="Z617" s="36"/>
      <c r="AA617" s="36"/>
      <c r="AB617" s="36"/>
      <c r="AC617" s="36"/>
      <c r="AD617" s="36"/>
      <c r="AE617" s="36"/>
      <c r="AR617" s="217" t="s">
        <v>442</v>
      </c>
      <c r="AT617" s="217" t="s">
        <v>439</v>
      </c>
      <c r="AU617" s="217" t="s">
        <v>92</v>
      </c>
      <c r="AY617" s="18" t="s">
        <v>156</v>
      </c>
      <c r="BE617" s="112">
        <f>IF(N617="základní",J617,0)</f>
        <v>0</v>
      </c>
      <c r="BF617" s="112">
        <f>IF(N617="snížená",J617,0)</f>
        <v>0</v>
      </c>
      <c r="BG617" s="112">
        <f>IF(N617="zákl. přenesená",J617,0)</f>
        <v>0</v>
      </c>
      <c r="BH617" s="112">
        <f>IF(N617="sníž. přenesená",J617,0)</f>
        <v>0</v>
      </c>
      <c r="BI617" s="112">
        <f>IF(N617="nulová",J617,0)</f>
        <v>0</v>
      </c>
      <c r="BJ617" s="18" t="s">
        <v>21</v>
      </c>
      <c r="BK617" s="112">
        <f>ROUND(I617*H617,2)</f>
        <v>0</v>
      </c>
      <c r="BL617" s="18" t="s">
        <v>360</v>
      </c>
      <c r="BM617" s="217" t="s">
        <v>803</v>
      </c>
    </row>
    <row r="618" spans="1:65" s="2" customFormat="1" ht="11.25">
      <c r="A618" s="36"/>
      <c r="B618" s="37"/>
      <c r="C618" s="38"/>
      <c r="D618" s="218" t="s">
        <v>166</v>
      </c>
      <c r="E618" s="38"/>
      <c r="F618" s="219" t="s">
        <v>802</v>
      </c>
      <c r="G618" s="38"/>
      <c r="H618" s="38"/>
      <c r="I618" s="176"/>
      <c r="J618" s="38"/>
      <c r="K618" s="38"/>
      <c r="L618" s="39"/>
      <c r="M618" s="220"/>
      <c r="N618" s="221"/>
      <c r="O618" s="73"/>
      <c r="P618" s="73"/>
      <c r="Q618" s="73"/>
      <c r="R618" s="73"/>
      <c r="S618" s="73"/>
      <c r="T618" s="74"/>
      <c r="U618" s="36"/>
      <c r="V618" s="36"/>
      <c r="W618" s="36"/>
      <c r="X618" s="36"/>
      <c r="Y618" s="36"/>
      <c r="Z618" s="36"/>
      <c r="AA618" s="36"/>
      <c r="AB618" s="36"/>
      <c r="AC618" s="36"/>
      <c r="AD618" s="36"/>
      <c r="AE618" s="36"/>
      <c r="AT618" s="18" t="s">
        <v>166</v>
      </c>
      <c r="AU618" s="18" t="s">
        <v>92</v>
      </c>
    </row>
    <row r="619" spans="1:65" s="2" customFormat="1" ht="24.2" customHeight="1">
      <c r="A619" s="36"/>
      <c r="B619" s="37"/>
      <c r="C619" s="206" t="s">
        <v>804</v>
      </c>
      <c r="D619" s="206" t="s">
        <v>159</v>
      </c>
      <c r="E619" s="207" t="s">
        <v>805</v>
      </c>
      <c r="F619" s="208" t="s">
        <v>806</v>
      </c>
      <c r="G619" s="209" t="s">
        <v>162</v>
      </c>
      <c r="H619" s="210">
        <v>10</v>
      </c>
      <c r="I619" s="211"/>
      <c r="J619" s="212">
        <f>ROUND(I619*H619,2)</f>
        <v>0</v>
      </c>
      <c r="K619" s="208" t="s">
        <v>163</v>
      </c>
      <c r="L619" s="39"/>
      <c r="M619" s="213" t="s">
        <v>1</v>
      </c>
      <c r="N619" s="214" t="s">
        <v>48</v>
      </c>
      <c r="O619" s="73"/>
      <c r="P619" s="215">
        <f>O619*H619</f>
        <v>0</v>
      </c>
      <c r="Q619" s="215">
        <v>0</v>
      </c>
      <c r="R619" s="215">
        <f>Q619*H619</f>
        <v>0</v>
      </c>
      <c r="S619" s="215">
        <v>0</v>
      </c>
      <c r="T619" s="216">
        <f>S619*H619</f>
        <v>0</v>
      </c>
      <c r="U619" s="36"/>
      <c r="V619" s="36"/>
      <c r="W619" s="36"/>
      <c r="X619" s="36"/>
      <c r="Y619" s="36"/>
      <c r="Z619" s="36"/>
      <c r="AA619" s="36"/>
      <c r="AB619" s="36"/>
      <c r="AC619" s="36"/>
      <c r="AD619" s="36"/>
      <c r="AE619" s="36"/>
      <c r="AR619" s="217" t="s">
        <v>360</v>
      </c>
      <c r="AT619" s="217" t="s">
        <v>159</v>
      </c>
      <c r="AU619" s="217" t="s">
        <v>92</v>
      </c>
      <c r="AY619" s="18" t="s">
        <v>156</v>
      </c>
      <c r="BE619" s="112">
        <f>IF(N619="základní",J619,0)</f>
        <v>0</v>
      </c>
      <c r="BF619" s="112">
        <f>IF(N619="snížená",J619,0)</f>
        <v>0</v>
      </c>
      <c r="BG619" s="112">
        <f>IF(N619="zákl. přenesená",J619,0)</f>
        <v>0</v>
      </c>
      <c r="BH619" s="112">
        <f>IF(N619="sníž. přenesená",J619,0)</f>
        <v>0</v>
      </c>
      <c r="BI619" s="112">
        <f>IF(N619="nulová",J619,0)</f>
        <v>0</v>
      </c>
      <c r="BJ619" s="18" t="s">
        <v>21</v>
      </c>
      <c r="BK619" s="112">
        <f>ROUND(I619*H619,2)</f>
        <v>0</v>
      </c>
      <c r="BL619" s="18" t="s">
        <v>360</v>
      </c>
      <c r="BM619" s="217" t="s">
        <v>807</v>
      </c>
    </row>
    <row r="620" spans="1:65" s="2" customFormat="1" ht="19.5">
      <c r="A620" s="36"/>
      <c r="B620" s="37"/>
      <c r="C620" s="38"/>
      <c r="D620" s="218" t="s">
        <v>166</v>
      </c>
      <c r="E620" s="38"/>
      <c r="F620" s="219" t="s">
        <v>808</v>
      </c>
      <c r="G620" s="38"/>
      <c r="H620" s="38"/>
      <c r="I620" s="176"/>
      <c r="J620" s="38"/>
      <c r="K620" s="38"/>
      <c r="L620" s="39"/>
      <c r="M620" s="220"/>
      <c r="N620" s="221"/>
      <c r="O620" s="73"/>
      <c r="P620" s="73"/>
      <c r="Q620" s="73"/>
      <c r="R620" s="73"/>
      <c r="S620" s="73"/>
      <c r="T620" s="74"/>
      <c r="U620" s="36"/>
      <c r="V620" s="36"/>
      <c r="W620" s="36"/>
      <c r="X620" s="36"/>
      <c r="Y620" s="36"/>
      <c r="Z620" s="36"/>
      <c r="AA620" s="36"/>
      <c r="AB620" s="36"/>
      <c r="AC620" s="36"/>
      <c r="AD620" s="36"/>
      <c r="AE620" s="36"/>
      <c r="AT620" s="18" t="s">
        <v>166</v>
      </c>
      <c r="AU620" s="18" t="s">
        <v>92</v>
      </c>
    </row>
    <row r="621" spans="1:65" s="2" customFormat="1" ht="11.25">
      <c r="A621" s="36"/>
      <c r="B621" s="37"/>
      <c r="C621" s="38"/>
      <c r="D621" s="222" t="s">
        <v>168</v>
      </c>
      <c r="E621" s="38"/>
      <c r="F621" s="223" t="s">
        <v>809</v>
      </c>
      <c r="G621" s="38"/>
      <c r="H621" s="38"/>
      <c r="I621" s="176"/>
      <c r="J621" s="38"/>
      <c r="K621" s="38"/>
      <c r="L621" s="39"/>
      <c r="M621" s="220"/>
      <c r="N621" s="221"/>
      <c r="O621" s="73"/>
      <c r="P621" s="73"/>
      <c r="Q621" s="73"/>
      <c r="R621" s="73"/>
      <c r="S621" s="73"/>
      <c r="T621" s="74"/>
      <c r="U621" s="36"/>
      <c r="V621" s="36"/>
      <c r="W621" s="36"/>
      <c r="X621" s="36"/>
      <c r="Y621" s="36"/>
      <c r="Z621" s="36"/>
      <c r="AA621" s="36"/>
      <c r="AB621" s="36"/>
      <c r="AC621" s="36"/>
      <c r="AD621" s="36"/>
      <c r="AE621" s="36"/>
      <c r="AT621" s="18" t="s">
        <v>168</v>
      </c>
      <c r="AU621" s="18" t="s">
        <v>92</v>
      </c>
    </row>
    <row r="622" spans="1:65" s="14" customFormat="1" ht="11.25">
      <c r="B622" s="234"/>
      <c r="C622" s="235"/>
      <c r="D622" s="218" t="s">
        <v>176</v>
      </c>
      <c r="E622" s="236" t="s">
        <v>1</v>
      </c>
      <c r="F622" s="237" t="s">
        <v>810</v>
      </c>
      <c r="G622" s="235"/>
      <c r="H622" s="238">
        <v>10</v>
      </c>
      <c r="I622" s="239"/>
      <c r="J622" s="235"/>
      <c r="K622" s="235"/>
      <c r="L622" s="240"/>
      <c r="M622" s="241"/>
      <c r="N622" s="242"/>
      <c r="O622" s="242"/>
      <c r="P622" s="242"/>
      <c r="Q622" s="242"/>
      <c r="R622" s="242"/>
      <c r="S622" s="242"/>
      <c r="T622" s="243"/>
      <c r="AT622" s="244" t="s">
        <v>176</v>
      </c>
      <c r="AU622" s="244" t="s">
        <v>92</v>
      </c>
      <c r="AV622" s="14" t="s">
        <v>92</v>
      </c>
      <c r="AW622" s="14" t="s">
        <v>37</v>
      </c>
      <c r="AX622" s="14" t="s">
        <v>21</v>
      </c>
      <c r="AY622" s="244" t="s">
        <v>156</v>
      </c>
    </row>
    <row r="623" spans="1:65" s="2" customFormat="1" ht="24.2" customHeight="1">
      <c r="A623" s="36"/>
      <c r="B623" s="37"/>
      <c r="C623" s="268" t="s">
        <v>811</v>
      </c>
      <c r="D623" s="268" t="s">
        <v>439</v>
      </c>
      <c r="E623" s="269" t="s">
        <v>812</v>
      </c>
      <c r="F623" s="270" t="s">
        <v>813</v>
      </c>
      <c r="G623" s="271" t="s">
        <v>162</v>
      </c>
      <c r="H623" s="272">
        <v>1</v>
      </c>
      <c r="I623" s="273"/>
      <c r="J623" s="274">
        <f>ROUND(I623*H623,2)</f>
        <v>0</v>
      </c>
      <c r="K623" s="270" t="s">
        <v>163</v>
      </c>
      <c r="L623" s="275"/>
      <c r="M623" s="276" t="s">
        <v>1</v>
      </c>
      <c r="N623" s="277" t="s">
        <v>48</v>
      </c>
      <c r="O623" s="73"/>
      <c r="P623" s="215">
        <f>O623*H623</f>
        <v>0</v>
      </c>
      <c r="Q623" s="215">
        <v>0</v>
      </c>
      <c r="R623" s="215">
        <f>Q623*H623</f>
        <v>0</v>
      </c>
      <c r="S623" s="215">
        <v>0</v>
      </c>
      <c r="T623" s="216">
        <f>S623*H623</f>
        <v>0</v>
      </c>
      <c r="U623" s="36"/>
      <c r="V623" s="36"/>
      <c r="W623" s="36"/>
      <c r="X623" s="36"/>
      <c r="Y623" s="36"/>
      <c r="Z623" s="36"/>
      <c r="AA623" s="36"/>
      <c r="AB623" s="36"/>
      <c r="AC623" s="36"/>
      <c r="AD623" s="36"/>
      <c r="AE623" s="36"/>
      <c r="AR623" s="217" t="s">
        <v>442</v>
      </c>
      <c r="AT623" s="217" t="s">
        <v>439</v>
      </c>
      <c r="AU623" s="217" t="s">
        <v>92</v>
      </c>
      <c r="AY623" s="18" t="s">
        <v>156</v>
      </c>
      <c r="BE623" s="112">
        <f>IF(N623="základní",J623,0)</f>
        <v>0</v>
      </c>
      <c r="BF623" s="112">
        <f>IF(N623="snížená",J623,0)</f>
        <v>0</v>
      </c>
      <c r="BG623" s="112">
        <f>IF(N623="zákl. přenesená",J623,0)</f>
        <v>0</v>
      </c>
      <c r="BH623" s="112">
        <f>IF(N623="sníž. přenesená",J623,0)</f>
        <v>0</v>
      </c>
      <c r="BI623" s="112">
        <f>IF(N623="nulová",J623,0)</f>
        <v>0</v>
      </c>
      <c r="BJ623" s="18" t="s">
        <v>21</v>
      </c>
      <c r="BK623" s="112">
        <f>ROUND(I623*H623,2)</f>
        <v>0</v>
      </c>
      <c r="BL623" s="18" t="s">
        <v>360</v>
      </c>
      <c r="BM623" s="217" t="s">
        <v>814</v>
      </c>
    </row>
    <row r="624" spans="1:65" s="2" customFormat="1" ht="19.5">
      <c r="A624" s="36"/>
      <c r="B624" s="37"/>
      <c r="C624" s="38"/>
      <c r="D624" s="218" t="s">
        <v>166</v>
      </c>
      <c r="E624" s="38"/>
      <c r="F624" s="219" t="s">
        <v>813</v>
      </c>
      <c r="G624" s="38"/>
      <c r="H624" s="38"/>
      <c r="I624" s="176"/>
      <c r="J624" s="38"/>
      <c r="K624" s="38"/>
      <c r="L624" s="39"/>
      <c r="M624" s="220"/>
      <c r="N624" s="221"/>
      <c r="O624" s="73"/>
      <c r="P624" s="73"/>
      <c r="Q624" s="73"/>
      <c r="R624" s="73"/>
      <c r="S624" s="73"/>
      <c r="T624" s="74"/>
      <c r="U624" s="36"/>
      <c r="V624" s="36"/>
      <c r="W624" s="36"/>
      <c r="X624" s="36"/>
      <c r="Y624" s="36"/>
      <c r="Z624" s="36"/>
      <c r="AA624" s="36"/>
      <c r="AB624" s="36"/>
      <c r="AC624" s="36"/>
      <c r="AD624" s="36"/>
      <c r="AE624" s="36"/>
      <c r="AT624" s="18" t="s">
        <v>166</v>
      </c>
      <c r="AU624" s="18" t="s">
        <v>92</v>
      </c>
    </row>
    <row r="625" spans="1:65" s="2" customFormat="1" ht="24.2" customHeight="1">
      <c r="A625" s="36"/>
      <c r="B625" s="37"/>
      <c r="C625" s="268" t="s">
        <v>815</v>
      </c>
      <c r="D625" s="268" t="s">
        <v>439</v>
      </c>
      <c r="E625" s="269" t="s">
        <v>816</v>
      </c>
      <c r="F625" s="270" t="s">
        <v>817</v>
      </c>
      <c r="G625" s="271" t="s">
        <v>162</v>
      </c>
      <c r="H625" s="272">
        <v>1</v>
      </c>
      <c r="I625" s="273"/>
      <c r="J625" s="274">
        <f>ROUND(I625*H625,2)</f>
        <v>0</v>
      </c>
      <c r="K625" s="270" t="s">
        <v>163</v>
      </c>
      <c r="L625" s="275"/>
      <c r="M625" s="276" t="s">
        <v>1</v>
      </c>
      <c r="N625" s="277" t="s">
        <v>48</v>
      </c>
      <c r="O625" s="73"/>
      <c r="P625" s="215">
        <f>O625*H625</f>
        <v>0</v>
      </c>
      <c r="Q625" s="215">
        <v>0</v>
      </c>
      <c r="R625" s="215">
        <f>Q625*H625</f>
        <v>0</v>
      </c>
      <c r="S625" s="215">
        <v>0</v>
      </c>
      <c r="T625" s="216">
        <f>S625*H625</f>
        <v>0</v>
      </c>
      <c r="U625" s="36"/>
      <c r="V625" s="36"/>
      <c r="W625" s="36"/>
      <c r="X625" s="36"/>
      <c r="Y625" s="36"/>
      <c r="Z625" s="36"/>
      <c r="AA625" s="36"/>
      <c r="AB625" s="36"/>
      <c r="AC625" s="36"/>
      <c r="AD625" s="36"/>
      <c r="AE625" s="36"/>
      <c r="AR625" s="217" t="s">
        <v>442</v>
      </c>
      <c r="AT625" s="217" t="s">
        <v>439</v>
      </c>
      <c r="AU625" s="217" t="s">
        <v>92</v>
      </c>
      <c r="AY625" s="18" t="s">
        <v>156</v>
      </c>
      <c r="BE625" s="112">
        <f>IF(N625="základní",J625,0)</f>
        <v>0</v>
      </c>
      <c r="BF625" s="112">
        <f>IF(N625="snížená",J625,0)</f>
        <v>0</v>
      </c>
      <c r="BG625" s="112">
        <f>IF(N625="zákl. přenesená",J625,0)</f>
        <v>0</v>
      </c>
      <c r="BH625" s="112">
        <f>IF(N625="sníž. přenesená",J625,0)</f>
        <v>0</v>
      </c>
      <c r="BI625" s="112">
        <f>IF(N625="nulová",J625,0)</f>
        <v>0</v>
      </c>
      <c r="BJ625" s="18" t="s">
        <v>21</v>
      </c>
      <c r="BK625" s="112">
        <f>ROUND(I625*H625,2)</f>
        <v>0</v>
      </c>
      <c r="BL625" s="18" t="s">
        <v>360</v>
      </c>
      <c r="BM625" s="217" t="s">
        <v>818</v>
      </c>
    </row>
    <row r="626" spans="1:65" s="2" customFormat="1" ht="19.5">
      <c r="A626" s="36"/>
      <c r="B626" s="37"/>
      <c r="C626" s="38"/>
      <c r="D626" s="218" t="s">
        <v>166</v>
      </c>
      <c r="E626" s="38"/>
      <c r="F626" s="219" t="s">
        <v>813</v>
      </c>
      <c r="G626" s="38"/>
      <c r="H626" s="38"/>
      <c r="I626" s="176"/>
      <c r="J626" s="38"/>
      <c r="K626" s="38"/>
      <c r="L626" s="39"/>
      <c r="M626" s="220"/>
      <c r="N626" s="221"/>
      <c r="O626" s="73"/>
      <c r="P626" s="73"/>
      <c r="Q626" s="73"/>
      <c r="R626" s="73"/>
      <c r="S626" s="73"/>
      <c r="T626" s="74"/>
      <c r="U626" s="36"/>
      <c r="V626" s="36"/>
      <c r="W626" s="36"/>
      <c r="X626" s="36"/>
      <c r="Y626" s="36"/>
      <c r="Z626" s="36"/>
      <c r="AA626" s="36"/>
      <c r="AB626" s="36"/>
      <c r="AC626" s="36"/>
      <c r="AD626" s="36"/>
      <c r="AE626" s="36"/>
      <c r="AT626" s="18" t="s">
        <v>166</v>
      </c>
      <c r="AU626" s="18" t="s">
        <v>92</v>
      </c>
    </row>
    <row r="627" spans="1:65" s="2" customFormat="1" ht="24.2" customHeight="1">
      <c r="A627" s="36"/>
      <c r="B627" s="37"/>
      <c r="C627" s="268" t="s">
        <v>819</v>
      </c>
      <c r="D627" s="268" t="s">
        <v>439</v>
      </c>
      <c r="E627" s="269" t="s">
        <v>820</v>
      </c>
      <c r="F627" s="270" t="s">
        <v>821</v>
      </c>
      <c r="G627" s="271" t="s">
        <v>162</v>
      </c>
      <c r="H627" s="272">
        <v>1</v>
      </c>
      <c r="I627" s="273"/>
      <c r="J627" s="274">
        <f>ROUND(I627*H627,2)</f>
        <v>0</v>
      </c>
      <c r="K627" s="270" t="s">
        <v>163</v>
      </c>
      <c r="L627" s="275"/>
      <c r="M627" s="276" t="s">
        <v>1</v>
      </c>
      <c r="N627" s="277" t="s">
        <v>48</v>
      </c>
      <c r="O627" s="73"/>
      <c r="P627" s="215">
        <f>O627*H627</f>
        <v>0</v>
      </c>
      <c r="Q627" s="215">
        <v>0</v>
      </c>
      <c r="R627" s="215">
        <f>Q627*H627</f>
        <v>0</v>
      </c>
      <c r="S627" s="215">
        <v>0</v>
      </c>
      <c r="T627" s="216">
        <f>S627*H627</f>
        <v>0</v>
      </c>
      <c r="U627" s="36"/>
      <c r="V627" s="36"/>
      <c r="W627" s="36"/>
      <c r="X627" s="36"/>
      <c r="Y627" s="36"/>
      <c r="Z627" s="36"/>
      <c r="AA627" s="36"/>
      <c r="AB627" s="36"/>
      <c r="AC627" s="36"/>
      <c r="AD627" s="36"/>
      <c r="AE627" s="36"/>
      <c r="AR627" s="217" t="s">
        <v>442</v>
      </c>
      <c r="AT627" s="217" t="s">
        <v>439</v>
      </c>
      <c r="AU627" s="217" t="s">
        <v>92</v>
      </c>
      <c r="AY627" s="18" t="s">
        <v>156</v>
      </c>
      <c r="BE627" s="112">
        <f>IF(N627="základní",J627,0)</f>
        <v>0</v>
      </c>
      <c r="BF627" s="112">
        <f>IF(N627="snížená",J627,0)</f>
        <v>0</v>
      </c>
      <c r="BG627" s="112">
        <f>IF(N627="zákl. přenesená",J627,0)</f>
        <v>0</v>
      </c>
      <c r="BH627" s="112">
        <f>IF(N627="sníž. přenesená",J627,0)</f>
        <v>0</v>
      </c>
      <c r="BI627" s="112">
        <f>IF(N627="nulová",J627,0)</f>
        <v>0</v>
      </c>
      <c r="BJ627" s="18" t="s">
        <v>21</v>
      </c>
      <c r="BK627" s="112">
        <f>ROUND(I627*H627,2)</f>
        <v>0</v>
      </c>
      <c r="BL627" s="18" t="s">
        <v>360</v>
      </c>
      <c r="BM627" s="217" t="s">
        <v>822</v>
      </c>
    </row>
    <row r="628" spans="1:65" s="2" customFormat="1" ht="19.5">
      <c r="A628" s="36"/>
      <c r="B628" s="37"/>
      <c r="C628" s="38"/>
      <c r="D628" s="218" t="s">
        <v>166</v>
      </c>
      <c r="E628" s="38"/>
      <c r="F628" s="219" t="s">
        <v>813</v>
      </c>
      <c r="G628" s="38"/>
      <c r="H628" s="38"/>
      <c r="I628" s="176"/>
      <c r="J628" s="38"/>
      <c r="K628" s="38"/>
      <c r="L628" s="39"/>
      <c r="M628" s="220"/>
      <c r="N628" s="221"/>
      <c r="O628" s="73"/>
      <c r="P628" s="73"/>
      <c r="Q628" s="73"/>
      <c r="R628" s="73"/>
      <c r="S628" s="73"/>
      <c r="T628" s="74"/>
      <c r="U628" s="36"/>
      <c r="V628" s="36"/>
      <c r="W628" s="36"/>
      <c r="X628" s="36"/>
      <c r="Y628" s="36"/>
      <c r="Z628" s="36"/>
      <c r="AA628" s="36"/>
      <c r="AB628" s="36"/>
      <c r="AC628" s="36"/>
      <c r="AD628" s="36"/>
      <c r="AE628" s="36"/>
      <c r="AT628" s="18" t="s">
        <v>166</v>
      </c>
      <c r="AU628" s="18" t="s">
        <v>92</v>
      </c>
    </row>
    <row r="629" spans="1:65" s="2" customFormat="1" ht="24.2" customHeight="1">
      <c r="A629" s="36"/>
      <c r="B629" s="37"/>
      <c r="C629" s="206" t="s">
        <v>823</v>
      </c>
      <c r="D629" s="206" t="s">
        <v>159</v>
      </c>
      <c r="E629" s="207" t="s">
        <v>824</v>
      </c>
      <c r="F629" s="208" t="s">
        <v>825</v>
      </c>
      <c r="G629" s="209" t="s">
        <v>162</v>
      </c>
      <c r="H629" s="210">
        <v>10</v>
      </c>
      <c r="I629" s="211"/>
      <c r="J629" s="212">
        <f>ROUND(I629*H629,2)</f>
        <v>0</v>
      </c>
      <c r="K629" s="208" t="s">
        <v>163</v>
      </c>
      <c r="L629" s="39"/>
      <c r="M629" s="213" t="s">
        <v>1</v>
      </c>
      <c r="N629" s="214" t="s">
        <v>48</v>
      </c>
      <c r="O629" s="73"/>
      <c r="P629" s="215">
        <f>O629*H629</f>
        <v>0</v>
      </c>
      <c r="Q629" s="215">
        <v>0</v>
      </c>
      <c r="R629" s="215">
        <f>Q629*H629</f>
        <v>0</v>
      </c>
      <c r="S629" s="215">
        <v>0</v>
      </c>
      <c r="T629" s="216">
        <f>S629*H629</f>
        <v>0</v>
      </c>
      <c r="U629" s="36"/>
      <c r="V629" s="36"/>
      <c r="W629" s="36"/>
      <c r="X629" s="36"/>
      <c r="Y629" s="36"/>
      <c r="Z629" s="36"/>
      <c r="AA629" s="36"/>
      <c r="AB629" s="36"/>
      <c r="AC629" s="36"/>
      <c r="AD629" s="36"/>
      <c r="AE629" s="36"/>
      <c r="AR629" s="217" t="s">
        <v>360</v>
      </c>
      <c r="AT629" s="217" t="s">
        <v>159</v>
      </c>
      <c r="AU629" s="217" t="s">
        <v>92</v>
      </c>
      <c r="AY629" s="18" t="s">
        <v>156</v>
      </c>
      <c r="BE629" s="112">
        <f>IF(N629="základní",J629,0)</f>
        <v>0</v>
      </c>
      <c r="BF629" s="112">
        <f>IF(N629="snížená",J629,0)</f>
        <v>0</v>
      </c>
      <c r="BG629" s="112">
        <f>IF(N629="zákl. přenesená",J629,0)</f>
        <v>0</v>
      </c>
      <c r="BH629" s="112">
        <f>IF(N629="sníž. přenesená",J629,0)</f>
        <v>0</v>
      </c>
      <c r="BI629" s="112">
        <f>IF(N629="nulová",J629,0)</f>
        <v>0</v>
      </c>
      <c r="BJ629" s="18" t="s">
        <v>21</v>
      </c>
      <c r="BK629" s="112">
        <f>ROUND(I629*H629,2)</f>
        <v>0</v>
      </c>
      <c r="BL629" s="18" t="s">
        <v>360</v>
      </c>
      <c r="BM629" s="217" t="s">
        <v>826</v>
      </c>
    </row>
    <row r="630" spans="1:65" s="2" customFormat="1" ht="19.5">
      <c r="A630" s="36"/>
      <c r="B630" s="37"/>
      <c r="C630" s="38"/>
      <c r="D630" s="218" t="s">
        <v>166</v>
      </c>
      <c r="E630" s="38"/>
      <c r="F630" s="219" t="s">
        <v>827</v>
      </c>
      <c r="G630" s="38"/>
      <c r="H630" s="38"/>
      <c r="I630" s="176"/>
      <c r="J630" s="38"/>
      <c r="K630" s="38"/>
      <c r="L630" s="39"/>
      <c r="M630" s="220"/>
      <c r="N630" s="221"/>
      <c r="O630" s="73"/>
      <c r="P630" s="73"/>
      <c r="Q630" s="73"/>
      <c r="R630" s="73"/>
      <c r="S630" s="73"/>
      <c r="T630" s="74"/>
      <c r="U630" s="36"/>
      <c r="V630" s="36"/>
      <c r="W630" s="36"/>
      <c r="X630" s="36"/>
      <c r="Y630" s="36"/>
      <c r="Z630" s="36"/>
      <c r="AA630" s="36"/>
      <c r="AB630" s="36"/>
      <c r="AC630" s="36"/>
      <c r="AD630" s="36"/>
      <c r="AE630" s="36"/>
      <c r="AT630" s="18" t="s">
        <v>166</v>
      </c>
      <c r="AU630" s="18" t="s">
        <v>92</v>
      </c>
    </row>
    <row r="631" spans="1:65" s="2" customFormat="1" ht="11.25">
      <c r="A631" s="36"/>
      <c r="B631" s="37"/>
      <c r="C631" s="38"/>
      <c r="D631" s="222" t="s">
        <v>168</v>
      </c>
      <c r="E631" s="38"/>
      <c r="F631" s="223" t="s">
        <v>828</v>
      </c>
      <c r="G631" s="38"/>
      <c r="H631" s="38"/>
      <c r="I631" s="176"/>
      <c r="J631" s="38"/>
      <c r="K631" s="38"/>
      <c r="L631" s="39"/>
      <c r="M631" s="220"/>
      <c r="N631" s="221"/>
      <c r="O631" s="73"/>
      <c r="P631" s="73"/>
      <c r="Q631" s="73"/>
      <c r="R631" s="73"/>
      <c r="S631" s="73"/>
      <c r="T631" s="74"/>
      <c r="U631" s="36"/>
      <c r="V631" s="36"/>
      <c r="W631" s="36"/>
      <c r="X631" s="36"/>
      <c r="Y631" s="36"/>
      <c r="Z631" s="36"/>
      <c r="AA631" s="36"/>
      <c r="AB631" s="36"/>
      <c r="AC631" s="36"/>
      <c r="AD631" s="36"/>
      <c r="AE631" s="36"/>
      <c r="AT631" s="18" t="s">
        <v>168</v>
      </c>
      <c r="AU631" s="18" t="s">
        <v>92</v>
      </c>
    </row>
    <row r="632" spans="1:65" s="2" customFormat="1" ht="24.2" customHeight="1">
      <c r="A632" s="36"/>
      <c r="B632" s="37"/>
      <c r="C632" s="206" t="s">
        <v>829</v>
      </c>
      <c r="D632" s="206" t="s">
        <v>159</v>
      </c>
      <c r="E632" s="207" t="s">
        <v>830</v>
      </c>
      <c r="F632" s="208" t="s">
        <v>831</v>
      </c>
      <c r="G632" s="209" t="s">
        <v>162</v>
      </c>
      <c r="H632" s="210">
        <v>2</v>
      </c>
      <c r="I632" s="211"/>
      <c r="J632" s="212">
        <f>ROUND(I632*H632,2)</f>
        <v>0</v>
      </c>
      <c r="K632" s="208" t="s">
        <v>163</v>
      </c>
      <c r="L632" s="39"/>
      <c r="M632" s="213" t="s">
        <v>1</v>
      </c>
      <c r="N632" s="214" t="s">
        <v>48</v>
      </c>
      <c r="O632" s="73"/>
      <c r="P632" s="215">
        <f>O632*H632</f>
        <v>0</v>
      </c>
      <c r="Q632" s="215">
        <v>0</v>
      </c>
      <c r="R632" s="215">
        <f>Q632*H632</f>
        <v>0</v>
      </c>
      <c r="S632" s="215">
        <v>0</v>
      </c>
      <c r="T632" s="216">
        <f>S632*H632</f>
        <v>0</v>
      </c>
      <c r="U632" s="36"/>
      <c r="V632" s="36"/>
      <c r="W632" s="36"/>
      <c r="X632" s="36"/>
      <c r="Y632" s="36"/>
      <c r="Z632" s="36"/>
      <c r="AA632" s="36"/>
      <c r="AB632" s="36"/>
      <c r="AC632" s="36"/>
      <c r="AD632" s="36"/>
      <c r="AE632" s="36"/>
      <c r="AR632" s="217" t="s">
        <v>360</v>
      </c>
      <c r="AT632" s="217" t="s">
        <v>159</v>
      </c>
      <c r="AU632" s="217" t="s">
        <v>92</v>
      </c>
      <c r="AY632" s="18" t="s">
        <v>156</v>
      </c>
      <c r="BE632" s="112">
        <f>IF(N632="základní",J632,0)</f>
        <v>0</v>
      </c>
      <c r="BF632" s="112">
        <f>IF(N632="snížená",J632,0)</f>
        <v>0</v>
      </c>
      <c r="BG632" s="112">
        <f>IF(N632="zákl. přenesená",J632,0)</f>
        <v>0</v>
      </c>
      <c r="BH632" s="112">
        <f>IF(N632="sníž. přenesená",J632,0)</f>
        <v>0</v>
      </c>
      <c r="BI632" s="112">
        <f>IF(N632="nulová",J632,0)</f>
        <v>0</v>
      </c>
      <c r="BJ632" s="18" t="s">
        <v>21</v>
      </c>
      <c r="BK632" s="112">
        <f>ROUND(I632*H632,2)</f>
        <v>0</v>
      </c>
      <c r="BL632" s="18" t="s">
        <v>360</v>
      </c>
      <c r="BM632" s="217" t="s">
        <v>832</v>
      </c>
    </row>
    <row r="633" spans="1:65" s="2" customFormat="1" ht="19.5">
      <c r="A633" s="36"/>
      <c r="B633" s="37"/>
      <c r="C633" s="38"/>
      <c r="D633" s="218" t="s">
        <v>166</v>
      </c>
      <c r="E633" s="38"/>
      <c r="F633" s="219" t="s">
        <v>833</v>
      </c>
      <c r="G633" s="38"/>
      <c r="H633" s="38"/>
      <c r="I633" s="176"/>
      <c r="J633" s="38"/>
      <c r="K633" s="38"/>
      <c r="L633" s="39"/>
      <c r="M633" s="220"/>
      <c r="N633" s="221"/>
      <c r="O633" s="73"/>
      <c r="P633" s="73"/>
      <c r="Q633" s="73"/>
      <c r="R633" s="73"/>
      <c r="S633" s="73"/>
      <c r="T633" s="74"/>
      <c r="U633" s="36"/>
      <c r="V633" s="36"/>
      <c r="W633" s="36"/>
      <c r="X633" s="36"/>
      <c r="Y633" s="36"/>
      <c r="Z633" s="36"/>
      <c r="AA633" s="36"/>
      <c r="AB633" s="36"/>
      <c r="AC633" s="36"/>
      <c r="AD633" s="36"/>
      <c r="AE633" s="36"/>
      <c r="AT633" s="18" t="s">
        <v>166</v>
      </c>
      <c r="AU633" s="18" t="s">
        <v>92</v>
      </c>
    </row>
    <row r="634" spans="1:65" s="2" customFormat="1" ht="11.25">
      <c r="A634" s="36"/>
      <c r="B634" s="37"/>
      <c r="C634" s="38"/>
      <c r="D634" s="222" t="s">
        <v>168</v>
      </c>
      <c r="E634" s="38"/>
      <c r="F634" s="223" t="s">
        <v>834</v>
      </c>
      <c r="G634" s="38"/>
      <c r="H634" s="38"/>
      <c r="I634" s="176"/>
      <c r="J634" s="38"/>
      <c r="K634" s="38"/>
      <c r="L634" s="39"/>
      <c r="M634" s="220"/>
      <c r="N634" s="221"/>
      <c r="O634" s="73"/>
      <c r="P634" s="73"/>
      <c r="Q634" s="73"/>
      <c r="R634" s="73"/>
      <c r="S634" s="73"/>
      <c r="T634" s="74"/>
      <c r="U634" s="36"/>
      <c r="V634" s="36"/>
      <c r="W634" s="36"/>
      <c r="X634" s="36"/>
      <c r="Y634" s="36"/>
      <c r="Z634" s="36"/>
      <c r="AA634" s="36"/>
      <c r="AB634" s="36"/>
      <c r="AC634" s="36"/>
      <c r="AD634" s="36"/>
      <c r="AE634" s="36"/>
      <c r="AT634" s="18" t="s">
        <v>168</v>
      </c>
      <c r="AU634" s="18" t="s">
        <v>92</v>
      </c>
    </row>
    <row r="635" spans="1:65" s="14" customFormat="1" ht="11.25">
      <c r="B635" s="234"/>
      <c r="C635" s="235"/>
      <c r="D635" s="218" t="s">
        <v>176</v>
      </c>
      <c r="E635" s="236" t="s">
        <v>1</v>
      </c>
      <c r="F635" s="237" t="s">
        <v>835</v>
      </c>
      <c r="G635" s="235"/>
      <c r="H635" s="238">
        <v>2</v>
      </c>
      <c r="I635" s="239"/>
      <c r="J635" s="235"/>
      <c r="K635" s="235"/>
      <c r="L635" s="240"/>
      <c r="M635" s="241"/>
      <c r="N635" s="242"/>
      <c r="O635" s="242"/>
      <c r="P635" s="242"/>
      <c r="Q635" s="242"/>
      <c r="R635" s="242"/>
      <c r="S635" s="242"/>
      <c r="T635" s="243"/>
      <c r="AT635" s="244" t="s">
        <v>176</v>
      </c>
      <c r="AU635" s="244" t="s">
        <v>92</v>
      </c>
      <c r="AV635" s="14" t="s">
        <v>92</v>
      </c>
      <c r="AW635" s="14" t="s">
        <v>37</v>
      </c>
      <c r="AX635" s="14" t="s">
        <v>21</v>
      </c>
      <c r="AY635" s="244" t="s">
        <v>156</v>
      </c>
    </row>
    <row r="636" spans="1:65" s="2" customFormat="1" ht="24.2" customHeight="1">
      <c r="A636" s="36"/>
      <c r="B636" s="37"/>
      <c r="C636" s="206" t="s">
        <v>836</v>
      </c>
      <c r="D636" s="206" t="s">
        <v>159</v>
      </c>
      <c r="E636" s="207" t="s">
        <v>837</v>
      </c>
      <c r="F636" s="208" t="s">
        <v>838</v>
      </c>
      <c r="G636" s="209" t="s">
        <v>162</v>
      </c>
      <c r="H636" s="210">
        <v>1</v>
      </c>
      <c r="I636" s="211"/>
      <c r="J636" s="212">
        <f>ROUND(I636*H636,2)</f>
        <v>0</v>
      </c>
      <c r="K636" s="208" t="s">
        <v>163</v>
      </c>
      <c r="L636" s="39"/>
      <c r="M636" s="213" t="s">
        <v>1</v>
      </c>
      <c r="N636" s="214" t="s">
        <v>48</v>
      </c>
      <c r="O636" s="73"/>
      <c r="P636" s="215">
        <f>O636*H636</f>
        <v>0</v>
      </c>
      <c r="Q636" s="215">
        <v>0</v>
      </c>
      <c r="R636" s="215">
        <f>Q636*H636</f>
        <v>0</v>
      </c>
      <c r="S636" s="215">
        <v>0</v>
      </c>
      <c r="T636" s="216">
        <f>S636*H636</f>
        <v>0</v>
      </c>
      <c r="U636" s="36"/>
      <c r="V636" s="36"/>
      <c r="W636" s="36"/>
      <c r="X636" s="36"/>
      <c r="Y636" s="36"/>
      <c r="Z636" s="36"/>
      <c r="AA636" s="36"/>
      <c r="AB636" s="36"/>
      <c r="AC636" s="36"/>
      <c r="AD636" s="36"/>
      <c r="AE636" s="36"/>
      <c r="AR636" s="217" t="s">
        <v>360</v>
      </c>
      <c r="AT636" s="217" t="s">
        <v>159</v>
      </c>
      <c r="AU636" s="217" t="s">
        <v>92</v>
      </c>
      <c r="AY636" s="18" t="s">
        <v>156</v>
      </c>
      <c r="BE636" s="112">
        <f>IF(N636="základní",J636,0)</f>
        <v>0</v>
      </c>
      <c r="BF636" s="112">
        <f>IF(N636="snížená",J636,0)</f>
        <v>0</v>
      </c>
      <c r="BG636" s="112">
        <f>IF(N636="zákl. přenesená",J636,0)</f>
        <v>0</v>
      </c>
      <c r="BH636" s="112">
        <f>IF(N636="sníž. přenesená",J636,0)</f>
        <v>0</v>
      </c>
      <c r="BI636" s="112">
        <f>IF(N636="nulová",J636,0)</f>
        <v>0</v>
      </c>
      <c r="BJ636" s="18" t="s">
        <v>21</v>
      </c>
      <c r="BK636" s="112">
        <f>ROUND(I636*H636,2)</f>
        <v>0</v>
      </c>
      <c r="BL636" s="18" t="s">
        <v>360</v>
      </c>
      <c r="BM636" s="217" t="s">
        <v>839</v>
      </c>
    </row>
    <row r="637" spans="1:65" s="2" customFormat="1" ht="19.5">
      <c r="A637" s="36"/>
      <c r="B637" s="37"/>
      <c r="C637" s="38"/>
      <c r="D637" s="218" t="s">
        <v>166</v>
      </c>
      <c r="E637" s="38"/>
      <c r="F637" s="219" t="s">
        <v>840</v>
      </c>
      <c r="G637" s="38"/>
      <c r="H637" s="38"/>
      <c r="I637" s="176"/>
      <c r="J637" s="38"/>
      <c r="K637" s="38"/>
      <c r="L637" s="39"/>
      <c r="M637" s="220"/>
      <c r="N637" s="221"/>
      <c r="O637" s="73"/>
      <c r="P637" s="73"/>
      <c r="Q637" s="73"/>
      <c r="R637" s="73"/>
      <c r="S637" s="73"/>
      <c r="T637" s="74"/>
      <c r="U637" s="36"/>
      <c r="V637" s="36"/>
      <c r="W637" s="36"/>
      <c r="X637" s="36"/>
      <c r="Y637" s="36"/>
      <c r="Z637" s="36"/>
      <c r="AA637" s="36"/>
      <c r="AB637" s="36"/>
      <c r="AC637" s="36"/>
      <c r="AD637" s="36"/>
      <c r="AE637" s="36"/>
      <c r="AT637" s="18" t="s">
        <v>166</v>
      </c>
      <c r="AU637" s="18" t="s">
        <v>92</v>
      </c>
    </row>
    <row r="638" spans="1:65" s="2" customFormat="1" ht="11.25">
      <c r="A638" s="36"/>
      <c r="B638" s="37"/>
      <c r="C638" s="38"/>
      <c r="D638" s="222" t="s">
        <v>168</v>
      </c>
      <c r="E638" s="38"/>
      <c r="F638" s="223" t="s">
        <v>841</v>
      </c>
      <c r="G638" s="38"/>
      <c r="H638" s="38"/>
      <c r="I638" s="176"/>
      <c r="J638" s="38"/>
      <c r="K638" s="38"/>
      <c r="L638" s="39"/>
      <c r="M638" s="220"/>
      <c r="N638" s="221"/>
      <c r="O638" s="73"/>
      <c r="P638" s="73"/>
      <c r="Q638" s="73"/>
      <c r="R638" s="73"/>
      <c r="S638" s="73"/>
      <c r="T638" s="74"/>
      <c r="U638" s="36"/>
      <c r="V638" s="36"/>
      <c r="W638" s="36"/>
      <c r="X638" s="36"/>
      <c r="Y638" s="36"/>
      <c r="Z638" s="36"/>
      <c r="AA638" s="36"/>
      <c r="AB638" s="36"/>
      <c r="AC638" s="36"/>
      <c r="AD638" s="36"/>
      <c r="AE638" s="36"/>
      <c r="AT638" s="18" t="s">
        <v>168</v>
      </c>
      <c r="AU638" s="18" t="s">
        <v>92</v>
      </c>
    </row>
    <row r="639" spans="1:65" s="2" customFormat="1" ht="24.2" customHeight="1">
      <c r="A639" s="36"/>
      <c r="B639" s="37"/>
      <c r="C639" s="206" t="s">
        <v>842</v>
      </c>
      <c r="D639" s="206" t="s">
        <v>159</v>
      </c>
      <c r="E639" s="207" t="s">
        <v>843</v>
      </c>
      <c r="F639" s="208" t="s">
        <v>844</v>
      </c>
      <c r="G639" s="209" t="s">
        <v>162</v>
      </c>
      <c r="H639" s="210">
        <v>3</v>
      </c>
      <c r="I639" s="211"/>
      <c r="J639" s="212">
        <f>ROUND(I639*H639,2)</f>
        <v>0</v>
      </c>
      <c r="K639" s="208" t="s">
        <v>163</v>
      </c>
      <c r="L639" s="39"/>
      <c r="M639" s="213" t="s">
        <v>1</v>
      </c>
      <c r="N639" s="214" t="s">
        <v>48</v>
      </c>
      <c r="O639" s="73"/>
      <c r="P639" s="215">
        <f>O639*H639</f>
        <v>0</v>
      </c>
      <c r="Q639" s="215">
        <v>0</v>
      </c>
      <c r="R639" s="215">
        <f>Q639*H639</f>
        <v>0</v>
      </c>
      <c r="S639" s="215">
        <v>0</v>
      </c>
      <c r="T639" s="216">
        <f>S639*H639</f>
        <v>0</v>
      </c>
      <c r="U639" s="36"/>
      <c r="V639" s="36"/>
      <c r="W639" s="36"/>
      <c r="X639" s="36"/>
      <c r="Y639" s="36"/>
      <c r="Z639" s="36"/>
      <c r="AA639" s="36"/>
      <c r="AB639" s="36"/>
      <c r="AC639" s="36"/>
      <c r="AD639" s="36"/>
      <c r="AE639" s="36"/>
      <c r="AR639" s="217" t="s">
        <v>360</v>
      </c>
      <c r="AT639" s="217" t="s">
        <v>159</v>
      </c>
      <c r="AU639" s="217" t="s">
        <v>92</v>
      </c>
      <c r="AY639" s="18" t="s">
        <v>156</v>
      </c>
      <c r="BE639" s="112">
        <f>IF(N639="základní",J639,0)</f>
        <v>0</v>
      </c>
      <c r="BF639" s="112">
        <f>IF(N639="snížená",J639,0)</f>
        <v>0</v>
      </c>
      <c r="BG639" s="112">
        <f>IF(N639="zákl. přenesená",J639,0)</f>
        <v>0</v>
      </c>
      <c r="BH639" s="112">
        <f>IF(N639="sníž. přenesená",J639,0)</f>
        <v>0</v>
      </c>
      <c r="BI639" s="112">
        <f>IF(N639="nulová",J639,0)</f>
        <v>0</v>
      </c>
      <c r="BJ639" s="18" t="s">
        <v>21</v>
      </c>
      <c r="BK639" s="112">
        <f>ROUND(I639*H639,2)</f>
        <v>0</v>
      </c>
      <c r="BL639" s="18" t="s">
        <v>360</v>
      </c>
      <c r="BM639" s="217" t="s">
        <v>845</v>
      </c>
    </row>
    <row r="640" spans="1:65" s="2" customFormat="1" ht="19.5">
      <c r="A640" s="36"/>
      <c r="B640" s="37"/>
      <c r="C640" s="38"/>
      <c r="D640" s="218" t="s">
        <v>166</v>
      </c>
      <c r="E640" s="38"/>
      <c r="F640" s="219" t="s">
        <v>846</v>
      </c>
      <c r="G640" s="38"/>
      <c r="H640" s="38"/>
      <c r="I640" s="176"/>
      <c r="J640" s="38"/>
      <c r="K640" s="38"/>
      <c r="L640" s="39"/>
      <c r="M640" s="220"/>
      <c r="N640" s="221"/>
      <c r="O640" s="73"/>
      <c r="P640" s="73"/>
      <c r="Q640" s="73"/>
      <c r="R640" s="73"/>
      <c r="S640" s="73"/>
      <c r="T640" s="74"/>
      <c r="U640" s="36"/>
      <c r="V640" s="36"/>
      <c r="W640" s="36"/>
      <c r="X640" s="36"/>
      <c r="Y640" s="36"/>
      <c r="Z640" s="36"/>
      <c r="AA640" s="36"/>
      <c r="AB640" s="36"/>
      <c r="AC640" s="36"/>
      <c r="AD640" s="36"/>
      <c r="AE640" s="36"/>
      <c r="AT640" s="18" t="s">
        <v>166</v>
      </c>
      <c r="AU640" s="18" t="s">
        <v>92</v>
      </c>
    </row>
    <row r="641" spans="1:65" s="2" customFormat="1" ht="11.25">
      <c r="A641" s="36"/>
      <c r="B641" s="37"/>
      <c r="C641" s="38"/>
      <c r="D641" s="222" t="s">
        <v>168</v>
      </c>
      <c r="E641" s="38"/>
      <c r="F641" s="223" t="s">
        <v>847</v>
      </c>
      <c r="G641" s="38"/>
      <c r="H641" s="38"/>
      <c r="I641" s="176"/>
      <c r="J641" s="38"/>
      <c r="K641" s="38"/>
      <c r="L641" s="39"/>
      <c r="M641" s="220"/>
      <c r="N641" s="221"/>
      <c r="O641" s="73"/>
      <c r="P641" s="73"/>
      <c r="Q641" s="73"/>
      <c r="R641" s="73"/>
      <c r="S641" s="73"/>
      <c r="T641" s="74"/>
      <c r="U641" s="36"/>
      <c r="V641" s="36"/>
      <c r="W641" s="36"/>
      <c r="X641" s="36"/>
      <c r="Y641" s="36"/>
      <c r="Z641" s="36"/>
      <c r="AA641" s="36"/>
      <c r="AB641" s="36"/>
      <c r="AC641" s="36"/>
      <c r="AD641" s="36"/>
      <c r="AE641" s="36"/>
      <c r="AT641" s="18" t="s">
        <v>168</v>
      </c>
      <c r="AU641" s="18" t="s">
        <v>92</v>
      </c>
    </row>
    <row r="642" spans="1:65" s="2" customFormat="1" ht="24.2" customHeight="1">
      <c r="A642" s="36"/>
      <c r="B642" s="37"/>
      <c r="C642" s="206" t="s">
        <v>848</v>
      </c>
      <c r="D642" s="206" t="s">
        <v>159</v>
      </c>
      <c r="E642" s="207" t="s">
        <v>849</v>
      </c>
      <c r="F642" s="208" t="s">
        <v>850</v>
      </c>
      <c r="G642" s="209" t="s">
        <v>162</v>
      </c>
      <c r="H642" s="210">
        <v>3</v>
      </c>
      <c r="I642" s="211"/>
      <c r="J642" s="212">
        <f>ROUND(I642*H642,2)</f>
        <v>0</v>
      </c>
      <c r="K642" s="208" t="s">
        <v>163</v>
      </c>
      <c r="L642" s="39"/>
      <c r="M642" s="213" t="s">
        <v>1</v>
      </c>
      <c r="N642" s="214" t="s">
        <v>48</v>
      </c>
      <c r="O642" s="73"/>
      <c r="P642" s="215">
        <f>O642*H642</f>
        <v>0</v>
      </c>
      <c r="Q642" s="215">
        <v>2.1000000000000001E-4</v>
      </c>
      <c r="R642" s="215">
        <f>Q642*H642</f>
        <v>6.3000000000000003E-4</v>
      </c>
      <c r="S642" s="215">
        <v>0</v>
      </c>
      <c r="T642" s="216">
        <f>S642*H642</f>
        <v>0</v>
      </c>
      <c r="U642" s="36"/>
      <c r="V642" s="36"/>
      <c r="W642" s="36"/>
      <c r="X642" s="36"/>
      <c r="Y642" s="36"/>
      <c r="Z642" s="36"/>
      <c r="AA642" s="36"/>
      <c r="AB642" s="36"/>
      <c r="AC642" s="36"/>
      <c r="AD642" s="36"/>
      <c r="AE642" s="36"/>
      <c r="AR642" s="217" t="s">
        <v>360</v>
      </c>
      <c r="AT642" s="217" t="s">
        <v>159</v>
      </c>
      <c r="AU642" s="217" t="s">
        <v>92</v>
      </c>
      <c r="AY642" s="18" t="s">
        <v>156</v>
      </c>
      <c r="BE642" s="112">
        <f>IF(N642="základní",J642,0)</f>
        <v>0</v>
      </c>
      <c r="BF642" s="112">
        <f>IF(N642="snížená",J642,0)</f>
        <v>0</v>
      </c>
      <c r="BG642" s="112">
        <f>IF(N642="zákl. přenesená",J642,0)</f>
        <v>0</v>
      </c>
      <c r="BH642" s="112">
        <f>IF(N642="sníž. přenesená",J642,0)</f>
        <v>0</v>
      </c>
      <c r="BI642" s="112">
        <f>IF(N642="nulová",J642,0)</f>
        <v>0</v>
      </c>
      <c r="BJ642" s="18" t="s">
        <v>21</v>
      </c>
      <c r="BK642" s="112">
        <f>ROUND(I642*H642,2)</f>
        <v>0</v>
      </c>
      <c r="BL642" s="18" t="s">
        <v>360</v>
      </c>
      <c r="BM642" s="217" t="s">
        <v>851</v>
      </c>
    </row>
    <row r="643" spans="1:65" s="2" customFormat="1" ht="19.5">
      <c r="A643" s="36"/>
      <c r="B643" s="37"/>
      <c r="C643" s="38"/>
      <c r="D643" s="218" t="s">
        <v>166</v>
      </c>
      <c r="E643" s="38"/>
      <c r="F643" s="219" t="s">
        <v>852</v>
      </c>
      <c r="G643" s="38"/>
      <c r="H643" s="38"/>
      <c r="I643" s="176"/>
      <c r="J643" s="38"/>
      <c r="K643" s="38"/>
      <c r="L643" s="39"/>
      <c r="M643" s="220"/>
      <c r="N643" s="221"/>
      <c r="O643" s="73"/>
      <c r="P643" s="73"/>
      <c r="Q643" s="73"/>
      <c r="R643" s="73"/>
      <c r="S643" s="73"/>
      <c r="T643" s="74"/>
      <c r="U643" s="36"/>
      <c r="V643" s="36"/>
      <c r="W643" s="36"/>
      <c r="X643" s="36"/>
      <c r="Y643" s="36"/>
      <c r="Z643" s="36"/>
      <c r="AA643" s="36"/>
      <c r="AB643" s="36"/>
      <c r="AC643" s="36"/>
      <c r="AD643" s="36"/>
      <c r="AE643" s="36"/>
      <c r="AT643" s="18" t="s">
        <v>166</v>
      </c>
      <c r="AU643" s="18" t="s">
        <v>92</v>
      </c>
    </row>
    <row r="644" spans="1:65" s="2" customFormat="1" ht="11.25">
      <c r="A644" s="36"/>
      <c r="B644" s="37"/>
      <c r="C644" s="38"/>
      <c r="D644" s="222" t="s">
        <v>168</v>
      </c>
      <c r="E644" s="38"/>
      <c r="F644" s="223" t="s">
        <v>853</v>
      </c>
      <c r="G644" s="38"/>
      <c r="H644" s="38"/>
      <c r="I644" s="176"/>
      <c r="J644" s="38"/>
      <c r="K644" s="38"/>
      <c r="L644" s="39"/>
      <c r="M644" s="220"/>
      <c r="N644" s="221"/>
      <c r="O644" s="73"/>
      <c r="P644" s="73"/>
      <c r="Q644" s="73"/>
      <c r="R644" s="73"/>
      <c r="S644" s="73"/>
      <c r="T644" s="74"/>
      <c r="U644" s="36"/>
      <c r="V644" s="36"/>
      <c r="W644" s="36"/>
      <c r="X644" s="36"/>
      <c r="Y644" s="36"/>
      <c r="Z644" s="36"/>
      <c r="AA644" s="36"/>
      <c r="AB644" s="36"/>
      <c r="AC644" s="36"/>
      <c r="AD644" s="36"/>
      <c r="AE644" s="36"/>
      <c r="AT644" s="18" t="s">
        <v>168</v>
      </c>
      <c r="AU644" s="18" t="s">
        <v>92</v>
      </c>
    </row>
    <row r="645" spans="1:65" s="2" customFormat="1" ht="24.2" customHeight="1">
      <c r="A645" s="36"/>
      <c r="B645" s="37"/>
      <c r="C645" s="206" t="s">
        <v>854</v>
      </c>
      <c r="D645" s="206" t="s">
        <v>159</v>
      </c>
      <c r="E645" s="207" t="s">
        <v>855</v>
      </c>
      <c r="F645" s="208" t="s">
        <v>856</v>
      </c>
      <c r="G645" s="209" t="s">
        <v>162</v>
      </c>
      <c r="H645" s="210">
        <v>10</v>
      </c>
      <c r="I645" s="211"/>
      <c r="J645" s="212">
        <f>ROUND(I645*H645,2)</f>
        <v>0</v>
      </c>
      <c r="K645" s="208" t="s">
        <v>163</v>
      </c>
      <c r="L645" s="39"/>
      <c r="M645" s="213" t="s">
        <v>1</v>
      </c>
      <c r="N645" s="214" t="s">
        <v>48</v>
      </c>
      <c r="O645" s="73"/>
      <c r="P645" s="215">
        <f>O645*H645</f>
        <v>0</v>
      </c>
      <c r="Q645" s="215">
        <v>0</v>
      </c>
      <c r="R645" s="215">
        <f>Q645*H645</f>
        <v>0</v>
      </c>
      <c r="S645" s="215">
        <v>0</v>
      </c>
      <c r="T645" s="216">
        <f>S645*H645</f>
        <v>0</v>
      </c>
      <c r="U645" s="36"/>
      <c r="V645" s="36"/>
      <c r="W645" s="36"/>
      <c r="X645" s="36"/>
      <c r="Y645" s="36"/>
      <c r="Z645" s="36"/>
      <c r="AA645" s="36"/>
      <c r="AB645" s="36"/>
      <c r="AC645" s="36"/>
      <c r="AD645" s="36"/>
      <c r="AE645" s="36"/>
      <c r="AR645" s="217" t="s">
        <v>360</v>
      </c>
      <c r="AT645" s="217" t="s">
        <v>159</v>
      </c>
      <c r="AU645" s="217" t="s">
        <v>92</v>
      </c>
      <c r="AY645" s="18" t="s">
        <v>156</v>
      </c>
      <c r="BE645" s="112">
        <f>IF(N645="základní",J645,0)</f>
        <v>0</v>
      </c>
      <c r="BF645" s="112">
        <f>IF(N645="snížená",J645,0)</f>
        <v>0</v>
      </c>
      <c r="BG645" s="112">
        <f>IF(N645="zákl. přenesená",J645,0)</f>
        <v>0</v>
      </c>
      <c r="BH645" s="112">
        <f>IF(N645="sníž. přenesená",J645,0)</f>
        <v>0</v>
      </c>
      <c r="BI645" s="112">
        <f>IF(N645="nulová",J645,0)</f>
        <v>0</v>
      </c>
      <c r="BJ645" s="18" t="s">
        <v>21</v>
      </c>
      <c r="BK645" s="112">
        <f>ROUND(I645*H645,2)</f>
        <v>0</v>
      </c>
      <c r="BL645" s="18" t="s">
        <v>360</v>
      </c>
      <c r="BM645" s="217" t="s">
        <v>857</v>
      </c>
    </row>
    <row r="646" spans="1:65" s="2" customFormat="1" ht="19.5">
      <c r="A646" s="36"/>
      <c r="B646" s="37"/>
      <c r="C646" s="38"/>
      <c r="D646" s="218" t="s">
        <v>166</v>
      </c>
      <c r="E646" s="38"/>
      <c r="F646" s="219" t="s">
        <v>858</v>
      </c>
      <c r="G646" s="38"/>
      <c r="H646" s="38"/>
      <c r="I646" s="176"/>
      <c r="J646" s="38"/>
      <c r="K646" s="38"/>
      <c r="L646" s="39"/>
      <c r="M646" s="220"/>
      <c r="N646" s="221"/>
      <c r="O646" s="73"/>
      <c r="P646" s="73"/>
      <c r="Q646" s="73"/>
      <c r="R646" s="73"/>
      <c r="S646" s="73"/>
      <c r="T646" s="74"/>
      <c r="U646" s="36"/>
      <c r="V646" s="36"/>
      <c r="W646" s="36"/>
      <c r="X646" s="36"/>
      <c r="Y646" s="36"/>
      <c r="Z646" s="36"/>
      <c r="AA646" s="36"/>
      <c r="AB646" s="36"/>
      <c r="AC646" s="36"/>
      <c r="AD646" s="36"/>
      <c r="AE646" s="36"/>
      <c r="AT646" s="18" t="s">
        <v>166</v>
      </c>
      <c r="AU646" s="18" t="s">
        <v>92</v>
      </c>
    </row>
    <row r="647" spans="1:65" s="2" customFormat="1" ht="11.25">
      <c r="A647" s="36"/>
      <c r="B647" s="37"/>
      <c r="C647" s="38"/>
      <c r="D647" s="222" t="s">
        <v>168</v>
      </c>
      <c r="E647" s="38"/>
      <c r="F647" s="223" t="s">
        <v>859</v>
      </c>
      <c r="G647" s="38"/>
      <c r="H647" s="38"/>
      <c r="I647" s="176"/>
      <c r="J647" s="38"/>
      <c r="K647" s="38"/>
      <c r="L647" s="39"/>
      <c r="M647" s="220"/>
      <c r="N647" s="221"/>
      <c r="O647" s="73"/>
      <c r="P647" s="73"/>
      <c r="Q647" s="73"/>
      <c r="R647" s="73"/>
      <c r="S647" s="73"/>
      <c r="T647" s="74"/>
      <c r="U647" s="36"/>
      <c r="V647" s="36"/>
      <c r="W647" s="36"/>
      <c r="X647" s="36"/>
      <c r="Y647" s="36"/>
      <c r="Z647" s="36"/>
      <c r="AA647" s="36"/>
      <c r="AB647" s="36"/>
      <c r="AC647" s="36"/>
      <c r="AD647" s="36"/>
      <c r="AE647" s="36"/>
      <c r="AT647" s="18" t="s">
        <v>168</v>
      </c>
      <c r="AU647" s="18" t="s">
        <v>92</v>
      </c>
    </row>
    <row r="648" spans="1:65" s="2" customFormat="1" ht="24.2" customHeight="1">
      <c r="A648" s="36"/>
      <c r="B648" s="37"/>
      <c r="C648" s="206" t="s">
        <v>860</v>
      </c>
      <c r="D648" s="206" t="s">
        <v>159</v>
      </c>
      <c r="E648" s="207" t="s">
        <v>861</v>
      </c>
      <c r="F648" s="208" t="s">
        <v>862</v>
      </c>
      <c r="G648" s="209" t="s">
        <v>162</v>
      </c>
      <c r="H648" s="210">
        <v>10</v>
      </c>
      <c r="I648" s="211"/>
      <c r="J648" s="212">
        <f>ROUND(I648*H648,2)</f>
        <v>0</v>
      </c>
      <c r="K648" s="208" t="s">
        <v>163</v>
      </c>
      <c r="L648" s="39"/>
      <c r="M648" s="213" t="s">
        <v>1</v>
      </c>
      <c r="N648" s="214" t="s">
        <v>48</v>
      </c>
      <c r="O648" s="73"/>
      <c r="P648" s="215">
        <f>O648*H648</f>
        <v>0</v>
      </c>
      <c r="Q648" s="215">
        <v>0</v>
      </c>
      <c r="R648" s="215">
        <f>Q648*H648</f>
        <v>0</v>
      </c>
      <c r="S648" s="215">
        <v>0</v>
      </c>
      <c r="T648" s="216">
        <f>S648*H648</f>
        <v>0</v>
      </c>
      <c r="U648" s="36"/>
      <c r="V648" s="36"/>
      <c r="W648" s="36"/>
      <c r="X648" s="36"/>
      <c r="Y648" s="36"/>
      <c r="Z648" s="36"/>
      <c r="AA648" s="36"/>
      <c r="AB648" s="36"/>
      <c r="AC648" s="36"/>
      <c r="AD648" s="36"/>
      <c r="AE648" s="36"/>
      <c r="AR648" s="217" t="s">
        <v>360</v>
      </c>
      <c r="AT648" s="217" t="s">
        <v>159</v>
      </c>
      <c r="AU648" s="217" t="s">
        <v>92</v>
      </c>
      <c r="AY648" s="18" t="s">
        <v>156</v>
      </c>
      <c r="BE648" s="112">
        <f>IF(N648="základní",J648,0)</f>
        <v>0</v>
      </c>
      <c r="BF648" s="112">
        <f>IF(N648="snížená",J648,0)</f>
        <v>0</v>
      </c>
      <c r="BG648" s="112">
        <f>IF(N648="zákl. přenesená",J648,0)</f>
        <v>0</v>
      </c>
      <c r="BH648" s="112">
        <f>IF(N648="sníž. přenesená",J648,0)</f>
        <v>0</v>
      </c>
      <c r="BI648" s="112">
        <f>IF(N648="nulová",J648,0)</f>
        <v>0</v>
      </c>
      <c r="BJ648" s="18" t="s">
        <v>21</v>
      </c>
      <c r="BK648" s="112">
        <f>ROUND(I648*H648,2)</f>
        <v>0</v>
      </c>
      <c r="BL648" s="18" t="s">
        <v>360</v>
      </c>
      <c r="BM648" s="217" t="s">
        <v>863</v>
      </c>
    </row>
    <row r="649" spans="1:65" s="2" customFormat="1" ht="19.5">
      <c r="A649" s="36"/>
      <c r="B649" s="37"/>
      <c r="C649" s="38"/>
      <c r="D649" s="218" t="s">
        <v>166</v>
      </c>
      <c r="E649" s="38"/>
      <c r="F649" s="219" t="s">
        <v>864</v>
      </c>
      <c r="G649" s="38"/>
      <c r="H649" s="38"/>
      <c r="I649" s="176"/>
      <c r="J649" s="38"/>
      <c r="K649" s="38"/>
      <c r="L649" s="39"/>
      <c r="M649" s="220"/>
      <c r="N649" s="221"/>
      <c r="O649" s="73"/>
      <c r="P649" s="73"/>
      <c r="Q649" s="73"/>
      <c r="R649" s="73"/>
      <c r="S649" s="73"/>
      <c r="T649" s="74"/>
      <c r="U649" s="36"/>
      <c r="V649" s="36"/>
      <c r="W649" s="36"/>
      <c r="X649" s="36"/>
      <c r="Y649" s="36"/>
      <c r="Z649" s="36"/>
      <c r="AA649" s="36"/>
      <c r="AB649" s="36"/>
      <c r="AC649" s="36"/>
      <c r="AD649" s="36"/>
      <c r="AE649" s="36"/>
      <c r="AT649" s="18" t="s">
        <v>166</v>
      </c>
      <c r="AU649" s="18" t="s">
        <v>92</v>
      </c>
    </row>
    <row r="650" spans="1:65" s="2" customFormat="1" ht="11.25">
      <c r="A650" s="36"/>
      <c r="B650" s="37"/>
      <c r="C650" s="38"/>
      <c r="D650" s="222" t="s">
        <v>168</v>
      </c>
      <c r="E650" s="38"/>
      <c r="F650" s="223" t="s">
        <v>865</v>
      </c>
      <c r="G650" s="38"/>
      <c r="H650" s="38"/>
      <c r="I650" s="176"/>
      <c r="J650" s="38"/>
      <c r="K650" s="38"/>
      <c r="L650" s="39"/>
      <c r="M650" s="220"/>
      <c r="N650" s="221"/>
      <c r="O650" s="73"/>
      <c r="P650" s="73"/>
      <c r="Q650" s="73"/>
      <c r="R650" s="73"/>
      <c r="S650" s="73"/>
      <c r="T650" s="74"/>
      <c r="U650" s="36"/>
      <c r="V650" s="36"/>
      <c r="W650" s="36"/>
      <c r="X650" s="36"/>
      <c r="Y650" s="36"/>
      <c r="Z650" s="36"/>
      <c r="AA650" s="36"/>
      <c r="AB650" s="36"/>
      <c r="AC650" s="36"/>
      <c r="AD650" s="36"/>
      <c r="AE650" s="36"/>
      <c r="AT650" s="18" t="s">
        <v>168</v>
      </c>
      <c r="AU650" s="18" t="s">
        <v>92</v>
      </c>
    </row>
    <row r="651" spans="1:65" s="2" customFormat="1" ht="24.2" customHeight="1">
      <c r="A651" s="36"/>
      <c r="B651" s="37"/>
      <c r="C651" s="206" t="s">
        <v>866</v>
      </c>
      <c r="D651" s="206" t="s">
        <v>159</v>
      </c>
      <c r="E651" s="207" t="s">
        <v>867</v>
      </c>
      <c r="F651" s="208" t="s">
        <v>868</v>
      </c>
      <c r="G651" s="209" t="s">
        <v>162</v>
      </c>
      <c r="H651" s="210">
        <v>19</v>
      </c>
      <c r="I651" s="211"/>
      <c r="J651" s="212">
        <f>ROUND(I651*H651,2)</f>
        <v>0</v>
      </c>
      <c r="K651" s="208" t="s">
        <v>163</v>
      </c>
      <c r="L651" s="39"/>
      <c r="M651" s="213" t="s">
        <v>1</v>
      </c>
      <c r="N651" s="214" t="s">
        <v>48</v>
      </c>
      <c r="O651" s="73"/>
      <c r="P651" s="215">
        <f>O651*H651</f>
        <v>0</v>
      </c>
      <c r="Q651" s="215">
        <v>0</v>
      </c>
      <c r="R651" s="215">
        <f>Q651*H651</f>
        <v>0</v>
      </c>
      <c r="S651" s="215">
        <v>0</v>
      </c>
      <c r="T651" s="216">
        <f>S651*H651</f>
        <v>0</v>
      </c>
      <c r="U651" s="36"/>
      <c r="V651" s="36"/>
      <c r="W651" s="36"/>
      <c r="X651" s="36"/>
      <c r="Y651" s="36"/>
      <c r="Z651" s="36"/>
      <c r="AA651" s="36"/>
      <c r="AB651" s="36"/>
      <c r="AC651" s="36"/>
      <c r="AD651" s="36"/>
      <c r="AE651" s="36"/>
      <c r="AR651" s="217" t="s">
        <v>360</v>
      </c>
      <c r="AT651" s="217" t="s">
        <v>159</v>
      </c>
      <c r="AU651" s="217" t="s">
        <v>92</v>
      </c>
      <c r="AY651" s="18" t="s">
        <v>156</v>
      </c>
      <c r="BE651" s="112">
        <f>IF(N651="základní",J651,0)</f>
        <v>0</v>
      </c>
      <c r="BF651" s="112">
        <f>IF(N651="snížená",J651,0)</f>
        <v>0</v>
      </c>
      <c r="BG651" s="112">
        <f>IF(N651="zákl. přenesená",J651,0)</f>
        <v>0</v>
      </c>
      <c r="BH651" s="112">
        <f>IF(N651="sníž. přenesená",J651,0)</f>
        <v>0</v>
      </c>
      <c r="BI651" s="112">
        <f>IF(N651="nulová",J651,0)</f>
        <v>0</v>
      </c>
      <c r="BJ651" s="18" t="s">
        <v>21</v>
      </c>
      <c r="BK651" s="112">
        <f>ROUND(I651*H651,2)</f>
        <v>0</v>
      </c>
      <c r="BL651" s="18" t="s">
        <v>360</v>
      </c>
      <c r="BM651" s="217" t="s">
        <v>869</v>
      </c>
    </row>
    <row r="652" spans="1:65" s="2" customFormat="1" ht="11.25">
      <c r="A652" s="36"/>
      <c r="B652" s="37"/>
      <c r="C652" s="38"/>
      <c r="D652" s="218" t="s">
        <v>166</v>
      </c>
      <c r="E652" s="38"/>
      <c r="F652" s="219" t="s">
        <v>870</v>
      </c>
      <c r="G652" s="38"/>
      <c r="H652" s="38"/>
      <c r="I652" s="176"/>
      <c r="J652" s="38"/>
      <c r="K652" s="38"/>
      <c r="L652" s="39"/>
      <c r="M652" s="220"/>
      <c r="N652" s="221"/>
      <c r="O652" s="73"/>
      <c r="P652" s="73"/>
      <c r="Q652" s="73"/>
      <c r="R652" s="73"/>
      <c r="S652" s="73"/>
      <c r="T652" s="74"/>
      <c r="U652" s="36"/>
      <c r="V652" s="36"/>
      <c r="W652" s="36"/>
      <c r="X652" s="36"/>
      <c r="Y652" s="36"/>
      <c r="Z652" s="36"/>
      <c r="AA652" s="36"/>
      <c r="AB652" s="36"/>
      <c r="AC652" s="36"/>
      <c r="AD652" s="36"/>
      <c r="AE652" s="36"/>
      <c r="AT652" s="18" t="s">
        <v>166</v>
      </c>
      <c r="AU652" s="18" t="s">
        <v>92</v>
      </c>
    </row>
    <row r="653" spans="1:65" s="2" customFormat="1" ht="11.25">
      <c r="A653" s="36"/>
      <c r="B653" s="37"/>
      <c r="C653" s="38"/>
      <c r="D653" s="222" t="s">
        <v>168</v>
      </c>
      <c r="E653" s="38"/>
      <c r="F653" s="223" t="s">
        <v>871</v>
      </c>
      <c r="G653" s="38"/>
      <c r="H653" s="38"/>
      <c r="I653" s="176"/>
      <c r="J653" s="38"/>
      <c r="K653" s="38"/>
      <c r="L653" s="39"/>
      <c r="M653" s="220"/>
      <c r="N653" s="221"/>
      <c r="O653" s="73"/>
      <c r="P653" s="73"/>
      <c r="Q653" s="73"/>
      <c r="R653" s="73"/>
      <c r="S653" s="73"/>
      <c r="T653" s="74"/>
      <c r="U653" s="36"/>
      <c r="V653" s="36"/>
      <c r="W653" s="36"/>
      <c r="X653" s="36"/>
      <c r="Y653" s="36"/>
      <c r="Z653" s="36"/>
      <c r="AA653" s="36"/>
      <c r="AB653" s="36"/>
      <c r="AC653" s="36"/>
      <c r="AD653" s="36"/>
      <c r="AE653" s="36"/>
      <c r="AT653" s="18" t="s">
        <v>168</v>
      </c>
      <c r="AU653" s="18" t="s">
        <v>92</v>
      </c>
    </row>
    <row r="654" spans="1:65" s="14" customFormat="1" ht="11.25">
      <c r="B654" s="234"/>
      <c r="C654" s="235"/>
      <c r="D654" s="218" t="s">
        <v>176</v>
      </c>
      <c r="E654" s="236" t="s">
        <v>1</v>
      </c>
      <c r="F654" s="237" t="s">
        <v>872</v>
      </c>
      <c r="G654" s="235"/>
      <c r="H654" s="238">
        <v>19</v>
      </c>
      <c r="I654" s="239"/>
      <c r="J654" s="235"/>
      <c r="K654" s="235"/>
      <c r="L654" s="240"/>
      <c r="M654" s="241"/>
      <c r="N654" s="242"/>
      <c r="O654" s="242"/>
      <c r="P654" s="242"/>
      <c r="Q654" s="242"/>
      <c r="R654" s="242"/>
      <c r="S654" s="242"/>
      <c r="T654" s="243"/>
      <c r="AT654" s="244" t="s">
        <v>176</v>
      </c>
      <c r="AU654" s="244" t="s">
        <v>92</v>
      </c>
      <c r="AV654" s="14" t="s">
        <v>92</v>
      </c>
      <c r="AW654" s="14" t="s">
        <v>37</v>
      </c>
      <c r="AX654" s="14" t="s">
        <v>21</v>
      </c>
      <c r="AY654" s="244" t="s">
        <v>156</v>
      </c>
    </row>
    <row r="655" spans="1:65" s="2" customFormat="1" ht="21.75" customHeight="1">
      <c r="A655" s="36"/>
      <c r="B655" s="37"/>
      <c r="C655" s="206" t="s">
        <v>873</v>
      </c>
      <c r="D655" s="206" t="s">
        <v>159</v>
      </c>
      <c r="E655" s="207" t="s">
        <v>874</v>
      </c>
      <c r="F655" s="208" t="s">
        <v>875</v>
      </c>
      <c r="G655" s="209" t="s">
        <v>162</v>
      </c>
      <c r="H655" s="210">
        <v>19</v>
      </c>
      <c r="I655" s="211"/>
      <c r="J655" s="212">
        <f>ROUND(I655*H655,2)</f>
        <v>0</v>
      </c>
      <c r="K655" s="208" t="s">
        <v>163</v>
      </c>
      <c r="L655" s="39"/>
      <c r="M655" s="213" t="s">
        <v>1</v>
      </c>
      <c r="N655" s="214" t="s">
        <v>48</v>
      </c>
      <c r="O655" s="73"/>
      <c r="P655" s="215">
        <f>O655*H655</f>
        <v>0</v>
      </c>
      <c r="Q655" s="215">
        <v>0</v>
      </c>
      <c r="R655" s="215">
        <f>Q655*H655</f>
        <v>0</v>
      </c>
      <c r="S655" s="215">
        <v>0</v>
      </c>
      <c r="T655" s="216">
        <f>S655*H655</f>
        <v>0</v>
      </c>
      <c r="U655" s="36"/>
      <c r="V655" s="36"/>
      <c r="W655" s="36"/>
      <c r="X655" s="36"/>
      <c r="Y655" s="36"/>
      <c r="Z655" s="36"/>
      <c r="AA655" s="36"/>
      <c r="AB655" s="36"/>
      <c r="AC655" s="36"/>
      <c r="AD655" s="36"/>
      <c r="AE655" s="36"/>
      <c r="AR655" s="217" t="s">
        <v>360</v>
      </c>
      <c r="AT655" s="217" t="s">
        <v>159</v>
      </c>
      <c r="AU655" s="217" t="s">
        <v>92</v>
      </c>
      <c r="AY655" s="18" t="s">
        <v>156</v>
      </c>
      <c r="BE655" s="112">
        <f>IF(N655="základní",J655,0)</f>
        <v>0</v>
      </c>
      <c r="BF655" s="112">
        <f>IF(N655="snížená",J655,0)</f>
        <v>0</v>
      </c>
      <c r="BG655" s="112">
        <f>IF(N655="zákl. přenesená",J655,0)</f>
        <v>0</v>
      </c>
      <c r="BH655" s="112">
        <f>IF(N655="sníž. přenesená",J655,0)</f>
        <v>0</v>
      </c>
      <c r="BI655" s="112">
        <f>IF(N655="nulová",J655,0)</f>
        <v>0</v>
      </c>
      <c r="BJ655" s="18" t="s">
        <v>21</v>
      </c>
      <c r="BK655" s="112">
        <f>ROUND(I655*H655,2)</f>
        <v>0</v>
      </c>
      <c r="BL655" s="18" t="s">
        <v>360</v>
      </c>
      <c r="BM655" s="217" t="s">
        <v>876</v>
      </c>
    </row>
    <row r="656" spans="1:65" s="2" customFormat="1" ht="11.25">
      <c r="A656" s="36"/>
      <c r="B656" s="37"/>
      <c r="C656" s="38"/>
      <c r="D656" s="218" t="s">
        <v>166</v>
      </c>
      <c r="E656" s="38"/>
      <c r="F656" s="219" t="s">
        <v>877</v>
      </c>
      <c r="G656" s="38"/>
      <c r="H656" s="38"/>
      <c r="I656" s="176"/>
      <c r="J656" s="38"/>
      <c r="K656" s="38"/>
      <c r="L656" s="39"/>
      <c r="M656" s="220"/>
      <c r="N656" s="221"/>
      <c r="O656" s="73"/>
      <c r="P656" s="73"/>
      <c r="Q656" s="73"/>
      <c r="R656" s="73"/>
      <c r="S656" s="73"/>
      <c r="T656" s="74"/>
      <c r="U656" s="36"/>
      <c r="V656" s="36"/>
      <c r="W656" s="36"/>
      <c r="X656" s="36"/>
      <c r="Y656" s="36"/>
      <c r="Z656" s="36"/>
      <c r="AA656" s="36"/>
      <c r="AB656" s="36"/>
      <c r="AC656" s="36"/>
      <c r="AD656" s="36"/>
      <c r="AE656" s="36"/>
      <c r="AT656" s="18" t="s">
        <v>166</v>
      </c>
      <c r="AU656" s="18" t="s">
        <v>92</v>
      </c>
    </row>
    <row r="657" spans="1:65" s="2" customFormat="1" ht="11.25">
      <c r="A657" s="36"/>
      <c r="B657" s="37"/>
      <c r="C657" s="38"/>
      <c r="D657" s="222" t="s">
        <v>168</v>
      </c>
      <c r="E657" s="38"/>
      <c r="F657" s="223" t="s">
        <v>878</v>
      </c>
      <c r="G657" s="38"/>
      <c r="H657" s="38"/>
      <c r="I657" s="176"/>
      <c r="J657" s="38"/>
      <c r="K657" s="38"/>
      <c r="L657" s="39"/>
      <c r="M657" s="220"/>
      <c r="N657" s="221"/>
      <c r="O657" s="73"/>
      <c r="P657" s="73"/>
      <c r="Q657" s="73"/>
      <c r="R657" s="73"/>
      <c r="S657" s="73"/>
      <c r="T657" s="74"/>
      <c r="U657" s="36"/>
      <c r="V657" s="36"/>
      <c r="W657" s="36"/>
      <c r="X657" s="36"/>
      <c r="Y657" s="36"/>
      <c r="Z657" s="36"/>
      <c r="AA657" s="36"/>
      <c r="AB657" s="36"/>
      <c r="AC657" s="36"/>
      <c r="AD657" s="36"/>
      <c r="AE657" s="36"/>
      <c r="AT657" s="18" t="s">
        <v>168</v>
      </c>
      <c r="AU657" s="18" t="s">
        <v>92</v>
      </c>
    </row>
    <row r="658" spans="1:65" s="2" customFormat="1" ht="21.75" customHeight="1">
      <c r="A658" s="36"/>
      <c r="B658" s="37"/>
      <c r="C658" s="206" t="s">
        <v>879</v>
      </c>
      <c r="D658" s="206" t="s">
        <v>159</v>
      </c>
      <c r="E658" s="207" t="s">
        <v>880</v>
      </c>
      <c r="F658" s="208" t="s">
        <v>881</v>
      </c>
      <c r="G658" s="209" t="s">
        <v>162</v>
      </c>
      <c r="H658" s="210">
        <v>19</v>
      </c>
      <c r="I658" s="211"/>
      <c r="J658" s="212">
        <f>ROUND(I658*H658,2)</f>
        <v>0</v>
      </c>
      <c r="K658" s="208" t="s">
        <v>163</v>
      </c>
      <c r="L658" s="39"/>
      <c r="M658" s="213" t="s">
        <v>1</v>
      </c>
      <c r="N658" s="214" t="s">
        <v>48</v>
      </c>
      <c r="O658" s="73"/>
      <c r="P658" s="215">
        <f>O658*H658</f>
        <v>0</v>
      </c>
      <c r="Q658" s="215">
        <v>0</v>
      </c>
      <c r="R658" s="215">
        <f>Q658*H658</f>
        <v>0</v>
      </c>
      <c r="S658" s="215">
        <v>0</v>
      </c>
      <c r="T658" s="216">
        <f>S658*H658</f>
        <v>0</v>
      </c>
      <c r="U658" s="36"/>
      <c r="V658" s="36"/>
      <c r="W658" s="36"/>
      <c r="X658" s="36"/>
      <c r="Y658" s="36"/>
      <c r="Z658" s="36"/>
      <c r="AA658" s="36"/>
      <c r="AB658" s="36"/>
      <c r="AC658" s="36"/>
      <c r="AD658" s="36"/>
      <c r="AE658" s="36"/>
      <c r="AR658" s="217" t="s">
        <v>360</v>
      </c>
      <c r="AT658" s="217" t="s">
        <v>159</v>
      </c>
      <c r="AU658" s="217" t="s">
        <v>92</v>
      </c>
      <c r="AY658" s="18" t="s">
        <v>156</v>
      </c>
      <c r="BE658" s="112">
        <f>IF(N658="základní",J658,0)</f>
        <v>0</v>
      </c>
      <c r="BF658" s="112">
        <f>IF(N658="snížená",J658,0)</f>
        <v>0</v>
      </c>
      <c r="BG658" s="112">
        <f>IF(N658="zákl. přenesená",J658,0)</f>
        <v>0</v>
      </c>
      <c r="BH658" s="112">
        <f>IF(N658="sníž. přenesená",J658,0)</f>
        <v>0</v>
      </c>
      <c r="BI658" s="112">
        <f>IF(N658="nulová",J658,0)</f>
        <v>0</v>
      </c>
      <c r="BJ658" s="18" t="s">
        <v>21</v>
      </c>
      <c r="BK658" s="112">
        <f>ROUND(I658*H658,2)</f>
        <v>0</v>
      </c>
      <c r="BL658" s="18" t="s">
        <v>360</v>
      </c>
      <c r="BM658" s="217" t="s">
        <v>882</v>
      </c>
    </row>
    <row r="659" spans="1:65" s="2" customFormat="1" ht="11.25">
      <c r="A659" s="36"/>
      <c r="B659" s="37"/>
      <c r="C659" s="38"/>
      <c r="D659" s="218" t="s">
        <v>166</v>
      </c>
      <c r="E659" s="38"/>
      <c r="F659" s="219" t="s">
        <v>883</v>
      </c>
      <c r="G659" s="38"/>
      <c r="H659" s="38"/>
      <c r="I659" s="176"/>
      <c r="J659" s="38"/>
      <c r="K659" s="38"/>
      <c r="L659" s="39"/>
      <c r="M659" s="220"/>
      <c r="N659" s="221"/>
      <c r="O659" s="73"/>
      <c r="P659" s="73"/>
      <c r="Q659" s="73"/>
      <c r="R659" s="73"/>
      <c r="S659" s="73"/>
      <c r="T659" s="74"/>
      <c r="U659" s="36"/>
      <c r="V659" s="36"/>
      <c r="W659" s="36"/>
      <c r="X659" s="36"/>
      <c r="Y659" s="36"/>
      <c r="Z659" s="36"/>
      <c r="AA659" s="36"/>
      <c r="AB659" s="36"/>
      <c r="AC659" s="36"/>
      <c r="AD659" s="36"/>
      <c r="AE659" s="36"/>
      <c r="AT659" s="18" t="s">
        <v>166</v>
      </c>
      <c r="AU659" s="18" t="s">
        <v>92</v>
      </c>
    </row>
    <row r="660" spans="1:65" s="2" customFormat="1" ht="11.25">
      <c r="A660" s="36"/>
      <c r="B660" s="37"/>
      <c r="C660" s="38"/>
      <c r="D660" s="222" t="s">
        <v>168</v>
      </c>
      <c r="E660" s="38"/>
      <c r="F660" s="223" t="s">
        <v>884</v>
      </c>
      <c r="G660" s="38"/>
      <c r="H660" s="38"/>
      <c r="I660" s="176"/>
      <c r="J660" s="38"/>
      <c r="K660" s="38"/>
      <c r="L660" s="39"/>
      <c r="M660" s="220"/>
      <c r="N660" s="221"/>
      <c r="O660" s="73"/>
      <c r="P660" s="73"/>
      <c r="Q660" s="73"/>
      <c r="R660" s="73"/>
      <c r="S660" s="73"/>
      <c r="T660" s="74"/>
      <c r="U660" s="36"/>
      <c r="V660" s="36"/>
      <c r="W660" s="36"/>
      <c r="X660" s="36"/>
      <c r="Y660" s="36"/>
      <c r="Z660" s="36"/>
      <c r="AA660" s="36"/>
      <c r="AB660" s="36"/>
      <c r="AC660" s="36"/>
      <c r="AD660" s="36"/>
      <c r="AE660" s="36"/>
      <c r="AT660" s="18" t="s">
        <v>168</v>
      </c>
      <c r="AU660" s="18" t="s">
        <v>92</v>
      </c>
    </row>
    <row r="661" spans="1:65" s="2" customFormat="1" ht="16.5" customHeight="1">
      <c r="A661" s="36"/>
      <c r="B661" s="37"/>
      <c r="C661" s="206" t="s">
        <v>885</v>
      </c>
      <c r="D661" s="206" t="s">
        <v>159</v>
      </c>
      <c r="E661" s="207" t="s">
        <v>886</v>
      </c>
      <c r="F661" s="208" t="s">
        <v>887</v>
      </c>
      <c r="G661" s="209" t="s">
        <v>162</v>
      </c>
      <c r="H661" s="210">
        <v>19</v>
      </c>
      <c r="I661" s="211"/>
      <c r="J661" s="212">
        <f>ROUND(I661*H661,2)</f>
        <v>0</v>
      </c>
      <c r="K661" s="208" t="s">
        <v>163</v>
      </c>
      <c r="L661" s="39"/>
      <c r="M661" s="213" t="s">
        <v>1</v>
      </c>
      <c r="N661" s="214" t="s">
        <v>48</v>
      </c>
      <c r="O661" s="73"/>
      <c r="P661" s="215">
        <f>O661*H661</f>
        <v>0</v>
      </c>
      <c r="Q661" s="215">
        <v>0</v>
      </c>
      <c r="R661" s="215">
        <f>Q661*H661</f>
        <v>0</v>
      </c>
      <c r="S661" s="215">
        <v>0</v>
      </c>
      <c r="T661" s="216">
        <f>S661*H661</f>
        <v>0</v>
      </c>
      <c r="U661" s="36"/>
      <c r="V661" s="36"/>
      <c r="W661" s="36"/>
      <c r="X661" s="36"/>
      <c r="Y661" s="36"/>
      <c r="Z661" s="36"/>
      <c r="AA661" s="36"/>
      <c r="AB661" s="36"/>
      <c r="AC661" s="36"/>
      <c r="AD661" s="36"/>
      <c r="AE661" s="36"/>
      <c r="AR661" s="217" t="s">
        <v>360</v>
      </c>
      <c r="AT661" s="217" t="s">
        <v>159</v>
      </c>
      <c r="AU661" s="217" t="s">
        <v>92</v>
      </c>
      <c r="AY661" s="18" t="s">
        <v>156</v>
      </c>
      <c r="BE661" s="112">
        <f>IF(N661="základní",J661,0)</f>
        <v>0</v>
      </c>
      <c r="BF661" s="112">
        <f>IF(N661="snížená",J661,0)</f>
        <v>0</v>
      </c>
      <c r="BG661" s="112">
        <f>IF(N661="zákl. přenesená",J661,0)</f>
        <v>0</v>
      </c>
      <c r="BH661" s="112">
        <f>IF(N661="sníž. přenesená",J661,0)</f>
        <v>0</v>
      </c>
      <c r="BI661" s="112">
        <f>IF(N661="nulová",J661,0)</f>
        <v>0</v>
      </c>
      <c r="BJ661" s="18" t="s">
        <v>21</v>
      </c>
      <c r="BK661" s="112">
        <f>ROUND(I661*H661,2)</f>
        <v>0</v>
      </c>
      <c r="BL661" s="18" t="s">
        <v>360</v>
      </c>
      <c r="BM661" s="217" t="s">
        <v>888</v>
      </c>
    </row>
    <row r="662" spans="1:65" s="2" customFormat="1" ht="11.25">
      <c r="A662" s="36"/>
      <c r="B662" s="37"/>
      <c r="C662" s="38"/>
      <c r="D662" s="218" t="s">
        <v>166</v>
      </c>
      <c r="E662" s="38"/>
      <c r="F662" s="219" t="s">
        <v>889</v>
      </c>
      <c r="G662" s="38"/>
      <c r="H662" s="38"/>
      <c r="I662" s="176"/>
      <c r="J662" s="38"/>
      <c r="K662" s="38"/>
      <c r="L662" s="39"/>
      <c r="M662" s="220"/>
      <c r="N662" s="221"/>
      <c r="O662" s="73"/>
      <c r="P662" s="73"/>
      <c r="Q662" s="73"/>
      <c r="R662" s="73"/>
      <c r="S662" s="73"/>
      <c r="T662" s="74"/>
      <c r="U662" s="36"/>
      <c r="V662" s="36"/>
      <c r="W662" s="36"/>
      <c r="X662" s="36"/>
      <c r="Y662" s="36"/>
      <c r="Z662" s="36"/>
      <c r="AA662" s="36"/>
      <c r="AB662" s="36"/>
      <c r="AC662" s="36"/>
      <c r="AD662" s="36"/>
      <c r="AE662" s="36"/>
      <c r="AT662" s="18" t="s">
        <v>166</v>
      </c>
      <c r="AU662" s="18" t="s">
        <v>92</v>
      </c>
    </row>
    <row r="663" spans="1:65" s="2" customFormat="1" ht="11.25">
      <c r="A663" s="36"/>
      <c r="B663" s="37"/>
      <c r="C663" s="38"/>
      <c r="D663" s="222" t="s">
        <v>168</v>
      </c>
      <c r="E663" s="38"/>
      <c r="F663" s="223" t="s">
        <v>890</v>
      </c>
      <c r="G663" s="38"/>
      <c r="H663" s="38"/>
      <c r="I663" s="176"/>
      <c r="J663" s="38"/>
      <c r="K663" s="38"/>
      <c r="L663" s="39"/>
      <c r="M663" s="220"/>
      <c r="N663" s="221"/>
      <c r="O663" s="73"/>
      <c r="P663" s="73"/>
      <c r="Q663" s="73"/>
      <c r="R663" s="73"/>
      <c r="S663" s="73"/>
      <c r="T663" s="74"/>
      <c r="U663" s="36"/>
      <c r="V663" s="36"/>
      <c r="W663" s="36"/>
      <c r="X663" s="36"/>
      <c r="Y663" s="36"/>
      <c r="Z663" s="36"/>
      <c r="AA663" s="36"/>
      <c r="AB663" s="36"/>
      <c r="AC663" s="36"/>
      <c r="AD663" s="36"/>
      <c r="AE663" s="36"/>
      <c r="AT663" s="18" t="s">
        <v>168</v>
      </c>
      <c r="AU663" s="18" t="s">
        <v>92</v>
      </c>
    </row>
    <row r="664" spans="1:65" s="2" customFormat="1" ht="24.2" customHeight="1">
      <c r="A664" s="36"/>
      <c r="B664" s="37"/>
      <c r="C664" s="206" t="s">
        <v>891</v>
      </c>
      <c r="D664" s="206" t="s">
        <v>159</v>
      </c>
      <c r="E664" s="207" t="s">
        <v>892</v>
      </c>
      <c r="F664" s="208" t="s">
        <v>893</v>
      </c>
      <c r="G664" s="209" t="s">
        <v>308</v>
      </c>
      <c r="H664" s="210">
        <v>7.5</v>
      </c>
      <c r="I664" s="211"/>
      <c r="J664" s="212">
        <f>ROUND(I664*H664,2)</f>
        <v>0</v>
      </c>
      <c r="K664" s="208" t="s">
        <v>163</v>
      </c>
      <c r="L664" s="39"/>
      <c r="M664" s="213" t="s">
        <v>1</v>
      </c>
      <c r="N664" s="214" t="s">
        <v>48</v>
      </c>
      <c r="O664" s="73"/>
      <c r="P664" s="215">
        <f>O664*H664</f>
        <v>0</v>
      </c>
      <c r="Q664" s="215">
        <v>0</v>
      </c>
      <c r="R664" s="215">
        <f>Q664*H664</f>
        <v>0</v>
      </c>
      <c r="S664" s="215">
        <v>0</v>
      </c>
      <c r="T664" s="216">
        <f>S664*H664</f>
        <v>0</v>
      </c>
      <c r="U664" s="36"/>
      <c r="V664" s="36"/>
      <c r="W664" s="36"/>
      <c r="X664" s="36"/>
      <c r="Y664" s="36"/>
      <c r="Z664" s="36"/>
      <c r="AA664" s="36"/>
      <c r="AB664" s="36"/>
      <c r="AC664" s="36"/>
      <c r="AD664" s="36"/>
      <c r="AE664" s="36"/>
      <c r="AR664" s="217" t="s">
        <v>360</v>
      </c>
      <c r="AT664" s="217" t="s">
        <v>159</v>
      </c>
      <c r="AU664" s="217" t="s">
        <v>92</v>
      </c>
      <c r="AY664" s="18" t="s">
        <v>156</v>
      </c>
      <c r="BE664" s="112">
        <f>IF(N664="základní",J664,0)</f>
        <v>0</v>
      </c>
      <c r="BF664" s="112">
        <f>IF(N664="snížená",J664,0)</f>
        <v>0</v>
      </c>
      <c r="BG664" s="112">
        <f>IF(N664="zákl. přenesená",J664,0)</f>
        <v>0</v>
      </c>
      <c r="BH664" s="112">
        <f>IF(N664="sníž. přenesená",J664,0)</f>
        <v>0</v>
      </c>
      <c r="BI664" s="112">
        <f>IF(N664="nulová",J664,0)</f>
        <v>0</v>
      </c>
      <c r="BJ664" s="18" t="s">
        <v>21</v>
      </c>
      <c r="BK664" s="112">
        <f>ROUND(I664*H664,2)</f>
        <v>0</v>
      </c>
      <c r="BL664" s="18" t="s">
        <v>360</v>
      </c>
      <c r="BM664" s="217" t="s">
        <v>894</v>
      </c>
    </row>
    <row r="665" spans="1:65" s="2" customFormat="1" ht="11.25">
      <c r="A665" s="36"/>
      <c r="B665" s="37"/>
      <c r="C665" s="38"/>
      <c r="D665" s="218" t="s">
        <v>166</v>
      </c>
      <c r="E665" s="38"/>
      <c r="F665" s="219" t="s">
        <v>895</v>
      </c>
      <c r="G665" s="38"/>
      <c r="H665" s="38"/>
      <c r="I665" s="176"/>
      <c r="J665" s="38"/>
      <c r="K665" s="38"/>
      <c r="L665" s="39"/>
      <c r="M665" s="220"/>
      <c r="N665" s="221"/>
      <c r="O665" s="73"/>
      <c r="P665" s="73"/>
      <c r="Q665" s="73"/>
      <c r="R665" s="73"/>
      <c r="S665" s="73"/>
      <c r="T665" s="74"/>
      <c r="U665" s="36"/>
      <c r="V665" s="36"/>
      <c r="W665" s="36"/>
      <c r="X665" s="36"/>
      <c r="Y665" s="36"/>
      <c r="Z665" s="36"/>
      <c r="AA665" s="36"/>
      <c r="AB665" s="36"/>
      <c r="AC665" s="36"/>
      <c r="AD665" s="36"/>
      <c r="AE665" s="36"/>
      <c r="AT665" s="18" t="s">
        <v>166</v>
      </c>
      <c r="AU665" s="18" t="s">
        <v>92</v>
      </c>
    </row>
    <row r="666" spans="1:65" s="2" customFormat="1" ht="11.25">
      <c r="A666" s="36"/>
      <c r="B666" s="37"/>
      <c r="C666" s="38"/>
      <c r="D666" s="222" t="s">
        <v>168</v>
      </c>
      <c r="E666" s="38"/>
      <c r="F666" s="223" t="s">
        <v>896</v>
      </c>
      <c r="G666" s="38"/>
      <c r="H666" s="38"/>
      <c r="I666" s="176"/>
      <c r="J666" s="38"/>
      <c r="K666" s="38"/>
      <c r="L666" s="39"/>
      <c r="M666" s="220"/>
      <c r="N666" s="221"/>
      <c r="O666" s="73"/>
      <c r="P666" s="73"/>
      <c r="Q666" s="73"/>
      <c r="R666" s="73"/>
      <c r="S666" s="73"/>
      <c r="T666" s="74"/>
      <c r="U666" s="36"/>
      <c r="V666" s="36"/>
      <c r="W666" s="36"/>
      <c r="X666" s="36"/>
      <c r="Y666" s="36"/>
      <c r="Z666" s="36"/>
      <c r="AA666" s="36"/>
      <c r="AB666" s="36"/>
      <c r="AC666" s="36"/>
      <c r="AD666" s="36"/>
      <c r="AE666" s="36"/>
      <c r="AT666" s="18" t="s">
        <v>168</v>
      </c>
      <c r="AU666" s="18" t="s">
        <v>92</v>
      </c>
    </row>
    <row r="667" spans="1:65" s="14" customFormat="1" ht="11.25">
      <c r="B667" s="234"/>
      <c r="C667" s="235"/>
      <c r="D667" s="218" t="s">
        <v>176</v>
      </c>
      <c r="E667" s="236" t="s">
        <v>1</v>
      </c>
      <c r="F667" s="237" t="s">
        <v>897</v>
      </c>
      <c r="G667" s="235"/>
      <c r="H667" s="238">
        <v>7.5</v>
      </c>
      <c r="I667" s="239"/>
      <c r="J667" s="235"/>
      <c r="K667" s="235"/>
      <c r="L667" s="240"/>
      <c r="M667" s="241"/>
      <c r="N667" s="242"/>
      <c r="O667" s="242"/>
      <c r="P667" s="242"/>
      <c r="Q667" s="242"/>
      <c r="R667" s="242"/>
      <c r="S667" s="242"/>
      <c r="T667" s="243"/>
      <c r="AT667" s="244" t="s">
        <v>176</v>
      </c>
      <c r="AU667" s="244" t="s">
        <v>92</v>
      </c>
      <c r="AV667" s="14" t="s">
        <v>92</v>
      </c>
      <c r="AW667" s="14" t="s">
        <v>37</v>
      </c>
      <c r="AX667" s="14" t="s">
        <v>21</v>
      </c>
      <c r="AY667" s="244" t="s">
        <v>156</v>
      </c>
    </row>
    <row r="668" spans="1:65" s="2" customFormat="1" ht="24.2" customHeight="1">
      <c r="A668" s="36"/>
      <c r="B668" s="37"/>
      <c r="C668" s="206" t="s">
        <v>898</v>
      </c>
      <c r="D668" s="206" t="s">
        <v>159</v>
      </c>
      <c r="E668" s="207" t="s">
        <v>899</v>
      </c>
      <c r="F668" s="208" t="s">
        <v>900</v>
      </c>
      <c r="G668" s="209" t="s">
        <v>162</v>
      </c>
      <c r="H668" s="210">
        <v>1</v>
      </c>
      <c r="I668" s="211"/>
      <c r="J668" s="212">
        <f>ROUND(I668*H668,2)</f>
        <v>0</v>
      </c>
      <c r="K668" s="208" t="s">
        <v>163</v>
      </c>
      <c r="L668" s="39"/>
      <c r="M668" s="213" t="s">
        <v>1</v>
      </c>
      <c r="N668" s="214" t="s">
        <v>48</v>
      </c>
      <c r="O668" s="73"/>
      <c r="P668" s="215">
        <f>O668*H668</f>
        <v>0</v>
      </c>
      <c r="Q668" s="215">
        <v>0</v>
      </c>
      <c r="R668" s="215">
        <f>Q668*H668</f>
        <v>0</v>
      </c>
      <c r="S668" s="215">
        <v>0.13100000000000001</v>
      </c>
      <c r="T668" s="216">
        <f>S668*H668</f>
        <v>0.13100000000000001</v>
      </c>
      <c r="U668" s="36"/>
      <c r="V668" s="36"/>
      <c r="W668" s="36"/>
      <c r="X668" s="36"/>
      <c r="Y668" s="36"/>
      <c r="Z668" s="36"/>
      <c r="AA668" s="36"/>
      <c r="AB668" s="36"/>
      <c r="AC668" s="36"/>
      <c r="AD668" s="36"/>
      <c r="AE668" s="36"/>
      <c r="AR668" s="217" t="s">
        <v>360</v>
      </c>
      <c r="AT668" s="217" t="s">
        <v>159</v>
      </c>
      <c r="AU668" s="217" t="s">
        <v>92</v>
      </c>
      <c r="AY668" s="18" t="s">
        <v>156</v>
      </c>
      <c r="BE668" s="112">
        <f>IF(N668="základní",J668,0)</f>
        <v>0</v>
      </c>
      <c r="BF668" s="112">
        <f>IF(N668="snížená",J668,0)</f>
        <v>0</v>
      </c>
      <c r="BG668" s="112">
        <f>IF(N668="zákl. přenesená",J668,0)</f>
        <v>0</v>
      </c>
      <c r="BH668" s="112">
        <f>IF(N668="sníž. přenesená",J668,0)</f>
        <v>0</v>
      </c>
      <c r="BI668" s="112">
        <f>IF(N668="nulová",J668,0)</f>
        <v>0</v>
      </c>
      <c r="BJ668" s="18" t="s">
        <v>21</v>
      </c>
      <c r="BK668" s="112">
        <f>ROUND(I668*H668,2)</f>
        <v>0</v>
      </c>
      <c r="BL668" s="18" t="s">
        <v>360</v>
      </c>
      <c r="BM668" s="217" t="s">
        <v>901</v>
      </c>
    </row>
    <row r="669" spans="1:65" s="2" customFormat="1" ht="19.5">
      <c r="A669" s="36"/>
      <c r="B669" s="37"/>
      <c r="C669" s="38"/>
      <c r="D669" s="218" t="s">
        <v>166</v>
      </c>
      <c r="E669" s="38"/>
      <c r="F669" s="219" t="s">
        <v>902</v>
      </c>
      <c r="G669" s="38"/>
      <c r="H669" s="38"/>
      <c r="I669" s="176"/>
      <c r="J669" s="38"/>
      <c r="K669" s="38"/>
      <c r="L669" s="39"/>
      <c r="M669" s="220"/>
      <c r="N669" s="221"/>
      <c r="O669" s="73"/>
      <c r="P669" s="73"/>
      <c r="Q669" s="73"/>
      <c r="R669" s="73"/>
      <c r="S669" s="73"/>
      <c r="T669" s="74"/>
      <c r="U669" s="36"/>
      <c r="V669" s="36"/>
      <c r="W669" s="36"/>
      <c r="X669" s="36"/>
      <c r="Y669" s="36"/>
      <c r="Z669" s="36"/>
      <c r="AA669" s="36"/>
      <c r="AB669" s="36"/>
      <c r="AC669" s="36"/>
      <c r="AD669" s="36"/>
      <c r="AE669" s="36"/>
      <c r="AT669" s="18" t="s">
        <v>166</v>
      </c>
      <c r="AU669" s="18" t="s">
        <v>92</v>
      </c>
    </row>
    <row r="670" spans="1:65" s="2" customFormat="1" ht="11.25">
      <c r="A670" s="36"/>
      <c r="B670" s="37"/>
      <c r="C670" s="38"/>
      <c r="D670" s="222" t="s">
        <v>168</v>
      </c>
      <c r="E670" s="38"/>
      <c r="F670" s="223" t="s">
        <v>903</v>
      </c>
      <c r="G670" s="38"/>
      <c r="H670" s="38"/>
      <c r="I670" s="176"/>
      <c r="J670" s="38"/>
      <c r="K670" s="38"/>
      <c r="L670" s="39"/>
      <c r="M670" s="220"/>
      <c r="N670" s="221"/>
      <c r="O670" s="73"/>
      <c r="P670" s="73"/>
      <c r="Q670" s="73"/>
      <c r="R670" s="73"/>
      <c r="S670" s="73"/>
      <c r="T670" s="74"/>
      <c r="U670" s="36"/>
      <c r="V670" s="36"/>
      <c r="W670" s="36"/>
      <c r="X670" s="36"/>
      <c r="Y670" s="36"/>
      <c r="Z670" s="36"/>
      <c r="AA670" s="36"/>
      <c r="AB670" s="36"/>
      <c r="AC670" s="36"/>
      <c r="AD670" s="36"/>
      <c r="AE670" s="36"/>
      <c r="AT670" s="18" t="s">
        <v>168</v>
      </c>
      <c r="AU670" s="18" t="s">
        <v>92</v>
      </c>
    </row>
    <row r="671" spans="1:65" s="2" customFormat="1" ht="24.2" customHeight="1">
      <c r="A671" s="36"/>
      <c r="B671" s="37"/>
      <c r="C671" s="206" t="s">
        <v>904</v>
      </c>
      <c r="D671" s="206" t="s">
        <v>159</v>
      </c>
      <c r="E671" s="207" t="s">
        <v>905</v>
      </c>
      <c r="F671" s="208" t="s">
        <v>906</v>
      </c>
      <c r="G671" s="209" t="s">
        <v>162</v>
      </c>
      <c r="H671" s="210">
        <v>1</v>
      </c>
      <c r="I671" s="211"/>
      <c r="J671" s="212">
        <f>ROUND(I671*H671,2)</f>
        <v>0</v>
      </c>
      <c r="K671" s="208" t="s">
        <v>163</v>
      </c>
      <c r="L671" s="39"/>
      <c r="M671" s="213" t="s">
        <v>1</v>
      </c>
      <c r="N671" s="214" t="s">
        <v>48</v>
      </c>
      <c r="O671" s="73"/>
      <c r="P671" s="215">
        <f>O671*H671</f>
        <v>0</v>
      </c>
      <c r="Q671" s="215">
        <v>0</v>
      </c>
      <c r="R671" s="215">
        <f>Q671*H671</f>
        <v>0</v>
      </c>
      <c r="S671" s="215">
        <v>0.16600000000000001</v>
      </c>
      <c r="T671" s="216">
        <f>S671*H671</f>
        <v>0.16600000000000001</v>
      </c>
      <c r="U671" s="36"/>
      <c r="V671" s="36"/>
      <c r="W671" s="36"/>
      <c r="X671" s="36"/>
      <c r="Y671" s="36"/>
      <c r="Z671" s="36"/>
      <c r="AA671" s="36"/>
      <c r="AB671" s="36"/>
      <c r="AC671" s="36"/>
      <c r="AD671" s="36"/>
      <c r="AE671" s="36"/>
      <c r="AR671" s="217" t="s">
        <v>360</v>
      </c>
      <c r="AT671" s="217" t="s">
        <v>159</v>
      </c>
      <c r="AU671" s="217" t="s">
        <v>92</v>
      </c>
      <c r="AY671" s="18" t="s">
        <v>156</v>
      </c>
      <c r="BE671" s="112">
        <f>IF(N671="základní",J671,0)</f>
        <v>0</v>
      </c>
      <c r="BF671" s="112">
        <f>IF(N671="snížená",J671,0)</f>
        <v>0</v>
      </c>
      <c r="BG671" s="112">
        <f>IF(N671="zákl. přenesená",J671,0)</f>
        <v>0</v>
      </c>
      <c r="BH671" s="112">
        <f>IF(N671="sníž. přenesená",J671,0)</f>
        <v>0</v>
      </c>
      <c r="BI671" s="112">
        <f>IF(N671="nulová",J671,0)</f>
        <v>0</v>
      </c>
      <c r="BJ671" s="18" t="s">
        <v>21</v>
      </c>
      <c r="BK671" s="112">
        <f>ROUND(I671*H671,2)</f>
        <v>0</v>
      </c>
      <c r="BL671" s="18" t="s">
        <v>360</v>
      </c>
      <c r="BM671" s="217" t="s">
        <v>907</v>
      </c>
    </row>
    <row r="672" spans="1:65" s="2" customFormat="1" ht="19.5">
      <c r="A672" s="36"/>
      <c r="B672" s="37"/>
      <c r="C672" s="38"/>
      <c r="D672" s="218" t="s">
        <v>166</v>
      </c>
      <c r="E672" s="38"/>
      <c r="F672" s="219" t="s">
        <v>908</v>
      </c>
      <c r="G672" s="38"/>
      <c r="H672" s="38"/>
      <c r="I672" s="176"/>
      <c r="J672" s="38"/>
      <c r="K672" s="38"/>
      <c r="L672" s="39"/>
      <c r="M672" s="220"/>
      <c r="N672" s="221"/>
      <c r="O672" s="73"/>
      <c r="P672" s="73"/>
      <c r="Q672" s="73"/>
      <c r="R672" s="73"/>
      <c r="S672" s="73"/>
      <c r="T672" s="74"/>
      <c r="U672" s="36"/>
      <c r="V672" s="36"/>
      <c r="W672" s="36"/>
      <c r="X672" s="36"/>
      <c r="Y672" s="36"/>
      <c r="Z672" s="36"/>
      <c r="AA672" s="36"/>
      <c r="AB672" s="36"/>
      <c r="AC672" s="36"/>
      <c r="AD672" s="36"/>
      <c r="AE672" s="36"/>
      <c r="AT672" s="18" t="s">
        <v>166</v>
      </c>
      <c r="AU672" s="18" t="s">
        <v>92</v>
      </c>
    </row>
    <row r="673" spans="1:65" s="2" customFormat="1" ht="11.25">
      <c r="A673" s="36"/>
      <c r="B673" s="37"/>
      <c r="C673" s="38"/>
      <c r="D673" s="222" t="s">
        <v>168</v>
      </c>
      <c r="E673" s="38"/>
      <c r="F673" s="223" t="s">
        <v>909</v>
      </c>
      <c r="G673" s="38"/>
      <c r="H673" s="38"/>
      <c r="I673" s="176"/>
      <c r="J673" s="38"/>
      <c r="K673" s="38"/>
      <c r="L673" s="39"/>
      <c r="M673" s="220"/>
      <c r="N673" s="221"/>
      <c r="O673" s="73"/>
      <c r="P673" s="73"/>
      <c r="Q673" s="73"/>
      <c r="R673" s="73"/>
      <c r="S673" s="73"/>
      <c r="T673" s="74"/>
      <c r="U673" s="36"/>
      <c r="V673" s="36"/>
      <c r="W673" s="36"/>
      <c r="X673" s="36"/>
      <c r="Y673" s="36"/>
      <c r="Z673" s="36"/>
      <c r="AA673" s="36"/>
      <c r="AB673" s="36"/>
      <c r="AC673" s="36"/>
      <c r="AD673" s="36"/>
      <c r="AE673" s="36"/>
      <c r="AT673" s="18" t="s">
        <v>168</v>
      </c>
      <c r="AU673" s="18" t="s">
        <v>92</v>
      </c>
    </row>
    <row r="674" spans="1:65" s="2" customFormat="1" ht="24.2" customHeight="1">
      <c r="A674" s="36"/>
      <c r="B674" s="37"/>
      <c r="C674" s="206" t="s">
        <v>910</v>
      </c>
      <c r="D674" s="206" t="s">
        <v>159</v>
      </c>
      <c r="E674" s="207" t="s">
        <v>911</v>
      </c>
      <c r="F674" s="208" t="s">
        <v>912</v>
      </c>
      <c r="G674" s="209" t="s">
        <v>162</v>
      </c>
      <c r="H674" s="210">
        <v>1</v>
      </c>
      <c r="I674" s="211"/>
      <c r="J674" s="212">
        <f>ROUND(I674*H674,2)</f>
        <v>0</v>
      </c>
      <c r="K674" s="208" t="s">
        <v>163</v>
      </c>
      <c r="L674" s="39"/>
      <c r="M674" s="213" t="s">
        <v>1</v>
      </c>
      <c r="N674" s="214" t="s">
        <v>48</v>
      </c>
      <c r="O674" s="73"/>
      <c r="P674" s="215">
        <f>O674*H674</f>
        <v>0</v>
      </c>
      <c r="Q674" s="215">
        <v>0</v>
      </c>
      <c r="R674" s="215">
        <f>Q674*H674</f>
        <v>0</v>
      </c>
      <c r="S674" s="215">
        <v>0.17399999999999999</v>
      </c>
      <c r="T674" s="216">
        <f>S674*H674</f>
        <v>0.17399999999999999</v>
      </c>
      <c r="U674" s="36"/>
      <c r="V674" s="36"/>
      <c r="W674" s="36"/>
      <c r="X674" s="36"/>
      <c r="Y674" s="36"/>
      <c r="Z674" s="36"/>
      <c r="AA674" s="36"/>
      <c r="AB674" s="36"/>
      <c r="AC674" s="36"/>
      <c r="AD674" s="36"/>
      <c r="AE674" s="36"/>
      <c r="AR674" s="217" t="s">
        <v>360</v>
      </c>
      <c r="AT674" s="217" t="s">
        <v>159</v>
      </c>
      <c r="AU674" s="217" t="s">
        <v>92</v>
      </c>
      <c r="AY674" s="18" t="s">
        <v>156</v>
      </c>
      <c r="BE674" s="112">
        <f>IF(N674="základní",J674,0)</f>
        <v>0</v>
      </c>
      <c r="BF674" s="112">
        <f>IF(N674="snížená",J674,0)</f>
        <v>0</v>
      </c>
      <c r="BG674" s="112">
        <f>IF(N674="zákl. přenesená",J674,0)</f>
        <v>0</v>
      </c>
      <c r="BH674" s="112">
        <f>IF(N674="sníž. přenesená",J674,0)</f>
        <v>0</v>
      </c>
      <c r="BI674" s="112">
        <f>IF(N674="nulová",J674,0)</f>
        <v>0</v>
      </c>
      <c r="BJ674" s="18" t="s">
        <v>21</v>
      </c>
      <c r="BK674" s="112">
        <f>ROUND(I674*H674,2)</f>
        <v>0</v>
      </c>
      <c r="BL674" s="18" t="s">
        <v>360</v>
      </c>
      <c r="BM674" s="217" t="s">
        <v>913</v>
      </c>
    </row>
    <row r="675" spans="1:65" s="2" customFormat="1" ht="19.5">
      <c r="A675" s="36"/>
      <c r="B675" s="37"/>
      <c r="C675" s="38"/>
      <c r="D675" s="218" t="s">
        <v>166</v>
      </c>
      <c r="E675" s="38"/>
      <c r="F675" s="219" t="s">
        <v>914</v>
      </c>
      <c r="G675" s="38"/>
      <c r="H675" s="38"/>
      <c r="I675" s="176"/>
      <c r="J675" s="38"/>
      <c r="K675" s="38"/>
      <c r="L675" s="39"/>
      <c r="M675" s="220"/>
      <c r="N675" s="221"/>
      <c r="O675" s="73"/>
      <c r="P675" s="73"/>
      <c r="Q675" s="73"/>
      <c r="R675" s="73"/>
      <c r="S675" s="73"/>
      <c r="T675" s="74"/>
      <c r="U675" s="36"/>
      <c r="V675" s="36"/>
      <c r="W675" s="36"/>
      <c r="X675" s="36"/>
      <c r="Y675" s="36"/>
      <c r="Z675" s="36"/>
      <c r="AA675" s="36"/>
      <c r="AB675" s="36"/>
      <c r="AC675" s="36"/>
      <c r="AD675" s="36"/>
      <c r="AE675" s="36"/>
      <c r="AT675" s="18" t="s">
        <v>166</v>
      </c>
      <c r="AU675" s="18" t="s">
        <v>92</v>
      </c>
    </row>
    <row r="676" spans="1:65" s="2" customFormat="1" ht="11.25">
      <c r="A676" s="36"/>
      <c r="B676" s="37"/>
      <c r="C676" s="38"/>
      <c r="D676" s="222" t="s">
        <v>168</v>
      </c>
      <c r="E676" s="38"/>
      <c r="F676" s="223" t="s">
        <v>915</v>
      </c>
      <c r="G676" s="38"/>
      <c r="H676" s="38"/>
      <c r="I676" s="176"/>
      <c r="J676" s="38"/>
      <c r="K676" s="38"/>
      <c r="L676" s="39"/>
      <c r="M676" s="220"/>
      <c r="N676" s="221"/>
      <c r="O676" s="73"/>
      <c r="P676" s="73"/>
      <c r="Q676" s="73"/>
      <c r="R676" s="73"/>
      <c r="S676" s="73"/>
      <c r="T676" s="74"/>
      <c r="U676" s="36"/>
      <c r="V676" s="36"/>
      <c r="W676" s="36"/>
      <c r="X676" s="36"/>
      <c r="Y676" s="36"/>
      <c r="Z676" s="36"/>
      <c r="AA676" s="36"/>
      <c r="AB676" s="36"/>
      <c r="AC676" s="36"/>
      <c r="AD676" s="36"/>
      <c r="AE676" s="36"/>
      <c r="AT676" s="18" t="s">
        <v>168</v>
      </c>
      <c r="AU676" s="18" t="s">
        <v>92</v>
      </c>
    </row>
    <row r="677" spans="1:65" s="2" customFormat="1" ht="24.2" customHeight="1">
      <c r="A677" s="36"/>
      <c r="B677" s="37"/>
      <c r="C677" s="206" t="s">
        <v>27</v>
      </c>
      <c r="D677" s="206" t="s">
        <v>159</v>
      </c>
      <c r="E677" s="207" t="s">
        <v>916</v>
      </c>
      <c r="F677" s="208" t="s">
        <v>917</v>
      </c>
      <c r="G677" s="209" t="s">
        <v>455</v>
      </c>
      <c r="H677" s="210"/>
      <c r="I677" s="211"/>
      <c r="J677" s="212">
        <f>ROUND(I677*H677,2)</f>
        <v>0</v>
      </c>
      <c r="K677" s="208" t="s">
        <v>163</v>
      </c>
      <c r="L677" s="39"/>
      <c r="M677" s="213" t="s">
        <v>1</v>
      </c>
      <c r="N677" s="214" t="s">
        <v>48</v>
      </c>
      <c r="O677" s="73"/>
      <c r="P677" s="215">
        <f>O677*H677</f>
        <v>0</v>
      </c>
      <c r="Q677" s="215">
        <v>0</v>
      </c>
      <c r="R677" s="215">
        <f>Q677*H677</f>
        <v>0</v>
      </c>
      <c r="S677" s="215">
        <v>0</v>
      </c>
      <c r="T677" s="216">
        <f>S677*H677</f>
        <v>0</v>
      </c>
      <c r="U677" s="36"/>
      <c r="V677" s="36"/>
      <c r="W677" s="36"/>
      <c r="X677" s="36"/>
      <c r="Y677" s="36"/>
      <c r="Z677" s="36"/>
      <c r="AA677" s="36"/>
      <c r="AB677" s="36"/>
      <c r="AC677" s="36"/>
      <c r="AD677" s="36"/>
      <c r="AE677" s="36"/>
      <c r="AR677" s="217" t="s">
        <v>360</v>
      </c>
      <c r="AT677" s="217" t="s">
        <v>159</v>
      </c>
      <c r="AU677" s="217" t="s">
        <v>92</v>
      </c>
      <c r="AY677" s="18" t="s">
        <v>156</v>
      </c>
      <c r="BE677" s="112">
        <f>IF(N677="základní",J677,0)</f>
        <v>0</v>
      </c>
      <c r="BF677" s="112">
        <f>IF(N677="snížená",J677,0)</f>
        <v>0</v>
      </c>
      <c r="BG677" s="112">
        <f>IF(N677="zákl. přenesená",J677,0)</f>
        <v>0</v>
      </c>
      <c r="BH677" s="112">
        <f>IF(N677="sníž. přenesená",J677,0)</f>
        <v>0</v>
      </c>
      <c r="BI677" s="112">
        <f>IF(N677="nulová",J677,0)</f>
        <v>0</v>
      </c>
      <c r="BJ677" s="18" t="s">
        <v>21</v>
      </c>
      <c r="BK677" s="112">
        <f>ROUND(I677*H677,2)</f>
        <v>0</v>
      </c>
      <c r="BL677" s="18" t="s">
        <v>360</v>
      </c>
      <c r="BM677" s="217" t="s">
        <v>918</v>
      </c>
    </row>
    <row r="678" spans="1:65" s="2" customFormat="1" ht="29.25">
      <c r="A678" s="36"/>
      <c r="B678" s="37"/>
      <c r="C678" s="38"/>
      <c r="D678" s="218" t="s">
        <v>166</v>
      </c>
      <c r="E678" s="38"/>
      <c r="F678" s="219" t="s">
        <v>919</v>
      </c>
      <c r="G678" s="38"/>
      <c r="H678" s="38"/>
      <c r="I678" s="176"/>
      <c r="J678" s="38"/>
      <c r="K678" s="38"/>
      <c r="L678" s="39"/>
      <c r="M678" s="220"/>
      <c r="N678" s="221"/>
      <c r="O678" s="73"/>
      <c r="P678" s="73"/>
      <c r="Q678" s="73"/>
      <c r="R678" s="73"/>
      <c r="S678" s="73"/>
      <c r="T678" s="74"/>
      <c r="U678" s="36"/>
      <c r="V678" s="36"/>
      <c r="W678" s="36"/>
      <c r="X678" s="36"/>
      <c r="Y678" s="36"/>
      <c r="Z678" s="36"/>
      <c r="AA678" s="36"/>
      <c r="AB678" s="36"/>
      <c r="AC678" s="36"/>
      <c r="AD678" s="36"/>
      <c r="AE678" s="36"/>
      <c r="AT678" s="18" t="s">
        <v>166</v>
      </c>
      <c r="AU678" s="18" t="s">
        <v>92</v>
      </c>
    </row>
    <row r="679" spans="1:65" s="2" customFormat="1" ht="11.25">
      <c r="A679" s="36"/>
      <c r="B679" s="37"/>
      <c r="C679" s="38"/>
      <c r="D679" s="222" t="s">
        <v>168</v>
      </c>
      <c r="E679" s="38"/>
      <c r="F679" s="223" t="s">
        <v>920</v>
      </c>
      <c r="G679" s="38"/>
      <c r="H679" s="38"/>
      <c r="I679" s="176"/>
      <c r="J679" s="38"/>
      <c r="K679" s="38"/>
      <c r="L679" s="39"/>
      <c r="M679" s="220"/>
      <c r="N679" s="221"/>
      <c r="O679" s="73"/>
      <c r="P679" s="73"/>
      <c r="Q679" s="73"/>
      <c r="R679" s="73"/>
      <c r="S679" s="73"/>
      <c r="T679" s="74"/>
      <c r="U679" s="36"/>
      <c r="V679" s="36"/>
      <c r="W679" s="36"/>
      <c r="X679" s="36"/>
      <c r="Y679" s="36"/>
      <c r="Z679" s="36"/>
      <c r="AA679" s="36"/>
      <c r="AB679" s="36"/>
      <c r="AC679" s="36"/>
      <c r="AD679" s="36"/>
      <c r="AE679" s="36"/>
      <c r="AT679" s="18" t="s">
        <v>168</v>
      </c>
      <c r="AU679" s="18" t="s">
        <v>92</v>
      </c>
    </row>
    <row r="680" spans="1:65" s="2" customFormat="1" ht="33" customHeight="1">
      <c r="A680" s="36"/>
      <c r="B680" s="37"/>
      <c r="C680" s="206" t="s">
        <v>921</v>
      </c>
      <c r="D680" s="206" t="s">
        <v>159</v>
      </c>
      <c r="E680" s="207" t="s">
        <v>922</v>
      </c>
      <c r="F680" s="208" t="s">
        <v>923</v>
      </c>
      <c r="G680" s="209" t="s">
        <v>455</v>
      </c>
      <c r="H680" s="210"/>
      <c r="I680" s="211"/>
      <c r="J680" s="212">
        <f>ROUND(I680*H680,2)</f>
        <v>0</v>
      </c>
      <c r="K680" s="208" t="s">
        <v>163</v>
      </c>
      <c r="L680" s="39"/>
      <c r="M680" s="213" t="s">
        <v>1</v>
      </c>
      <c r="N680" s="214" t="s">
        <v>48</v>
      </c>
      <c r="O680" s="73"/>
      <c r="P680" s="215">
        <f>O680*H680</f>
        <v>0</v>
      </c>
      <c r="Q680" s="215">
        <v>0</v>
      </c>
      <c r="R680" s="215">
        <f>Q680*H680</f>
        <v>0</v>
      </c>
      <c r="S680" s="215">
        <v>0</v>
      </c>
      <c r="T680" s="216">
        <f>S680*H680</f>
        <v>0</v>
      </c>
      <c r="U680" s="36"/>
      <c r="V680" s="36"/>
      <c r="W680" s="36"/>
      <c r="X680" s="36"/>
      <c r="Y680" s="36"/>
      <c r="Z680" s="36"/>
      <c r="AA680" s="36"/>
      <c r="AB680" s="36"/>
      <c r="AC680" s="36"/>
      <c r="AD680" s="36"/>
      <c r="AE680" s="36"/>
      <c r="AR680" s="217" t="s">
        <v>360</v>
      </c>
      <c r="AT680" s="217" t="s">
        <v>159</v>
      </c>
      <c r="AU680" s="217" t="s">
        <v>92</v>
      </c>
      <c r="AY680" s="18" t="s">
        <v>156</v>
      </c>
      <c r="BE680" s="112">
        <f>IF(N680="základní",J680,0)</f>
        <v>0</v>
      </c>
      <c r="BF680" s="112">
        <f>IF(N680="snížená",J680,0)</f>
        <v>0</v>
      </c>
      <c r="BG680" s="112">
        <f>IF(N680="zákl. přenesená",J680,0)</f>
        <v>0</v>
      </c>
      <c r="BH680" s="112">
        <f>IF(N680="sníž. přenesená",J680,0)</f>
        <v>0</v>
      </c>
      <c r="BI680" s="112">
        <f>IF(N680="nulová",J680,0)</f>
        <v>0</v>
      </c>
      <c r="BJ680" s="18" t="s">
        <v>21</v>
      </c>
      <c r="BK680" s="112">
        <f>ROUND(I680*H680,2)</f>
        <v>0</v>
      </c>
      <c r="BL680" s="18" t="s">
        <v>360</v>
      </c>
      <c r="BM680" s="217" t="s">
        <v>924</v>
      </c>
    </row>
    <row r="681" spans="1:65" s="2" customFormat="1" ht="39">
      <c r="A681" s="36"/>
      <c r="B681" s="37"/>
      <c r="C681" s="38"/>
      <c r="D681" s="218" t="s">
        <v>166</v>
      </c>
      <c r="E681" s="38"/>
      <c r="F681" s="219" t="s">
        <v>925</v>
      </c>
      <c r="G681" s="38"/>
      <c r="H681" s="38"/>
      <c r="I681" s="176"/>
      <c r="J681" s="38"/>
      <c r="K681" s="38"/>
      <c r="L681" s="39"/>
      <c r="M681" s="220"/>
      <c r="N681" s="221"/>
      <c r="O681" s="73"/>
      <c r="P681" s="73"/>
      <c r="Q681" s="73"/>
      <c r="R681" s="73"/>
      <c r="S681" s="73"/>
      <c r="T681" s="74"/>
      <c r="U681" s="36"/>
      <c r="V681" s="36"/>
      <c r="W681" s="36"/>
      <c r="X681" s="36"/>
      <c r="Y681" s="36"/>
      <c r="Z681" s="36"/>
      <c r="AA681" s="36"/>
      <c r="AB681" s="36"/>
      <c r="AC681" s="36"/>
      <c r="AD681" s="36"/>
      <c r="AE681" s="36"/>
      <c r="AT681" s="18" t="s">
        <v>166</v>
      </c>
      <c r="AU681" s="18" t="s">
        <v>92</v>
      </c>
    </row>
    <row r="682" spans="1:65" s="2" customFormat="1" ht="11.25">
      <c r="A682" s="36"/>
      <c r="B682" s="37"/>
      <c r="C682" s="38"/>
      <c r="D682" s="222" t="s">
        <v>168</v>
      </c>
      <c r="E682" s="38"/>
      <c r="F682" s="223" t="s">
        <v>926</v>
      </c>
      <c r="G682" s="38"/>
      <c r="H682" s="38"/>
      <c r="I682" s="176"/>
      <c r="J682" s="38"/>
      <c r="K682" s="38"/>
      <c r="L682" s="39"/>
      <c r="M682" s="220"/>
      <c r="N682" s="221"/>
      <c r="O682" s="73"/>
      <c r="P682" s="73"/>
      <c r="Q682" s="73"/>
      <c r="R682" s="73"/>
      <c r="S682" s="73"/>
      <c r="T682" s="74"/>
      <c r="U682" s="36"/>
      <c r="V682" s="36"/>
      <c r="W682" s="36"/>
      <c r="X682" s="36"/>
      <c r="Y682" s="36"/>
      <c r="Z682" s="36"/>
      <c r="AA682" s="36"/>
      <c r="AB682" s="36"/>
      <c r="AC682" s="36"/>
      <c r="AD682" s="36"/>
      <c r="AE682" s="36"/>
      <c r="AT682" s="18" t="s">
        <v>168</v>
      </c>
      <c r="AU682" s="18" t="s">
        <v>92</v>
      </c>
    </row>
    <row r="683" spans="1:65" s="12" customFormat="1" ht="22.9" customHeight="1">
      <c r="B683" s="190"/>
      <c r="C683" s="191"/>
      <c r="D683" s="192" t="s">
        <v>82</v>
      </c>
      <c r="E683" s="204" t="s">
        <v>927</v>
      </c>
      <c r="F683" s="204" t="s">
        <v>928</v>
      </c>
      <c r="G683" s="191"/>
      <c r="H683" s="191"/>
      <c r="I683" s="194"/>
      <c r="J683" s="205">
        <f>BK683</f>
        <v>0</v>
      </c>
      <c r="K683" s="191"/>
      <c r="L683" s="196"/>
      <c r="M683" s="197"/>
      <c r="N683" s="198"/>
      <c r="O683" s="198"/>
      <c r="P683" s="199">
        <f>SUM(P684:P786)</f>
        <v>0</v>
      </c>
      <c r="Q683" s="198"/>
      <c r="R683" s="199">
        <f>SUM(R684:R786)</f>
        <v>3.7416593599999999</v>
      </c>
      <c r="S683" s="198"/>
      <c r="T683" s="200">
        <f>SUM(T684:T786)</f>
        <v>8.4999999999999989E-3</v>
      </c>
      <c r="AR683" s="201" t="s">
        <v>92</v>
      </c>
      <c r="AT683" s="202" t="s">
        <v>82</v>
      </c>
      <c r="AU683" s="202" t="s">
        <v>21</v>
      </c>
      <c r="AY683" s="201" t="s">
        <v>156</v>
      </c>
      <c r="BK683" s="203">
        <f>SUM(BK684:BK786)</f>
        <v>0</v>
      </c>
    </row>
    <row r="684" spans="1:65" s="2" customFormat="1" ht="16.5" customHeight="1">
      <c r="A684" s="36"/>
      <c r="B684" s="37"/>
      <c r="C684" s="206" t="s">
        <v>929</v>
      </c>
      <c r="D684" s="206" t="s">
        <v>159</v>
      </c>
      <c r="E684" s="207" t="s">
        <v>930</v>
      </c>
      <c r="F684" s="208" t="s">
        <v>931</v>
      </c>
      <c r="G684" s="209" t="s">
        <v>190</v>
      </c>
      <c r="H684" s="210">
        <v>121.749</v>
      </c>
      <c r="I684" s="211"/>
      <c r="J684" s="212">
        <f>ROUND(I684*H684,2)</f>
        <v>0</v>
      </c>
      <c r="K684" s="208" t="s">
        <v>163</v>
      </c>
      <c r="L684" s="39"/>
      <c r="M684" s="213" t="s">
        <v>1</v>
      </c>
      <c r="N684" s="214" t="s">
        <v>48</v>
      </c>
      <c r="O684" s="73"/>
      <c r="P684" s="215">
        <f>O684*H684</f>
        <v>0</v>
      </c>
      <c r="Q684" s="215">
        <v>0</v>
      </c>
      <c r="R684" s="215">
        <f>Q684*H684</f>
        <v>0</v>
      </c>
      <c r="S684" s="215">
        <v>0</v>
      </c>
      <c r="T684" s="216">
        <f>S684*H684</f>
        <v>0</v>
      </c>
      <c r="U684" s="36"/>
      <c r="V684" s="36"/>
      <c r="W684" s="36"/>
      <c r="X684" s="36"/>
      <c r="Y684" s="36"/>
      <c r="Z684" s="36"/>
      <c r="AA684" s="36"/>
      <c r="AB684" s="36"/>
      <c r="AC684" s="36"/>
      <c r="AD684" s="36"/>
      <c r="AE684" s="36"/>
      <c r="AR684" s="217" t="s">
        <v>360</v>
      </c>
      <c r="AT684" s="217" t="s">
        <v>159</v>
      </c>
      <c r="AU684" s="217" t="s">
        <v>92</v>
      </c>
      <c r="AY684" s="18" t="s">
        <v>156</v>
      </c>
      <c r="BE684" s="112">
        <f>IF(N684="základní",J684,0)</f>
        <v>0</v>
      </c>
      <c r="BF684" s="112">
        <f>IF(N684="snížená",J684,0)</f>
        <v>0</v>
      </c>
      <c r="BG684" s="112">
        <f>IF(N684="zákl. přenesená",J684,0)</f>
        <v>0</v>
      </c>
      <c r="BH684" s="112">
        <f>IF(N684="sníž. přenesená",J684,0)</f>
        <v>0</v>
      </c>
      <c r="BI684" s="112">
        <f>IF(N684="nulová",J684,0)</f>
        <v>0</v>
      </c>
      <c r="BJ684" s="18" t="s">
        <v>21</v>
      </c>
      <c r="BK684" s="112">
        <f>ROUND(I684*H684,2)</f>
        <v>0</v>
      </c>
      <c r="BL684" s="18" t="s">
        <v>360</v>
      </c>
      <c r="BM684" s="217" t="s">
        <v>932</v>
      </c>
    </row>
    <row r="685" spans="1:65" s="2" customFormat="1" ht="11.25">
      <c r="A685" s="36"/>
      <c r="B685" s="37"/>
      <c r="C685" s="38"/>
      <c r="D685" s="218" t="s">
        <v>166</v>
      </c>
      <c r="E685" s="38"/>
      <c r="F685" s="219" t="s">
        <v>933</v>
      </c>
      <c r="G685" s="38"/>
      <c r="H685" s="38"/>
      <c r="I685" s="176"/>
      <c r="J685" s="38"/>
      <c r="K685" s="38"/>
      <c r="L685" s="39"/>
      <c r="M685" s="220"/>
      <c r="N685" s="221"/>
      <c r="O685" s="73"/>
      <c r="P685" s="73"/>
      <c r="Q685" s="73"/>
      <c r="R685" s="73"/>
      <c r="S685" s="73"/>
      <c r="T685" s="74"/>
      <c r="U685" s="36"/>
      <c r="V685" s="36"/>
      <c r="W685" s="36"/>
      <c r="X685" s="36"/>
      <c r="Y685" s="36"/>
      <c r="Z685" s="36"/>
      <c r="AA685" s="36"/>
      <c r="AB685" s="36"/>
      <c r="AC685" s="36"/>
      <c r="AD685" s="36"/>
      <c r="AE685" s="36"/>
      <c r="AT685" s="18" t="s">
        <v>166</v>
      </c>
      <c r="AU685" s="18" t="s">
        <v>92</v>
      </c>
    </row>
    <row r="686" spans="1:65" s="2" customFormat="1" ht="11.25">
      <c r="A686" s="36"/>
      <c r="B686" s="37"/>
      <c r="C686" s="38"/>
      <c r="D686" s="222" t="s">
        <v>168</v>
      </c>
      <c r="E686" s="38"/>
      <c r="F686" s="223" t="s">
        <v>934</v>
      </c>
      <c r="G686" s="38"/>
      <c r="H686" s="38"/>
      <c r="I686" s="176"/>
      <c r="J686" s="38"/>
      <c r="K686" s="38"/>
      <c r="L686" s="39"/>
      <c r="M686" s="220"/>
      <c r="N686" s="221"/>
      <c r="O686" s="73"/>
      <c r="P686" s="73"/>
      <c r="Q686" s="73"/>
      <c r="R686" s="73"/>
      <c r="S686" s="73"/>
      <c r="T686" s="74"/>
      <c r="U686" s="36"/>
      <c r="V686" s="36"/>
      <c r="W686" s="36"/>
      <c r="X686" s="36"/>
      <c r="Y686" s="36"/>
      <c r="Z686" s="36"/>
      <c r="AA686" s="36"/>
      <c r="AB686" s="36"/>
      <c r="AC686" s="36"/>
      <c r="AD686" s="36"/>
      <c r="AE686" s="36"/>
      <c r="AT686" s="18" t="s">
        <v>168</v>
      </c>
      <c r="AU686" s="18" t="s">
        <v>92</v>
      </c>
    </row>
    <row r="687" spans="1:65" s="13" customFormat="1" ht="11.25">
      <c r="B687" s="224"/>
      <c r="C687" s="225"/>
      <c r="D687" s="218" t="s">
        <v>176</v>
      </c>
      <c r="E687" s="226" t="s">
        <v>1</v>
      </c>
      <c r="F687" s="227" t="s">
        <v>935</v>
      </c>
      <c r="G687" s="225"/>
      <c r="H687" s="226" t="s">
        <v>1</v>
      </c>
      <c r="I687" s="228"/>
      <c r="J687" s="225"/>
      <c r="K687" s="225"/>
      <c r="L687" s="229"/>
      <c r="M687" s="230"/>
      <c r="N687" s="231"/>
      <c r="O687" s="231"/>
      <c r="P687" s="231"/>
      <c r="Q687" s="231"/>
      <c r="R687" s="231"/>
      <c r="S687" s="231"/>
      <c r="T687" s="232"/>
      <c r="AT687" s="233" t="s">
        <v>176</v>
      </c>
      <c r="AU687" s="233" t="s">
        <v>92</v>
      </c>
      <c r="AV687" s="13" t="s">
        <v>21</v>
      </c>
      <c r="AW687" s="13" t="s">
        <v>37</v>
      </c>
      <c r="AX687" s="13" t="s">
        <v>83</v>
      </c>
      <c r="AY687" s="233" t="s">
        <v>156</v>
      </c>
    </row>
    <row r="688" spans="1:65" s="14" customFormat="1" ht="11.25">
      <c r="B688" s="234"/>
      <c r="C688" s="235"/>
      <c r="D688" s="218" t="s">
        <v>176</v>
      </c>
      <c r="E688" s="236" t="s">
        <v>1</v>
      </c>
      <c r="F688" s="237" t="s">
        <v>936</v>
      </c>
      <c r="G688" s="235"/>
      <c r="H688" s="238">
        <v>109.9</v>
      </c>
      <c r="I688" s="239"/>
      <c r="J688" s="235"/>
      <c r="K688" s="235"/>
      <c r="L688" s="240"/>
      <c r="M688" s="241"/>
      <c r="N688" s="242"/>
      <c r="O688" s="242"/>
      <c r="P688" s="242"/>
      <c r="Q688" s="242"/>
      <c r="R688" s="242"/>
      <c r="S688" s="242"/>
      <c r="T688" s="243"/>
      <c r="AT688" s="244" t="s">
        <v>176</v>
      </c>
      <c r="AU688" s="244" t="s">
        <v>92</v>
      </c>
      <c r="AV688" s="14" t="s">
        <v>92</v>
      </c>
      <c r="AW688" s="14" t="s">
        <v>37</v>
      </c>
      <c r="AX688" s="14" t="s">
        <v>83</v>
      </c>
      <c r="AY688" s="244" t="s">
        <v>156</v>
      </c>
    </row>
    <row r="689" spans="1:65" s="16" customFormat="1" ht="11.25">
      <c r="B689" s="256"/>
      <c r="C689" s="257"/>
      <c r="D689" s="218" t="s">
        <v>176</v>
      </c>
      <c r="E689" s="258" t="s">
        <v>1</v>
      </c>
      <c r="F689" s="259" t="s">
        <v>210</v>
      </c>
      <c r="G689" s="257"/>
      <c r="H689" s="260">
        <v>109.9</v>
      </c>
      <c r="I689" s="261"/>
      <c r="J689" s="257"/>
      <c r="K689" s="257"/>
      <c r="L689" s="262"/>
      <c r="M689" s="263"/>
      <c r="N689" s="264"/>
      <c r="O689" s="264"/>
      <c r="P689" s="264"/>
      <c r="Q689" s="264"/>
      <c r="R689" s="264"/>
      <c r="S689" s="264"/>
      <c r="T689" s="265"/>
      <c r="AT689" s="266" t="s">
        <v>176</v>
      </c>
      <c r="AU689" s="266" t="s">
        <v>92</v>
      </c>
      <c r="AV689" s="16" t="s">
        <v>157</v>
      </c>
      <c r="AW689" s="16" t="s">
        <v>37</v>
      </c>
      <c r="AX689" s="16" t="s">
        <v>83</v>
      </c>
      <c r="AY689" s="266" t="s">
        <v>156</v>
      </c>
    </row>
    <row r="690" spans="1:65" s="13" customFormat="1" ht="11.25">
      <c r="B690" s="224"/>
      <c r="C690" s="225"/>
      <c r="D690" s="218" t="s">
        <v>176</v>
      </c>
      <c r="E690" s="226" t="s">
        <v>1</v>
      </c>
      <c r="F690" s="227" t="s">
        <v>937</v>
      </c>
      <c r="G690" s="225"/>
      <c r="H690" s="226" t="s">
        <v>1</v>
      </c>
      <c r="I690" s="228"/>
      <c r="J690" s="225"/>
      <c r="K690" s="225"/>
      <c r="L690" s="229"/>
      <c r="M690" s="230"/>
      <c r="N690" s="231"/>
      <c r="O690" s="231"/>
      <c r="P690" s="231"/>
      <c r="Q690" s="231"/>
      <c r="R690" s="231"/>
      <c r="S690" s="231"/>
      <c r="T690" s="232"/>
      <c r="AT690" s="233" t="s">
        <v>176</v>
      </c>
      <c r="AU690" s="233" t="s">
        <v>92</v>
      </c>
      <c r="AV690" s="13" t="s">
        <v>21</v>
      </c>
      <c r="AW690" s="13" t="s">
        <v>37</v>
      </c>
      <c r="AX690" s="13" t="s">
        <v>83</v>
      </c>
      <c r="AY690" s="233" t="s">
        <v>156</v>
      </c>
    </row>
    <row r="691" spans="1:65" s="14" customFormat="1" ht="11.25">
      <c r="B691" s="234"/>
      <c r="C691" s="235"/>
      <c r="D691" s="218" t="s">
        <v>176</v>
      </c>
      <c r="E691" s="236" t="s">
        <v>1</v>
      </c>
      <c r="F691" s="237" t="s">
        <v>938</v>
      </c>
      <c r="G691" s="235"/>
      <c r="H691" s="238">
        <v>11.548999999999999</v>
      </c>
      <c r="I691" s="239"/>
      <c r="J691" s="235"/>
      <c r="K691" s="235"/>
      <c r="L691" s="240"/>
      <c r="M691" s="241"/>
      <c r="N691" s="242"/>
      <c r="O691" s="242"/>
      <c r="P691" s="242"/>
      <c r="Q691" s="242"/>
      <c r="R691" s="242"/>
      <c r="S691" s="242"/>
      <c r="T691" s="243"/>
      <c r="AT691" s="244" t="s">
        <v>176</v>
      </c>
      <c r="AU691" s="244" t="s">
        <v>92</v>
      </c>
      <c r="AV691" s="14" t="s">
        <v>92</v>
      </c>
      <c r="AW691" s="14" t="s">
        <v>37</v>
      </c>
      <c r="AX691" s="14" t="s">
        <v>83</v>
      </c>
      <c r="AY691" s="244" t="s">
        <v>156</v>
      </c>
    </row>
    <row r="692" spans="1:65" s="14" customFormat="1" ht="11.25">
      <c r="B692" s="234"/>
      <c r="C692" s="235"/>
      <c r="D692" s="218" t="s">
        <v>176</v>
      </c>
      <c r="E692" s="236" t="s">
        <v>1</v>
      </c>
      <c r="F692" s="237" t="s">
        <v>939</v>
      </c>
      <c r="G692" s="235"/>
      <c r="H692" s="238">
        <v>0.3</v>
      </c>
      <c r="I692" s="239"/>
      <c r="J692" s="235"/>
      <c r="K692" s="235"/>
      <c r="L692" s="240"/>
      <c r="M692" s="241"/>
      <c r="N692" s="242"/>
      <c r="O692" s="242"/>
      <c r="P692" s="242"/>
      <c r="Q692" s="242"/>
      <c r="R692" s="242"/>
      <c r="S692" s="242"/>
      <c r="T692" s="243"/>
      <c r="AT692" s="244" t="s">
        <v>176</v>
      </c>
      <c r="AU692" s="244" t="s">
        <v>92</v>
      </c>
      <c r="AV692" s="14" t="s">
        <v>92</v>
      </c>
      <c r="AW692" s="14" t="s">
        <v>37</v>
      </c>
      <c r="AX692" s="14" t="s">
        <v>83</v>
      </c>
      <c r="AY692" s="244" t="s">
        <v>156</v>
      </c>
    </row>
    <row r="693" spans="1:65" s="16" customFormat="1" ht="11.25">
      <c r="B693" s="256"/>
      <c r="C693" s="257"/>
      <c r="D693" s="218" t="s">
        <v>176</v>
      </c>
      <c r="E693" s="258" t="s">
        <v>1</v>
      </c>
      <c r="F693" s="259" t="s">
        <v>210</v>
      </c>
      <c r="G693" s="257"/>
      <c r="H693" s="260">
        <v>11.849</v>
      </c>
      <c r="I693" s="261"/>
      <c r="J693" s="257"/>
      <c r="K693" s="257"/>
      <c r="L693" s="262"/>
      <c r="M693" s="263"/>
      <c r="N693" s="264"/>
      <c r="O693" s="264"/>
      <c r="P693" s="264"/>
      <c r="Q693" s="264"/>
      <c r="R693" s="264"/>
      <c r="S693" s="264"/>
      <c r="T693" s="265"/>
      <c r="AT693" s="266" t="s">
        <v>176</v>
      </c>
      <c r="AU693" s="266" t="s">
        <v>92</v>
      </c>
      <c r="AV693" s="16" t="s">
        <v>157</v>
      </c>
      <c r="AW693" s="16" t="s">
        <v>37</v>
      </c>
      <c r="AX693" s="16" t="s">
        <v>83</v>
      </c>
      <c r="AY693" s="266" t="s">
        <v>156</v>
      </c>
    </row>
    <row r="694" spans="1:65" s="15" customFormat="1" ht="11.25">
      <c r="B694" s="245"/>
      <c r="C694" s="246"/>
      <c r="D694" s="218" t="s">
        <v>176</v>
      </c>
      <c r="E694" s="247" t="s">
        <v>1</v>
      </c>
      <c r="F694" s="248" t="s">
        <v>180</v>
      </c>
      <c r="G694" s="246"/>
      <c r="H694" s="249">
        <v>121.749</v>
      </c>
      <c r="I694" s="250"/>
      <c r="J694" s="246"/>
      <c r="K694" s="246"/>
      <c r="L694" s="251"/>
      <c r="M694" s="252"/>
      <c r="N694" s="253"/>
      <c r="O694" s="253"/>
      <c r="P694" s="253"/>
      <c r="Q694" s="253"/>
      <c r="R694" s="253"/>
      <c r="S694" s="253"/>
      <c r="T694" s="254"/>
      <c r="AT694" s="255" t="s">
        <v>176</v>
      </c>
      <c r="AU694" s="255" t="s">
        <v>92</v>
      </c>
      <c r="AV694" s="15" t="s">
        <v>164</v>
      </c>
      <c r="AW694" s="15" t="s">
        <v>37</v>
      </c>
      <c r="AX694" s="15" t="s">
        <v>21</v>
      </c>
      <c r="AY694" s="255" t="s">
        <v>156</v>
      </c>
    </row>
    <row r="695" spans="1:65" s="2" customFormat="1" ht="16.5" customHeight="1">
      <c r="A695" s="36"/>
      <c r="B695" s="37"/>
      <c r="C695" s="206" t="s">
        <v>940</v>
      </c>
      <c r="D695" s="206" t="s">
        <v>159</v>
      </c>
      <c r="E695" s="207" t="s">
        <v>941</v>
      </c>
      <c r="F695" s="208" t="s">
        <v>942</v>
      </c>
      <c r="G695" s="209" t="s">
        <v>190</v>
      </c>
      <c r="H695" s="210">
        <v>121.749</v>
      </c>
      <c r="I695" s="211"/>
      <c r="J695" s="212">
        <f>ROUND(I695*H695,2)</f>
        <v>0</v>
      </c>
      <c r="K695" s="208" t="s">
        <v>163</v>
      </c>
      <c r="L695" s="39"/>
      <c r="M695" s="213" t="s">
        <v>1</v>
      </c>
      <c r="N695" s="214" t="s">
        <v>48</v>
      </c>
      <c r="O695" s="73"/>
      <c r="P695" s="215">
        <f>O695*H695</f>
        <v>0</v>
      </c>
      <c r="Q695" s="215">
        <v>2.9999999999999997E-4</v>
      </c>
      <c r="R695" s="215">
        <f>Q695*H695</f>
        <v>3.6524699999999993E-2</v>
      </c>
      <c r="S695" s="215">
        <v>0</v>
      </c>
      <c r="T695" s="216">
        <f>S695*H695</f>
        <v>0</v>
      </c>
      <c r="U695" s="36"/>
      <c r="V695" s="36"/>
      <c r="W695" s="36"/>
      <c r="X695" s="36"/>
      <c r="Y695" s="36"/>
      <c r="Z695" s="36"/>
      <c r="AA695" s="36"/>
      <c r="AB695" s="36"/>
      <c r="AC695" s="36"/>
      <c r="AD695" s="36"/>
      <c r="AE695" s="36"/>
      <c r="AR695" s="217" t="s">
        <v>360</v>
      </c>
      <c r="AT695" s="217" t="s">
        <v>159</v>
      </c>
      <c r="AU695" s="217" t="s">
        <v>92</v>
      </c>
      <c r="AY695" s="18" t="s">
        <v>156</v>
      </c>
      <c r="BE695" s="112">
        <f>IF(N695="základní",J695,0)</f>
        <v>0</v>
      </c>
      <c r="BF695" s="112">
        <f>IF(N695="snížená",J695,0)</f>
        <v>0</v>
      </c>
      <c r="BG695" s="112">
        <f>IF(N695="zákl. přenesená",J695,0)</f>
        <v>0</v>
      </c>
      <c r="BH695" s="112">
        <f>IF(N695="sníž. přenesená",J695,0)</f>
        <v>0</v>
      </c>
      <c r="BI695" s="112">
        <f>IF(N695="nulová",J695,0)</f>
        <v>0</v>
      </c>
      <c r="BJ695" s="18" t="s">
        <v>21</v>
      </c>
      <c r="BK695" s="112">
        <f>ROUND(I695*H695,2)</f>
        <v>0</v>
      </c>
      <c r="BL695" s="18" t="s">
        <v>360</v>
      </c>
      <c r="BM695" s="217" t="s">
        <v>943</v>
      </c>
    </row>
    <row r="696" spans="1:65" s="2" customFormat="1" ht="19.5">
      <c r="A696" s="36"/>
      <c r="B696" s="37"/>
      <c r="C696" s="38"/>
      <c r="D696" s="218" t="s">
        <v>166</v>
      </c>
      <c r="E696" s="38"/>
      <c r="F696" s="219" t="s">
        <v>944</v>
      </c>
      <c r="G696" s="38"/>
      <c r="H696" s="38"/>
      <c r="I696" s="176"/>
      <c r="J696" s="38"/>
      <c r="K696" s="38"/>
      <c r="L696" s="39"/>
      <c r="M696" s="220"/>
      <c r="N696" s="221"/>
      <c r="O696" s="73"/>
      <c r="P696" s="73"/>
      <c r="Q696" s="73"/>
      <c r="R696" s="73"/>
      <c r="S696" s="73"/>
      <c r="T696" s="74"/>
      <c r="U696" s="36"/>
      <c r="V696" s="36"/>
      <c r="W696" s="36"/>
      <c r="X696" s="36"/>
      <c r="Y696" s="36"/>
      <c r="Z696" s="36"/>
      <c r="AA696" s="36"/>
      <c r="AB696" s="36"/>
      <c r="AC696" s="36"/>
      <c r="AD696" s="36"/>
      <c r="AE696" s="36"/>
      <c r="AT696" s="18" t="s">
        <v>166</v>
      </c>
      <c r="AU696" s="18" t="s">
        <v>92</v>
      </c>
    </row>
    <row r="697" spans="1:65" s="2" customFormat="1" ht="11.25">
      <c r="A697" s="36"/>
      <c r="B697" s="37"/>
      <c r="C697" s="38"/>
      <c r="D697" s="222" t="s">
        <v>168</v>
      </c>
      <c r="E697" s="38"/>
      <c r="F697" s="223" t="s">
        <v>945</v>
      </c>
      <c r="G697" s="38"/>
      <c r="H697" s="38"/>
      <c r="I697" s="176"/>
      <c r="J697" s="38"/>
      <c r="K697" s="38"/>
      <c r="L697" s="39"/>
      <c r="M697" s="220"/>
      <c r="N697" s="221"/>
      <c r="O697" s="73"/>
      <c r="P697" s="73"/>
      <c r="Q697" s="73"/>
      <c r="R697" s="73"/>
      <c r="S697" s="73"/>
      <c r="T697" s="74"/>
      <c r="U697" s="36"/>
      <c r="V697" s="36"/>
      <c r="W697" s="36"/>
      <c r="X697" s="36"/>
      <c r="Y697" s="36"/>
      <c r="Z697" s="36"/>
      <c r="AA697" s="36"/>
      <c r="AB697" s="36"/>
      <c r="AC697" s="36"/>
      <c r="AD697" s="36"/>
      <c r="AE697" s="36"/>
      <c r="AT697" s="18" t="s">
        <v>168</v>
      </c>
      <c r="AU697" s="18" t="s">
        <v>92</v>
      </c>
    </row>
    <row r="698" spans="1:65" s="2" customFormat="1" ht="24.2" customHeight="1">
      <c r="A698" s="36"/>
      <c r="B698" s="37"/>
      <c r="C698" s="206" t="s">
        <v>946</v>
      </c>
      <c r="D698" s="206" t="s">
        <v>159</v>
      </c>
      <c r="E698" s="207" t="s">
        <v>947</v>
      </c>
      <c r="F698" s="208" t="s">
        <v>948</v>
      </c>
      <c r="G698" s="209" t="s">
        <v>308</v>
      </c>
      <c r="H698" s="210">
        <v>11.5</v>
      </c>
      <c r="I698" s="211"/>
      <c r="J698" s="212">
        <f>ROUND(I698*H698,2)</f>
        <v>0</v>
      </c>
      <c r="K698" s="208" t="s">
        <v>163</v>
      </c>
      <c r="L698" s="39"/>
      <c r="M698" s="213" t="s">
        <v>1</v>
      </c>
      <c r="N698" s="214" t="s">
        <v>48</v>
      </c>
      <c r="O698" s="73"/>
      <c r="P698" s="215">
        <f>O698*H698</f>
        <v>0</v>
      </c>
      <c r="Q698" s="215">
        <v>0</v>
      </c>
      <c r="R698" s="215">
        <f>Q698*H698</f>
        <v>0</v>
      </c>
      <c r="S698" s="215">
        <v>0</v>
      </c>
      <c r="T698" s="216">
        <f>S698*H698</f>
        <v>0</v>
      </c>
      <c r="U698" s="36"/>
      <c r="V698" s="36"/>
      <c r="W698" s="36"/>
      <c r="X698" s="36"/>
      <c r="Y698" s="36"/>
      <c r="Z698" s="36"/>
      <c r="AA698" s="36"/>
      <c r="AB698" s="36"/>
      <c r="AC698" s="36"/>
      <c r="AD698" s="36"/>
      <c r="AE698" s="36"/>
      <c r="AR698" s="217" t="s">
        <v>360</v>
      </c>
      <c r="AT698" s="217" t="s">
        <v>159</v>
      </c>
      <c r="AU698" s="217" t="s">
        <v>92</v>
      </c>
      <c r="AY698" s="18" t="s">
        <v>156</v>
      </c>
      <c r="BE698" s="112">
        <f>IF(N698="základní",J698,0)</f>
        <v>0</v>
      </c>
      <c r="BF698" s="112">
        <f>IF(N698="snížená",J698,0)</f>
        <v>0</v>
      </c>
      <c r="BG698" s="112">
        <f>IF(N698="zákl. přenesená",J698,0)</f>
        <v>0</v>
      </c>
      <c r="BH698" s="112">
        <f>IF(N698="sníž. přenesená",J698,0)</f>
        <v>0</v>
      </c>
      <c r="BI698" s="112">
        <f>IF(N698="nulová",J698,0)</f>
        <v>0</v>
      </c>
      <c r="BJ698" s="18" t="s">
        <v>21</v>
      </c>
      <c r="BK698" s="112">
        <f>ROUND(I698*H698,2)</f>
        <v>0</v>
      </c>
      <c r="BL698" s="18" t="s">
        <v>360</v>
      </c>
      <c r="BM698" s="217" t="s">
        <v>949</v>
      </c>
    </row>
    <row r="699" spans="1:65" s="2" customFormat="1" ht="19.5">
      <c r="A699" s="36"/>
      <c r="B699" s="37"/>
      <c r="C699" s="38"/>
      <c r="D699" s="218" t="s">
        <v>166</v>
      </c>
      <c r="E699" s="38"/>
      <c r="F699" s="219" t="s">
        <v>950</v>
      </c>
      <c r="G699" s="38"/>
      <c r="H699" s="38"/>
      <c r="I699" s="176"/>
      <c r="J699" s="38"/>
      <c r="K699" s="38"/>
      <c r="L699" s="39"/>
      <c r="M699" s="220"/>
      <c r="N699" s="221"/>
      <c r="O699" s="73"/>
      <c r="P699" s="73"/>
      <c r="Q699" s="73"/>
      <c r="R699" s="73"/>
      <c r="S699" s="73"/>
      <c r="T699" s="74"/>
      <c r="U699" s="36"/>
      <c r="V699" s="36"/>
      <c r="W699" s="36"/>
      <c r="X699" s="36"/>
      <c r="Y699" s="36"/>
      <c r="Z699" s="36"/>
      <c r="AA699" s="36"/>
      <c r="AB699" s="36"/>
      <c r="AC699" s="36"/>
      <c r="AD699" s="36"/>
      <c r="AE699" s="36"/>
      <c r="AT699" s="18" t="s">
        <v>166</v>
      </c>
      <c r="AU699" s="18" t="s">
        <v>92</v>
      </c>
    </row>
    <row r="700" spans="1:65" s="2" customFormat="1" ht="11.25">
      <c r="A700" s="36"/>
      <c r="B700" s="37"/>
      <c r="C700" s="38"/>
      <c r="D700" s="222" t="s">
        <v>168</v>
      </c>
      <c r="E700" s="38"/>
      <c r="F700" s="223" t="s">
        <v>951</v>
      </c>
      <c r="G700" s="38"/>
      <c r="H700" s="38"/>
      <c r="I700" s="176"/>
      <c r="J700" s="38"/>
      <c r="K700" s="38"/>
      <c r="L700" s="39"/>
      <c r="M700" s="220"/>
      <c r="N700" s="221"/>
      <c r="O700" s="73"/>
      <c r="P700" s="73"/>
      <c r="Q700" s="73"/>
      <c r="R700" s="73"/>
      <c r="S700" s="73"/>
      <c r="T700" s="74"/>
      <c r="U700" s="36"/>
      <c r="V700" s="36"/>
      <c r="W700" s="36"/>
      <c r="X700" s="36"/>
      <c r="Y700" s="36"/>
      <c r="Z700" s="36"/>
      <c r="AA700" s="36"/>
      <c r="AB700" s="36"/>
      <c r="AC700" s="36"/>
      <c r="AD700" s="36"/>
      <c r="AE700" s="36"/>
      <c r="AT700" s="18" t="s">
        <v>168</v>
      </c>
      <c r="AU700" s="18" t="s">
        <v>92</v>
      </c>
    </row>
    <row r="701" spans="1:65" s="14" customFormat="1" ht="11.25">
      <c r="B701" s="234"/>
      <c r="C701" s="235"/>
      <c r="D701" s="218" t="s">
        <v>176</v>
      </c>
      <c r="E701" s="236" t="s">
        <v>1</v>
      </c>
      <c r="F701" s="237" t="s">
        <v>952</v>
      </c>
      <c r="G701" s="235"/>
      <c r="H701" s="238">
        <v>11.5</v>
      </c>
      <c r="I701" s="239"/>
      <c r="J701" s="235"/>
      <c r="K701" s="235"/>
      <c r="L701" s="240"/>
      <c r="M701" s="241"/>
      <c r="N701" s="242"/>
      <c r="O701" s="242"/>
      <c r="P701" s="242"/>
      <c r="Q701" s="242"/>
      <c r="R701" s="242"/>
      <c r="S701" s="242"/>
      <c r="T701" s="243"/>
      <c r="AT701" s="244" t="s">
        <v>176</v>
      </c>
      <c r="AU701" s="244" t="s">
        <v>92</v>
      </c>
      <c r="AV701" s="14" t="s">
        <v>92</v>
      </c>
      <c r="AW701" s="14" t="s">
        <v>37</v>
      </c>
      <c r="AX701" s="14" t="s">
        <v>21</v>
      </c>
      <c r="AY701" s="244" t="s">
        <v>156</v>
      </c>
    </row>
    <row r="702" spans="1:65" s="2" customFormat="1" ht="21.75" customHeight="1">
      <c r="A702" s="36"/>
      <c r="B702" s="37"/>
      <c r="C702" s="268" t="s">
        <v>953</v>
      </c>
      <c r="D702" s="268" t="s">
        <v>439</v>
      </c>
      <c r="E702" s="269" t="s">
        <v>954</v>
      </c>
      <c r="F702" s="270" t="s">
        <v>955</v>
      </c>
      <c r="G702" s="271" t="s">
        <v>308</v>
      </c>
      <c r="H702" s="272">
        <v>12.65</v>
      </c>
      <c r="I702" s="273"/>
      <c r="J702" s="274">
        <f>ROUND(I702*H702,2)</f>
        <v>0</v>
      </c>
      <c r="K702" s="270" t="s">
        <v>163</v>
      </c>
      <c r="L702" s="275"/>
      <c r="M702" s="276" t="s">
        <v>1</v>
      </c>
      <c r="N702" s="277" t="s">
        <v>48</v>
      </c>
      <c r="O702" s="73"/>
      <c r="P702" s="215">
        <f>O702*H702</f>
        <v>0</v>
      </c>
      <c r="Q702" s="215">
        <v>1.2999999999999999E-4</v>
      </c>
      <c r="R702" s="215">
        <f>Q702*H702</f>
        <v>1.6444999999999999E-3</v>
      </c>
      <c r="S702" s="215">
        <v>0</v>
      </c>
      <c r="T702" s="216">
        <f>S702*H702</f>
        <v>0</v>
      </c>
      <c r="U702" s="36"/>
      <c r="V702" s="36"/>
      <c r="W702" s="36"/>
      <c r="X702" s="36"/>
      <c r="Y702" s="36"/>
      <c r="Z702" s="36"/>
      <c r="AA702" s="36"/>
      <c r="AB702" s="36"/>
      <c r="AC702" s="36"/>
      <c r="AD702" s="36"/>
      <c r="AE702" s="36"/>
      <c r="AR702" s="217" t="s">
        <v>442</v>
      </c>
      <c r="AT702" s="217" t="s">
        <v>439</v>
      </c>
      <c r="AU702" s="217" t="s">
        <v>92</v>
      </c>
      <c r="AY702" s="18" t="s">
        <v>156</v>
      </c>
      <c r="BE702" s="112">
        <f>IF(N702="základní",J702,0)</f>
        <v>0</v>
      </c>
      <c r="BF702" s="112">
        <f>IF(N702="snížená",J702,0)</f>
        <v>0</v>
      </c>
      <c r="BG702" s="112">
        <f>IF(N702="zákl. přenesená",J702,0)</f>
        <v>0</v>
      </c>
      <c r="BH702" s="112">
        <f>IF(N702="sníž. přenesená",J702,0)</f>
        <v>0</v>
      </c>
      <c r="BI702" s="112">
        <f>IF(N702="nulová",J702,0)</f>
        <v>0</v>
      </c>
      <c r="BJ702" s="18" t="s">
        <v>21</v>
      </c>
      <c r="BK702" s="112">
        <f>ROUND(I702*H702,2)</f>
        <v>0</v>
      </c>
      <c r="BL702" s="18" t="s">
        <v>360</v>
      </c>
      <c r="BM702" s="217" t="s">
        <v>956</v>
      </c>
    </row>
    <row r="703" spans="1:65" s="2" customFormat="1" ht="11.25">
      <c r="A703" s="36"/>
      <c r="B703" s="37"/>
      <c r="C703" s="38"/>
      <c r="D703" s="218" t="s">
        <v>166</v>
      </c>
      <c r="E703" s="38"/>
      <c r="F703" s="219" t="s">
        <v>955</v>
      </c>
      <c r="G703" s="38"/>
      <c r="H703" s="38"/>
      <c r="I703" s="176"/>
      <c r="J703" s="38"/>
      <c r="K703" s="38"/>
      <c r="L703" s="39"/>
      <c r="M703" s="220"/>
      <c r="N703" s="221"/>
      <c r="O703" s="73"/>
      <c r="P703" s="73"/>
      <c r="Q703" s="73"/>
      <c r="R703" s="73"/>
      <c r="S703" s="73"/>
      <c r="T703" s="74"/>
      <c r="U703" s="36"/>
      <c r="V703" s="36"/>
      <c r="W703" s="36"/>
      <c r="X703" s="36"/>
      <c r="Y703" s="36"/>
      <c r="Z703" s="36"/>
      <c r="AA703" s="36"/>
      <c r="AB703" s="36"/>
      <c r="AC703" s="36"/>
      <c r="AD703" s="36"/>
      <c r="AE703" s="36"/>
      <c r="AT703" s="18" t="s">
        <v>166</v>
      </c>
      <c r="AU703" s="18" t="s">
        <v>92</v>
      </c>
    </row>
    <row r="704" spans="1:65" s="14" customFormat="1" ht="11.25">
      <c r="B704" s="234"/>
      <c r="C704" s="235"/>
      <c r="D704" s="218" t="s">
        <v>176</v>
      </c>
      <c r="E704" s="236" t="s">
        <v>1</v>
      </c>
      <c r="F704" s="237" t="s">
        <v>957</v>
      </c>
      <c r="G704" s="235"/>
      <c r="H704" s="238">
        <v>12.65</v>
      </c>
      <c r="I704" s="239"/>
      <c r="J704" s="235"/>
      <c r="K704" s="235"/>
      <c r="L704" s="240"/>
      <c r="M704" s="241"/>
      <c r="N704" s="242"/>
      <c r="O704" s="242"/>
      <c r="P704" s="242"/>
      <c r="Q704" s="242"/>
      <c r="R704" s="242"/>
      <c r="S704" s="242"/>
      <c r="T704" s="243"/>
      <c r="AT704" s="244" t="s">
        <v>176</v>
      </c>
      <c r="AU704" s="244" t="s">
        <v>92</v>
      </c>
      <c r="AV704" s="14" t="s">
        <v>92</v>
      </c>
      <c r="AW704" s="14" t="s">
        <v>37</v>
      </c>
      <c r="AX704" s="14" t="s">
        <v>21</v>
      </c>
      <c r="AY704" s="244" t="s">
        <v>156</v>
      </c>
    </row>
    <row r="705" spans="1:65" s="2" customFormat="1" ht="33" customHeight="1">
      <c r="A705" s="36"/>
      <c r="B705" s="37"/>
      <c r="C705" s="206" t="s">
        <v>958</v>
      </c>
      <c r="D705" s="206" t="s">
        <v>159</v>
      </c>
      <c r="E705" s="207" t="s">
        <v>959</v>
      </c>
      <c r="F705" s="208" t="s">
        <v>960</v>
      </c>
      <c r="G705" s="209" t="s">
        <v>308</v>
      </c>
      <c r="H705" s="210">
        <v>115.49</v>
      </c>
      <c r="I705" s="211"/>
      <c r="J705" s="212">
        <f>ROUND(I705*H705,2)</f>
        <v>0</v>
      </c>
      <c r="K705" s="208" t="s">
        <v>163</v>
      </c>
      <c r="L705" s="39"/>
      <c r="M705" s="213" t="s">
        <v>1</v>
      </c>
      <c r="N705" s="214" t="s">
        <v>48</v>
      </c>
      <c r="O705" s="73"/>
      <c r="P705" s="215">
        <f>O705*H705</f>
        <v>0</v>
      </c>
      <c r="Q705" s="215">
        <v>5.8399999999999999E-4</v>
      </c>
      <c r="R705" s="215">
        <f>Q705*H705</f>
        <v>6.7446159999999991E-2</v>
      </c>
      <c r="S705" s="215">
        <v>0</v>
      </c>
      <c r="T705" s="216">
        <f>S705*H705</f>
        <v>0</v>
      </c>
      <c r="U705" s="36"/>
      <c r="V705" s="36"/>
      <c r="W705" s="36"/>
      <c r="X705" s="36"/>
      <c r="Y705" s="36"/>
      <c r="Z705" s="36"/>
      <c r="AA705" s="36"/>
      <c r="AB705" s="36"/>
      <c r="AC705" s="36"/>
      <c r="AD705" s="36"/>
      <c r="AE705" s="36"/>
      <c r="AR705" s="217" t="s">
        <v>360</v>
      </c>
      <c r="AT705" s="217" t="s">
        <v>159</v>
      </c>
      <c r="AU705" s="217" t="s">
        <v>92</v>
      </c>
      <c r="AY705" s="18" t="s">
        <v>156</v>
      </c>
      <c r="BE705" s="112">
        <f>IF(N705="základní",J705,0)</f>
        <v>0</v>
      </c>
      <c r="BF705" s="112">
        <f>IF(N705="snížená",J705,0)</f>
        <v>0</v>
      </c>
      <c r="BG705" s="112">
        <f>IF(N705="zákl. přenesená",J705,0)</f>
        <v>0</v>
      </c>
      <c r="BH705" s="112">
        <f>IF(N705="sníž. přenesená",J705,0)</f>
        <v>0</v>
      </c>
      <c r="BI705" s="112">
        <f>IF(N705="nulová",J705,0)</f>
        <v>0</v>
      </c>
      <c r="BJ705" s="18" t="s">
        <v>21</v>
      </c>
      <c r="BK705" s="112">
        <f>ROUND(I705*H705,2)</f>
        <v>0</v>
      </c>
      <c r="BL705" s="18" t="s">
        <v>360</v>
      </c>
      <c r="BM705" s="217" t="s">
        <v>961</v>
      </c>
    </row>
    <row r="706" spans="1:65" s="2" customFormat="1" ht="19.5">
      <c r="A706" s="36"/>
      <c r="B706" s="37"/>
      <c r="C706" s="38"/>
      <c r="D706" s="218" t="s">
        <v>166</v>
      </c>
      <c r="E706" s="38"/>
      <c r="F706" s="219" t="s">
        <v>962</v>
      </c>
      <c r="G706" s="38"/>
      <c r="H706" s="38"/>
      <c r="I706" s="176"/>
      <c r="J706" s="38"/>
      <c r="K706" s="38"/>
      <c r="L706" s="39"/>
      <c r="M706" s="220"/>
      <c r="N706" s="221"/>
      <c r="O706" s="73"/>
      <c r="P706" s="73"/>
      <c r="Q706" s="73"/>
      <c r="R706" s="73"/>
      <c r="S706" s="73"/>
      <c r="T706" s="74"/>
      <c r="U706" s="36"/>
      <c r="V706" s="36"/>
      <c r="W706" s="36"/>
      <c r="X706" s="36"/>
      <c r="Y706" s="36"/>
      <c r="Z706" s="36"/>
      <c r="AA706" s="36"/>
      <c r="AB706" s="36"/>
      <c r="AC706" s="36"/>
      <c r="AD706" s="36"/>
      <c r="AE706" s="36"/>
      <c r="AT706" s="18" t="s">
        <v>166</v>
      </c>
      <c r="AU706" s="18" t="s">
        <v>92</v>
      </c>
    </row>
    <row r="707" spans="1:65" s="2" customFormat="1" ht="11.25">
      <c r="A707" s="36"/>
      <c r="B707" s="37"/>
      <c r="C707" s="38"/>
      <c r="D707" s="222" t="s">
        <v>168</v>
      </c>
      <c r="E707" s="38"/>
      <c r="F707" s="223" t="s">
        <v>963</v>
      </c>
      <c r="G707" s="38"/>
      <c r="H707" s="38"/>
      <c r="I707" s="176"/>
      <c r="J707" s="38"/>
      <c r="K707" s="38"/>
      <c r="L707" s="39"/>
      <c r="M707" s="220"/>
      <c r="N707" s="221"/>
      <c r="O707" s="73"/>
      <c r="P707" s="73"/>
      <c r="Q707" s="73"/>
      <c r="R707" s="73"/>
      <c r="S707" s="73"/>
      <c r="T707" s="74"/>
      <c r="U707" s="36"/>
      <c r="V707" s="36"/>
      <c r="W707" s="36"/>
      <c r="X707" s="36"/>
      <c r="Y707" s="36"/>
      <c r="Z707" s="36"/>
      <c r="AA707" s="36"/>
      <c r="AB707" s="36"/>
      <c r="AC707" s="36"/>
      <c r="AD707" s="36"/>
      <c r="AE707" s="36"/>
      <c r="AT707" s="18" t="s">
        <v>168</v>
      </c>
      <c r="AU707" s="18" t="s">
        <v>92</v>
      </c>
    </row>
    <row r="708" spans="1:65" s="13" customFormat="1" ht="11.25">
      <c r="B708" s="224"/>
      <c r="C708" s="225"/>
      <c r="D708" s="218" t="s">
        <v>176</v>
      </c>
      <c r="E708" s="226" t="s">
        <v>1</v>
      </c>
      <c r="F708" s="227" t="s">
        <v>964</v>
      </c>
      <c r="G708" s="225"/>
      <c r="H708" s="226" t="s">
        <v>1</v>
      </c>
      <c r="I708" s="228"/>
      <c r="J708" s="225"/>
      <c r="K708" s="225"/>
      <c r="L708" s="229"/>
      <c r="M708" s="230"/>
      <c r="N708" s="231"/>
      <c r="O708" s="231"/>
      <c r="P708" s="231"/>
      <c r="Q708" s="231"/>
      <c r="R708" s="231"/>
      <c r="S708" s="231"/>
      <c r="T708" s="232"/>
      <c r="AT708" s="233" t="s">
        <v>176</v>
      </c>
      <c r="AU708" s="233" t="s">
        <v>92</v>
      </c>
      <c r="AV708" s="13" t="s">
        <v>21</v>
      </c>
      <c r="AW708" s="13" t="s">
        <v>37</v>
      </c>
      <c r="AX708" s="13" t="s">
        <v>83</v>
      </c>
      <c r="AY708" s="233" t="s">
        <v>156</v>
      </c>
    </row>
    <row r="709" spans="1:65" s="13" customFormat="1" ht="11.25">
      <c r="B709" s="224"/>
      <c r="C709" s="225"/>
      <c r="D709" s="218" t="s">
        <v>176</v>
      </c>
      <c r="E709" s="226" t="s">
        <v>1</v>
      </c>
      <c r="F709" s="227" t="s">
        <v>208</v>
      </c>
      <c r="G709" s="225"/>
      <c r="H709" s="226" t="s">
        <v>1</v>
      </c>
      <c r="I709" s="228"/>
      <c r="J709" s="225"/>
      <c r="K709" s="225"/>
      <c r="L709" s="229"/>
      <c r="M709" s="230"/>
      <c r="N709" s="231"/>
      <c r="O709" s="231"/>
      <c r="P709" s="231"/>
      <c r="Q709" s="231"/>
      <c r="R709" s="231"/>
      <c r="S709" s="231"/>
      <c r="T709" s="232"/>
      <c r="AT709" s="233" t="s">
        <v>176</v>
      </c>
      <c r="AU709" s="233" t="s">
        <v>92</v>
      </c>
      <c r="AV709" s="13" t="s">
        <v>21</v>
      </c>
      <c r="AW709" s="13" t="s">
        <v>37</v>
      </c>
      <c r="AX709" s="13" t="s">
        <v>83</v>
      </c>
      <c r="AY709" s="233" t="s">
        <v>156</v>
      </c>
    </row>
    <row r="710" spans="1:65" s="14" customFormat="1" ht="11.25">
      <c r="B710" s="234"/>
      <c r="C710" s="235"/>
      <c r="D710" s="218" t="s">
        <v>176</v>
      </c>
      <c r="E710" s="236" t="s">
        <v>1</v>
      </c>
      <c r="F710" s="237" t="s">
        <v>965</v>
      </c>
      <c r="G710" s="235"/>
      <c r="H710" s="238">
        <v>11.7</v>
      </c>
      <c r="I710" s="239"/>
      <c r="J710" s="235"/>
      <c r="K710" s="235"/>
      <c r="L710" s="240"/>
      <c r="M710" s="241"/>
      <c r="N710" s="242"/>
      <c r="O710" s="242"/>
      <c r="P710" s="242"/>
      <c r="Q710" s="242"/>
      <c r="R710" s="242"/>
      <c r="S710" s="242"/>
      <c r="T710" s="243"/>
      <c r="AT710" s="244" t="s">
        <v>176</v>
      </c>
      <c r="AU710" s="244" t="s">
        <v>92</v>
      </c>
      <c r="AV710" s="14" t="s">
        <v>92</v>
      </c>
      <c r="AW710" s="14" t="s">
        <v>37</v>
      </c>
      <c r="AX710" s="14" t="s">
        <v>83</v>
      </c>
      <c r="AY710" s="244" t="s">
        <v>156</v>
      </c>
    </row>
    <row r="711" spans="1:65" s="16" customFormat="1" ht="11.25">
      <c r="B711" s="256"/>
      <c r="C711" s="257"/>
      <c r="D711" s="218" t="s">
        <v>176</v>
      </c>
      <c r="E711" s="258" t="s">
        <v>1</v>
      </c>
      <c r="F711" s="259" t="s">
        <v>210</v>
      </c>
      <c r="G711" s="257"/>
      <c r="H711" s="260">
        <v>11.7</v>
      </c>
      <c r="I711" s="261"/>
      <c r="J711" s="257"/>
      <c r="K711" s="257"/>
      <c r="L711" s="262"/>
      <c r="M711" s="263"/>
      <c r="N711" s="264"/>
      <c r="O711" s="264"/>
      <c r="P711" s="264"/>
      <c r="Q711" s="264"/>
      <c r="R711" s="264"/>
      <c r="S711" s="264"/>
      <c r="T711" s="265"/>
      <c r="AT711" s="266" t="s">
        <v>176</v>
      </c>
      <c r="AU711" s="266" t="s">
        <v>92</v>
      </c>
      <c r="AV711" s="16" t="s">
        <v>157</v>
      </c>
      <c r="AW711" s="16" t="s">
        <v>37</v>
      </c>
      <c r="AX711" s="16" t="s">
        <v>83</v>
      </c>
      <c r="AY711" s="266" t="s">
        <v>156</v>
      </c>
    </row>
    <row r="712" spans="1:65" s="13" customFormat="1" ht="11.25">
      <c r="B712" s="224"/>
      <c r="C712" s="225"/>
      <c r="D712" s="218" t="s">
        <v>176</v>
      </c>
      <c r="E712" s="226" t="s">
        <v>1</v>
      </c>
      <c r="F712" s="227" t="s">
        <v>236</v>
      </c>
      <c r="G712" s="225"/>
      <c r="H712" s="226" t="s">
        <v>1</v>
      </c>
      <c r="I712" s="228"/>
      <c r="J712" s="225"/>
      <c r="K712" s="225"/>
      <c r="L712" s="229"/>
      <c r="M712" s="230"/>
      <c r="N712" s="231"/>
      <c r="O712" s="231"/>
      <c r="P712" s="231"/>
      <c r="Q712" s="231"/>
      <c r="R712" s="231"/>
      <c r="S712" s="231"/>
      <c r="T712" s="232"/>
      <c r="AT712" s="233" t="s">
        <v>176</v>
      </c>
      <c r="AU712" s="233" t="s">
        <v>92</v>
      </c>
      <c r="AV712" s="13" t="s">
        <v>21</v>
      </c>
      <c r="AW712" s="13" t="s">
        <v>37</v>
      </c>
      <c r="AX712" s="13" t="s">
        <v>83</v>
      </c>
      <c r="AY712" s="233" t="s">
        <v>156</v>
      </c>
    </row>
    <row r="713" spans="1:65" s="14" customFormat="1" ht="22.5">
      <c r="B713" s="234"/>
      <c r="C713" s="235"/>
      <c r="D713" s="218" t="s">
        <v>176</v>
      </c>
      <c r="E713" s="236" t="s">
        <v>1</v>
      </c>
      <c r="F713" s="237" t="s">
        <v>966</v>
      </c>
      <c r="G713" s="235"/>
      <c r="H713" s="238">
        <v>82.8</v>
      </c>
      <c r="I713" s="239"/>
      <c r="J713" s="235"/>
      <c r="K713" s="235"/>
      <c r="L713" s="240"/>
      <c r="M713" s="241"/>
      <c r="N713" s="242"/>
      <c r="O713" s="242"/>
      <c r="P713" s="242"/>
      <c r="Q713" s="242"/>
      <c r="R713" s="242"/>
      <c r="S713" s="242"/>
      <c r="T713" s="243"/>
      <c r="AT713" s="244" t="s">
        <v>176</v>
      </c>
      <c r="AU713" s="244" t="s">
        <v>92</v>
      </c>
      <c r="AV713" s="14" t="s">
        <v>92</v>
      </c>
      <c r="AW713" s="14" t="s">
        <v>37</v>
      </c>
      <c r="AX713" s="14" t="s">
        <v>83</v>
      </c>
      <c r="AY713" s="244" t="s">
        <v>156</v>
      </c>
    </row>
    <row r="714" spans="1:65" s="14" customFormat="1" ht="22.5">
      <c r="B714" s="234"/>
      <c r="C714" s="235"/>
      <c r="D714" s="218" t="s">
        <v>176</v>
      </c>
      <c r="E714" s="236" t="s">
        <v>1</v>
      </c>
      <c r="F714" s="237" t="s">
        <v>967</v>
      </c>
      <c r="G714" s="235"/>
      <c r="H714" s="238">
        <v>-25.37</v>
      </c>
      <c r="I714" s="239"/>
      <c r="J714" s="235"/>
      <c r="K714" s="235"/>
      <c r="L714" s="240"/>
      <c r="M714" s="241"/>
      <c r="N714" s="242"/>
      <c r="O714" s="242"/>
      <c r="P714" s="242"/>
      <c r="Q714" s="242"/>
      <c r="R714" s="242"/>
      <c r="S714" s="242"/>
      <c r="T714" s="243"/>
      <c r="AT714" s="244" t="s">
        <v>176</v>
      </c>
      <c r="AU714" s="244" t="s">
        <v>92</v>
      </c>
      <c r="AV714" s="14" t="s">
        <v>92</v>
      </c>
      <c r="AW714" s="14" t="s">
        <v>37</v>
      </c>
      <c r="AX714" s="14" t="s">
        <v>83</v>
      </c>
      <c r="AY714" s="244" t="s">
        <v>156</v>
      </c>
    </row>
    <row r="715" spans="1:65" s="16" customFormat="1" ht="11.25">
      <c r="B715" s="256"/>
      <c r="C715" s="257"/>
      <c r="D715" s="218" t="s">
        <v>176</v>
      </c>
      <c r="E715" s="258" t="s">
        <v>1</v>
      </c>
      <c r="F715" s="259" t="s">
        <v>210</v>
      </c>
      <c r="G715" s="257"/>
      <c r="H715" s="260">
        <v>57.43</v>
      </c>
      <c r="I715" s="261"/>
      <c r="J715" s="257"/>
      <c r="K715" s="257"/>
      <c r="L715" s="262"/>
      <c r="M715" s="263"/>
      <c r="N715" s="264"/>
      <c r="O715" s="264"/>
      <c r="P715" s="264"/>
      <c r="Q715" s="264"/>
      <c r="R715" s="264"/>
      <c r="S715" s="264"/>
      <c r="T715" s="265"/>
      <c r="AT715" s="266" t="s">
        <v>176</v>
      </c>
      <c r="AU715" s="266" t="s">
        <v>92</v>
      </c>
      <c r="AV715" s="16" t="s">
        <v>157</v>
      </c>
      <c r="AW715" s="16" t="s">
        <v>37</v>
      </c>
      <c r="AX715" s="16" t="s">
        <v>83</v>
      </c>
      <c r="AY715" s="266" t="s">
        <v>156</v>
      </c>
    </row>
    <row r="716" spans="1:65" s="13" customFormat="1" ht="11.25">
      <c r="B716" s="224"/>
      <c r="C716" s="225"/>
      <c r="D716" s="218" t="s">
        <v>176</v>
      </c>
      <c r="E716" s="226" t="s">
        <v>1</v>
      </c>
      <c r="F716" s="227" t="s">
        <v>248</v>
      </c>
      <c r="G716" s="225"/>
      <c r="H716" s="226" t="s">
        <v>1</v>
      </c>
      <c r="I716" s="228"/>
      <c r="J716" s="225"/>
      <c r="K716" s="225"/>
      <c r="L716" s="229"/>
      <c r="M716" s="230"/>
      <c r="N716" s="231"/>
      <c r="O716" s="231"/>
      <c r="P716" s="231"/>
      <c r="Q716" s="231"/>
      <c r="R716" s="231"/>
      <c r="S716" s="231"/>
      <c r="T716" s="232"/>
      <c r="AT716" s="233" t="s">
        <v>176</v>
      </c>
      <c r="AU716" s="233" t="s">
        <v>92</v>
      </c>
      <c r="AV716" s="13" t="s">
        <v>21</v>
      </c>
      <c r="AW716" s="13" t="s">
        <v>37</v>
      </c>
      <c r="AX716" s="13" t="s">
        <v>83</v>
      </c>
      <c r="AY716" s="233" t="s">
        <v>156</v>
      </c>
    </row>
    <row r="717" spans="1:65" s="14" customFormat="1" ht="22.5">
      <c r="B717" s="234"/>
      <c r="C717" s="235"/>
      <c r="D717" s="218" t="s">
        <v>176</v>
      </c>
      <c r="E717" s="236" t="s">
        <v>1</v>
      </c>
      <c r="F717" s="237" t="s">
        <v>968</v>
      </c>
      <c r="G717" s="235"/>
      <c r="H717" s="238">
        <v>18.010000000000002</v>
      </c>
      <c r="I717" s="239"/>
      <c r="J717" s="235"/>
      <c r="K717" s="235"/>
      <c r="L717" s="240"/>
      <c r="M717" s="241"/>
      <c r="N717" s="242"/>
      <c r="O717" s="242"/>
      <c r="P717" s="242"/>
      <c r="Q717" s="242"/>
      <c r="R717" s="242"/>
      <c r="S717" s="242"/>
      <c r="T717" s="243"/>
      <c r="AT717" s="244" t="s">
        <v>176</v>
      </c>
      <c r="AU717" s="244" t="s">
        <v>92</v>
      </c>
      <c r="AV717" s="14" t="s">
        <v>92</v>
      </c>
      <c r="AW717" s="14" t="s">
        <v>37</v>
      </c>
      <c r="AX717" s="14" t="s">
        <v>83</v>
      </c>
      <c r="AY717" s="244" t="s">
        <v>156</v>
      </c>
    </row>
    <row r="718" spans="1:65" s="16" customFormat="1" ht="11.25">
      <c r="B718" s="256"/>
      <c r="C718" s="257"/>
      <c r="D718" s="218" t="s">
        <v>176</v>
      </c>
      <c r="E718" s="258" t="s">
        <v>1</v>
      </c>
      <c r="F718" s="259" t="s">
        <v>210</v>
      </c>
      <c r="G718" s="257"/>
      <c r="H718" s="260">
        <v>18.010000000000002</v>
      </c>
      <c r="I718" s="261"/>
      <c r="J718" s="257"/>
      <c r="K718" s="257"/>
      <c r="L718" s="262"/>
      <c r="M718" s="263"/>
      <c r="N718" s="264"/>
      <c r="O718" s="264"/>
      <c r="P718" s="264"/>
      <c r="Q718" s="264"/>
      <c r="R718" s="264"/>
      <c r="S718" s="264"/>
      <c r="T718" s="265"/>
      <c r="AT718" s="266" t="s">
        <v>176</v>
      </c>
      <c r="AU718" s="266" t="s">
        <v>92</v>
      </c>
      <c r="AV718" s="16" t="s">
        <v>157</v>
      </c>
      <c r="AW718" s="16" t="s">
        <v>37</v>
      </c>
      <c r="AX718" s="16" t="s">
        <v>83</v>
      </c>
      <c r="AY718" s="266" t="s">
        <v>156</v>
      </c>
    </row>
    <row r="719" spans="1:65" s="13" customFormat="1" ht="11.25">
      <c r="B719" s="224"/>
      <c r="C719" s="225"/>
      <c r="D719" s="218" t="s">
        <v>176</v>
      </c>
      <c r="E719" s="226" t="s">
        <v>1</v>
      </c>
      <c r="F719" s="227" t="s">
        <v>273</v>
      </c>
      <c r="G719" s="225"/>
      <c r="H719" s="226" t="s">
        <v>1</v>
      </c>
      <c r="I719" s="228"/>
      <c r="J719" s="225"/>
      <c r="K719" s="225"/>
      <c r="L719" s="229"/>
      <c r="M719" s="230"/>
      <c r="N719" s="231"/>
      <c r="O719" s="231"/>
      <c r="P719" s="231"/>
      <c r="Q719" s="231"/>
      <c r="R719" s="231"/>
      <c r="S719" s="231"/>
      <c r="T719" s="232"/>
      <c r="AT719" s="233" t="s">
        <v>176</v>
      </c>
      <c r="AU719" s="233" t="s">
        <v>92</v>
      </c>
      <c r="AV719" s="13" t="s">
        <v>21</v>
      </c>
      <c r="AW719" s="13" t="s">
        <v>37</v>
      </c>
      <c r="AX719" s="13" t="s">
        <v>83</v>
      </c>
      <c r="AY719" s="233" t="s">
        <v>156</v>
      </c>
    </row>
    <row r="720" spans="1:65" s="14" customFormat="1" ht="11.25">
      <c r="B720" s="234"/>
      <c r="C720" s="235"/>
      <c r="D720" s="218" t="s">
        <v>176</v>
      </c>
      <c r="E720" s="236" t="s">
        <v>1</v>
      </c>
      <c r="F720" s="237" t="s">
        <v>969</v>
      </c>
      <c r="G720" s="235"/>
      <c r="H720" s="238">
        <v>11.4</v>
      </c>
      <c r="I720" s="239"/>
      <c r="J720" s="235"/>
      <c r="K720" s="235"/>
      <c r="L720" s="240"/>
      <c r="M720" s="241"/>
      <c r="N720" s="242"/>
      <c r="O720" s="242"/>
      <c r="P720" s="242"/>
      <c r="Q720" s="242"/>
      <c r="R720" s="242"/>
      <c r="S720" s="242"/>
      <c r="T720" s="243"/>
      <c r="AT720" s="244" t="s">
        <v>176</v>
      </c>
      <c r="AU720" s="244" t="s">
        <v>92</v>
      </c>
      <c r="AV720" s="14" t="s">
        <v>92</v>
      </c>
      <c r="AW720" s="14" t="s">
        <v>37</v>
      </c>
      <c r="AX720" s="14" t="s">
        <v>83</v>
      </c>
      <c r="AY720" s="244" t="s">
        <v>156</v>
      </c>
    </row>
    <row r="721" spans="1:65" s="16" customFormat="1" ht="11.25">
      <c r="B721" s="256"/>
      <c r="C721" s="257"/>
      <c r="D721" s="218" t="s">
        <v>176</v>
      </c>
      <c r="E721" s="258" t="s">
        <v>1</v>
      </c>
      <c r="F721" s="259" t="s">
        <v>210</v>
      </c>
      <c r="G721" s="257"/>
      <c r="H721" s="260">
        <v>11.4</v>
      </c>
      <c r="I721" s="261"/>
      <c r="J721" s="257"/>
      <c r="K721" s="257"/>
      <c r="L721" s="262"/>
      <c r="M721" s="263"/>
      <c r="N721" s="264"/>
      <c r="O721" s="264"/>
      <c r="P721" s="264"/>
      <c r="Q721" s="264"/>
      <c r="R721" s="264"/>
      <c r="S721" s="264"/>
      <c r="T721" s="265"/>
      <c r="AT721" s="266" t="s">
        <v>176</v>
      </c>
      <c r="AU721" s="266" t="s">
        <v>92</v>
      </c>
      <c r="AV721" s="16" t="s">
        <v>157</v>
      </c>
      <c r="AW721" s="16" t="s">
        <v>37</v>
      </c>
      <c r="AX721" s="16" t="s">
        <v>83</v>
      </c>
      <c r="AY721" s="266" t="s">
        <v>156</v>
      </c>
    </row>
    <row r="722" spans="1:65" s="13" customFormat="1" ht="11.25">
      <c r="B722" s="224"/>
      <c r="C722" s="225"/>
      <c r="D722" s="218" t="s">
        <v>176</v>
      </c>
      <c r="E722" s="226" t="s">
        <v>1</v>
      </c>
      <c r="F722" s="227" t="s">
        <v>275</v>
      </c>
      <c r="G722" s="225"/>
      <c r="H722" s="226" t="s">
        <v>1</v>
      </c>
      <c r="I722" s="228"/>
      <c r="J722" s="225"/>
      <c r="K722" s="225"/>
      <c r="L722" s="229"/>
      <c r="M722" s="230"/>
      <c r="N722" s="231"/>
      <c r="O722" s="231"/>
      <c r="P722" s="231"/>
      <c r="Q722" s="231"/>
      <c r="R722" s="231"/>
      <c r="S722" s="231"/>
      <c r="T722" s="232"/>
      <c r="AT722" s="233" t="s">
        <v>176</v>
      </c>
      <c r="AU722" s="233" t="s">
        <v>92</v>
      </c>
      <c r="AV722" s="13" t="s">
        <v>21</v>
      </c>
      <c r="AW722" s="13" t="s">
        <v>37</v>
      </c>
      <c r="AX722" s="13" t="s">
        <v>83</v>
      </c>
      <c r="AY722" s="233" t="s">
        <v>156</v>
      </c>
    </row>
    <row r="723" spans="1:65" s="14" customFormat="1" ht="22.5">
      <c r="B723" s="234"/>
      <c r="C723" s="235"/>
      <c r="D723" s="218" t="s">
        <v>176</v>
      </c>
      <c r="E723" s="236" t="s">
        <v>1</v>
      </c>
      <c r="F723" s="237" t="s">
        <v>970</v>
      </c>
      <c r="G723" s="235"/>
      <c r="H723" s="238">
        <v>16.95</v>
      </c>
      <c r="I723" s="239"/>
      <c r="J723" s="235"/>
      <c r="K723" s="235"/>
      <c r="L723" s="240"/>
      <c r="M723" s="241"/>
      <c r="N723" s="242"/>
      <c r="O723" s="242"/>
      <c r="P723" s="242"/>
      <c r="Q723" s="242"/>
      <c r="R723" s="242"/>
      <c r="S723" s="242"/>
      <c r="T723" s="243"/>
      <c r="AT723" s="244" t="s">
        <v>176</v>
      </c>
      <c r="AU723" s="244" t="s">
        <v>92</v>
      </c>
      <c r="AV723" s="14" t="s">
        <v>92</v>
      </c>
      <c r="AW723" s="14" t="s">
        <v>37</v>
      </c>
      <c r="AX723" s="14" t="s">
        <v>83</v>
      </c>
      <c r="AY723" s="244" t="s">
        <v>156</v>
      </c>
    </row>
    <row r="724" spans="1:65" s="16" customFormat="1" ht="11.25">
      <c r="B724" s="256"/>
      <c r="C724" s="257"/>
      <c r="D724" s="218" t="s">
        <v>176</v>
      </c>
      <c r="E724" s="258" t="s">
        <v>1</v>
      </c>
      <c r="F724" s="259" t="s">
        <v>210</v>
      </c>
      <c r="G724" s="257"/>
      <c r="H724" s="260">
        <v>16.95</v>
      </c>
      <c r="I724" s="261"/>
      <c r="J724" s="257"/>
      <c r="K724" s="257"/>
      <c r="L724" s="262"/>
      <c r="M724" s="263"/>
      <c r="N724" s="264"/>
      <c r="O724" s="264"/>
      <c r="P724" s="264"/>
      <c r="Q724" s="264"/>
      <c r="R724" s="264"/>
      <c r="S724" s="264"/>
      <c r="T724" s="265"/>
      <c r="AT724" s="266" t="s">
        <v>176</v>
      </c>
      <c r="AU724" s="266" t="s">
        <v>92</v>
      </c>
      <c r="AV724" s="16" t="s">
        <v>157</v>
      </c>
      <c r="AW724" s="16" t="s">
        <v>37</v>
      </c>
      <c r="AX724" s="16" t="s">
        <v>83</v>
      </c>
      <c r="AY724" s="266" t="s">
        <v>156</v>
      </c>
    </row>
    <row r="725" spans="1:65" s="15" customFormat="1" ht="11.25">
      <c r="B725" s="245"/>
      <c r="C725" s="246"/>
      <c r="D725" s="218" t="s">
        <v>176</v>
      </c>
      <c r="E725" s="247" t="s">
        <v>1</v>
      </c>
      <c r="F725" s="248" t="s">
        <v>180</v>
      </c>
      <c r="G725" s="246"/>
      <c r="H725" s="249">
        <v>115.49</v>
      </c>
      <c r="I725" s="250"/>
      <c r="J725" s="246"/>
      <c r="K725" s="246"/>
      <c r="L725" s="251"/>
      <c r="M725" s="252"/>
      <c r="N725" s="253"/>
      <c r="O725" s="253"/>
      <c r="P725" s="253"/>
      <c r="Q725" s="253"/>
      <c r="R725" s="253"/>
      <c r="S725" s="253"/>
      <c r="T725" s="254"/>
      <c r="AT725" s="255" t="s">
        <v>176</v>
      </c>
      <c r="AU725" s="255" t="s">
        <v>92</v>
      </c>
      <c r="AV725" s="15" t="s">
        <v>164</v>
      </c>
      <c r="AW725" s="15" t="s">
        <v>37</v>
      </c>
      <c r="AX725" s="15" t="s">
        <v>21</v>
      </c>
      <c r="AY725" s="255" t="s">
        <v>156</v>
      </c>
    </row>
    <row r="726" spans="1:65" s="2" customFormat="1" ht="24.2" customHeight="1">
      <c r="A726" s="36"/>
      <c r="B726" s="37"/>
      <c r="C726" s="206" t="s">
        <v>971</v>
      </c>
      <c r="D726" s="206" t="s">
        <v>159</v>
      </c>
      <c r="E726" s="207" t="s">
        <v>972</v>
      </c>
      <c r="F726" s="208" t="s">
        <v>973</v>
      </c>
      <c r="G726" s="209" t="s">
        <v>162</v>
      </c>
      <c r="H726" s="210">
        <v>10</v>
      </c>
      <c r="I726" s="211"/>
      <c r="J726" s="212">
        <f>ROUND(I726*H726,2)</f>
        <v>0</v>
      </c>
      <c r="K726" s="208" t="s">
        <v>163</v>
      </c>
      <c r="L726" s="39"/>
      <c r="M726" s="213" t="s">
        <v>1</v>
      </c>
      <c r="N726" s="214" t="s">
        <v>48</v>
      </c>
      <c r="O726" s="73"/>
      <c r="P726" s="215">
        <f>O726*H726</f>
        <v>0</v>
      </c>
      <c r="Q726" s="215">
        <v>2.7999999999999998E-4</v>
      </c>
      <c r="R726" s="215">
        <f>Q726*H726</f>
        <v>2.7999999999999995E-3</v>
      </c>
      <c r="S726" s="215">
        <v>8.4999999999999995E-4</v>
      </c>
      <c r="T726" s="216">
        <f>S726*H726</f>
        <v>8.4999999999999989E-3</v>
      </c>
      <c r="U726" s="36"/>
      <c r="V726" s="36"/>
      <c r="W726" s="36"/>
      <c r="X726" s="36"/>
      <c r="Y726" s="36"/>
      <c r="Z726" s="36"/>
      <c r="AA726" s="36"/>
      <c r="AB726" s="36"/>
      <c r="AC726" s="36"/>
      <c r="AD726" s="36"/>
      <c r="AE726" s="36"/>
      <c r="AR726" s="217" t="s">
        <v>360</v>
      </c>
      <c r="AT726" s="217" t="s">
        <v>159</v>
      </c>
      <c r="AU726" s="217" t="s">
        <v>92</v>
      </c>
      <c r="AY726" s="18" t="s">
        <v>156</v>
      </c>
      <c r="BE726" s="112">
        <f>IF(N726="základní",J726,0)</f>
        <v>0</v>
      </c>
      <c r="BF726" s="112">
        <f>IF(N726="snížená",J726,0)</f>
        <v>0</v>
      </c>
      <c r="BG726" s="112">
        <f>IF(N726="zákl. přenesená",J726,0)</f>
        <v>0</v>
      </c>
      <c r="BH726" s="112">
        <f>IF(N726="sníž. přenesená",J726,0)</f>
        <v>0</v>
      </c>
      <c r="BI726" s="112">
        <f>IF(N726="nulová",J726,0)</f>
        <v>0</v>
      </c>
      <c r="BJ726" s="18" t="s">
        <v>21</v>
      </c>
      <c r="BK726" s="112">
        <f>ROUND(I726*H726,2)</f>
        <v>0</v>
      </c>
      <c r="BL726" s="18" t="s">
        <v>360</v>
      </c>
      <c r="BM726" s="217" t="s">
        <v>974</v>
      </c>
    </row>
    <row r="727" spans="1:65" s="2" customFormat="1" ht="11.25">
      <c r="A727" s="36"/>
      <c r="B727" s="37"/>
      <c r="C727" s="38"/>
      <c r="D727" s="218" t="s">
        <v>166</v>
      </c>
      <c r="E727" s="38"/>
      <c r="F727" s="219" t="s">
        <v>975</v>
      </c>
      <c r="G727" s="38"/>
      <c r="H727" s="38"/>
      <c r="I727" s="176"/>
      <c r="J727" s="38"/>
      <c r="K727" s="38"/>
      <c r="L727" s="39"/>
      <c r="M727" s="220"/>
      <c r="N727" s="221"/>
      <c r="O727" s="73"/>
      <c r="P727" s="73"/>
      <c r="Q727" s="73"/>
      <c r="R727" s="73"/>
      <c r="S727" s="73"/>
      <c r="T727" s="74"/>
      <c r="U727" s="36"/>
      <c r="V727" s="36"/>
      <c r="W727" s="36"/>
      <c r="X727" s="36"/>
      <c r="Y727" s="36"/>
      <c r="Z727" s="36"/>
      <c r="AA727" s="36"/>
      <c r="AB727" s="36"/>
      <c r="AC727" s="36"/>
      <c r="AD727" s="36"/>
      <c r="AE727" s="36"/>
      <c r="AT727" s="18" t="s">
        <v>166</v>
      </c>
      <c r="AU727" s="18" t="s">
        <v>92</v>
      </c>
    </row>
    <row r="728" spans="1:65" s="2" customFormat="1" ht="11.25">
      <c r="A728" s="36"/>
      <c r="B728" s="37"/>
      <c r="C728" s="38"/>
      <c r="D728" s="222" t="s">
        <v>168</v>
      </c>
      <c r="E728" s="38"/>
      <c r="F728" s="223" t="s">
        <v>976</v>
      </c>
      <c r="G728" s="38"/>
      <c r="H728" s="38"/>
      <c r="I728" s="176"/>
      <c r="J728" s="38"/>
      <c r="K728" s="38"/>
      <c r="L728" s="39"/>
      <c r="M728" s="220"/>
      <c r="N728" s="221"/>
      <c r="O728" s="73"/>
      <c r="P728" s="73"/>
      <c r="Q728" s="73"/>
      <c r="R728" s="73"/>
      <c r="S728" s="73"/>
      <c r="T728" s="74"/>
      <c r="U728" s="36"/>
      <c r="V728" s="36"/>
      <c r="W728" s="36"/>
      <c r="X728" s="36"/>
      <c r="Y728" s="36"/>
      <c r="Z728" s="36"/>
      <c r="AA728" s="36"/>
      <c r="AB728" s="36"/>
      <c r="AC728" s="36"/>
      <c r="AD728" s="36"/>
      <c r="AE728" s="36"/>
      <c r="AT728" s="18" t="s">
        <v>168</v>
      </c>
      <c r="AU728" s="18" t="s">
        <v>92</v>
      </c>
    </row>
    <row r="729" spans="1:65" s="13" customFormat="1" ht="11.25">
      <c r="B729" s="224"/>
      <c r="C729" s="225"/>
      <c r="D729" s="218" t="s">
        <v>176</v>
      </c>
      <c r="E729" s="226" t="s">
        <v>1</v>
      </c>
      <c r="F729" s="227" t="s">
        <v>977</v>
      </c>
      <c r="G729" s="225"/>
      <c r="H729" s="226" t="s">
        <v>1</v>
      </c>
      <c r="I729" s="228"/>
      <c r="J729" s="225"/>
      <c r="K729" s="225"/>
      <c r="L729" s="229"/>
      <c r="M729" s="230"/>
      <c r="N729" s="231"/>
      <c r="O729" s="231"/>
      <c r="P729" s="231"/>
      <c r="Q729" s="231"/>
      <c r="R729" s="231"/>
      <c r="S729" s="231"/>
      <c r="T729" s="232"/>
      <c r="AT729" s="233" t="s">
        <v>176</v>
      </c>
      <c r="AU729" s="233" t="s">
        <v>92</v>
      </c>
      <c r="AV729" s="13" t="s">
        <v>21</v>
      </c>
      <c r="AW729" s="13" t="s">
        <v>37</v>
      </c>
      <c r="AX729" s="13" t="s">
        <v>83</v>
      </c>
      <c r="AY729" s="233" t="s">
        <v>156</v>
      </c>
    </row>
    <row r="730" spans="1:65" s="14" customFormat="1" ht="11.25">
      <c r="B730" s="234"/>
      <c r="C730" s="235"/>
      <c r="D730" s="218" t="s">
        <v>176</v>
      </c>
      <c r="E730" s="236" t="s">
        <v>1</v>
      </c>
      <c r="F730" s="237" t="s">
        <v>978</v>
      </c>
      <c r="G730" s="235"/>
      <c r="H730" s="238">
        <v>10</v>
      </c>
      <c r="I730" s="239"/>
      <c r="J730" s="235"/>
      <c r="K730" s="235"/>
      <c r="L730" s="240"/>
      <c r="M730" s="241"/>
      <c r="N730" s="242"/>
      <c r="O730" s="242"/>
      <c r="P730" s="242"/>
      <c r="Q730" s="242"/>
      <c r="R730" s="242"/>
      <c r="S730" s="242"/>
      <c r="T730" s="243"/>
      <c r="AT730" s="244" t="s">
        <v>176</v>
      </c>
      <c r="AU730" s="244" t="s">
        <v>92</v>
      </c>
      <c r="AV730" s="14" t="s">
        <v>92</v>
      </c>
      <c r="AW730" s="14" t="s">
        <v>37</v>
      </c>
      <c r="AX730" s="14" t="s">
        <v>83</v>
      </c>
      <c r="AY730" s="244" t="s">
        <v>156</v>
      </c>
    </row>
    <row r="731" spans="1:65" s="15" customFormat="1" ht="11.25">
      <c r="B731" s="245"/>
      <c r="C731" s="246"/>
      <c r="D731" s="218" t="s">
        <v>176</v>
      </c>
      <c r="E731" s="247" t="s">
        <v>1</v>
      </c>
      <c r="F731" s="248" t="s">
        <v>180</v>
      </c>
      <c r="G731" s="246"/>
      <c r="H731" s="249">
        <v>10</v>
      </c>
      <c r="I731" s="250"/>
      <c r="J731" s="246"/>
      <c r="K731" s="246"/>
      <c r="L731" s="251"/>
      <c r="M731" s="252"/>
      <c r="N731" s="253"/>
      <c r="O731" s="253"/>
      <c r="P731" s="253"/>
      <c r="Q731" s="253"/>
      <c r="R731" s="253"/>
      <c r="S731" s="253"/>
      <c r="T731" s="254"/>
      <c r="AT731" s="255" t="s">
        <v>176</v>
      </c>
      <c r="AU731" s="255" t="s">
        <v>92</v>
      </c>
      <c r="AV731" s="15" t="s">
        <v>164</v>
      </c>
      <c r="AW731" s="15" t="s">
        <v>37</v>
      </c>
      <c r="AX731" s="15" t="s">
        <v>21</v>
      </c>
      <c r="AY731" s="255" t="s">
        <v>156</v>
      </c>
    </row>
    <row r="732" spans="1:65" s="2" customFormat="1" ht="33" customHeight="1">
      <c r="A732" s="36"/>
      <c r="B732" s="37"/>
      <c r="C732" s="206" t="s">
        <v>979</v>
      </c>
      <c r="D732" s="206" t="s">
        <v>159</v>
      </c>
      <c r="E732" s="207" t="s">
        <v>980</v>
      </c>
      <c r="F732" s="208" t="s">
        <v>981</v>
      </c>
      <c r="G732" s="209" t="s">
        <v>190</v>
      </c>
      <c r="H732" s="210">
        <v>109.9</v>
      </c>
      <c r="I732" s="211"/>
      <c r="J732" s="212">
        <f>ROUND(I732*H732,2)</f>
        <v>0</v>
      </c>
      <c r="K732" s="208" t="s">
        <v>163</v>
      </c>
      <c r="L732" s="39"/>
      <c r="M732" s="213" t="s">
        <v>1</v>
      </c>
      <c r="N732" s="214" t="s">
        <v>48</v>
      </c>
      <c r="O732" s="73"/>
      <c r="P732" s="215">
        <f>O732*H732</f>
        <v>0</v>
      </c>
      <c r="Q732" s="215">
        <v>5.9959999999999996E-3</v>
      </c>
      <c r="R732" s="215">
        <f>Q732*H732</f>
        <v>0.6589604</v>
      </c>
      <c r="S732" s="215">
        <v>0</v>
      </c>
      <c r="T732" s="216">
        <f>S732*H732</f>
        <v>0</v>
      </c>
      <c r="U732" s="36"/>
      <c r="V732" s="36"/>
      <c r="W732" s="36"/>
      <c r="X732" s="36"/>
      <c r="Y732" s="36"/>
      <c r="Z732" s="36"/>
      <c r="AA732" s="36"/>
      <c r="AB732" s="36"/>
      <c r="AC732" s="36"/>
      <c r="AD732" s="36"/>
      <c r="AE732" s="36"/>
      <c r="AR732" s="217" t="s">
        <v>360</v>
      </c>
      <c r="AT732" s="217" t="s">
        <v>159</v>
      </c>
      <c r="AU732" s="217" t="s">
        <v>92</v>
      </c>
      <c r="AY732" s="18" t="s">
        <v>156</v>
      </c>
      <c r="BE732" s="112">
        <f>IF(N732="základní",J732,0)</f>
        <v>0</v>
      </c>
      <c r="BF732" s="112">
        <f>IF(N732="snížená",J732,0)</f>
        <v>0</v>
      </c>
      <c r="BG732" s="112">
        <f>IF(N732="zákl. přenesená",J732,0)</f>
        <v>0</v>
      </c>
      <c r="BH732" s="112">
        <f>IF(N732="sníž. přenesená",J732,0)</f>
        <v>0</v>
      </c>
      <c r="BI732" s="112">
        <f>IF(N732="nulová",J732,0)</f>
        <v>0</v>
      </c>
      <c r="BJ732" s="18" t="s">
        <v>21</v>
      </c>
      <c r="BK732" s="112">
        <f>ROUND(I732*H732,2)</f>
        <v>0</v>
      </c>
      <c r="BL732" s="18" t="s">
        <v>360</v>
      </c>
      <c r="BM732" s="217" t="s">
        <v>982</v>
      </c>
    </row>
    <row r="733" spans="1:65" s="2" customFormat="1" ht="29.25">
      <c r="A733" s="36"/>
      <c r="B733" s="37"/>
      <c r="C733" s="38"/>
      <c r="D733" s="218" t="s">
        <v>166</v>
      </c>
      <c r="E733" s="38"/>
      <c r="F733" s="219" t="s">
        <v>983</v>
      </c>
      <c r="G733" s="38"/>
      <c r="H733" s="38"/>
      <c r="I733" s="176"/>
      <c r="J733" s="38"/>
      <c r="K733" s="38"/>
      <c r="L733" s="39"/>
      <c r="M733" s="220"/>
      <c r="N733" s="221"/>
      <c r="O733" s="73"/>
      <c r="P733" s="73"/>
      <c r="Q733" s="73"/>
      <c r="R733" s="73"/>
      <c r="S733" s="73"/>
      <c r="T733" s="74"/>
      <c r="U733" s="36"/>
      <c r="V733" s="36"/>
      <c r="W733" s="36"/>
      <c r="X733" s="36"/>
      <c r="Y733" s="36"/>
      <c r="Z733" s="36"/>
      <c r="AA733" s="36"/>
      <c r="AB733" s="36"/>
      <c r="AC733" s="36"/>
      <c r="AD733" s="36"/>
      <c r="AE733" s="36"/>
      <c r="AT733" s="18" t="s">
        <v>166</v>
      </c>
      <c r="AU733" s="18" t="s">
        <v>92</v>
      </c>
    </row>
    <row r="734" spans="1:65" s="2" customFormat="1" ht="11.25">
      <c r="A734" s="36"/>
      <c r="B734" s="37"/>
      <c r="C734" s="38"/>
      <c r="D734" s="222" t="s">
        <v>168</v>
      </c>
      <c r="E734" s="38"/>
      <c r="F734" s="223" t="s">
        <v>984</v>
      </c>
      <c r="G734" s="38"/>
      <c r="H734" s="38"/>
      <c r="I734" s="176"/>
      <c r="J734" s="38"/>
      <c r="K734" s="38"/>
      <c r="L734" s="39"/>
      <c r="M734" s="220"/>
      <c r="N734" s="221"/>
      <c r="O734" s="73"/>
      <c r="P734" s="73"/>
      <c r="Q734" s="73"/>
      <c r="R734" s="73"/>
      <c r="S734" s="73"/>
      <c r="T734" s="74"/>
      <c r="U734" s="36"/>
      <c r="V734" s="36"/>
      <c r="W734" s="36"/>
      <c r="X734" s="36"/>
      <c r="Y734" s="36"/>
      <c r="Z734" s="36"/>
      <c r="AA734" s="36"/>
      <c r="AB734" s="36"/>
      <c r="AC734" s="36"/>
      <c r="AD734" s="36"/>
      <c r="AE734" s="36"/>
      <c r="AT734" s="18" t="s">
        <v>168</v>
      </c>
      <c r="AU734" s="18" t="s">
        <v>92</v>
      </c>
    </row>
    <row r="735" spans="1:65" s="2" customFormat="1" ht="37.9" customHeight="1">
      <c r="A735" s="36"/>
      <c r="B735" s="37"/>
      <c r="C735" s="268" t="s">
        <v>985</v>
      </c>
      <c r="D735" s="268" t="s">
        <v>439</v>
      </c>
      <c r="E735" s="269" t="s">
        <v>986</v>
      </c>
      <c r="F735" s="270" t="s">
        <v>987</v>
      </c>
      <c r="G735" s="271" t="s">
        <v>190</v>
      </c>
      <c r="H735" s="272">
        <v>133.92400000000001</v>
      </c>
      <c r="I735" s="273"/>
      <c r="J735" s="274">
        <f>ROUND(I735*H735,2)</f>
        <v>0</v>
      </c>
      <c r="K735" s="270" t="s">
        <v>163</v>
      </c>
      <c r="L735" s="275"/>
      <c r="M735" s="276" t="s">
        <v>1</v>
      </c>
      <c r="N735" s="277" t="s">
        <v>48</v>
      </c>
      <c r="O735" s="73"/>
      <c r="P735" s="215">
        <f>O735*H735</f>
        <v>0</v>
      </c>
      <c r="Q735" s="215">
        <v>2.1999999999999999E-2</v>
      </c>
      <c r="R735" s="215">
        <f>Q735*H735</f>
        <v>2.9463279999999998</v>
      </c>
      <c r="S735" s="215">
        <v>0</v>
      </c>
      <c r="T735" s="216">
        <f>S735*H735</f>
        <v>0</v>
      </c>
      <c r="U735" s="36"/>
      <c r="V735" s="36"/>
      <c r="W735" s="36"/>
      <c r="X735" s="36"/>
      <c r="Y735" s="36"/>
      <c r="Z735" s="36"/>
      <c r="AA735" s="36"/>
      <c r="AB735" s="36"/>
      <c r="AC735" s="36"/>
      <c r="AD735" s="36"/>
      <c r="AE735" s="36"/>
      <c r="AR735" s="217" t="s">
        <v>442</v>
      </c>
      <c r="AT735" s="217" t="s">
        <v>439</v>
      </c>
      <c r="AU735" s="217" t="s">
        <v>92</v>
      </c>
      <c r="AY735" s="18" t="s">
        <v>156</v>
      </c>
      <c r="BE735" s="112">
        <f>IF(N735="základní",J735,0)</f>
        <v>0</v>
      </c>
      <c r="BF735" s="112">
        <f>IF(N735="snížená",J735,0)</f>
        <v>0</v>
      </c>
      <c r="BG735" s="112">
        <f>IF(N735="zákl. přenesená",J735,0)</f>
        <v>0</v>
      </c>
      <c r="BH735" s="112">
        <f>IF(N735="sníž. přenesená",J735,0)</f>
        <v>0</v>
      </c>
      <c r="BI735" s="112">
        <f>IF(N735="nulová",J735,0)</f>
        <v>0</v>
      </c>
      <c r="BJ735" s="18" t="s">
        <v>21</v>
      </c>
      <c r="BK735" s="112">
        <f>ROUND(I735*H735,2)</f>
        <v>0</v>
      </c>
      <c r="BL735" s="18" t="s">
        <v>360</v>
      </c>
      <c r="BM735" s="217" t="s">
        <v>988</v>
      </c>
    </row>
    <row r="736" spans="1:65" s="2" customFormat="1" ht="19.5">
      <c r="A736" s="36"/>
      <c r="B736" s="37"/>
      <c r="C736" s="38"/>
      <c r="D736" s="218" t="s">
        <v>166</v>
      </c>
      <c r="E736" s="38"/>
      <c r="F736" s="219" t="s">
        <v>989</v>
      </c>
      <c r="G736" s="38"/>
      <c r="H736" s="38"/>
      <c r="I736" s="176"/>
      <c r="J736" s="38"/>
      <c r="K736" s="38"/>
      <c r="L736" s="39"/>
      <c r="M736" s="220"/>
      <c r="N736" s="221"/>
      <c r="O736" s="73"/>
      <c r="P736" s="73"/>
      <c r="Q736" s="73"/>
      <c r="R736" s="73"/>
      <c r="S736" s="73"/>
      <c r="T736" s="74"/>
      <c r="U736" s="36"/>
      <c r="V736" s="36"/>
      <c r="W736" s="36"/>
      <c r="X736" s="36"/>
      <c r="Y736" s="36"/>
      <c r="Z736" s="36"/>
      <c r="AA736" s="36"/>
      <c r="AB736" s="36"/>
      <c r="AC736" s="36"/>
      <c r="AD736" s="36"/>
      <c r="AE736" s="36"/>
      <c r="AT736" s="18" t="s">
        <v>166</v>
      </c>
      <c r="AU736" s="18" t="s">
        <v>92</v>
      </c>
    </row>
    <row r="737" spans="1:65" s="13" customFormat="1" ht="11.25">
      <c r="B737" s="224"/>
      <c r="C737" s="225"/>
      <c r="D737" s="218" t="s">
        <v>176</v>
      </c>
      <c r="E737" s="226" t="s">
        <v>1</v>
      </c>
      <c r="F737" s="227" t="s">
        <v>935</v>
      </c>
      <c r="G737" s="225"/>
      <c r="H737" s="226" t="s">
        <v>1</v>
      </c>
      <c r="I737" s="228"/>
      <c r="J737" s="225"/>
      <c r="K737" s="225"/>
      <c r="L737" s="229"/>
      <c r="M737" s="230"/>
      <c r="N737" s="231"/>
      <c r="O737" s="231"/>
      <c r="P737" s="231"/>
      <c r="Q737" s="231"/>
      <c r="R737" s="231"/>
      <c r="S737" s="231"/>
      <c r="T737" s="232"/>
      <c r="AT737" s="233" t="s">
        <v>176</v>
      </c>
      <c r="AU737" s="233" t="s">
        <v>92</v>
      </c>
      <c r="AV737" s="13" t="s">
        <v>21</v>
      </c>
      <c r="AW737" s="13" t="s">
        <v>37</v>
      </c>
      <c r="AX737" s="13" t="s">
        <v>83</v>
      </c>
      <c r="AY737" s="233" t="s">
        <v>156</v>
      </c>
    </row>
    <row r="738" spans="1:65" s="14" customFormat="1" ht="11.25">
      <c r="B738" s="234"/>
      <c r="C738" s="235"/>
      <c r="D738" s="218" t="s">
        <v>176</v>
      </c>
      <c r="E738" s="236" t="s">
        <v>1</v>
      </c>
      <c r="F738" s="237" t="s">
        <v>990</v>
      </c>
      <c r="G738" s="235"/>
      <c r="H738" s="238">
        <v>120.89</v>
      </c>
      <c r="I738" s="239"/>
      <c r="J738" s="235"/>
      <c r="K738" s="235"/>
      <c r="L738" s="240"/>
      <c r="M738" s="241"/>
      <c r="N738" s="242"/>
      <c r="O738" s="242"/>
      <c r="P738" s="242"/>
      <c r="Q738" s="242"/>
      <c r="R738" s="242"/>
      <c r="S738" s="242"/>
      <c r="T738" s="243"/>
      <c r="AT738" s="244" t="s">
        <v>176</v>
      </c>
      <c r="AU738" s="244" t="s">
        <v>92</v>
      </c>
      <c r="AV738" s="14" t="s">
        <v>92</v>
      </c>
      <c r="AW738" s="14" t="s">
        <v>37</v>
      </c>
      <c r="AX738" s="14" t="s">
        <v>83</v>
      </c>
      <c r="AY738" s="244" t="s">
        <v>156</v>
      </c>
    </row>
    <row r="739" spans="1:65" s="16" customFormat="1" ht="11.25">
      <c r="B739" s="256"/>
      <c r="C739" s="257"/>
      <c r="D739" s="218" t="s">
        <v>176</v>
      </c>
      <c r="E739" s="258" t="s">
        <v>1</v>
      </c>
      <c r="F739" s="259" t="s">
        <v>210</v>
      </c>
      <c r="G739" s="257"/>
      <c r="H739" s="260">
        <v>120.89</v>
      </c>
      <c r="I739" s="261"/>
      <c r="J739" s="257"/>
      <c r="K739" s="257"/>
      <c r="L739" s="262"/>
      <c r="M739" s="263"/>
      <c r="N739" s="264"/>
      <c r="O739" s="264"/>
      <c r="P739" s="264"/>
      <c r="Q739" s="264"/>
      <c r="R739" s="264"/>
      <c r="S739" s="264"/>
      <c r="T739" s="265"/>
      <c r="AT739" s="266" t="s">
        <v>176</v>
      </c>
      <c r="AU739" s="266" t="s">
        <v>92</v>
      </c>
      <c r="AV739" s="16" t="s">
        <v>157</v>
      </c>
      <c r="AW739" s="16" t="s">
        <v>37</v>
      </c>
      <c r="AX739" s="16" t="s">
        <v>83</v>
      </c>
      <c r="AY739" s="266" t="s">
        <v>156</v>
      </c>
    </row>
    <row r="740" spans="1:65" s="13" customFormat="1" ht="11.25">
      <c r="B740" s="224"/>
      <c r="C740" s="225"/>
      <c r="D740" s="218" t="s">
        <v>176</v>
      </c>
      <c r="E740" s="226" t="s">
        <v>1</v>
      </c>
      <c r="F740" s="227" t="s">
        <v>937</v>
      </c>
      <c r="G740" s="225"/>
      <c r="H740" s="226" t="s">
        <v>1</v>
      </c>
      <c r="I740" s="228"/>
      <c r="J740" s="225"/>
      <c r="K740" s="225"/>
      <c r="L740" s="229"/>
      <c r="M740" s="230"/>
      <c r="N740" s="231"/>
      <c r="O740" s="231"/>
      <c r="P740" s="231"/>
      <c r="Q740" s="231"/>
      <c r="R740" s="231"/>
      <c r="S740" s="231"/>
      <c r="T740" s="232"/>
      <c r="AT740" s="233" t="s">
        <v>176</v>
      </c>
      <c r="AU740" s="233" t="s">
        <v>92</v>
      </c>
      <c r="AV740" s="13" t="s">
        <v>21</v>
      </c>
      <c r="AW740" s="13" t="s">
        <v>37</v>
      </c>
      <c r="AX740" s="13" t="s">
        <v>83</v>
      </c>
      <c r="AY740" s="233" t="s">
        <v>156</v>
      </c>
    </row>
    <row r="741" spans="1:65" s="14" customFormat="1" ht="11.25">
      <c r="B741" s="234"/>
      <c r="C741" s="235"/>
      <c r="D741" s="218" t="s">
        <v>176</v>
      </c>
      <c r="E741" s="236" t="s">
        <v>1</v>
      </c>
      <c r="F741" s="237" t="s">
        <v>991</v>
      </c>
      <c r="G741" s="235"/>
      <c r="H741" s="238">
        <v>12.704000000000001</v>
      </c>
      <c r="I741" s="239"/>
      <c r="J741" s="235"/>
      <c r="K741" s="235"/>
      <c r="L741" s="240"/>
      <c r="M741" s="241"/>
      <c r="N741" s="242"/>
      <c r="O741" s="242"/>
      <c r="P741" s="242"/>
      <c r="Q741" s="242"/>
      <c r="R741" s="242"/>
      <c r="S741" s="242"/>
      <c r="T741" s="243"/>
      <c r="AT741" s="244" t="s">
        <v>176</v>
      </c>
      <c r="AU741" s="244" t="s">
        <v>92</v>
      </c>
      <c r="AV741" s="14" t="s">
        <v>92</v>
      </c>
      <c r="AW741" s="14" t="s">
        <v>37</v>
      </c>
      <c r="AX741" s="14" t="s">
        <v>83</v>
      </c>
      <c r="AY741" s="244" t="s">
        <v>156</v>
      </c>
    </row>
    <row r="742" spans="1:65" s="14" customFormat="1" ht="11.25">
      <c r="B742" s="234"/>
      <c r="C742" s="235"/>
      <c r="D742" s="218" t="s">
        <v>176</v>
      </c>
      <c r="E742" s="236" t="s">
        <v>1</v>
      </c>
      <c r="F742" s="237" t="s">
        <v>992</v>
      </c>
      <c r="G742" s="235"/>
      <c r="H742" s="238">
        <v>0.33</v>
      </c>
      <c r="I742" s="239"/>
      <c r="J742" s="235"/>
      <c r="K742" s="235"/>
      <c r="L742" s="240"/>
      <c r="M742" s="241"/>
      <c r="N742" s="242"/>
      <c r="O742" s="242"/>
      <c r="P742" s="242"/>
      <c r="Q742" s="242"/>
      <c r="R742" s="242"/>
      <c r="S742" s="242"/>
      <c r="T742" s="243"/>
      <c r="AT742" s="244" t="s">
        <v>176</v>
      </c>
      <c r="AU742" s="244" t="s">
        <v>92</v>
      </c>
      <c r="AV742" s="14" t="s">
        <v>92</v>
      </c>
      <c r="AW742" s="14" t="s">
        <v>37</v>
      </c>
      <c r="AX742" s="14" t="s">
        <v>83</v>
      </c>
      <c r="AY742" s="244" t="s">
        <v>156</v>
      </c>
    </row>
    <row r="743" spans="1:65" s="16" customFormat="1" ht="11.25">
      <c r="B743" s="256"/>
      <c r="C743" s="257"/>
      <c r="D743" s="218" t="s">
        <v>176</v>
      </c>
      <c r="E743" s="258" t="s">
        <v>1</v>
      </c>
      <c r="F743" s="259" t="s">
        <v>210</v>
      </c>
      <c r="G743" s="257"/>
      <c r="H743" s="260">
        <v>13.034000000000001</v>
      </c>
      <c r="I743" s="261"/>
      <c r="J743" s="257"/>
      <c r="K743" s="257"/>
      <c r="L743" s="262"/>
      <c r="M743" s="263"/>
      <c r="N743" s="264"/>
      <c r="O743" s="264"/>
      <c r="P743" s="264"/>
      <c r="Q743" s="264"/>
      <c r="R743" s="264"/>
      <c r="S743" s="264"/>
      <c r="T743" s="265"/>
      <c r="AT743" s="266" t="s">
        <v>176</v>
      </c>
      <c r="AU743" s="266" t="s">
        <v>92</v>
      </c>
      <c r="AV743" s="16" t="s">
        <v>157</v>
      </c>
      <c r="AW743" s="16" t="s">
        <v>37</v>
      </c>
      <c r="AX743" s="16" t="s">
        <v>83</v>
      </c>
      <c r="AY743" s="266" t="s">
        <v>156</v>
      </c>
    </row>
    <row r="744" spans="1:65" s="15" customFormat="1" ht="11.25">
      <c r="B744" s="245"/>
      <c r="C744" s="246"/>
      <c r="D744" s="218" t="s">
        <v>176</v>
      </c>
      <c r="E744" s="247" t="s">
        <v>1</v>
      </c>
      <c r="F744" s="248" t="s">
        <v>180</v>
      </c>
      <c r="G744" s="246"/>
      <c r="H744" s="249">
        <v>133.92400000000001</v>
      </c>
      <c r="I744" s="250"/>
      <c r="J744" s="246"/>
      <c r="K744" s="246"/>
      <c r="L744" s="251"/>
      <c r="M744" s="252"/>
      <c r="N744" s="253"/>
      <c r="O744" s="253"/>
      <c r="P744" s="253"/>
      <c r="Q744" s="253"/>
      <c r="R744" s="253"/>
      <c r="S744" s="253"/>
      <c r="T744" s="254"/>
      <c r="AT744" s="255" t="s">
        <v>176</v>
      </c>
      <c r="AU744" s="255" t="s">
        <v>92</v>
      </c>
      <c r="AV744" s="15" t="s">
        <v>164</v>
      </c>
      <c r="AW744" s="15" t="s">
        <v>37</v>
      </c>
      <c r="AX744" s="15" t="s">
        <v>21</v>
      </c>
      <c r="AY744" s="255" t="s">
        <v>156</v>
      </c>
    </row>
    <row r="745" spans="1:65" s="2" customFormat="1" ht="16.5" customHeight="1">
      <c r="A745" s="36"/>
      <c r="B745" s="37"/>
      <c r="C745" s="206" t="s">
        <v>993</v>
      </c>
      <c r="D745" s="206" t="s">
        <v>159</v>
      </c>
      <c r="E745" s="207" t="s">
        <v>994</v>
      </c>
      <c r="F745" s="208" t="s">
        <v>995</v>
      </c>
      <c r="G745" s="209" t="s">
        <v>308</v>
      </c>
      <c r="H745" s="210">
        <v>135.69</v>
      </c>
      <c r="I745" s="211"/>
      <c r="J745" s="212">
        <f>ROUND(I745*H745,2)</f>
        <v>0</v>
      </c>
      <c r="K745" s="208" t="s">
        <v>163</v>
      </c>
      <c r="L745" s="39"/>
      <c r="M745" s="213" t="s">
        <v>1</v>
      </c>
      <c r="N745" s="214" t="s">
        <v>48</v>
      </c>
      <c r="O745" s="73"/>
      <c r="P745" s="215">
        <f>O745*H745</f>
        <v>0</v>
      </c>
      <c r="Q745" s="215">
        <v>9.0000000000000006E-5</v>
      </c>
      <c r="R745" s="215">
        <f>Q745*H745</f>
        <v>1.22121E-2</v>
      </c>
      <c r="S745" s="215">
        <v>0</v>
      </c>
      <c r="T745" s="216">
        <f>S745*H745</f>
        <v>0</v>
      </c>
      <c r="U745" s="36"/>
      <c r="V745" s="36"/>
      <c r="W745" s="36"/>
      <c r="X745" s="36"/>
      <c r="Y745" s="36"/>
      <c r="Z745" s="36"/>
      <c r="AA745" s="36"/>
      <c r="AB745" s="36"/>
      <c r="AC745" s="36"/>
      <c r="AD745" s="36"/>
      <c r="AE745" s="36"/>
      <c r="AR745" s="217" t="s">
        <v>360</v>
      </c>
      <c r="AT745" s="217" t="s">
        <v>159</v>
      </c>
      <c r="AU745" s="217" t="s">
        <v>92</v>
      </c>
      <c r="AY745" s="18" t="s">
        <v>156</v>
      </c>
      <c r="BE745" s="112">
        <f>IF(N745="základní",J745,0)</f>
        <v>0</v>
      </c>
      <c r="BF745" s="112">
        <f>IF(N745="snížená",J745,0)</f>
        <v>0</v>
      </c>
      <c r="BG745" s="112">
        <f>IF(N745="zákl. přenesená",J745,0)</f>
        <v>0</v>
      </c>
      <c r="BH745" s="112">
        <f>IF(N745="sníž. přenesená",J745,0)</f>
        <v>0</v>
      </c>
      <c r="BI745" s="112">
        <f>IF(N745="nulová",J745,0)</f>
        <v>0</v>
      </c>
      <c r="BJ745" s="18" t="s">
        <v>21</v>
      </c>
      <c r="BK745" s="112">
        <f>ROUND(I745*H745,2)</f>
        <v>0</v>
      </c>
      <c r="BL745" s="18" t="s">
        <v>360</v>
      </c>
      <c r="BM745" s="217" t="s">
        <v>996</v>
      </c>
    </row>
    <row r="746" spans="1:65" s="2" customFormat="1" ht="11.25">
      <c r="A746" s="36"/>
      <c r="B746" s="37"/>
      <c r="C746" s="38"/>
      <c r="D746" s="218" t="s">
        <v>166</v>
      </c>
      <c r="E746" s="38"/>
      <c r="F746" s="219" t="s">
        <v>997</v>
      </c>
      <c r="G746" s="38"/>
      <c r="H746" s="38"/>
      <c r="I746" s="176"/>
      <c r="J746" s="38"/>
      <c r="K746" s="38"/>
      <c r="L746" s="39"/>
      <c r="M746" s="220"/>
      <c r="N746" s="221"/>
      <c r="O746" s="73"/>
      <c r="P746" s="73"/>
      <c r="Q746" s="73"/>
      <c r="R746" s="73"/>
      <c r="S746" s="73"/>
      <c r="T746" s="74"/>
      <c r="U746" s="36"/>
      <c r="V746" s="36"/>
      <c r="W746" s="36"/>
      <c r="X746" s="36"/>
      <c r="Y746" s="36"/>
      <c r="Z746" s="36"/>
      <c r="AA746" s="36"/>
      <c r="AB746" s="36"/>
      <c r="AC746" s="36"/>
      <c r="AD746" s="36"/>
      <c r="AE746" s="36"/>
      <c r="AT746" s="18" t="s">
        <v>166</v>
      </c>
      <c r="AU746" s="18" t="s">
        <v>92</v>
      </c>
    </row>
    <row r="747" spans="1:65" s="2" customFormat="1" ht="11.25">
      <c r="A747" s="36"/>
      <c r="B747" s="37"/>
      <c r="C747" s="38"/>
      <c r="D747" s="222" t="s">
        <v>168</v>
      </c>
      <c r="E747" s="38"/>
      <c r="F747" s="223" t="s">
        <v>998</v>
      </c>
      <c r="G747" s="38"/>
      <c r="H747" s="38"/>
      <c r="I747" s="176"/>
      <c r="J747" s="38"/>
      <c r="K747" s="38"/>
      <c r="L747" s="39"/>
      <c r="M747" s="220"/>
      <c r="N747" s="221"/>
      <c r="O747" s="73"/>
      <c r="P747" s="73"/>
      <c r="Q747" s="73"/>
      <c r="R747" s="73"/>
      <c r="S747" s="73"/>
      <c r="T747" s="74"/>
      <c r="U747" s="36"/>
      <c r="V747" s="36"/>
      <c r="W747" s="36"/>
      <c r="X747" s="36"/>
      <c r="Y747" s="36"/>
      <c r="Z747" s="36"/>
      <c r="AA747" s="36"/>
      <c r="AB747" s="36"/>
      <c r="AC747" s="36"/>
      <c r="AD747" s="36"/>
      <c r="AE747" s="36"/>
      <c r="AT747" s="18" t="s">
        <v>168</v>
      </c>
      <c r="AU747" s="18" t="s">
        <v>92</v>
      </c>
    </row>
    <row r="748" spans="1:65" s="13" customFormat="1" ht="11.25">
      <c r="B748" s="224"/>
      <c r="C748" s="225"/>
      <c r="D748" s="218" t="s">
        <v>176</v>
      </c>
      <c r="E748" s="226" t="s">
        <v>1</v>
      </c>
      <c r="F748" s="227" t="s">
        <v>964</v>
      </c>
      <c r="G748" s="225"/>
      <c r="H748" s="226" t="s">
        <v>1</v>
      </c>
      <c r="I748" s="228"/>
      <c r="J748" s="225"/>
      <c r="K748" s="225"/>
      <c r="L748" s="229"/>
      <c r="M748" s="230"/>
      <c r="N748" s="231"/>
      <c r="O748" s="231"/>
      <c r="P748" s="231"/>
      <c r="Q748" s="231"/>
      <c r="R748" s="231"/>
      <c r="S748" s="231"/>
      <c r="T748" s="232"/>
      <c r="AT748" s="233" t="s">
        <v>176</v>
      </c>
      <c r="AU748" s="233" t="s">
        <v>92</v>
      </c>
      <c r="AV748" s="13" t="s">
        <v>21</v>
      </c>
      <c r="AW748" s="13" t="s">
        <v>37</v>
      </c>
      <c r="AX748" s="13" t="s">
        <v>83</v>
      </c>
      <c r="AY748" s="233" t="s">
        <v>156</v>
      </c>
    </row>
    <row r="749" spans="1:65" s="13" customFormat="1" ht="11.25">
      <c r="B749" s="224"/>
      <c r="C749" s="225"/>
      <c r="D749" s="218" t="s">
        <v>176</v>
      </c>
      <c r="E749" s="226" t="s">
        <v>1</v>
      </c>
      <c r="F749" s="227" t="s">
        <v>208</v>
      </c>
      <c r="G749" s="225"/>
      <c r="H749" s="226" t="s">
        <v>1</v>
      </c>
      <c r="I749" s="228"/>
      <c r="J749" s="225"/>
      <c r="K749" s="225"/>
      <c r="L749" s="229"/>
      <c r="M749" s="230"/>
      <c r="N749" s="231"/>
      <c r="O749" s="231"/>
      <c r="P749" s="231"/>
      <c r="Q749" s="231"/>
      <c r="R749" s="231"/>
      <c r="S749" s="231"/>
      <c r="T749" s="232"/>
      <c r="AT749" s="233" t="s">
        <v>176</v>
      </c>
      <c r="AU749" s="233" t="s">
        <v>92</v>
      </c>
      <c r="AV749" s="13" t="s">
        <v>21</v>
      </c>
      <c r="AW749" s="13" t="s">
        <v>37</v>
      </c>
      <c r="AX749" s="13" t="s">
        <v>83</v>
      </c>
      <c r="AY749" s="233" t="s">
        <v>156</v>
      </c>
    </row>
    <row r="750" spans="1:65" s="14" customFormat="1" ht="11.25">
      <c r="B750" s="234"/>
      <c r="C750" s="235"/>
      <c r="D750" s="218" t="s">
        <v>176</v>
      </c>
      <c r="E750" s="236" t="s">
        <v>1</v>
      </c>
      <c r="F750" s="237" t="s">
        <v>999</v>
      </c>
      <c r="G750" s="235"/>
      <c r="H750" s="238">
        <v>13.1</v>
      </c>
      <c r="I750" s="239"/>
      <c r="J750" s="235"/>
      <c r="K750" s="235"/>
      <c r="L750" s="240"/>
      <c r="M750" s="241"/>
      <c r="N750" s="242"/>
      <c r="O750" s="242"/>
      <c r="P750" s="242"/>
      <c r="Q750" s="242"/>
      <c r="R750" s="242"/>
      <c r="S750" s="242"/>
      <c r="T750" s="243"/>
      <c r="AT750" s="244" t="s">
        <v>176</v>
      </c>
      <c r="AU750" s="244" t="s">
        <v>92</v>
      </c>
      <c r="AV750" s="14" t="s">
        <v>92</v>
      </c>
      <c r="AW750" s="14" t="s">
        <v>37</v>
      </c>
      <c r="AX750" s="14" t="s">
        <v>83</v>
      </c>
      <c r="AY750" s="244" t="s">
        <v>156</v>
      </c>
    </row>
    <row r="751" spans="1:65" s="16" customFormat="1" ht="11.25">
      <c r="B751" s="256"/>
      <c r="C751" s="257"/>
      <c r="D751" s="218" t="s">
        <v>176</v>
      </c>
      <c r="E751" s="258" t="s">
        <v>1</v>
      </c>
      <c r="F751" s="259" t="s">
        <v>210</v>
      </c>
      <c r="G751" s="257"/>
      <c r="H751" s="260">
        <v>13.1</v>
      </c>
      <c r="I751" s="261"/>
      <c r="J751" s="257"/>
      <c r="K751" s="257"/>
      <c r="L751" s="262"/>
      <c r="M751" s="263"/>
      <c r="N751" s="264"/>
      <c r="O751" s="264"/>
      <c r="P751" s="264"/>
      <c r="Q751" s="264"/>
      <c r="R751" s="264"/>
      <c r="S751" s="264"/>
      <c r="T751" s="265"/>
      <c r="AT751" s="266" t="s">
        <v>176</v>
      </c>
      <c r="AU751" s="266" t="s">
        <v>92</v>
      </c>
      <c r="AV751" s="16" t="s">
        <v>157</v>
      </c>
      <c r="AW751" s="16" t="s">
        <v>37</v>
      </c>
      <c r="AX751" s="16" t="s">
        <v>83</v>
      </c>
      <c r="AY751" s="266" t="s">
        <v>156</v>
      </c>
    </row>
    <row r="752" spans="1:65" s="13" customFormat="1" ht="11.25">
      <c r="B752" s="224"/>
      <c r="C752" s="225"/>
      <c r="D752" s="218" t="s">
        <v>176</v>
      </c>
      <c r="E752" s="226" t="s">
        <v>1</v>
      </c>
      <c r="F752" s="227" t="s">
        <v>236</v>
      </c>
      <c r="G752" s="225"/>
      <c r="H752" s="226" t="s">
        <v>1</v>
      </c>
      <c r="I752" s="228"/>
      <c r="J752" s="225"/>
      <c r="K752" s="225"/>
      <c r="L752" s="229"/>
      <c r="M752" s="230"/>
      <c r="N752" s="231"/>
      <c r="O752" s="231"/>
      <c r="P752" s="231"/>
      <c r="Q752" s="231"/>
      <c r="R752" s="231"/>
      <c r="S752" s="231"/>
      <c r="T752" s="232"/>
      <c r="AT752" s="233" t="s">
        <v>176</v>
      </c>
      <c r="AU752" s="233" t="s">
        <v>92</v>
      </c>
      <c r="AV752" s="13" t="s">
        <v>21</v>
      </c>
      <c r="AW752" s="13" t="s">
        <v>37</v>
      </c>
      <c r="AX752" s="13" t="s">
        <v>83</v>
      </c>
      <c r="AY752" s="233" t="s">
        <v>156</v>
      </c>
    </row>
    <row r="753" spans="1:65" s="14" customFormat="1" ht="22.5">
      <c r="B753" s="234"/>
      <c r="C753" s="235"/>
      <c r="D753" s="218" t="s">
        <v>176</v>
      </c>
      <c r="E753" s="236" t="s">
        <v>1</v>
      </c>
      <c r="F753" s="237" t="s">
        <v>966</v>
      </c>
      <c r="G753" s="235"/>
      <c r="H753" s="238">
        <v>82.8</v>
      </c>
      <c r="I753" s="239"/>
      <c r="J753" s="235"/>
      <c r="K753" s="235"/>
      <c r="L753" s="240"/>
      <c r="M753" s="241"/>
      <c r="N753" s="242"/>
      <c r="O753" s="242"/>
      <c r="P753" s="242"/>
      <c r="Q753" s="242"/>
      <c r="R753" s="242"/>
      <c r="S753" s="242"/>
      <c r="T753" s="243"/>
      <c r="AT753" s="244" t="s">
        <v>176</v>
      </c>
      <c r="AU753" s="244" t="s">
        <v>92</v>
      </c>
      <c r="AV753" s="14" t="s">
        <v>92</v>
      </c>
      <c r="AW753" s="14" t="s">
        <v>37</v>
      </c>
      <c r="AX753" s="14" t="s">
        <v>83</v>
      </c>
      <c r="AY753" s="244" t="s">
        <v>156</v>
      </c>
    </row>
    <row r="754" spans="1:65" s="14" customFormat="1" ht="22.5">
      <c r="B754" s="234"/>
      <c r="C754" s="235"/>
      <c r="D754" s="218" t="s">
        <v>176</v>
      </c>
      <c r="E754" s="236" t="s">
        <v>1</v>
      </c>
      <c r="F754" s="237" t="s">
        <v>1000</v>
      </c>
      <c r="G754" s="235"/>
      <c r="H754" s="238">
        <v>-17.87</v>
      </c>
      <c r="I754" s="239"/>
      <c r="J754" s="235"/>
      <c r="K754" s="235"/>
      <c r="L754" s="240"/>
      <c r="M754" s="241"/>
      <c r="N754" s="242"/>
      <c r="O754" s="242"/>
      <c r="P754" s="242"/>
      <c r="Q754" s="242"/>
      <c r="R754" s="242"/>
      <c r="S754" s="242"/>
      <c r="T754" s="243"/>
      <c r="AT754" s="244" t="s">
        <v>176</v>
      </c>
      <c r="AU754" s="244" t="s">
        <v>92</v>
      </c>
      <c r="AV754" s="14" t="s">
        <v>92</v>
      </c>
      <c r="AW754" s="14" t="s">
        <v>37</v>
      </c>
      <c r="AX754" s="14" t="s">
        <v>83</v>
      </c>
      <c r="AY754" s="244" t="s">
        <v>156</v>
      </c>
    </row>
    <row r="755" spans="1:65" s="16" customFormat="1" ht="11.25">
      <c r="B755" s="256"/>
      <c r="C755" s="257"/>
      <c r="D755" s="218" t="s">
        <v>176</v>
      </c>
      <c r="E755" s="258" t="s">
        <v>1</v>
      </c>
      <c r="F755" s="259" t="s">
        <v>210</v>
      </c>
      <c r="G755" s="257"/>
      <c r="H755" s="260">
        <v>64.930000000000007</v>
      </c>
      <c r="I755" s="261"/>
      <c r="J755" s="257"/>
      <c r="K755" s="257"/>
      <c r="L755" s="262"/>
      <c r="M755" s="263"/>
      <c r="N755" s="264"/>
      <c r="O755" s="264"/>
      <c r="P755" s="264"/>
      <c r="Q755" s="264"/>
      <c r="R755" s="264"/>
      <c r="S755" s="264"/>
      <c r="T755" s="265"/>
      <c r="AT755" s="266" t="s">
        <v>176</v>
      </c>
      <c r="AU755" s="266" t="s">
        <v>92</v>
      </c>
      <c r="AV755" s="16" t="s">
        <v>157</v>
      </c>
      <c r="AW755" s="16" t="s">
        <v>37</v>
      </c>
      <c r="AX755" s="16" t="s">
        <v>83</v>
      </c>
      <c r="AY755" s="266" t="s">
        <v>156</v>
      </c>
    </row>
    <row r="756" spans="1:65" s="13" customFormat="1" ht="11.25">
      <c r="B756" s="224"/>
      <c r="C756" s="225"/>
      <c r="D756" s="218" t="s">
        <v>176</v>
      </c>
      <c r="E756" s="226" t="s">
        <v>1</v>
      </c>
      <c r="F756" s="227" t="s">
        <v>248</v>
      </c>
      <c r="G756" s="225"/>
      <c r="H756" s="226" t="s">
        <v>1</v>
      </c>
      <c r="I756" s="228"/>
      <c r="J756" s="225"/>
      <c r="K756" s="225"/>
      <c r="L756" s="229"/>
      <c r="M756" s="230"/>
      <c r="N756" s="231"/>
      <c r="O756" s="231"/>
      <c r="P756" s="231"/>
      <c r="Q756" s="231"/>
      <c r="R756" s="231"/>
      <c r="S756" s="231"/>
      <c r="T756" s="232"/>
      <c r="AT756" s="233" t="s">
        <v>176</v>
      </c>
      <c r="AU756" s="233" t="s">
        <v>92</v>
      </c>
      <c r="AV756" s="13" t="s">
        <v>21</v>
      </c>
      <c r="AW756" s="13" t="s">
        <v>37</v>
      </c>
      <c r="AX756" s="13" t="s">
        <v>83</v>
      </c>
      <c r="AY756" s="233" t="s">
        <v>156</v>
      </c>
    </row>
    <row r="757" spans="1:65" s="14" customFormat="1" ht="22.5">
      <c r="B757" s="234"/>
      <c r="C757" s="235"/>
      <c r="D757" s="218" t="s">
        <v>176</v>
      </c>
      <c r="E757" s="236" t="s">
        <v>1</v>
      </c>
      <c r="F757" s="237" t="s">
        <v>1001</v>
      </c>
      <c r="G757" s="235"/>
      <c r="H757" s="238">
        <v>20.51</v>
      </c>
      <c r="I757" s="239"/>
      <c r="J757" s="235"/>
      <c r="K757" s="235"/>
      <c r="L757" s="240"/>
      <c r="M757" s="241"/>
      <c r="N757" s="242"/>
      <c r="O757" s="242"/>
      <c r="P757" s="242"/>
      <c r="Q757" s="242"/>
      <c r="R757" s="242"/>
      <c r="S757" s="242"/>
      <c r="T757" s="243"/>
      <c r="AT757" s="244" t="s">
        <v>176</v>
      </c>
      <c r="AU757" s="244" t="s">
        <v>92</v>
      </c>
      <c r="AV757" s="14" t="s">
        <v>92</v>
      </c>
      <c r="AW757" s="14" t="s">
        <v>37</v>
      </c>
      <c r="AX757" s="14" t="s">
        <v>83</v>
      </c>
      <c r="AY757" s="244" t="s">
        <v>156</v>
      </c>
    </row>
    <row r="758" spans="1:65" s="16" customFormat="1" ht="11.25">
      <c r="B758" s="256"/>
      <c r="C758" s="257"/>
      <c r="D758" s="218" t="s">
        <v>176</v>
      </c>
      <c r="E758" s="258" t="s">
        <v>1</v>
      </c>
      <c r="F758" s="259" t="s">
        <v>210</v>
      </c>
      <c r="G758" s="257"/>
      <c r="H758" s="260">
        <v>20.51</v>
      </c>
      <c r="I758" s="261"/>
      <c r="J758" s="257"/>
      <c r="K758" s="257"/>
      <c r="L758" s="262"/>
      <c r="M758" s="263"/>
      <c r="N758" s="264"/>
      <c r="O758" s="264"/>
      <c r="P758" s="264"/>
      <c r="Q758" s="264"/>
      <c r="R758" s="264"/>
      <c r="S758" s="264"/>
      <c r="T758" s="265"/>
      <c r="AT758" s="266" t="s">
        <v>176</v>
      </c>
      <c r="AU758" s="266" t="s">
        <v>92</v>
      </c>
      <c r="AV758" s="16" t="s">
        <v>157</v>
      </c>
      <c r="AW758" s="16" t="s">
        <v>37</v>
      </c>
      <c r="AX758" s="16" t="s">
        <v>83</v>
      </c>
      <c r="AY758" s="266" t="s">
        <v>156</v>
      </c>
    </row>
    <row r="759" spans="1:65" s="13" customFormat="1" ht="11.25">
      <c r="B759" s="224"/>
      <c r="C759" s="225"/>
      <c r="D759" s="218" t="s">
        <v>176</v>
      </c>
      <c r="E759" s="226" t="s">
        <v>1</v>
      </c>
      <c r="F759" s="227" t="s">
        <v>273</v>
      </c>
      <c r="G759" s="225"/>
      <c r="H759" s="226" t="s">
        <v>1</v>
      </c>
      <c r="I759" s="228"/>
      <c r="J759" s="225"/>
      <c r="K759" s="225"/>
      <c r="L759" s="229"/>
      <c r="M759" s="230"/>
      <c r="N759" s="231"/>
      <c r="O759" s="231"/>
      <c r="P759" s="231"/>
      <c r="Q759" s="231"/>
      <c r="R759" s="231"/>
      <c r="S759" s="231"/>
      <c r="T759" s="232"/>
      <c r="AT759" s="233" t="s">
        <v>176</v>
      </c>
      <c r="AU759" s="233" t="s">
        <v>92</v>
      </c>
      <c r="AV759" s="13" t="s">
        <v>21</v>
      </c>
      <c r="AW759" s="13" t="s">
        <v>37</v>
      </c>
      <c r="AX759" s="13" t="s">
        <v>83</v>
      </c>
      <c r="AY759" s="233" t="s">
        <v>156</v>
      </c>
    </row>
    <row r="760" spans="1:65" s="14" customFormat="1" ht="11.25">
      <c r="B760" s="234"/>
      <c r="C760" s="235"/>
      <c r="D760" s="218" t="s">
        <v>176</v>
      </c>
      <c r="E760" s="236" t="s">
        <v>1</v>
      </c>
      <c r="F760" s="237" t="s">
        <v>1002</v>
      </c>
      <c r="G760" s="235"/>
      <c r="H760" s="238">
        <v>12.6</v>
      </c>
      <c r="I760" s="239"/>
      <c r="J760" s="235"/>
      <c r="K760" s="235"/>
      <c r="L760" s="240"/>
      <c r="M760" s="241"/>
      <c r="N760" s="242"/>
      <c r="O760" s="242"/>
      <c r="P760" s="242"/>
      <c r="Q760" s="242"/>
      <c r="R760" s="242"/>
      <c r="S760" s="242"/>
      <c r="T760" s="243"/>
      <c r="AT760" s="244" t="s">
        <v>176</v>
      </c>
      <c r="AU760" s="244" t="s">
        <v>92</v>
      </c>
      <c r="AV760" s="14" t="s">
        <v>92</v>
      </c>
      <c r="AW760" s="14" t="s">
        <v>37</v>
      </c>
      <c r="AX760" s="14" t="s">
        <v>83</v>
      </c>
      <c r="AY760" s="244" t="s">
        <v>156</v>
      </c>
    </row>
    <row r="761" spans="1:65" s="16" customFormat="1" ht="11.25">
      <c r="B761" s="256"/>
      <c r="C761" s="257"/>
      <c r="D761" s="218" t="s">
        <v>176</v>
      </c>
      <c r="E761" s="258" t="s">
        <v>1</v>
      </c>
      <c r="F761" s="259" t="s">
        <v>210</v>
      </c>
      <c r="G761" s="257"/>
      <c r="H761" s="260">
        <v>12.6</v>
      </c>
      <c r="I761" s="261"/>
      <c r="J761" s="257"/>
      <c r="K761" s="257"/>
      <c r="L761" s="262"/>
      <c r="M761" s="263"/>
      <c r="N761" s="264"/>
      <c r="O761" s="264"/>
      <c r="P761" s="264"/>
      <c r="Q761" s="264"/>
      <c r="R761" s="264"/>
      <c r="S761" s="264"/>
      <c r="T761" s="265"/>
      <c r="AT761" s="266" t="s">
        <v>176</v>
      </c>
      <c r="AU761" s="266" t="s">
        <v>92</v>
      </c>
      <c r="AV761" s="16" t="s">
        <v>157</v>
      </c>
      <c r="AW761" s="16" t="s">
        <v>37</v>
      </c>
      <c r="AX761" s="16" t="s">
        <v>83</v>
      </c>
      <c r="AY761" s="266" t="s">
        <v>156</v>
      </c>
    </row>
    <row r="762" spans="1:65" s="13" customFormat="1" ht="11.25">
      <c r="B762" s="224"/>
      <c r="C762" s="225"/>
      <c r="D762" s="218" t="s">
        <v>176</v>
      </c>
      <c r="E762" s="226" t="s">
        <v>1</v>
      </c>
      <c r="F762" s="227" t="s">
        <v>275</v>
      </c>
      <c r="G762" s="225"/>
      <c r="H762" s="226" t="s">
        <v>1</v>
      </c>
      <c r="I762" s="228"/>
      <c r="J762" s="225"/>
      <c r="K762" s="225"/>
      <c r="L762" s="229"/>
      <c r="M762" s="230"/>
      <c r="N762" s="231"/>
      <c r="O762" s="231"/>
      <c r="P762" s="231"/>
      <c r="Q762" s="231"/>
      <c r="R762" s="231"/>
      <c r="S762" s="231"/>
      <c r="T762" s="232"/>
      <c r="AT762" s="233" t="s">
        <v>176</v>
      </c>
      <c r="AU762" s="233" t="s">
        <v>92</v>
      </c>
      <c r="AV762" s="13" t="s">
        <v>21</v>
      </c>
      <c r="AW762" s="13" t="s">
        <v>37</v>
      </c>
      <c r="AX762" s="13" t="s">
        <v>83</v>
      </c>
      <c r="AY762" s="233" t="s">
        <v>156</v>
      </c>
    </row>
    <row r="763" spans="1:65" s="14" customFormat="1" ht="22.5">
      <c r="B763" s="234"/>
      <c r="C763" s="235"/>
      <c r="D763" s="218" t="s">
        <v>176</v>
      </c>
      <c r="E763" s="236" t="s">
        <v>1</v>
      </c>
      <c r="F763" s="237" t="s">
        <v>1003</v>
      </c>
      <c r="G763" s="235"/>
      <c r="H763" s="238">
        <v>19.55</v>
      </c>
      <c r="I763" s="239"/>
      <c r="J763" s="235"/>
      <c r="K763" s="235"/>
      <c r="L763" s="240"/>
      <c r="M763" s="241"/>
      <c r="N763" s="242"/>
      <c r="O763" s="242"/>
      <c r="P763" s="242"/>
      <c r="Q763" s="242"/>
      <c r="R763" s="242"/>
      <c r="S763" s="242"/>
      <c r="T763" s="243"/>
      <c r="AT763" s="244" t="s">
        <v>176</v>
      </c>
      <c r="AU763" s="244" t="s">
        <v>92</v>
      </c>
      <c r="AV763" s="14" t="s">
        <v>92</v>
      </c>
      <c r="AW763" s="14" t="s">
        <v>37</v>
      </c>
      <c r="AX763" s="14" t="s">
        <v>83</v>
      </c>
      <c r="AY763" s="244" t="s">
        <v>156</v>
      </c>
    </row>
    <row r="764" spans="1:65" s="16" customFormat="1" ht="11.25">
      <c r="B764" s="256"/>
      <c r="C764" s="257"/>
      <c r="D764" s="218" t="s">
        <v>176</v>
      </c>
      <c r="E764" s="258" t="s">
        <v>1</v>
      </c>
      <c r="F764" s="259" t="s">
        <v>210</v>
      </c>
      <c r="G764" s="257"/>
      <c r="H764" s="260">
        <v>19.55</v>
      </c>
      <c r="I764" s="261"/>
      <c r="J764" s="257"/>
      <c r="K764" s="257"/>
      <c r="L764" s="262"/>
      <c r="M764" s="263"/>
      <c r="N764" s="264"/>
      <c r="O764" s="264"/>
      <c r="P764" s="264"/>
      <c r="Q764" s="264"/>
      <c r="R764" s="264"/>
      <c r="S764" s="264"/>
      <c r="T764" s="265"/>
      <c r="AT764" s="266" t="s">
        <v>176</v>
      </c>
      <c r="AU764" s="266" t="s">
        <v>92</v>
      </c>
      <c r="AV764" s="16" t="s">
        <v>157</v>
      </c>
      <c r="AW764" s="16" t="s">
        <v>37</v>
      </c>
      <c r="AX764" s="16" t="s">
        <v>83</v>
      </c>
      <c r="AY764" s="266" t="s">
        <v>156</v>
      </c>
    </row>
    <row r="765" spans="1:65" s="14" customFormat="1" ht="11.25">
      <c r="B765" s="234"/>
      <c r="C765" s="235"/>
      <c r="D765" s="218" t="s">
        <v>176</v>
      </c>
      <c r="E765" s="236" t="s">
        <v>1</v>
      </c>
      <c r="F765" s="237" t="s">
        <v>1004</v>
      </c>
      <c r="G765" s="235"/>
      <c r="H765" s="238">
        <v>5</v>
      </c>
      <c r="I765" s="239"/>
      <c r="J765" s="235"/>
      <c r="K765" s="235"/>
      <c r="L765" s="240"/>
      <c r="M765" s="241"/>
      <c r="N765" s="242"/>
      <c r="O765" s="242"/>
      <c r="P765" s="242"/>
      <c r="Q765" s="242"/>
      <c r="R765" s="242"/>
      <c r="S765" s="242"/>
      <c r="T765" s="243"/>
      <c r="AT765" s="244" t="s">
        <v>176</v>
      </c>
      <c r="AU765" s="244" t="s">
        <v>92</v>
      </c>
      <c r="AV765" s="14" t="s">
        <v>92</v>
      </c>
      <c r="AW765" s="14" t="s">
        <v>37</v>
      </c>
      <c r="AX765" s="14" t="s">
        <v>83</v>
      </c>
      <c r="AY765" s="244" t="s">
        <v>156</v>
      </c>
    </row>
    <row r="766" spans="1:65" s="16" customFormat="1" ht="11.25">
      <c r="B766" s="256"/>
      <c r="C766" s="257"/>
      <c r="D766" s="218" t="s">
        <v>176</v>
      </c>
      <c r="E766" s="258" t="s">
        <v>1</v>
      </c>
      <c r="F766" s="259" t="s">
        <v>210</v>
      </c>
      <c r="G766" s="257"/>
      <c r="H766" s="260">
        <v>5</v>
      </c>
      <c r="I766" s="261"/>
      <c r="J766" s="257"/>
      <c r="K766" s="257"/>
      <c r="L766" s="262"/>
      <c r="M766" s="263"/>
      <c r="N766" s="264"/>
      <c r="O766" s="264"/>
      <c r="P766" s="264"/>
      <c r="Q766" s="264"/>
      <c r="R766" s="264"/>
      <c r="S766" s="264"/>
      <c r="T766" s="265"/>
      <c r="AT766" s="266" t="s">
        <v>176</v>
      </c>
      <c r="AU766" s="266" t="s">
        <v>92</v>
      </c>
      <c r="AV766" s="16" t="s">
        <v>157</v>
      </c>
      <c r="AW766" s="16" t="s">
        <v>37</v>
      </c>
      <c r="AX766" s="16" t="s">
        <v>83</v>
      </c>
      <c r="AY766" s="266" t="s">
        <v>156</v>
      </c>
    </row>
    <row r="767" spans="1:65" s="15" customFormat="1" ht="11.25">
      <c r="B767" s="245"/>
      <c r="C767" s="246"/>
      <c r="D767" s="218" t="s">
        <v>176</v>
      </c>
      <c r="E767" s="247" t="s">
        <v>1</v>
      </c>
      <c r="F767" s="248" t="s">
        <v>180</v>
      </c>
      <c r="G767" s="246"/>
      <c r="H767" s="249">
        <v>135.69</v>
      </c>
      <c r="I767" s="250"/>
      <c r="J767" s="246"/>
      <c r="K767" s="246"/>
      <c r="L767" s="251"/>
      <c r="M767" s="252"/>
      <c r="N767" s="253"/>
      <c r="O767" s="253"/>
      <c r="P767" s="253"/>
      <c r="Q767" s="253"/>
      <c r="R767" s="253"/>
      <c r="S767" s="253"/>
      <c r="T767" s="254"/>
      <c r="AT767" s="255" t="s">
        <v>176</v>
      </c>
      <c r="AU767" s="255" t="s">
        <v>92</v>
      </c>
      <c r="AV767" s="15" t="s">
        <v>164</v>
      </c>
      <c r="AW767" s="15" t="s">
        <v>37</v>
      </c>
      <c r="AX767" s="15" t="s">
        <v>21</v>
      </c>
      <c r="AY767" s="255" t="s">
        <v>156</v>
      </c>
    </row>
    <row r="768" spans="1:65" s="2" customFormat="1" ht="21.75" customHeight="1">
      <c r="A768" s="36"/>
      <c r="B768" s="37"/>
      <c r="C768" s="206" t="s">
        <v>1005</v>
      </c>
      <c r="D768" s="206" t="s">
        <v>159</v>
      </c>
      <c r="E768" s="207" t="s">
        <v>1006</v>
      </c>
      <c r="F768" s="208" t="s">
        <v>1007</v>
      </c>
      <c r="G768" s="209" t="s">
        <v>308</v>
      </c>
      <c r="H768" s="210">
        <v>118.49</v>
      </c>
      <c r="I768" s="211"/>
      <c r="J768" s="212">
        <f>ROUND(I768*H768,2)</f>
        <v>0</v>
      </c>
      <c r="K768" s="208" t="s">
        <v>163</v>
      </c>
      <c r="L768" s="39"/>
      <c r="M768" s="213" t="s">
        <v>1</v>
      </c>
      <c r="N768" s="214" t="s">
        <v>48</v>
      </c>
      <c r="O768" s="73"/>
      <c r="P768" s="215">
        <f>O768*H768</f>
        <v>0</v>
      </c>
      <c r="Q768" s="215">
        <v>0</v>
      </c>
      <c r="R768" s="215">
        <f>Q768*H768</f>
        <v>0</v>
      </c>
      <c r="S768" s="215">
        <v>0</v>
      </c>
      <c r="T768" s="216">
        <f>S768*H768</f>
        <v>0</v>
      </c>
      <c r="U768" s="36"/>
      <c r="V768" s="36"/>
      <c r="W768" s="36"/>
      <c r="X768" s="36"/>
      <c r="Y768" s="36"/>
      <c r="Z768" s="36"/>
      <c r="AA768" s="36"/>
      <c r="AB768" s="36"/>
      <c r="AC768" s="36"/>
      <c r="AD768" s="36"/>
      <c r="AE768" s="36"/>
      <c r="AR768" s="217" t="s">
        <v>360</v>
      </c>
      <c r="AT768" s="217" t="s">
        <v>159</v>
      </c>
      <c r="AU768" s="217" t="s">
        <v>92</v>
      </c>
      <c r="AY768" s="18" t="s">
        <v>156</v>
      </c>
      <c r="BE768" s="112">
        <f>IF(N768="základní",J768,0)</f>
        <v>0</v>
      </c>
      <c r="BF768" s="112">
        <f>IF(N768="snížená",J768,0)</f>
        <v>0</v>
      </c>
      <c r="BG768" s="112">
        <f>IF(N768="zákl. přenesená",J768,0)</f>
        <v>0</v>
      </c>
      <c r="BH768" s="112">
        <f>IF(N768="sníž. přenesená",J768,0)</f>
        <v>0</v>
      </c>
      <c r="BI768" s="112">
        <f>IF(N768="nulová",J768,0)</f>
        <v>0</v>
      </c>
      <c r="BJ768" s="18" t="s">
        <v>21</v>
      </c>
      <c r="BK768" s="112">
        <f>ROUND(I768*H768,2)</f>
        <v>0</v>
      </c>
      <c r="BL768" s="18" t="s">
        <v>360</v>
      </c>
      <c r="BM768" s="217" t="s">
        <v>1008</v>
      </c>
    </row>
    <row r="769" spans="1:65" s="2" customFormat="1" ht="19.5">
      <c r="A769" s="36"/>
      <c r="B769" s="37"/>
      <c r="C769" s="38"/>
      <c r="D769" s="218" t="s">
        <v>166</v>
      </c>
      <c r="E769" s="38"/>
      <c r="F769" s="219" t="s">
        <v>1009</v>
      </c>
      <c r="G769" s="38"/>
      <c r="H769" s="38"/>
      <c r="I769" s="176"/>
      <c r="J769" s="38"/>
      <c r="K769" s="38"/>
      <c r="L769" s="39"/>
      <c r="M769" s="220"/>
      <c r="N769" s="221"/>
      <c r="O769" s="73"/>
      <c r="P769" s="73"/>
      <c r="Q769" s="73"/>
      <c r="R769" s="73"/>
      <c r="S769" s="73"/>
      <c r="T769" s="74"/>
      <c r="U769" s="36"/>
      <c r="V769" s="36"/>
      <c r="W769" s="36"/>
      <c r="X769" s="36"/>
      <c r="Y769" s="36"/>
      <c r="Z769" s="36"/>
      <c r="AA769" s="36"/>
      <c r="AB769" s="36"/>
      <c r="AC769" s="36"/>
      <c r="AD769" s="36"/>
      <c r="AE769" s="36"/>
      <c r="AT769" s="18" t="s">
        <v>166</v>
      </c>
      <c r="AU769" s="18" t="s">
        <v>92</v>
      </c>
    </row>
    <row r="770" spans="1:65" s="2" customFormat="1" ht="11.25">
      <c r="A770" s="36"/>
      <c r="B770" s="37"/>
      <c r="C770" s="38"/>
      <c r="D770" s="222" t="s">
        <v>168</v>
      </c>
      <c r="E770" s="38"/>
      <c r="F770" s="223" t="s">
        <v>1010</v>
      </c>
      <c r="G770" s="38"/>
      <c r="H770" s="38"/>
      <c r="I770" s="176"/>
      <c r="J770" s="38"/>
      <c r="K770" s="38"/>
      <c r="L770" s="39"/>
      <c r="M770" s="220"/>
      <c r="N770" s="221"/>
      <c r="O770" s="73"/>
      <c r="P770" s="73"/>
      <c r="Q770" s="73"/>
      <c r="R770" s="73"/>
      <c r="S770" s="73"/>
      <c r="T770" s="74"/>
      <c r="U770" s="36"/>
      <c r="V770" s="36"/>
      <c r="W770" s="36"/>
      <c r="X770" s="36"/>
      <c r="Y770" s="36"/>
      <c r="Z770" s="36"/>
      <c r="AA770" s="36"/>
      <c r="AB770" s="36"/>
      <c r="AC770" s="36"/>
      <c r="AD770" s="36"/>
      <c r="AE770" s="36"/>
      <c r="AT770" s="18" t="s">
        <v>168</v>
      </c>
      <c r="AU770" s="18" t="s">
        <v>92</v>
      </c>
    </row>
    <row r="771" spans="1:65" s="14" customFormat="1" ht="11.25">
      <c r="B771" s="234"/>
      <c r="C771" s="235"/>
      <c r="D771" s="218" t="s">
        <v>176</v>
      </c>
      <c r="E771" s="236" t="s">
        <v>1</v>
      </c>
      <c r="F771" s="237" t="s">
        <v>1011</v>
      </c>
      <c r="G771" s="235"/>
      <c r="H771" s="238">
        <v>118.49</v>
      </c>
      <c r="I771" s="239"/>
      <c r="J771" s="235"/>
      <c r="K771" s="235"/>
      <c r="L771" s="240"/>
      <c r="M771" s="241"/>
      <c r="N771" s="242"/>
      <c r="O771" s="242"/>
      <c r="P771" s="242"/>
      <c r="Q771" s="242"/>
      <c r="R771" s="242"/>
      <c r="S771" s="242"/>
      <c r="T771" s="243"/>
      <c r="AT771" s="244" t="s">
        <v>176</v>
      </c>
      <c r="AU771" s="244" t="s">
        <v>92</v>
      </c>
      <c r="AV771" s="14" t="s">
        <v>92</v>
      </c>
      <c r="AW771" s="14" t="s">
        <v>37</v>
      </c>
      <c r="AX771" s="14" t="s">
        <v>21</v>
      </c>
      <c r="AY771" s="244" t="s">
        <v>156</v>
      </c>
    </row>
    <row r="772" spans="1:65" s="2" customFormat="1" ht="21.75" customHeight="1">
      <c r="A772" s="36"/>
      <c r="B772" s="37"/>
      <c r="C772" s="206" t="s">
        <v>1012</v>
      </c>
      <c r="D772" s="206" t="s">
        <v>159</v>
      </c>
      <c r="E772" s="207" t="s">
        <v>1013</v>
      </c>
      <c r="F772" s="208" t="s">
        <v>1014</v>
      </c>
      <c r="G772" s="209" t="s">
        <v>190</v>
      </c>
      <c r="H772" s="210">
        <v>109.9</v>
      </c>
      <c r="I772" s="211"/>
      <c r="J772" s="212">
        <f>ROUND(I772*H772,2)</f>
        <v>0</v>
      </c>
      <c r="K772" s="208" t="s">
        <v>163</v>
      </c>
      <c r="L772" s="39"/>
      <c r="M772" s="213" t="s">
        <v>1</v>
      </c>
      <c r="N772" s="214" t="s">
        <v>48</v>
      </c>
      <c r="O772" s="73"/>
      <c r="P772" s="215">
        <f>O772*H772</f>
        <v>0</v>
      </c>
      <c r="Q772" s="215">
        <v>0</v>
      </c>
      <c r="R772" s="215">
        <f>Q772*H772</f>
        <v>0</v>
      </c>
      <c r="S772" s="215">
        <v>0</v>
      </c>
      <c r="T772" s="216">
        <f>S772*H772</f>
        <v>0</v>
      </c>
      <c r="U772" s="36"/>
      <c r="V772" s="36"/>
      <c r="W772" s="36"/>
      <c r="X772" s="36"/>
      <c r="Y772" s="36"/>
      <c r="Z772" s="36"/>
      <c r="AA772" s="36"/>
      <c r="AB772" s="36"/>
      <c r="AC772" s="36"/>
      <c r="AD772" s="36"/>
      <c r="AE772" s="36"/>
      <c r="AR772" s="217" t="s">
        <v>360</v>
      </c>
      <c r="AT772" s="217" t="s">
        <v>159</v>
      </c>
      <c r="AU772" s="217" t="s">
        <v>92</v>
      </c>
      <c r="AY772" s="18" t="s">
        <v>156</v>
      </c>
      <c r="BE772" s="112">
        <f>IF(N772="základní",J772,0)</f>
        <v>0</v>
      </c>
      <c r="BF772" s="112">
        <f>IF(N772="snížená",J772,0)</f>
        <v>0</v>
      </c>
      <c r="BG772" s="112">
        <f>IF(N772="zákl. přenesená",J772,0)</f>
        <v>0</v>
      </c>
      <c r="BH772" s="112">
        <f>IF(N772="sníž. přenesená",J772,0)</f>
        <v>0</v>
      </c>
      <c r="BI772" s="112">
        <f>IF(N772="nulová",J772,0)</f>
        <v>0</v>
      </c>
      <c r="BJ772" s="18" t="s">
        <v>21</v>
      </c>
      <c r="BK772" s="112">
        <f>ROUND(I772*H772,2)</f>
        <v>0</v>
      </c>
      <c r="BL772" s="18" t="s">
        <v>360</v>
      </c>
      <c r="BM772" s="217" t="s">
        <v>1015</v>
      </c>
    </row>
    <row r="773" spans="1:65" s="2" customFormat="1" ht="19.5">
      <c r="A773" s="36"/>
      <c r="B773" s="37"/>
      <c r="C773" s="38"/>
      <c r="D773" s="218" t="s">
        <v>166</v>
      </c>
      <c r="E773" s="38"/>
      <c r="F773" s="219" t="s">
        <v>1016</v>
      </c>
      <c r="G773" s="38"/>
      <c r="H773" s="38"/>
      <c r="I773" s="176"/>
      <c r="J773" s="38"/>
      <c r="K773" s="38"/>
      <c r="L773" s="39"/>
      <c r="M773" s="220"/>
      <c r="N773" s="221"/>
      <c r="O773" s="73"/>
      <c r="P773" s="73"/>
      <c r="Q773" s="73"/>
      <c r="R773" s="73"/>
      <c r="S773" s="73"/>
      <c r="T773" s="74"/>
      <c r="U773" s="36"/>
      <c r="V773" s="36"/>
      <c r="W773" s="36"/>
      <c r="X773" s="36"/>
      <c r="Y773" s="36"/>
      <c r="Z773" s="36"/>
      <c r="AA773" s="36"/>
      <c r="AB773" s="36"/>
      <c r="AC773" s="36"/>
      <c r="AD773" s="36"/>
      <c r="AE773" s="36"/>
      <c r="AT773" s="18" t="s">
        <v>166</v>
      </c>
      <c r="AU773" s="18" t="s">
        <v>92</v>
      </c>
    </row>
    <row r="774" spans="1:65" s="2" customFormat="1" ht="11.25">
      <c r="A774" s="36"/>
      <c r="B774" s="37"/>
      <c r="C774" s="38"/>
      <c r="D774" s="222" t="s">
        <v>168</v>
      </c>
      <c r="E774" s="38"/>
      <c r="F774" s="223" t="s">
        <v>1017</v>
      </c>
      <c r="G774" s="38"/>
      <c r="H774" s="38"/>
      <c r="I774" s="176"/>
      <c r="J774" s="38"/>
      <c r="K774" s="38"/>
      <c r="L774" s="39"/>
      <c r="M774" s="220"/>
      <c r="N774" s="221"/>
      <c r="O774" s="73"/>
      <c r="P774" s="73"/>
      <c r="Q774" s="73"/>
      <c r="R774" s="73"/>
      <c r="S774" s="73"/>
      <c r="T774" s="74"/>
      <c r="U774" s="36"/>
      <c r="V774" s="36"/>
      <c r="W774" s="36"/>
      <c r="X774" s="36"/>
      <c r="Y774" s="36"/>
      <c r="Z774" s="36"/>
      <c r="AA774" s="36"/>
      <c r="AB774" s="36"/>
      <c r="AC774" s="36"/>
      <c r="AD774" s="36"/>
      <c r="AE774" s="36"/>
      <c r="AT774" s="18" t="s">
        <v>168</v>
      </c>
      <c r="AU774" s="18" t="s">
        <v>92</v>
      </c>
    </row>
    <row r="775" spans="1:65" s="2" customFormat="1" ht="21.75" customHeight="1">
      <c r="A775" s="36"/>
      <c r="B775" s="37"/>
      <c r="C775" s="206" t="s">
        <v>1018</v>
      </c>
      <c r="D775" s="206" t="s">
        <v>159</v>
      </c>
      <c r="E775" s="207" t="s">
        <v>1019</v>
      </c>
      <c r="F775" s="208" t="s">
        <v>1020</v>
      </c>
      <c r="G775" s="209" t="s">
        <v>308</v>
      </c>
      <c r="H775" s="210">
        <v>11.5</v>
      </c>
      <c r="I775" s="211"/>
      <c r="J775" s="212">
        <f>ROUND(I775*H775,2)</f>
        <v>0</v>
      </c>
      <c r="K775" s="208" t="s">
        <v>163</v>
      </c>
      <c r="L775" s="39"/>
      <c r="M775" s="213" t="s">
        <v>1</v>
      </c>
      <c r="N775" s="214" t="s">
        <v>48</v>
      </c>
      <c r="O775" s="73"/>
      <c r="P775" s="215">
        <f>O775*H775</f>
        <v>0</v>
      </c>
      <c r="Q775" s="215">
        <v>1.7000000000000001E-4</v>
      </c>
      <c r="R775" s="215">
        <f>Q775*H775</f>
        <v>1.9550000000000001E-3</v>
      </c>
      <c r="S775" s="215">
        <v>0</v>
      </c>
      <c r="T775" s="216">
        <f>S775*H775</f>
        <v>0</v>
      </c>
      <c r="U775" s="36"/>
      <c r="V775" s="36"/>
      <c r="W775" s="36"/>
      <c r="X775" s="36"/>
      <c r="Y775" s="36"/>
      <c r="Z775" s="36"/>
      <c r="AA775" s="36"/>
      <c r="AB775" s="36"/>
      <c r="AC775" s="36"/>
      <c r="AD775" s="36"/>
      <c r="AE775" s="36"/>
      <c r="AR775" s="217" t="s">
        <v>360</v>
      </c>
      <c r="AT775" s="217" t="s">
        <v>159</v>
      </c>
      <c r="AU775" s="217" t="s">
        <v>92</v>
      </c>
      <c r="AY775" s="18" t="s">
        <v>156</v>
      </c>
      <c r="BE775" s="112">
        <f>IF(N775="základní",J775,0)</f>
        <v>0</v>
      </c>
      <c r="BF775" s="112">
        <f>IF(N775="snížená",J775,0)</f>
        <v>0</v>
      </c>
      <c r="BG775" s="112">
        <f>IF(N775="zákl. přenesená",J775,0)</f>
        <v>0</v>
      </c>
      <c r="BH775" s="112">
        <f>IF(N775="sníž. přenesená",J775,0)</f>
        <v>0</v>
      </c>
      <c r="BI775" s="112">
        <f>IF(N775="nulová",J775,0)</f>
        <v>0</v>
      </c>
      <c r="BJ775" s="18" t="s">
        <v>21</v>
      </c>
      <c r="BK775" s="112">
        <f>ROUND(I775*H775,2)</f>
        <v>0</v>
      </c>
      <c r="BL775" s="18" t="s">
        <v>360</v>
      </c>
      <c r="BM775" s="217" t="s">
        <v>1021</v>
      </c>
    </row>
    <row r="776" spans="1:65" s="2" customFormat="1" ht="19.5">
      <c r="A776" s="36"/>
      <c r="B776" s="37"/>
      <c r="C776" s="38"/>
      <c r="D776" s="218" t="s">
        <v>166</v>
      </c>
      <c r="E776" s="38"/>
      <c r="F776" s="219" t="s">
        <v>1022</v>
      </c>
      <c r="G776" s="38"/>
      <c r="H776" s="38"/>
      <c r="I776" s="176"/>
      <c r="J776" s="38"/>
      <c r="K776" s="38"/>
      <c r="L776" s="39"/>
      <c r="M776" s="220"/>
      <c r="N776" s="221"/>
      <c r="O776" s="73"/>
      <c r="P776" s="73"/>
      <c r="Q776" s="73"/>
      <c r="R776" s="73"/>
      <c r="S776" s="73"/>
      <c r="T776" s="74"/>
      <c r="U776" s="36"/>
      <c r="V776" s="36"/>
      <c r="W776" s="36"/>
      <c r="X776" s="36"/>
      <c r="Y776" s="36"/>
      <c r="Z776" s="36"/>
      <c r="AA776" s="36"/>
      <c r="AB776" s="36"/>
      <c r="AC776" s="36"/>
      <c r="AD776" s="36"/>
      <c r="AE776" s="36"/>
      <c r="AT776" s="18" t="s">
        <v>166</v>
      </c>
      <c r="AU776" s="18" t="s">
        <v>92</v>
      </c>
    </row>
    <row r="777" spans="1:65" s="2" customFormat="1" ht="11.25">
      <c r="A777" s="36"/>
      <c r="B777" s="37"/>
      <c r="C777" s="38"/>
      <c r="D777" s="222" t="s">
        <v>168</v>
      </c>
      <c r="E777" s="38"/>
      <c r="F777" s="223" t="s">
        <v>1023</v>
      </c>
      <c r="G777" s="38"/>
      <c r="H777" s="38"/>
      <c r="I777" s="176"/>
      <c r="J777" s="38"/>
      <c r="K777" s="38"/>
      <c r="L777" s="39"/>
      <c r="M777" s="220"/>
      <c r="N777" s="221"/>
      <c r="O777" s="73"/>
      <c r="P777" s="73"/>
      <c r="Q777" s="73"/>
      <c r="R777" s="73"/>
      <c r="S777" s="73"/>
      <c r="T777" s="74"/>
      <c r="U777" s="36"/>
      <c r="V777" s="36"/>
      <c r="W777" s="36"/>
      <c r="X777" s="36"/>
      <c r="Y777" s="36"/>
      <c r="Z777" s="36"/>
      <c r="AA777" s="36"/>
      <c r="AB777" s="36"/>
      <c r="AC777" s="36"/>
      <c r="AD777" s="36"/>
      <c r="AE777" s="36"/>
      <c r="AT777" s="18" t="s">
        <v>168</v>
      </c>
      <c r="AU777" s="18" t="s">
        <v>92</v>
      </c>
    </row>
    <row r="778" spans="1:65" s="2" customFormat="1" ht="16.5" customHeight="1">
      <c r="A778" s="36"/>
      <c r="B778" s="37"/>
      <c r="C778" s="268" t="s">
        <v>1024</v>
      </c>
      <c r="D778" s="268" t="s">
        <v>439</v>
      </c>
      <c r="E778" s="269" t="s">
        <v>1025</v>
      </c>
      <c r="F778" s="270" t="s">
        <v>1026</v>
      </c>
      <c r="G778" s="271" t="s">
        <v>308</v>
      </c>
      <c r="H778" s="272">
        <v>12.65</v>
      </c>
      <c r="I778" s="273"/>
      <c r="J778" s="274">
        <f>ROUND(I778*H778,2)</f>
        <v>0</v>
      </c>
      <c r="K778" s="270" t="s">
        <v>163</v>
      </c>
      <c r="L778" s="275"/>
      <c r="M778" s="276" t="s">
        <v>1</v>
      </c>
      <c r="N778" s="277" t="s">
        <v>48</v>
      </c>
      <c r="O778" s="73"/>
      <c r="P778" s="215">
        <f>O778*H778</f>
        <v>0</v>
      </c>
      <c r="Q778" s="215">
        <v>1.09E-3</v>
      </c>
      <c r="R778" s="215">
        <f>Q778*H778</f>
        <v>1.37885E-2</v>
      </c>
      <c r="S778" s="215">
        <v>0</v>
      </c>
      <c r="T778" s="216">
        <f>S778*H778</f>
        <v>0</v>
      </c>
      <c r="U778" s="36"/>
      <c r="V778" s="36"/>
      <c r="W778" s="36"/>
      <c r="X778" s="36"/>
      <c r="Y778" s="36"/>
      <c r="Z778" s="36"/>
      <c r="AA778" s="36"/>
      <c r="AB778" s="36"/>
      <c r="AC778" s="36"/>
      <c r="AD778" s="36"/>
      <c r="AE778" s="36"/>
      <c r="AR778" s="217" t="s">
        <v>442</v>
      </c>
      <c r="AT778" s="217" t="s">
        <v>439</v>
      </c>
      <c r="AU778" s="217" t="s">
        <v>92</v>
      </c>
      <c r="AY778" s="18" t="s">
        <v>156</v>
      </c>
      <c r="BE778" s="112">
        <f>IF(N778="základní",J778,0)</f>
        <v>0</v>
      </c>
      <c r="BF778" s="112">
        <f>IF(N778="snížená",J778,0)</f>
        <v>0</v>
      </c>
      <c r="BG778" s="112">
        <f>IF(N778="zákl. přenesená",J778,0)</f>
        <v>0</v>
      </c>
      <c r="BH778" s="112">
        <f>IF(N778="sníž. přenesená",J778,0)</f>
        <v>0</v>
      </c>
      <c r="BI778" s="112">
        <f>IF(N778="nulová",J778,0)</f>
        <v>0</v>
      </c>
      <c r="BJ778" s="18" t="s">
        <v>21</v>
      </c>
      <c r="BK778" s="112">
        <f>ROUND(I778*H778,2)</f>
        <v>0</v>
      </c>
      <c r="BL778" s="18" t="s">
        <v>360</v>
      </c>
      <c r="BM778" s="217" t="s">
        <v>1027</v>
      </c>
    </row>
    <row r="779" spans="1:65" s="2" customFormat="1" ht="11.25">
      <c r="A779" s="36"/>
      <c r="B779" s="37"/>
      <c r="C779" s="38"/>
      <c r="D779" s="218" t="s">
        <v>166</v>
      </c>
      <c r="E779" s="38"/>
      <c r="F779" s="219" t="s">
        <v>1026</v>
      </c>
      <c r="G779" s="38"/>
      <c r="H779" s="38"/>
      <c r="I779" s="176"/>
      <c r="J779" s="38"/>
      <c r="K779" s="38"/>
      <c r="L779" s="39"/>
      <c r="M779" s="220"/>
      <c r="N779" s="221"/>
      <c r="O779" s="73"/>
      <c r="P779" s="73"/>
      <c r="Q779" s="73"/>
      <c r="R779" s="73"/>
      <c r="S779" s="73"/>
      <c r="T779" s="74"/>
      <c r="U779" s="36"/>
      <c r="V779" s="36"/>
      <c r="W779" s="36"/>
      <c r="X779" s="36"/>
      <c r="Y779" s="36"/>
      <c r="Z779" s="36"/>
      <c r="AA779" s="36"/>
      <c r="AB779" s="36"/>
      <c r="AC779" s="36"/>
      <c r="AD779" s="36"/>
      <c r="AE779" s="36"/>
      <c r="AT779" s="18" t="s">
        <v>166</v>
      </c>
      <c r="AU779" s="18" t="s">
        <v>92</v>
      </c>
    </row>
    <row r="780" spans="1:65" s="14" customFormat="1" ht="11.25">
      <c r="B780" s="234"/>
      <c r="C780" s="235"/>
      <c r="D780" s="218" t="s">
        <v>176</v>
      </c>
      <c r="E780" s="236" t="s">
        <v>1</v>
      </c>
      <c r="F780" s="237" t="s">
        <v>957</v>
      </c>
      <c r="G780" s="235"/>
      <c r="H780" s="238">
        <v>12.65</v>
      </c>
      <c r="I780" s="239"/>
      <c r="J780" s="235"/>
      <c r="K780" s="235"/>
      <c r="L780" s="240"/>
      <c r="M780" s="241"/>
      <c r="N780" s="242"/>
      <c r="O780" s="242"/>
      <c r="P780" s="242"/>
      <c r="Q780" s="242"/>
      <c r="R780" s="242"/>
      <c r="S780" s="242"/>
      <c r="T780" s="243"/>
      <c r="AT780" s="244" t="s">
        <v>176</v>
      </c>
      <c r="AU780" s="244" t="s">
        <v>92</v>
      </c>
      <c r="AV780" s="14" t="s">
        <v>92</v>
      </c>
      <c r="AW780" s="14" t="s">
        <v>37</v>
      </c>
      <c r="AX780" s="14" t="s">
        <v>21</v>
      </c>
      <c r="AY780" s="244" t="s">
        <v>156</v>
      </c>
    </row>
    <row r="781" spans="1:65" s="2" customFormat="1" ht="24.2" customHeight="1">
      <c r="A781" s="36"/>
      <c r="B781" s="37"/>
      <c r="C781" s="206" t="s">
        <v>1028</v>
      </c>
      <c r="D781" s="206" t="s">
        <v>159</v>
      </c>
      <c r="E781" s="207" t="s">
        <v>1029</v>
      </c>
      <c r="F781" s="208" t="s">
        <v>1030</v>
      </c>
      <c r="G781" s="209" t="s">
        <v>455</v>
      </c>
      <c r="H781" s="210"/>
      <c r="I781" s="211"/>
      <c r="J781" s="212">
        <f>ROUND(I781*H781,2)</f>
        <v>0</v>
      </c>
      <c r="K781" s="208" t="s">
        <v>163</v>
      </c>
      <c r="L781" s="39"/>
      <c r="M781" s="213" t="s">
        <v>1</v>
      </c>
      <c r="N781" s="214" t="s">
        <v>48</v>
      </c>
      <c r="O781" s="73"/>
      <c r="P781" s="215">
        <f>O781*H781</f>
        <v>0</v>
      </c>
      <c r="Q781" s="215">
        <v>0</v>
      </c>
      <c r="R781" s="215">
        <f>Q781*H781</f>
        <v>0</v>
      </c>
      <c r="S781" s="215">
        <v>0</v>
      </c>
      <c r="T781" s="216">
        <f>S781*H781</f>
        <v>0</v>
      </c>
      <c r="U781" s="36"/>
      <c r="V781" s="36"/>
      <c r="W781" s="36"/>
      <c r="X781" s="36"/>
      <c r="Y781" s="36"/>
      <c r="Z781" s="36"/>
      <c r="AA781" s="36"/>
      <c r="AB781" s="36"/>
      <c r="AC781" s="36"/>
      <c r="AD781" s="36"/>
      <c r="AE781" s="36"/>
      <c r="AR781" s="217" t="s">
        <v>360</v>
      </c>
      <c r="AT781" s="217" t="s">
        <v>159</v>
      </c>
      <c r="AU781" s="217" t="s">
        <v>92</v>
      </c>
      <c r="AY781" s="18" t="s">
        <v>156</v>
      </c>
      <c r="BE781" s="112">
        <f>IF(N781="základní",J781,0)</f>
        <v>0</v>
      </c>
      <c r="BF781" s="112">
        <f>IF(N781="snížená",J781,0)</f>
        <v>0</v>
      </c>
      <c r="BG781" s="112">
        <f>IF(N781="zákl. přenesená",J781,0)</f>
        <v>0</v>
      </c>
      <c r="BH781" s="112">
        <f>IF(N781="sníž. přenesená",J781,0)</f>
        <v>0</v>
      </c>
      <c r="BI781" s="112">
        <f>IF(N781="nulová",J781,0)</f>
        <v>0</v>
      </c>
      <c r="BJ781" s="18" t="s">
        <v>21</v>
      </c>
      <c r="BK781" s="112">
        <f>ROUND(I781*H781,2)</f>
        <v>0</v>
      </c>
      <c r="BL781" s="18" t="s">
        <v>360</v>
      </c>
      <c r="BM781" s="217" t="s">
        <v>1031</v>
      </c>
    </row>
    <row r="782" spans="1:65" s="2" customFormat="1" ht="29.25">
      <c r="A782" s="36"/>
      <c r="B782" s="37"/>
      <c r="C782" s="38"/>
      <c r="D782" s="218" t="s">
        <v>166</v>
      </c>
      <c r="E782" s="38"/>
      <c r="F782" s="219" t="s">
        <v>1032</v>
      </c>
      <c r="G782" s="38"/>
      <c r="H782" s="38"/>
      <c r="I782" s="176"/>
      <c r="J782" s="38"/>
      <c r="K782" s="38"/>
      <c r="L782" s="39"/>
      <c r="M782" s="220"/>
      <c r="N782" s="221"/>
      <c r="O782" s="73"/>
      <c r="P782" s="73"/>
      <c r="Q782" s="73"/>
      <c r="R782" s="73"/>
      <c r="S782" s="73"/>
      <c r="T782" s="74"/>
      <c r="U782" s="36"/>
      <c r="V782" s="36"/>
      <c r="W782" s="36"/>
      <c r="X782" s="36"/>
      <c r="Y782" s="36"/>
      <c r="Z782" s="36"/>
      <c r="AA782" s="36"/>
      <c r="AB782" s="36"/>
      <c r="AC782" s="36"/>
      <c r="AD782" s="36"/>
      <c r="AE782" s="36"/>
      <c r="AT782" s="18" t="s">
        <v>166</v>
      </c>
      <c r="AU782" s="18" t="s">
        <v>92</v>
      </c>
    </row>
    <row r="783" spans="1:65" s="2" customFormat="1" ht="11.25">
      <c r="A783" s="36"/>
      <c r="B783" s="37"/>
      <c r="C783" s="38"/>
      <c r="D783" s="222" t="s">
        <v>168</v>
      </c>
      <c r="E783" s="38"/>
      <c r="F783" s="223" t="s">
        <v>1033</v>
      </c>
      <c r="G783" s="38"/>
      <c r="H783" s="38"/>
      <c r="I783" s="176"/>
      <c r="J783" s="38"/>
      <c r="K783" s="38"/>
      <c r="L783" s="39"/>
      <c r="M783" s="220"/>
      <c r="N783" s="221"/>
      <c r="O783" s="73"/>
      <c r="P783" s="73"/>
      <c r="Q783" s="73"/>
      <c r="R783" s="73"/>
      <c r="S783" s="73"/>
      <c r="T783" s="74"/>
      <c r="U783" s="36"/>
      <c r="V783" s="36"/>
      <c r="W783" s="36"/>
      <c r="X783" s="36"/>
      <c r="Y783" s="36"/>
      <c r="Z783" s="36"/>
      <c r="AA783" s="36"/>
      <c r="AB783" s="36"/>
      <c r="AC783" s="36"/>
      <c r="AD783" s="36"/>
      <c r="AE783" s="36"/>
      <c r="AT783" s="18" t="s">
        <v>168</v>
      </c>
      <c r="AU783" s="18" t="s">
        <v>92</v>
      </c>
    </row>
    <row r="784" spans="1:65" s="2" customFormat="1" ht="33" customHeight="1">
      <c r="A784" s="36"/>
      <c r="B784" s="37"/>
      <c r="C784" s="206" t="s">
        <v>1034</v>
      </c>
      <c r="D784" s="206" t="s">
        <v>159</v>
      </c>
      <c r="E784" s="207" t="s">
        <v>1035</v>
      </c>
      <c r="F784" s="208" t="s">
        <v>1036</v>
      </c>
      <c r="G784" s="209" t="s">
        <v>455</v>
      </c>
      <c r="H784" s="210"/>
      <c r="I784" s="211"/>
      <c r="J784" s="212">
        <f>ROUND(I784*H784,2)</f>
        <v>0</v>
      </c>
      <c r="K784" s="208" t="s">
        <v>163</v>
      </c>
      <c r="L784" s="39"/>
      <c r="M784" s="213" t="s">
        <v>1</v>
      </c>
      <c r="N784" s="214" t="s">
        <v>48</v>
      </c>
      <c r="O784" s="73"/>
      <c r="P784" s="215">
        <f>O784*H784</f>
        <v>0</v>
      </c>
      <c r="Q784" s="215">
        <v>0</v>
      </c>
      <c r="R784" s="215">
        <f>Q784*H784</f>
        <v>0</v>
      </c>
      <c r="S784" s="215">
        <v>0</v>
      </c>
      <c r="T784" s="216">
        <f>S784*H784</f>
        <v>0</v>
      </c>
      <c r="U784" s="36"/>
      <c r="V784" s="36"/>
      <c r="W784" s="36"/>
      <c r="X784" s="36"/>
      <c r="Y784" s="36"/>
      <c r="Z784" s="36"/>
      <c r="AA784" s="36"/>
      <c r="AB784" s="36"/>
      <c r="AC784" s="36"/>
      <c r="AD784" s="36"/>
      <c r="AE784" s="36"/>
      <c r="AR784" s="217" t="s">
        <v>360</v>
      </c>
      <c r="AT784" s="217" t="s">
        <v>159</v>
      </c>
      <c r="AU784" s="217" t="s">
        <v>92</v>
      </c>
      <c r="AY784" s="18" t="s">
        <v>156</v>
      </c>
      <c r="BE784" s="112">
        <f>IF(N784="základní",J784,0)</f>
        <v>0</v>
      </c>
      <c r="BF784" s="112">
        <f>IF(N784="snížená",J784,0)</f>
        <v>0</v>
      </c>
      <c r="BG784" s="112">
        <f>IF(N784="zákl. přenesená",J784,0)</f>
        <v>0</v>
      </c>
      <c r="BH784" s="112">
        <f>IF(N784="sníž. přenesená",J784,0)</f>
        <v>0</v>
      </c>
      <c r="BI784" s="112">
        <f>IF(N784="nulová",J784,0)</f>
        <v>0</v>
      </c>
      <c r="BJ784" s="18" t="s">
        <v>21</v>
      </c>
      <c r="BK784" s="112">
        <f>ROUND(I784*H784,2)</f>
        <v>0</v>
      </c>
      <c r="BL784" s="18" t="s">
        <v>360</v>
      </c>
      <c r="BM784" s="217" t="s">
        <v>1037</v>
      </c>
    </row>
    <row r="785" spans="1:65" s="2" customFormat="1" ht="39">
      <c r="A785" s="36"/>
      <c r="B785" s="37"/>
      <c r="C785" s="38"/>
      <c r="D785" s="218" t="s">
        <v>166</v>
      </c>
      <c r="E785" s="38"/>
      <c r="F785" s="219" t="s">
        <v>1038</v>
      </c>
      <c r="G785" s="38"/>
      <c r="H785" s="38"/>
      <c r="I785" s="176"/>
      <c r="J785" s="38"/>
      <c r="K785" s="38"/>
      <c r="L785" s="39"/>
      <c r="M785" s="220"/>
      <c r="N785" s="221"/>
      <c r="O785" s="73"/>
      <c r="P785" s="73"/>
      <c r="Q785" s="73"/>
      <c r="R785" s="73"/>
      <c r="S785" s="73"/>
      <c r="T785" s="74"/>
      <c r="U785" s="36"/>
      <c r="V785" s="36"/>
      <c r="W785" s="36"/>
      <c r="X785" s="36"/>
      <c r="Y785" s="36"/>
      <c r="Z785" s="36"/>
      <c r="AA785" s="36"/>
      <c r="AB785" s="36"/>
      <c r="AC785" s="36"/>
      <c r="AD785" s="36"/>
      <c r="AE785" s="36"/>
      <c r="AT785" s="18" t="s">
        <v>166</v>
      </c>
      <c r="AU785" s="18" t="s">
        <v>92</v>
      </c>
    </row>
    <row r="786" spans="1:65" s="2" customFormat="1" ht="11.25">
      <c r="A786" s="36"/>
      <c r="B786" s="37"/>
      <c r="C786" s="38"/>
      <c r="D786" s="222" t="s">
        <v>168</v>
      </c>
      <c r="E786" s="38"/>
      <c r="F786" s="223" t="s">
        <v>1039</v>
      </c>
      <c r="G786" s="38"/>
      <c r="H786" s="38"/>
      <c r="I786" s="176"/>
      <c r="J786" s="38"/>
      <c r="K786" s="38"/>
      <c r="L786" s="39"/>
      <c r="M786" s="220"/>
      <c r="N786" s="221"/>
      <c r="O786" s="73"/>
      <c r="P786" s="73"/>
      <c r="Q786" s="73"/>
      <c r="R786" s="73"/>
      <c r="S786" s="73"/>
      <c r="T786" s="74"/>
      <c r="U786" s="36"/>
      <c r="V786" s="36"/>
      <c r="W786" s="36"/>
      <c r="X786" s="36"/>
      <c r="Y786" s="36"/>
      <c r="Z786" s="36"/>
      <c r="AA786" s="36"/>
      <c r="AB786" s="36"/>
      <c r="AC786" s="36"/>
      <c r="AD786" s="36"/>
      <c r="AE786" s="36"/>
      <c r="AT786" s="18" t="s">
        <v>168</v>
      </c>
      <c r="AU786" s="18" t="s">
        <v>92</v>
      </c>
    </row>
    <row r="787" spans="1:65" s="12" customFormat="1" ht="22.9" customHeight="1">
      <c r="B787" s="190"/>
      <c r="C787" s="191"/>
      <c r="D787" s="192" t="s">
        <v>82</v>
      </c>
      <c r="E787" s="204" t="s">
        <v>1040</v>
      </c>
      <c r="F787" s="204" t="s">
        <v>1041</v>
      </c>
      <c r="G787" s="191"/>
      <c r="H787" s="191"/>
      <c r="I787" s="194"/>
      <c r="J787" s="205">
        <f>BK787</f>
        <v>0</v>
      </c>
      <c r="K787" s="191"/>
      <c r="L787" s="196"/>
      <c r="M787" s="197"/>
      <c r="N787" s="198"/>
      <c r="O787" s="198"/>
      <c r="P787" s="199">
        <f>SUM(P788:P1215)</f>
        <v>0</v>
      </c>
      <c r="Q787" s="198"/>
      <c r="R787" s="199">
        <f>SUM(R788:R1215)</f>
        <v>3.5335939202200009</v>
      </c>
      <c r="S787" s="198"/>
      <c r="T787" s="200">
        <f>SUM(T788:T1215)</f>
        <v>0</v>
      </c>
      <c r="AR787" s="201" t="s">
        <v>92</v>
      </c>
      <c r="AT787" s="202" t="s">
        <v>82</v>
      </c>
      <c r="AU787" s="202" t="s">
        <v>21</v>
      </c>
      <c r="AY787" s="201" t="s">
        <v>156</v>
      </c>
      <c r="BK787" s="203">
        <f>SUM(BK788:BK1215)</f>
        <v>0</v>
      </c>
    </row>
    <row r="788" spans="1:65" s="2" customFormat="1" ht="16.5" customHeight="1">
      <c r="A788" s="36"/>
      <c r="B788" s="37"/>
      <c r="C788" s="206" t="s">
        <v>1042</v>
      </c>
      <c r="D788" s="206" t="s">
        <v>159</v>
      </c>
      <c r="E788" s="207" t="s">
        <v>1043</v>
      </c>
      <c r="F788" s="208" t="s">
        <v>1044</v>
      </c>
      <c r="G788" s="209" t="s">
        <v>190</v>
      </c>
      <c r="H788" s="210">
        <v>425.774</v>
      </c>
      <c r="I788" s="211"/>
      <c r="J788" s="212">
        <f>ROUND(I788*H788,2)</f>
        <v>0</v>
      </c>
      <c r="K788" s="208" t="s">
        <v>163</v>
      </c>
      <c r="L788" s="39"/>
      <c r="M788" s="213" t="s">
        <v>1</v>
      </c>
      <c r="N788" s="214" t="s">
        <v>48</v>
      </c>
      <c r="O788" s="73"/>
      <c r="P788" s="215">
        <f>O788*H788</f>
        <v>0</v>
      </c>
      <c r="Q788" s="215">
        <v>0</v>
      </c>
      <c r="R788" s="215">
        <f>Q788*H788</f>
        <v>0</v>
      </c>
      <c r="S788" s="215">
        <v>0</v>
      </c>
      <c r="T788" s="216">
        <f>S788*H788</f>
        <v>0</v>
      </c>
      <c r="U788" s="36"/>
      <c r="V788" s="36"/>
      <c r="W788" s="36"/>
      <c r="X788" s="36"/>
      <c r="Y788" s="36"/>
      <c r="Z788" s="36"/>
      <c r="AA788" s="36"/>
      <c r="AB788" s="36"/>
      <c r="AC788" s="36"/>
      <c r="AD788" s="36"/>
      <c r="AE788" s="36"/>
      <c r="AR788" s="217" t="s">
        <v>360</v>
      </c>
      <c r="AT788" s="217" t="s">
        <v>159</v>
      </c>
      <c r="AU788" s="217" t="s">
        <v>92</v>
      </c>
      <c r="AY788" s="18" t="s">
        <v>156</v>
      </c>
      <c r="BE788" s="112">
        <f>IF(N788="základní",J788,0)</f>
        <v>0</v>
      </c>
      <c r="BF788" s="112">
        <f>IF(N788="snížená",J788,0)</f>
        <v>0</v>
      </c>
      <c r="BG788" s="112">
        <f>IF(N788="zákl. přenesená",J788,0)</f>
        <v>0</v>
      </c>
      <c r="BH788" s="112">
        <f>IF(N788="sníž. přenesená",J788,0)</f>
        <v>0</v>
      </c>
      <c r="BI788" s="112">
        <f>IF(N788="nulová",J788,0)</f>
        <v>0</v>
      </c>
      <c r="BJ788" s="18" t="s">
        <v>21</v>
      </c>
      <c r="BK788" s="112">
        <f>ROUND(I788*H788,2)</f>
        <v>0</v>
      </c>
      <c r="BL788" s="18" t="s">
        <v>360</v>
      </c>
      <c r="BM788" s="217" t="s">
        <v>1045</v>
      </c>
    </row>
    <row r="789" spans="1:65" s="2" customFormat="1" ht="11.25">
      <c r="A789" s="36"/>
      <c r="B789" s="37"/>
      <c r="C789" s="38"/>
      <c r="D789" s="218" t="s">
        <v>166</v>
      </c>
      <c r="E789" s="38"/>
      <c r="F789" s="219" t="s">
        <v>1046</v>
      </c>
      <c r="G789" s="38"/>
      <c r="H789" s="38"/>
      <c r="I789" s="176"/>
      <c r="J789" s="38"/>
      <c r="K789" s="38"/>
      <c r="L789" s="39"/>
      <c r="M789" s="220"/>
      <c r="N789" s="221"/>
      <c r="O789" s="73"/>
      <c r="P789" s="73"/>
      <c r="Q789" s="73"/>
      <c r="R789" s="73"/>
      <c r="S789" s="73"/>
      <c r="T789" s="74"/>
      <c r="U789" s="36"/>
      <c r="V789" s="36"/>
      <c r="W789" s="36"/>
      <c r="X789" s="36"/>
      <c r="Y789" s="36"/>
      <c r="Z789" s="36"/>
      <c r="AA789" s="36"/>
      <c r="AB789" s="36"/>
      <c r="AC789" s="36"/>
      <c r="AD789" s="36"/>
      <c r="AE789" s="36"/>
      <c r="AT789" s="18" t="s">
        <v>166</v>
      </c>
      <c r="AU789" s="18" t="s">
        <v>92</v>
      </c>
    </row>
    <row r="790" spans="1:65" s="2" customFormat="1" ht="11.25">
      <c r="A790" s="36"/>
      <c r="B790" s="37"/>
      <c r="C790" s="38"/>
      <c r="D790" s="222" t="s">
        <v>168</v>
      </c>
      <c r="E790" s="38"/>
      <c r="F790" s="223" t="s">
        <v>1047</v>
      </c>
      <c r="G790" s="38"/>
      <c r="H790" s="38"/>
      <c r="I790" s="176"/>
      <c r="J790" s="38"/>
      <c r="K790" s="38"/>
      <c r="L790" s="39"/>
      <c r="M790" s="220"/>
      <c r="N790" s="221"/>
      <c r="O790" s="73"/>
      <c r="P790" s="73"/>
      <c r="Q790" s="73"/>
      <c r="R790" s="73"/>
      <c r="S790" s="73"/>
      <c r="T790" s="74"/>
      <c r="U790" s="36"/>
      <c r="V790" s="36"/>
      <c r="W790" s="36"/>
      <c r="X790" s="36"/>
      <c r="Y790" s="36"/>
      <c r="Z790" s="36"/>
      <c r="AA790" s="36"/>
      <c r="AB790" s="36"/>
      <c r="AC790" s="36"/>
      <c r="AD790" s="36"/>
      <c r="AE790" s="36"/>
      <c r="AT790" s="18" t="s">
        <v>168</v>
      </c>
      <c r="AU790" s="18" t="s">
        <v>92</v>
      </c>
    </row>
    <row r="791" spans="1:65" s="14" customFormat="1" ht="11.25">
      <c r="B791" s="234"/>
      <c r="C791" s="235"/>
      <c r="D791" s="218" t="s">
        <v>176</v>
      </c>
      <c r="E791" s="236" t="s">
        <v>1</v>
      </c>
      <c r="F791" s="237" t="s">
        <v>1048</v>
      </c>
      <c r="G791" s="235"/>
      <c r="H791" s="238">
        <v>403.161</v>
      </c>
      <c r="I791" s="239"/>
      <c r="J791" s="235"/>
      <c r="K791" s="235"/>
      <c r="L791" s="240"/>
      <c r="M791" s="241"/>
      <c r="N791" s="242"/>
      <c r="O791" s="242"/>
      <c r="P791" s="242"/>
      <c r="Q791" s="242"/>
      <c r="R791" s="242"/>
      <c r="S791" s="242"/>
      <c r="T791" s="243"/>
      <c r="AT791" s="244" t="s">
        <v>176</v>
      </c>
      <c r="AU791" s="244" t="s">
        <v>92</v>
      </c>
      <c r="AV791" s="14" t="s">
        <v>92</v>
      </c>
      <c r="AW791" s="14" t="s">
        <v>37</v>
      </c>
      <c r="AX791" s="14" t="s">
        <v>83</v>
      </c>
      <c r="AY791" s="244" t="s">
        <v>156</v>
      </c>
    </row>
    <row r="792" spans="1:65" s="14" customFormat="1" ht="11.25">
      <c r="B792" s="234"/>
      <c r="C792" s="235"/>
      <c r="D792" s="218" t="s">
        <v>176</v>
      </c>
      <c r="E792" s="236" t="s">
        <v>1</v>
      </c>
      <c r="F792" s="237" t="s">
        <v>1049</v>
      </c>
      <c r="G792" s="235"/>
      <c r="H792" s="238">
        <v>22.613</v>
      </c>
      <c r="I792" s="239"/>
      <c r="J792" s="235"/>
      <c r="K792" s="235"/>
      <c r="L792" s="240"/>
      <c r="M792" s="241"/>
      <c r="N792" s="242"/>
      <c r="O792" s="242"/>
      <c r="P792" s="242"/>
      <c r="Q792" s="242"/>
      <c r="R792" s="242"/>
      <c r="S792" s="242"/>
      <c r="T792" s="243"/>
      <c r="AT792" s="244" t="s">
        <v>176</v>
      </c>
      <c r="AU792" s="244" t="s">
        <v>92</v>
      </c>
      <c r="AV792" s="14" t="s">
        <v>92</v>
      </c>
      <c r="AW792" s="14" t="s">
        <v>37</v>
      </c>
      <c r="AX792" s="14" t="s">
        <v>83</v>
      </c>
      <c r="AY792" s="244" t="s">
        <v>156</v>
      </c>
    </row>
    <row r="793" spans="1:65" s="15" customFormat="1" ht="11.25">
      <c r="B793" s="245"/>
      <c r="C793" s="246"/>
      <c r="D793" s="218" t="s">
        <v>176</v>
      </c>
      <c r="E793" s="247" t="s">
        <v>1</v>
      </c>
      <c r="F793" s="248" t="s">
        <v>180</v>
      </c>
      <c r="G793" s="246"/>
      <c r="H793" s="249">
        <v>425.774</v>
      </c>
      <c r="I793" s="250"/>
      <c r="J793" s="246"/>
      <c r="K793" s="246"/>
      <c r="L793" s="251"/>
      <c r="M793" s="252"/>
      <c r="N793" s="253"/>
      <c r="O793" s="253"/>
      <c r="P793" s="253"/>
      <c r="Q793" s="253"/>
      <c r="R793" s="253"/>
      <c r="S793" s="253"/>
      <c r="T793" s="254"/>
      <c r="AT793" s="255" t="s">
        <v>176</v>
      </c>
      <c r="AU793" s="255" t="s">
        <v>92</v>
      </c>
      <c r="AV793" s="15" t="s">
        <v>164</v>
      </c>
      <c r="AW793" s="15" t="s">
        <v>37</v>
      </c>
      <c r="AX793" s="15" t="s">
        <v>21</v>
      </c>
      <c r="AY793" s="255" t="s">
        <v>156</v>
      </c>
    </row>
    <row r="794" spans="1:65" s="2" customFormat="1" ht="24.2" customHeight="1">
      <c r="A794" s="36"/>
      <c r="B794" s="37"/>
      <c r="C794" s="206" t="s">
        <v>1050</v>
      </c>
      <c r="D794" s="206" t="s">
        <v>159</v>
      </c>
      <c r="E794" s="207" t="s">
        <v>1051</v>
      </c>
      <c r="F794" s="208" t="s">
        <v>1052</v>
      </c>
      <c r="G794" s="209" t="s">
        <v>190</v>
      </c>
      <c r="H794" s="210">
        <v>425.774</v>
      </c>
      <c r="I794" s="211"/>
      <c r="J794" s="212">
        <f>ROUND(I794*H794,2)</f>
        <v>0</v>
      </c>
      <c r="K794" s="208" t="s">
        <v>163</v>
      </c>
      <c r="L794" s="39"/>
      <c r="M794" s="213" t="s">
        <v>1</v>
      </c>
      <c r="N794" s="214" t="s">
        <v>48</v>
      </c>
      <c r="O794" s="73"/>
      <c r="P794" s="215">
        <f>O794*H794</f>
        <v>0</v>
      </c>
      <c r="Q794" s="215">
        <v>2.0000000000000001E-4</v>
      </c>
      <c r="R794" s="215">
        <f>Q794*H794</f>
        <v>8.5154800000000003E-2</v>
      </c>
      <c r="S794" s="215">
        <v>0</v>
      </c>
      <c r="T794" s="216">
        <f>S794*H794</f>
        <v>0</v>
      </c>
      <c r="U794" s="36"/>
      <c r="V794" s="36"/>
      <c r="W794" s="36"/>
      <c r="X794" s="36"/>
      <c r="Y794" s="36"/>
      <c r="Z794" s="36"/>
      <c r="AA794" s="36"/>
      <c r="AB794" s="36"/>
      <c r="AC794" s="36"/>
      <c r="AD794" s="36"/>
      <c r="AE794" s="36"/>
      <c r="AR794" s="217" t="s">
        <v>360</v>
      </c>
      <c r="AT794" s="217" t="s">
        <v>159</v>
      </c>
      <c r="AU794" s="217" t="s">
        <v>92</v>
      </c>
      <c r="AY794" s="18" t="s">
        <v>156</v>
      </c>
      <c r="BE794" s="112">
        <f>IF(N794="základní",J794,0)</f>
        <v>0</v>
      </c>
      <c r="BF794" s="112">
        <f>IF(N794="snížená",J794,0)</f>
        <v>0</v>
      </c>
      <c r="BG794" s="112">
        <f>IF(N794="zákl. přenesená",J794,0)</f>
        <v>0</v>
      </c>
      <c r="BH794" s="112">
        <f>IF(N794="sníž. přenesená",J794,0)</f>
        <v>0</v>
      </c>
      <c r="BI794" s="112">
        <f>IF(N794="nulová",J794,0)</f>
        <v>0</v>
      </c>
      <c r="BJ794" s="18" t="s">
        <v>21</v>
      </c>
      <c r="BK794" s="112">
        <f>ROUND(I794*H794,2)</f>
        <v>0</v>
      </c>
      <c r="BL794" s="18" t="s">
        <v>360</v>
      </c>
      <c r="BM794" s="217" t="s">
        <v>1053</v>
      </c>
    </row>
    <row r="795" spans="1:65" s="2" customFormat="1" ht="19.5">
      <c r="A795" s="36"/>
      <c r="B795" s="37"/>
      <c r="C795" s="38"/>
      <c r="D795" s="218" t="s">
        <v>166</v>
      </c>
      <c r="E795" s="38"/>
      <c r="F795" s="219" t="s">
        <v>1054</v>
      </c>
      <c r="G795" s="38"/>
      <c r="H795" s="38"/>
      <c r="I795" s="176"/>
      <c r="J795" s="38"/>
      <c r="K795" s="38"/>
      <c r="L795" s="39"/>
      <c r="M795" s="220"/>
      <c r="N795" s="221"/>
      <c r="O795" s="73"/>
      <c r="P795" s="73"/>
      <c r="Q795" s="73"/>
      <c r="R795" s="73"/>
      <c r="S795" s="73"/>
      <c r="T795" s="74"/>
      <c r="U795" s="36"/>
      <c r="V795" s="36"/>
      <c r="W795" s="36"/>
      <c r="X795" s="36"/>
      <c r="Y795" s="36"/>
      <c r="Z795" s="36"/>
      <c r="AA795" s="36"/>
      <c r="AB795" s="36"/>
      <c r="AC795" s="36"/>
      <c r="AD795" s="36"/>
      <c r="AE795" s="36"/>
      <c r="AT795" s="18" t="s">
        <v>166</v>
      </c>
      <c r="AU795" s="18" t="s">
        <v>92</v>
      </c>
    </row>
    <row r="796" spans="1:65" s="2" customFormat="1" ht="11.25">
      <c r="A796" s="36"/>
      <c r="B796" s="37"/>
      <c r="C796" s="38"/>
      <c r="D796" s="222" t="s">
        <v>168</v>
      </c>
      <c r="E796" s="38"/>
      <c r="F796" s="223" t="s">
        <v>1055</v>
      </c>
      <c r="G796" s="38"/>
      <c r="H796" s="38"/>
      <c r="I796" s="176"/>
      <c r="J796" s="38"/>
      <c r="K796" s="38"/>
      <c r="L796" s="39"/>
      <c r="M796" s="220"/>
      <c r="N796" s="221"/>
      <c r="O796" s="73"/>
      <c r="P796" s="73"/>
      <c r="Q796" s="73"/>
      <c r="R796" s="73"/>
      <c r="S796" s="73"/>
      <c r="T796" s="74"/>
      <c r="U796" s="36"/>
      <c r="V796" s="36"/>
      <c r="W796" s="36"/>
      <c r="X796" s="36"/>
      <c r="Y796" s="36"/>
      <c r="Z796" s="36"/>
      <c r="AA796" s="36"/>
      <c r="AB796" s="36"/>
      <c r="AC796" s="36"/>
      <c r="AD796" s="36"/>
      <c r="AE796" s="36"/>
      <c r="AT796" s="18" t="s">
        <v>168</v>
      </c>
      <c r="AU796" s="18" t="s">
        <v>92</v>
      </c>
    </row>
    <row r="797" spans="1:65" s="2" customFormat="1" ht="33" customHeight="1">
      <c r="A797" s="36"/>
      <c r="B797" s="37"/>
      <c r="C797" s="206" t="s">
        <v>1056</v>
      </c>
      <c r="D797" s="206" t="s">
        <v>159</v>
      </c>
      <c r="E797" s="207" t="s">
        <v>1057</v>
      </c>
      <c r="F797" s="208" t="s">
        <v>1058</v>
      </c>
      <c r="G797" s="209" t="s">
        <v>190</v>
      </c>
      <c r="H797" s="210">
        <v>425.774</v>
      </c>
      <c r="I797" s="211"/>
      <c r="J797" s="212">
        <f>ROUND(I797*H797,2)</f>
        <v>0</v>
      </c>
      <c r="K797" s="208" t="s">
        <v>163</v>
      </c>
      <c r="L797" s="39"/>
      <c r="M797" s="213" t="s">
        <v>1</v>
      </c>
      <c r="N797" s="214" t="s">
        <v>48</v>
      </c>
      <c r="O797" s="73"/>
      <c r="P797" s="215">
        <f>O797*H797</f>
        <v>0</v>
      </c>
      <c r="Q797" s="215">
        <v>4.5450000000000004E-3</v>
      </c>
      <c r="R797" s="215">
        <f>Q797*H797</f>
        <v>1.9351428300000002</v>
      </c>
      <c r="S797" s="215">
        <v>0</v>
      </c>
      <c r="T797" s="216">
        <f>S797*H797</f>
        <v>0</v>
      </c>
      <c r="U797" s="36"/>
      <c r="V797" s="36"/>
      <c r="W797" s="36"/>
      <c r="X797" s="36"/>
      <c r="Y797" s="36"/>
      <c r="Z797" s="36"/>
      <c r="AA797" s="36"/>
      <c r="AB797" s="36"/>
      <c r="AC797" s="36"/>
      <c r="AD797" s="36"/>
      <c r="AE797" s="36"/>
      <c r="AR797" s="217" t="s">
        <v>360</v>
      </c>
      <c r="AT797" s="217" t="s">
        <v>159</v>
      </c>
      <c r="AU797" s="217" t="s">
        <v>92</v>
      </c>
      <c r="AY797" s="18" t="s">
        <v>156</v>
      </c>
      <c r="BE797" s="112">
        <f>IF(N797="základní",J797,0)</f>
        <v>0</v>
      </c>
      <c r="BF797" s="112">
        <f>IF(N797="snížená",J797,0)</f>
        <v>0</v>
      </c>
      <c r="BG797" s="112">
        <f>IF(N797="zákl. přenesená",J797,0)</f>
        <v>0</v>
      </c>
      <c r="BH797" s="112">
        <f>IF(N797="sníž. přenesená",J797,0)</f>
        <v>0</v>
      </c>
      <c r="BI797" s="112">
        <f>IF(N797="nulová",J797,0)</f>
        <v>0</v>
      </c>
      <c r="BJ797" s="18" t="s">
        <v>21</v>
      </c>
      <c r="BK797" s="112">
        <f>ROUND(I797*H797,2)</f>
        <v>0</v>
      </c>
      <c r="BL797" s="18" t="s">
        <v>360</v>
      </c>
      <c r="BM797" s="217" t="s">
        <v>1059</v>
      </c>
    </row>
    <row r="798" spans="1:65" s="2" customFormat="1" ht="29.25">
      <c r="A798" s="36"/>
      <c r="B798" s="37"/>
      <c r="C798" s="38"/>
      <c r="D798" s="218" t="s">
        <v>166</v>
      </c>
      <c r="E798" s="38"/>
      <c r="F798" s="219" t="s">
        <v>1060</v>
      </c>
      <c r="G798" s="38"/>
      <c r="H798" s="38"/>
      <c r="I798" s="176"/>
      <c r="J798" s="38"/>
      <c r="K798" s="38"/>
      <c r="L798" s="39"/>
      <c r="M798" s="220"/>
      <c r="N798" s="221"/>
      <c r="O798" s="73"/>
      <c r="P798" s="73"/>
      <c r="Q798" s="73"/>
      <c r="R798" s="73"/>
      <c r="S798" s="73"/>
      <c r="T798" s="74"/>
      <c r="U798" s="36"/>
      <c r="V798" s="36"/>
      <c r="W798" s="36"/>
      <c r="X798" s="36"/>
      <c r="Y798" s="36"/>
      <c r="Z798" s="36"/>
      <c r="AA798" s="36"/>
      <c r="AB798" s="36"/>
      <c r="AC798" s="36"/>
      <c r="AD798" s="36"/>
      <c r="AE798" s="36"/>
      <c r="AT798" s="18" t="s">
        <v>166</v>
      </c>
      <c r="AU798" s="18" t="s">
        <v>92</v>
      </c>
    </row>
    <row r="799" spans="1:65" s="2" customFormat="1" ht="11.25">
      <c r="A799" s="36"/>
      <c r="B799" s="37"/>
      <c r="C799" s="38"/>
      <c r="D799" s="222" t="s">
        <v>168</v>
      </c>
      <c r="E799" s="38"/>
      <c r="F799" s="223" t="s">
        <v>1061</v>
      </c>
      <c r="G799" s="38"/>
      <c r="H799" s="38"/>
      <c r="I799" s="176"/>
      <c r="J799" s="38"/>
      <c r="K799" s="38"/>
      <c r="L799" s="39"/>
      <c r="M799" s="220"/>
      <c r="N799" s="221"/>
      <c r="O799" s="73"/>
      <c r="P799" s="73"/>
      <c r="Q799" s="73"/>
      <c r="R799" s="73"/>
      <c r="S799" s="73"/>
      <c r="T799" s="74"/>
      <c r="U799" s="36"/>
      <c r="V799" s="36"/>
      <c r="W799" s="36"/>
      <c r="X799" s="36"/>
      <c r="Y799" s="36"/>
      <c r="Z799" s="36"/>
      <c r="AA799" s="36"/>
      <c r="AB799" s="36"/>
      <c r="AC799" s="36"/>
      <c r="AD799" s="36"/>
      <c r="AE799" s="36"/>
      <c r="AT799" s="18" t="s">
        <v>168</v>
      </c>
      <c r="AU799" s="18" t="s">
        <v>92</v>
      </c>
    </row>
    <row r="800" spans="1:65" s="2" customFormat="1" ht="16.5" customHeight="1">
      <c r="A800" s="36"/>
      <c r="B800" s="37"/>
      <c r="C800" s="206" t="s">
        <v>1062</v>
      </c>
      <c r="D800" s="206" t="s">
        <v>159</v>
      </c>
      <c r="E800" s="207" t="s">
        <v>1063</v>
      </c>
      <c r="F800" s="208" t="s">
        <v>1064</v>
      </c>
      <c r="G800" s="209" t="s">
        <v>190</v>
      </c>
      <c r="H800" s="210">
        <v>22.613</v>
      </c>
      <c r="I800" s="211"/>
      <c r="J800" s="212">
        <f>ROUND(I800*H800,2)</f>
        <v>0</v>
      </c>
      <c r="K800" s="208" t="s">
        <v>163</v>
      </c>
      <c r="L800" s="39"/>
      <c r="M800" s="213" t="s">
        <v>1</v>
      </c>
      <c r="N800" s="214" t="s">
        <v>48</v>
      </c>
      <c r="O800" s="73"/>
      <c r="P800" s="215">
        <f>O800*H800</f>
        <v>0</v>
      </c>
      <c r="Q800" s="215">
        <v>5.0000000000000001E-4</v>
      </c>
      <c r="R800" s="215">
        <f>Q800*H800</f>
        <v>1.1306500000000001E-2</v>
      </c>
      <c r="S800" s="215">
        <v>0</v>
      </c>
      <c r="T800" s="216">
        <f>S800*H800</f>
        <v>0</v>
      </c>
      <c r="U800" s="36"/>
      <c r="V800" s="36"/>
      <c r="W800" s="36"/>
      <c r="X800" s="36"/>
      <c r="Y800" s="36"/>
      <c r="Z800" s="36"/>
      <c r="AA800" s="36"/>
      <c r="AB800" s="36"/>
      <c r="AC800" s="36"/>
      <c r="AD800" s="36"/>
      <c r="AE800" s="36"/>
      <c r="AR800" s="217" t="s">
        <v>360</v>
      </c>
      <c r="AT800" s="217" t="s">
        <v>159</v>
      </c>
      <c r="AU800" s="217" t="s">
        <v>92</v>
      </c>
      <c r="AY800" s="18" t="s">
        <v>156</v>
      </c>
      <c r="BE800" s="112">
        <f>IF(N800="základní",J800,0)</f>
        <v>0</v>
      </c>
      <c r="BF800" s="112">
        <f>IF(N800="snížená",J800,0)</f>
        <v>0</v>
      </c>
      <c r="BG800" s="112">
        <f>IF(N800="zákl. přenesená",J800,0)</f>
        <v>0</v>
      </c>
      <c r="BH800" s="112">
        <f>IF(N800="sníž. přenesená",J800,0)</f>
        <v>0</v>
      </c>
      <c r="BI800" s="112">
        <f>IF(N800="nulová",J800,0)</f>
        <v>0</v>
      </c>
      <c r="BJ800" s="18" t="s">
        <v>21</v>
      </c>
      <c r="BK800" s="112">
        <f>ROUND(I800*H800,2)</f>
        <v>0</v>
      </c>
      <c r="BL800" s="18" t="s">
        <v>360</v>
      </c>
      <c r="BM800" s="217" t="s">
        <v>1065</v>
      </c>
    </row>
    <row r="801" spans="1:65" s="2" customFormat="1" ht="11.25">
      <c r="A801" s="36"/>
      <c r="B801" s="37"/>
      <c r="C801" s="38"/>
      <c r="D801" s="218" t="s">
        <v>166</v>
      </c>
      <c r="E801" s="38"/>
      <c r="F801" s="219" t="s">
        <v>1066</v>
      </c>
      <c r="G801" s="38"/>
      <c r="H801" s="38"/>
      <c r="I801" s="176"/>
      <c r="J801" s="38"/>
      <c r="K801" s="38"/>
      <c r="L801" s="39"/>
      <c r="M801" s="220"/>
      <c r="N801" s="221"/>
      <c r="O801" s="73"/>
      <c r="P801" s="73"/>
      <c r="Q801" s="73"/>
      <c r="R801" s="73"/>
      <c r="S801" s="73"/>
      <c r="T801" s="74"/>
      <c r="U801" s="36"/>
      <c r="V801" s="36"/>
      <c r="W801" s="36"/>
      <c r="X801" s="36"/>
      <c r="Y801" s="36"/>
      <c r="Z801" s="36"/>
      <c r="AA801" s="36"/>
      <c r="AB801" s="36"/>
      <c r="AC801" s="36"/>
      <c r="AD801" s="36"/>
      <c r="AE801" s="36"/>
      <c r="AT801" s="18" t="s">
        <v>166</v>
      </c>
      <c r="AU801" s="18" t="s">
        <v>92</v>
      </c>
    </row>
    <row r="802" spans="1:65" s="2" customFormat="1" ht="11.25">
      <c r="A802" s="36"/>
      <c r="B802" s="37"/>
      <c r="C802" s="38"/>
      <c r="D802" s="222" t="s">
        <v>168</v>
      </c>
      <c r="E802" s="38"/>
      <c r="F802" s="223" t="s">
        <v>1067</v>
      </c>
      <c r="G802" s="38"/>
      <c r="H802" s="38"/>
      <c r="I802" s="176"/>
      <c r="J802" s="38"/>
      <c r="K802" s="38"/>
      <c r="L802" s="39"/>
      <c r="M802" s="220"/>
      <c r="N802" s="221"/>
      <c r="O802" s="73"/>
      <c r="P802" s="73"/>
      <c r="Q802" s="73"/>
      <c r="R802" s="73"/>
      <c r="S802" s="73"/>
      <c r="T802" s="74"/>
      <c r="U802" s="36"/>
      <c r="V802" s="36"/>
      <c r="W802" s="36"/>
      <c r="X802" s="36"/>
      <c r="Y802" s="36"/>
      <c r="Z802" s="36"/>
      <c r="AA802" s="36"/>
      <c r="AB802" s="36"/>
      <c r="AC802" s="36"/>
      <c r="AD802" s="36"/>
      <c r="AE802" s="36"/>
      <c r="AT802" s="18" t="s">
        <v>168</v>
      </c>
      <c r="AU802" s="18" t="s">
        <v>92</v>
      </c>
    </row>
    <row r="803" spans="1:65" s="13" customFormat="1" ht="11.25">
      <c r="B803" s="224"/>
      <c r="C803" s="225"/>
      <c r="D803" s="218" t="s">
        <v>176</v>
      </c>
      <c r="E803" s="226" t="s">
        <v>1</v>
      </c>
      <c r="F803" s="227" t="s">
        <v>280</v>
      </c>
      <c r="G803" s="225"/>
      <c r="H803" s="226" t="s">
        <v>1</v>
      </c>
      <c r="I803" s="228"/>
      <c r="J803" s="225"/>
      <c r="K803" s="225"/>
      <c r="L803" s="229"/>
      <c r="M803" s="230"/>
      <c r="N803" s="231"/>
      <c r="O803" s="231"/>
      <c r="P803" s="231"/>
      <c r="Q803" s="231"/>
      <c r="R803" s="231"/>
      <c r="S803" s="231"/>
      <c r="T803" s="232"/>
      <c r="AT803" s="233" t="s">
        <v>176</v>
      </c>
      <c r="AU803" s="233" t="s">
        <v>92</v>
      </c>
      <c r="AV803" s="13" t="s">
        <v>21</v>
      </c>
      <c r="AW803" s="13" t="s">
        <v>37</v>
      </c>
      <c r="AX803" s="13" t="s">
        <v>83</v>
      </c>
      <c r="AY803" s="233" t="s">
        <v>156</v>
      </c>
    </row>
    <row r="804" spans="1:65" s="14" customFormat="1" ht="11.25">
      <c r="B804" s="234"/>
      <c r="C804" s="235"/>
      <c r="D804" s="218" t="s">
        <v>176</v>
      </c>
      <c r="E804" s="236" t="s">
        <v>1</v>
      </c>
      <c r="F804" s="237" t="s">
        <v>1068</v>
      </c>
      <c r="G804" s="235"/>
      <c r="H804" s="238">
        <v>12.757999999999999</v>
      </c>
      <c r="I804" s="239"/>
      <c r="J804" s="235"/>
      <c r="K804" s="235"/>
      <c r="L804" s="240"/>
      <c r="M804" s="241"/>
      <c r="N804" s="242"/>
      <c r="O804" s="242"/>
      <c r="P804" s="242"/>
      <c r="Q804" s="242"/>
      <c r="R804" s="242"/>
      <c r="S804" s="242"/>
      <c r="T804" s="243"/>
      <c r="AT804" s="244" t="s">
        <v>176</v>
      </c>
      <c r="AU804" s="244" t="s">
        <v>92</v>
      </c>
      <c r="AV804" s="14" t="s">
        <v>92</v>
      </c>
      <c r="AW804" s="14" t="s">
        <v>37</v>
      </c>
      <c r="AX804" s="14" t="s">
        <v>83</v>
      </c>
      <c r="AY804" s="244" t="s">
        <v>156</v>
      </c>
    </row>
    <row r="805" spans="1:65" s="14" customFormat="1" ht="11.25">
      <c r="B805" s="234"/>
      <c r="C805" s="235"/>
      <c r="D805" s="218" t="s">
        <v>176</v>
      </c>
      <c r="E805" s="236" t="s">
        <v>1</v>
      </c>
      <c r="F805" s="237" t="s">
        <v>1069</v>
      </c>
      <c r="G805" s="235"/>
      <c r="H805" s="238">
        <v>0.13500000000000001</v>
      </c>
      <c r="I805" s="239"/>
      <c r="J805" s="235"/>
      <c r="K805" s="235"/>
      <c r="L805" s="240"/>
      <c r="M805" s="241"/>
      <c r="N805" s="242"/>
      <c r="O805" s="242"/>
      <c r="P805" s="242"/>
      <c r="Q805" s="242"/>
      <c r="R805" s="242"/>
      <c r="S805" s="242"/>
      <c r="T805" s="243"/>
      <c r="AT805" s="244" t="s">
        <v>176</v>
      </c>
      <c r="AU805" s="244" t="s">
        <v>92</v>
      </c>
      <c r="AV805" s="14" t="s">
        <v>92</v>
      </c>
      <c r="AW805" s="14" t="s">
        <v>37</v>
      </c>
      <c r="AX805" s="14" t="s">
        <v>83</v>
      </c>
      <c r="AY805" s="244" t="s">
        <v>156</v>
      </c>
    </row>
    <row r="806" spans="1:65" s="16" customFormat="1" ht="11.25">
      <c r="B806" s="256"/>
      <c r="C806" s="257"/>
      <c r="D806" s="218" t="s">
        <v>176</v>
      </c>
      <c r="E806" s="258" t="s">
        <v>1</v>
      </c>
      <c r="F806" s="259" t="s">
        <v>210</v>
      </c>
      <c r="G806" s="257"/>
      <c r="H806" s="260">
        <v>12.893000000000001</v>
      </c>
      <c r="I806" s="261"/>
      <c r="J806" s="257"/>
      <c r="K806" s="257"/>
      <c r="L806" s="262"/>
      <c r="M806" s="263"/>
      <c r="N806" s="264"/>
      <c r="O806" s="264"/>
      <c r="P806" s="264"/>
      <c r="Q806" s="264"/>
      <c r="R806" s="264"/>
      <c r="S806" s="264"/>
      <c r="T806" s="265"/>
      <c r="AT806" s="266" t="s">
        <v>176</v>
      </c>
      <c r="AU806" s="266" t="s">
        <v>92</v>
      </c>
      <c r="AV806" s="16" t="s">
        <v>157</v>
      </c>
      <c r="AW806" s="16" t="s">
        <v>37</v>
      </c>
      <c r="AX806" s="16" t="s">
        <v>83</v>
      </c>
      <c r="AY806" s="266" t="s">
        <v>156</v>
      </c>
    </row>
    <row r="807" spans="1:65" s="13" customFormat="1" ht="11.25">
      <c r="B807" s="224"/>
      <c r="C807" s="225"/>
      <c r="D807" s="218" t="s">
        <v>176</v>
      </c>
      <c r="E807" s="226" t="s">
        <v>1</v>
      </c>
      <c r="F807" s="227" t="s">
        <v>278</v>
      </c>
      <c r="G807" s="225"/>
      <c r="H807" s="226" t="s">
        <v>1</v>
      </c>
      <c r="I807" s="228"/>
      <c r="J807" s="225"/>
      <c r="K807" s="225"/>
      <c r="L807" s="229"/>
      <c r="M807" s="230"/>
      <c r="N807" s="231"/>
      <c r="O807" s="231"/>
      <c r="P807" s="231"/>
      <c r="Q807" s="231"/>
      <c r="R807" s="231"/>
      <c r="S807" s="231"/>
      <c r="T807" s="232"/>
      <c r="AT807" s="233" t="s">
        <v>176</v>
      </c>
      <c r="AU807" s="233" t="s">
        <v>92</v>
      </c>
      <c r="AV807" s="13" t="s">
        <v>21</v>
      </c>
      <c r="AW807" s="13" t="s">
        <v>37</v>
      </c>
      <c r="AX807" s="13" t="s">
        <v>83</v>
      </c>
      <c r="AY807" s="233" t="s">
        <v>156</v>
      </c>
    </row>
    <row r="808" spans="1:65" s="14" customFormat="1" ht="11.25">
      <c r="B808" s="234"/>
      <c r="C808" s="235"/>
      <c r="D808" s="218" t="s">
        <v>176</v>
      </c>
      <c r="E808" s="236" t="s">
        <v>1</v>
      </c>
      <c r="F808" s="237" t="s">
        <v>1070</v>
      </c>
      <c r="G808" s="235"/>
      <c r="H808" s="238">
        <v>9.7200000000000006</v>
      </c>
      <c r="I808" s="239"/>
      <c r="J808" s="235"/>
      <c r="K808" s="235"/>
      <c r="L808" s="240"/>
      <c r="M808" s="241"/>
      <c r="N808" s="242"/>
      <c r="O808" s="242"/>
      <c r="P808" s="242"/>
      <c r="Q808" s="242"/>
      <c r="R808" s="242"/>
      <c r="S808" s="242"/>
      <c r="T808" s="243"/>
      <c r="AT808" s="244" t="s">
        <v>176</v>
      </c>
      <c r="AU808" s="244" t="s">
        <v>92</v>
      </c>
      <c r="AV808" s="14" t="s">
        <v>92</v>
      </c>
      <c r="AW808" s="14" t="s">
        <v>37</v>
      </c>
      <c r="AX808" s="14" t="s">
        <v>83</v>
      </c>
      <c r="AY808" s="244" t="s">
        <v>156</v>
      </c>
    </row>
    <row r="809" spans="1:65" s="16" customFormat="1" ht="11.25">
      <c r="B809" s="256"/>
      <c r="C809" s="257"/>
      <c r="D809" s="218" t="s">
        <v>176</v>
      </c>
      <c r="E809" s="258" t="s">
        <v>1</v>
      </c>
      <c r="F809" s="259" t="s">
        <v>210</v>
      </c>
      <c r="G809" s="257"/>
      <c r="H809" s="260">
        <v>9.7200000000000006</v>
      </c>
      <c r="I809" s="261"/>
      <c r="J809" s="257"/>
      <c r="K809" s="257"/>
      <c r="L809" s="262"/>
      <c r="M809" s="263"/>
      <c r="N809" s="264"/>
      <c r="O809" s="264"/>
      <c r="P809" s="264"/>
      <c r="Q809" s="264"/>
      <c r="R809" s="264"/>
      <c r="S809" s="264"/>
      <c r="T809" s="265"/>
      <c r="AT809" s="266" t="s">
        <v>176</v>
      </c>
      <c r="AU809" s="266" t="s">
        <v>92</v>
      </c>
      <c r="AV809" s="16" t="s">
        <v>157</v>
      </c>
      <c r="AW809" s="16" t="s">
        <v>37</v>
      </c>
      <c r="AX809" s="16" t="s">
        <v>83</v>
      </c>
      <c r="AY809" s="266" t="s">
        <v>156</v>
      </c>
    </row>
    <row r="810" spans="1:65" s="15" customFormat="1" ht="11.25">
      <c r="B810" s="245"/>
      <c r="C810" s="246"/>
      <c r="D810" s="218" t="s">
        <v>176</v>
      </c>
      <c r="E810" s="247" t="s">
        <v>1</v>
      </c>
      <c r="F810" s="248" t="s">
        <v>180</v>
      </c>
      <c r="G810" s="246"/>
      <c r="H810" s="249">
        <v>22.613</v>
      </c>
      <c r="I810" s="250"/>
      <c r="J810" s="246"/>
      <c r="K810" s="246"/>
      <c r="L810" s="251"/>
      <c r="M810" s="252"/>
      <c r="N810" s="253"/>
      <c r="O810" s="253"/>
      <c r="P810" s="253"/>
      <c r="Q810" s="253"/>
      <c r="R810" s="253"/>
      <c r="S810" s="253"/>
      <c r="T810" s="254"/>
      <c r="AT810" s="255" t="s">
        <v>176</v>
      </c>
      <c r="AU810" s="255" t="s">
        <v>92</v>
      </c>
      <c r="AV810" s="15" t="s">
        <v>164</v>
      </c>
      <c r="AW810" s="15" t="s">
        <v>37</v>
      </c>
      <c r="AX810" s="15" t="s">
        <v>21</v>
      </c>
      <c r="AY810" s="255" t="s">
        <v>156</v>
      </c>
    </row>
    <row r="811" spans="1:65" s="2" customFormat="1" ht="24.2" customHeight="1">
      <c r="A811" s="36"/>
      <c r="B811" s="37"/>
      <c r="C811" s="268" t="s">
        <v>1071</v>
      </c>
      <c r="D811" s="268" t="s">
        <v>439</v>
      </c>
      <c r="E811" s="269" t="s">
        <v>1072</v>
      </c>
      <c r="F811" s="270" t="s">
        <v>1073</v>
      </c>
      <c r="G811" s="271" t="s">
        <v>190</v>
      </c>
      <c r="H811" s="272">
        <v>26.227</v>
      </c>
      <c r="I811" s="273"/>
      <c r="J811" s="274">
        <f>ROUND(I811*H811,2)</f>
        <v>0</v>
      </c>
      <c r="K811" s="270" t="s">
        <v>163</v>
      </c>
      <c r="L811" s="275"/>
      <c r="M811" s="276" t="s">
        <v>1</v>
      </c>
      <c r="N811" s="277" t="s">
        <v>48</v>
      </c>
      <c r="O811" s="73"/>
      <c r="P811" s="215">
        <f>O811*H811</f>
        <v>0</v>
      </c>
      <c r="Q811" s="215">
        <v>1.5499999999999999E-3</v>
      </c>
      <c r="R811" s="215">
        <f>Q811*H811</f>
        <v>4.0651849999999996E-2</v>
      </c>
      <c r="S811" s="215">
        <v>0</v>
      </c>
      <c r="T811" s="216">
        <f>S811*H811</f>
        <v>0</v>
      </c>
      <c r="U811" s="36"/>
      <c r="V811" s="36"/>
      <c r="W811" s="36"/>
      <c r="X811" s="36"/>
      <c r="Y811" s="36"/>
      <c r="Z811" s="36"/>
      <c r="AA811" s="36"/>
      <c r="AB811" s="36"/>
      <c r="AC811" s="36"/>
      <c r="AD811" s="36"/>
      <c r="AE811" s="36"/>
      <c r="AR811" s="217" t="s">
        <v>442</v>
      </c>
      <c r="AT811" s="217" t="s">
        <v>439</v>
      </c>
      <c r="AU811" s="217" t="s">
        <v>92</v>
      </c>
      <c r="AY811" s="18" t="s">
        <v>156</v>
      </c>
      <c r="BE811" s="112">
        <f>IF(N811="základní",J811,0)</f>
        <v>0</v>
      </c>
      <c r="BF811" s="112">
        <f>IF(N811="snížená",J811,0)</f>
        <v>0</v>
      </c>
      <c r="BG811" s="112">
        <f>IF(N811="zákl. přenesená",J811,0)</f>
        <v>0</v>
      </c>
      <c r="BH811" s="112">
        <f>IF(N811="sníž. přenesená",J811,0)</f>
        <v>0</v>
      </c>
      <c r="BI811" s="112">
        <f>IF(N811="nulová",J811,0)</f>
        <v>0</v>
      </c>
      <c r="BJ811" s="18" t="s">
        <v>21</v>
      </c>
      <c r="BK811" s="112">
        <f>ROUND(I811*H811,2)</f>
        <v>0</v>
      </c>
      <c r="BL811" s="18" t="s">
        <v>360</v>
      </c>
      <c r="BM811" s="217" t="s">
        <v>1074</v>
      </c>
    </row>
    <row r="812" spans="1:65" s="2" customFormat="1" ht="19.5">
      <c r="A812" s="36"/>
      <c r="B812" s="37"/>
      <c r="C812" s="38"/>
      <c r="D812" s="218" t="s">
        <v>166</v>
      </c>
      <c r="E812" s="38"/>
      <c r="F812" s="219" t="s">
        <v>1075</v>
      </c>
      <c r="G812" s="38"/>
      <c r="H812" s="38"/>
      <c r="I812" s="176"/>
      <c r="J812" s="38"/>
      <c r="K812" s="38"/>
      <c r="L812" s="39"/>
      <c r="M812" s="220"/>
      <c r="N812" s="221"/>
      <c r="O812" s="73"/>
      <c r="P812" s="73"/>
      <c r="Q812" s="73"/>
      <c r="R812" s="73"/>
      <c r="S812" s="73"/>
      <c r="T812" s="74"/>
      <c r="U812" s="36"/>
      <c r="V812" s="36"/>
      <c r="W812" s="36"/>
      <c r="X812" s="36"/>
      <c r="Y812" s="36"/>
      <c r="Z812" s="36"/>
      <c r="AA812" s="36"/>
      <c r="AB812" s="36"/>
      <c r="AC812" s="36"/>
      <c r="AD812" s="36"/>
      <c r="AE812" s="36"/>
      <c r="AT812" s="18" t="s">
        <v>166</v>
      </c>
      <c r="AU812" s="18" t="s">
        <v>92</v>
      </c>
    </row>
    <row r="813" spans="1:65" s="14" customFormat="1" ht="11.25">
      <c r="B813" s="234"/>
      <c r="C813" s="235"/>
      <c r="D813" s="218" t="s">
        <v>176</v>
      </c>
      <c r="E813" s="236" t="s">
        <v>1</v>
      </c>
      <c r="F813" s="237" t="s">
        <v>1076</v>
      </c>
      <c r="G813" s="235"/>
      <c r="H813" s="238">
        <v>24.873999999999999</v>
      </c>
      <c r="I813" s="239"/>
      <c r="J813" s="235"/>
      <c r="K813" s="235"/>
      <c r="L813" s="240"/>
      <c r="M813" s="241"/>
      <c r="N813" s="242"/>
      <c r="O813" s="242"/>
      <c r="P813" s="242"/>
      <c r="Q813" s="242"/>
      <c r="R813" s="242"/>
      <c r="S813" s="242"/>
      <c r="T813" s="243"/>
      <c r="AT813" s="244" t="s">
        <v>176</v>
      </c>
      <c r="AU813" s="244" t="s">
        <v>92</v>
      </c>
      <c r="AV813" s="14" t="s">
        <v>92</v>
      </c>
      <c r="AW813" s="14" t="s">
        <v>37</v>
      </c>
      <c r="AX813" s="14" t="s">
        <v>83</v>
      </c>
      <c r="AY813" s="244" t="s">
        <v>156</v>
      </c>
    </row>
    <row r="814" spans="1:65" s="14" customFormat="1" ht="11.25">
      <c r="B814" s="234"/>
      <c r="C814" s="235"/>
      <c r="D814" s="218" t="s">
        <v>176</v>
      </c>
      <c r="E814" s="236" t="s">
        <v>1</v>
      </c>
      <c r="F814" s="237" t="s">
        <v>1077</v>
      </c>
      <c r="G814" s="235"/>
      <c r="H814" s="238">
        <v>1.353</v>
      </c>
      <c r="I814" s="239"/>
      <c r="J814" s="235"/>
      <c r="K814" s="235"/>
      <c r="L814" s="240"/>
      <c r="M814" s="241"/>
      <c r="N814" s="242"/>
      <c r="O814" s="242"/>
      <c r="P814" s="242"/>
      <c r="Q814" s="242"/>
      <c r="R814" s="242"/>
      <c r="S814" s="242"/>
      <c r="T814" s="243"/>
      <c r="AT814" s="244" t="s">
        <v>176</v>
      </c>
      <c r="AU814" s="244" t="s">
        <v>92</v>
      </c>
      <c r="AV814" s="14" t="s">
        <v>92</v>
      </c>
      <c r="AW814" s="14" t="s">
        <v>37</v>
      </c>
      <c r="AX814" s="14" t="s">
        <v>83</v>
      </c>
      <c r="AY814" s="244" t="s">
        <v>156</v>
      </c>
    </row>
    <row r="815" spans="1:65" s="15" customFormat="1" ht="11.25">
      <c r="B815" s="245"/>
      <c r="C815" s="246"/>
      <c r="D815" s="218" t="s">
        <v>176</v>
      </c>
      <c r="E815" s="247" t="s">
        <v>1</v>
      </c>
      <c r="F815" s="248" t="s">
        <v>180</v>
      </c>
      <c r="G815" s="246"/>
      <c r="H815" s="249">
        <v>26.227</v>
      </c>
      <c r="I815" s="250"/>
      <c r="J815" s="246"/>
      <c r="K815" s="246"/>
      <c r="L815" s="251"/>
      <c r="M815" s="252"/>
      <c r="N815" s="253"/>
      <c r="O815" s="253"/>
      <c r="P815" s="253"/>
      <c r="Q815" s="253"/>
      <c r="R815" s="253"/>
      <c r="S815" s="253"/>
      <c r="T815" s="254"/>
      <c r="AT815" s="255" t="s">
        <v>176</v>
      </c>
      <c r="AU815" s="255" t="s">
        <v>92</v>
      </c>
      <c r="AV815" s="15" t="s">
        <v>164</v>
      </c>
      <c r="AW815" s="15" t="s">
        <v>37</v>
      </c>
      <c r="AX815" s="15" t="s">
        <v>21</v>
      </c>
      <c r="AY815" s="255" t="s">
        <v>156</v>
      </c>
    </row>
    <row r="816" spans="1:65" s="2" customFormat="1" ht="16.5" customHeight="1">
      <c r="A816" s="36"/>
      <c r="B816" s="37"/>
      <c r="C816" s="206" t="s">
        <v>1078</v>
      </c>
      <c r="D816" s="206" t="s">
        <v>159</v>
      </c>
      <c r="E816" s="207" t="s">
        <v>1079</v>
      </c>
      <c r="F816" s="208" t="s">
        <v>1080</v>
      </c>
      <c r="G816" s="209" t="s">
        <v>190</v>
      </c>
      <c r="H816" s="210">
        <v>403.161</v>
      </c>
      <c r="I816" s="211"/>
      <c r="J816" s="212">
        <f>ROUND(I816*H816,2)</f>
        <v>0</v>
      </c>
      <c r="K816" s="208" t="s">
        <v>163</v>
      </c>
      <c r="L816" s="39"/>
      <c r="M816" s="213" t="s">
        <v>1</v>
      </c>
      <c r="N816" s="214" t="s">
        <v>48</v>
      </c>
      <c r="O816" s="73"/>
      <c r="P816" s="215">
        <f>O816*H816</f>
        <v>0</v>
      </c>
      <c r="Q816" s="215">
        <v>2.9999999999999997E-4</v>
      </c>
      <c r="R816" s="215">
        <f>Q816*H816</f>
        <v>0.12094829999999999</v>
      </c>
      <c r="S816" s="215">
        <v>0</v>
      </c>
      <c r="T816" s="216">
        <f>S816*H816</f>
        <v>0</v>
      </c>
      <c r="U816" s="36"/>
      <c r="V816" s="36"/>
      <c r="W816" s="36"/>
      <c r="X816" s="36"/>
      <c r="Y816" s="36"/>
      <c r="Z816" s="36"/>
      <c r="AA816" s="36"/>
      <c r="AB816" s="36"/>
      <c r="AC816" s="36"/>
      <c r="AD816" s="36"/>
      <c r="AE816" s="36"/>
      <c r="AR816" s="217" t="s">
        <v>360</v>
      </c>
      <c r="AT816" s="217" t="s">
        <v>159</v>
      </c>
      <c r="AU816" s="217" t="s">
        <v>92</v>
      </c>
      <c r="AY816" s="18" t="s">
        <v>156</v>
      </c>
      <c r="BE816" s="112">
        <f>IF(N816="základní",J816,0)</f>
        <v>0</v>
      </c>
      <c r="BF816" s="112">
        <f>IF(N816="snížená",J816,0)</f>
        <v>0</v>
      </c>
      <c r="BG816" s="112">
        <f>IF(N816="zákl. přenesená",J816,0)</f>
        <v>0</v>
      </c>
      <c r="BH816" s="112">
        <f>IF(N816="sníž. přenesená",J816,0)</f>
        <v>0</v>
      </c>
      <c r="BI816" s="112">
        <f>IF(N816="nulová",J816,0)</f>
        <v>0</v>
      </c>
      <c r="BJ816" s="18" t="s">
        <v>21</v>
      </c>
      <c r="BK816" s="112">
        <f>ROUND(I816*H816,2)</f>
        <v>0</v>
      </c>
      <c r="BL816" s="18" t="s">
        <v>360</v>
      </c>
      <c r="BM816" s="217" t="s">
        <v>1081</v>
      </c>
    </row>
    <row r="817" spans="1:65" s="2" customFormat="1" ht="11.25">
      <c r="A817" s="36"/>
      <c r="B817" s="37"/>
      <c r="C817" s="38"/>
      <c r="D817" s="218" t="s">
        <v>166</v>
      </c>
      <c r="E817" s="38"/>
      <c r="F817" s="219" t="s">
        <v>1082</v>
      </c>
      <c r="G817" s="38"/>
      <c r="H817" s="38"/>
      <c r="I817" s="176"/>
      <c r="J817" s="38"/>
      <c r="K817" s="38"/>
      <c r="L817" s="39"/>
      <c r="M817" s="220"/>
      <c r="N817" s="221"/>
      <c r="O817" s="73"/>
      <c r="P817" s="73"/>
      <c r="Q817" s="73"/>
      <c r="R817" s="73"/>
      <c r="S817" s="73"/>
      <c r="T817" s="74"/>
      <c r="U817" s="36"/>
      <c r="V817" s="36"/>
      <c r="W817" s="36"/>
      <c r="X817" s="36"/>
      <c r="Y817" s="36"/>
      <c r="Z817" s="36"/>
      <c r="AA817" s="36"/>
      <c r="AB817" s="36"/>
      <c r="AC817" s="36"/>
      <c r="AD817" s="36"/>
      <c r="AE817" s="36"/>
      <c r="AT817" s="18" t="s">
        <v>166</v>
      </c>
      <c r="AU817" s="18" t="s">
        <v>92</v>
      </c>
    </row>
    <row r="818" spans="1:65" s="2" customFormat="1" ht="11.25">
      <c r="A818" s="36"/>
      <c r="B818" s="37"/>
      <c r="C818" s="38"/>
      <c r="D818" s="222" t="s">
        <v>168</v>
      </c>
      <c r="E818" s="38"/>
      <c r="F818" s="223" t="s">
        <v>1083</v>
      </c>
      <c r="G818" s="38"/>
      <c r="H818" s="38"/>
      <c r="I818" s="176"/>
      <c r="J818" s="38"/>
      <c r="K818" s="38"/>
      <c r="L818" s="39"/>
      <c r="M818" s="220"/>
      <c r="N818" s="221"/>
      <c r="O818" s="73"/>
      <c r="P818" s="73"/>
      <c r="Q818" s="73"/>
      <c r="R818" s="73"/>
      <c r="S818" s="73"/>
      <c r="T818" s="74"/>
      <c r="U818" s="36"/>
      <c r="V818" s="36"/>
      <c r="W818" s="36"/>
      <c r="X818" s="36"/>
      <c r="Y818" s="36"/>
      <c r="Z818" s="36"/>
      <c r="AA818" s="36"/>
      <c r="AB818" s="36"/>
      <c r="AC818" s="36"/>
      <c r="AD818" s="36"/>
      <c r="AE818" s="36"/>
      <c r="AT818" s="18" t="s">
        <v>168</v>
      </c>
      <c r="AU818" s="18" t="s">
        <v>92</v>
      </c>
    </row>
    <row r="819" spans="1:65" s="2" customFormat="1" ht="33" customHeight="1">
      <c r="A819" s="36"/>
      <c r="B819" s="37"/>
      <c r="C819" s="268" t="s">
        <v>1084</v>
      </c>
      <c r="D819" s="268" t="s">
        <v>439</v>
      </c>
      <c r="E819" s="269" t="s">
        <v>1085</v>
      </c>
      <c r="F819" s="270" t="s">
        <v>1086</v>
      </c>
      <c r="G819" s="271" t="s">
        <v>190</v>
      </c>
      <c r="H819" s="272">
        <v>443.47699999999998</v>
      </c>
      <c r="I819" s="273"/>
      <c r="J819" s="274">
        <f>ROUND(I819*H819,2)</f>
        <v>0</v>
      </c>
      <c r="K819" s="270" t="s">
        <v>163</v>
      </c>
      <c r="L819" s="275"/>
      <c r="M819" s="276" t="s">
        <v>1</v>
      </c>
      <c r="N819" s="277" t="s">
        <v>48</v>
      </c>
      <c r="O819" s="73"/>
      <c r="P819" s="215">
        <f>O819*H819</f>
        <v>0</v>
      </c>
      <c r="Q819" s="215">
        <v>2.5799999999999998E-3</v>
      </c>
      <c r="R819" s="215">
        <f>Q819*H819</f>
        <v>1.1441706599999999</v>
      </c>
      <c r="S819" s="215">
        <v>0</v>
      </c>
      <c r="T819" s="216">
        <f>S819*H819</f>
        <v>0</v>
      </c>
      <c r="U819" s="36"/>
      <c r="V819" s="36"/>
      <c r="W819" s="36"/>
      <c r="X819" s="36"/>
      <c r="Y819" s="36"/>
      <c r="Z819" s="36"/>
      <c r="AA819" s="36"/>
      <c r="AB819" s="36"/>
      <c r="AC819" s="36"/>
      <c r="AD819" s="36"/>
      <c r="AE819" s="36"/>
      <c r="AR819" s="217" t="s">
        <v>442</v>
      </c>
      <c r="AT819" s="217" t="s">
        <v>439</v>
      </c>
      <c r="AU819" s="217" t="s">
        <v>92</v>
      </c>
      <c r="AY819" s="18" t="s">
        <v>156</v>
      </c>
      <c r="BE819" s="112">
        <f>IF(N819="základní",J819,0)</f>
        <v>0</v>
      </c>
      <c r="BF819" s="112">
        <f>IF(N819="snížená",J819,0)</f>
        <v>0</v>
      </c>
      <c r="BG819" s="112">
        <f>IF(N819="zákl. přenesená",J819,0)</f>
        <v>0</v>
      </c>
      <c r="BH819" s="112">
        <f>IF(N819="sníž. přenesená",J819,0)</f>
        <v>0</v>
      </c>
      <c r="BI819" s="112">
        <f>IF(N819="nulová",J819,0)</f>
        <v>0</v>
      </c>
      <c r="BJ819" s="18" t="s">
        <v>21</v>
      </c>
      <c r="BK819" s="112">
        <f>ROUND(I819*H819,2)</f>
        <v>0</v>
      </c>
      <c r="BL819" s="18" t="s">
        <v>360</v>
      </c>
      <c r="BM819" s="217" t="s">
        <v>1087</v>
      </c>
    </row>
    <row r="820" spans="1:65" s="2" customFormat="1" ht="19.5">
      <c r="A820" s="36"/>
      <c r="B820" s="37"/>
      <c r="C820" s="38"/>
      <c r="D820" s="218" t="s">
        <v>166</v>
      </c>
      <c r="E820" s="38"/>
      <c r="F820" s="219" t="s">
        <v>1088</v>
      </c>
      <c r="G820" s="38"/>
      <c r="H820" s="38"/>
      <c r="I820" s="176"/>
      <c r="J820" s="38"/>
      <c r="K820" s="38"/>
      <c r="L820" s="39"/>
      <c r="M820" s="220"/>
      <c r="N820" s="221"/>
      <c r="O820" s="73"/>
      <c r="P820" s="73"/>
      <c r="Q820" s="73"/>
      <c r="R820" s="73"/>
      <c r="S820" s="73"/>
      <c r="T820" s="74"/>
      <c r="U820" s="36"/>
      <c r="V820" s="36"/>
      <c r="W820" s="36"/>
      <c r="X820" s="36"/>
      <c r="Y820" s="36"/>
      <c r="Z820" s="36"/>
      <c r="AA820" s="36"/>
      <c r="AB820" s="36"/>
      <c r="AC820" s="36"/>
      <c r="AD820" s="36"/>
      <c r="AE820" s="36"/>
      <c r="AT820" s="18" t="s">
        <v>166</v>
      </c>
      <c r="AU820" s="18" t="s">
        <v>92</v>
      </c>
    </row>
    <row r="821" spans="1:65" s="14" customFormat="1" ht="11.25">
      <c r="B821" s="234"/>
      <c r="C821" s="235"/>
      <c r="D821" s="218" t="s">
        <v>176</v>
      </c>
      <c r="E821" s="236" t="s">
        <v>1</v>
      </c>
      <c r="F821" s="237" t="s">
        <v>1089</v>
      </c>
      <c r="G821" s="235"/>
      <c r="H821" s="238">
        <v>443.47699999999998</v>
      </c>
      <c r="I821" s="239"/>
      <c r="J821" s="235"/>
      <c r="K821" s="235"/>
      <c r="L821" s="240"/>
      <c r="M821" s="241"/>
      <c r="N821" s="242"/>
      <c r="O821" s="242"/>
      <c r="P821" s="242"/>
      <c r="Q821" s="242"/>
      <c r="R821" s="242"/>
      <c r="S821" s="242"/>
      <c r="T821" s="243"/>
      <c r="AT821" s="244" t="s">
        <v>176</v>
      </c>
      <c r="AU821" s="244" t="s">
        <v>92</v>
      </c>
      <c r="AV821" s="14" t="s">
        <v>92</v>
      </c>
      <c r="AW821" s="14" t="s">
        <v>37</v>
      </c>
      <c r="AX821" s="14" t="s">
        <v>21</v>
      </c>
      <c r="AY821" s="244" t="s">
        <v>156</v>
      </c>
    </row>
    <row r="822" spans="1:65" s="2" customFormat="1" ht="24.2" customHeight="1">
      <c r="A822" s="36"/>
      <c r="B822" s="37"/>
      <c r="C822" s="206" t="s">
        <v>1090</v>
      </c>
      <c r="D822" s="206" t="s">
        <v>159</v>
      </c>
      <c r="E822" s="207" t="s">
        <v>1091</v>
      </c>
      <c r="F822" s="208" t="s">
        <v>1092</v>
      </c>
      <c r="G822" s="209" t="s">
        <v>308</v>
      </c>
      <c r="H822" s="210">
        <v>403.161</v>
      </c>
      <c r="I822" s="211"/>
      <c r="J822" s="212">
        <f>ROUND(I822*H822,2)</f>
        <v>0</v>
      </c>
      <c r="K822" s="208" t="s">
        <v>163</v>
      </c>
      <c r="L822" s="39"/>
      <c r="M822" s="213" t="s">
        <v>1</v>
      </c>
      <c r="N822" s="214" t="s">
        <v>48</v>
      </c>
      <c r="O822" s="73"/>
      <c r="P822" s="215">
        <f>O822*H822</f>
        <v>0</v>
      </c>
      <c r="Q822" s="215">
        <v>1.84E-5</v>
      </c>
      <c r="R822" s="215">
        <f>Q822*H822</f>
        <v>7.4181624E-3</v>
      </c>
      <c r="S822" s="215">
        <v>0</v>
      </c>
      <c r="T822" s="216">
        <f>S822*H822</f>
        <v>0</v>
      </c>
      <c r="U822" s="36"/>
      <c r="V822" s="36"/>
      <c r="W822" s="36"/>
      <c r="X822" s="36"/>
      <c r="Y822" s="36"/>
      <c r="Z822" s="36"/>
      <c r="AA822" s="36"/>
      <c r="AB822" s="36"/>
      <c r="AC822" s="36"/>
      <c r="AD822" s="36"/>
      <c r="AE822" s="36"/>
      <c r="AR822" s="217" t="s">
        <v>360</v>
      </c>
      <c r="AT822" s="217" t="s">
        <v>159</v>
      </c>
      <c r="AU822" s="217" t="s">
        <v>92</v>
      </c>
      <c r="AY822" s="18" t="s">
        <v>156</v>
      </c>
      <c r="BE822" s="112">
        <f>IF(N822="základní",J822,0)</f>
        <v>0</v>
      </c>
      <c r="BF822" s="112">
        <f>IF(N822="snížená",J822,0)</f>
        <v>0</v>
      </c>
      <c r="BG822" s="112">
        <f>IF(N822="zákl. přenesená",J822,0)</f>
        <v>0</v>
      </c>
      <c r="BH822" s="112">
        <f>IF(N822="sníž. přenesená",J822,0)</f>
        <v>0</v>
      </c>
      <c r="BI822" s="112">
        <f>IF(N822="nulová",J822,0)</f>
        <v>0</v>
      </c>
      <c r="BJ822" s="18" t="s">
        <v>21</v>
      </c>
      <c r="BK822" s="112">
        <f>ROUND(I822*H822,2)</f>
        <v>0</v>
      </c>
      <c r="BL822" s="18" t="s">
        <v>360</v>
      </c>
      <c r="BM822" s="217" t="s">
        <v>1093</v>
      </c>
    </row>
    <row r="823" spans="1:65" s="2" customFormat="1" ht="19.5">
      <c r="A823" s="36"/>
      <c r="B823" s="37"/>
      <c r="C823" s="38"/>
      <c r="D823" s="218" t="s">
        <v>166</v>
      </c>
      <c r="E823" s="38"/>
      <c r="F823" s="219" t="s">
        <v>1094</v>
      </c>
      <c r="G823" s="38"/>
      <c r="H823" s="38"/>
      <c r="I823" s="176"/>
      <c r="J823" s="38"/>
      <c r="K823" s="38"/>
      <c r="L823" s="39"/>
      <c r="M823" s="220"/>
      <c r="N823" s="221"/>
      <c r="O823" s="73"/>
      <c r="P823" s="73"/>
      <c r="Q823" s="73"/>
      <c r="R823" s="73"/>
      <c r="S823" s="73"/>
      <c r="T823" s="74"/>
      <c r="U823" s="36"/>
      <c r="V823" s="36"/>
      <c r="W823" s="36"/>
      <c r="X823" s="36"/>
      <c r="Y823" s="36"/>
      <c r="Z823" s="36"/>
      <c r="AA823" s="36"/>
      <c r="AB823" s="36"/>
      <c r="AC823" s="36"/>
      <c r="AD823" s="36"/>
      <c r="AE823" s="36"/>
      <c r="AT823" s="18" t="s">
        <v>166</v>
      </c>
      <c r="AU823" s="18" t="s">
        <v>92</v>
      </c>
    </row>
    <row r="824" spans="1:65" s="2" customFormat="1" ht="11.25">
      <c r="A824" s="36"/>
      <c r="B824" s="37"/>
      <c r="C824" s="38"/>
      <c r="D824" s="222" t="s">
        <v>168</v>
      </c>
      <c r="E824" s="38"/>
      <c r="F824" s="223" t="s">
        <v>1095</v>
      </c>
      <c r="G824" s="38"/>
      <c r="H824" s="38"/>
      <c r="I824" s="176"/>
      <c r="J824" s="38"/>
      <c r="K824" s="38"/>
      <c r="L824" s="39"/>
      <c r="M824" s="220"/>
      <c r="N824" s="221"/>
      <c r="O824" s="73"/>
      <c r="P824" s="73"/>
      <c r="Q824" s="73"/>
      <c r="R824" s="73"/>
      <c r="S824" s="73"/>
      <c r="T824" s="74"/>
      <c r="U824" s="36"/>
      <c r="V824" s="36"/>
      <c r="W824" s="36"/>
      <c r="X824" s="36"/>
      <c r="Y824" s="36"/>
      <c r="Z824" s="36"/>
      <c r="AA824" s="36"/>
      <c r="AB824" s="36"/>
      <c r="AC824" s="36"/>
      <c r="AD824" s="36"/>
      <c r="AE824" s="36"/>
      <c r="AT824" s="18" t="s">
        <v>168</v>
      </c>
      <c r="AU824" s="18" t="s">
        <v>92</v>
      </c>
    </row>
    <row r="825" spans="1:65" s="2" customFormat="1" ht="16.5" customHeight="1">
      <c r="A825" s="36"/>
      <c r="B825" s="37"/>
      <c r="C825" s="206" t="s">
        <v>1096</v>
      </c>
      <c r="D825" s="206" t="s">
        <v>159</v>
      </c>
      <c r="E825" s="207" t="s">
        <v>1097</v>
      </c>
      <c r="F825" s="208" t="s">
        <v>1098</v>
      </c>
      <c r="G825" s="209" t="s">
        <v>308</v>
      </c>
      <c r="H825" s="210">
        <v>24.6</v>
      </c>
      <c r="I825" s="211"/>
      <c r="J825" s="212">
        <f>ROUND(I825*H825,2)</f>
        <v>0</v>
      </c>
      <c r="K825" s="208" t="s">
        <v>163</v>
      </c>
      <c r="L825" s="39"/>
      <c r="M825" s="213" t="s">
        <v>1</v>
      </c>
      <c r="N825" s="214" t="s">
        <v>48</v>
      </c>
      <c r="O825" s="73"/>
      <c r="P825" s="215">
        <f>O825*H825</f>
        <v>0</v>
      </c>
      <c r="Q825" s="215">
        <v>1.0000000000000001E-5</v>
      </c>
      <c r="R825" s="215">
        <f>Q825*H825</f>
        <v>2.4600000000000002E-4</v>
      </c>
      <c r="S825" s="215">
        <v>0</v>
      </c>
      <c r="T825" s="216">
        <f>S825*H825</f>
        <v>0</v>
      </c>
      <c r="U825" s="36"/>
      <c r="V825" s="36"/>
      <c r="W825" s="36"/>
      <c r="X825" s="36"/>
      <c r="Y825" s="36"/>
      <c r="Z825" s="36"/>
      <c r="AA825" s="36"/>
      <c r="AB825" s="36"/>
      <c r="AC825" s="36"/>
      <c r="AD825" s="36"/>
      <c r="AE825" s="36"/>
      <c r="AR825" s="217" t="s">
        <v>360</v>
      </c>
      <c r="AT825" s="217" t="s">
        <v>159</v>
      </c>
      <c r="AU825" s="217" t="s">
        <v>92</v>
      </c>
      <c r="AY825" s="18" t="s">
        <v>156</v>
      </c>
      <c r="BE825" s="112">
        <f>IF(N825="základní",J825,0)</f>
        <v>0</v>
      </c>
      <c r="BF825" s="112">
        <f>IF(N825="snížená",J825,0)</f>
        <v>0</v>
      </c>
      <c r="BG825" s="112">
        <f>IF(N825="zákl. přenesená",J825,0)</f>
        <v>0</v>
      </c>
      <c r="BH825" s="112">
        <f>IF(N825="sníž. přenesená",J825,0)</f>
        <v>0</v>
      </c>
      <c r="BI825" s="112">
        <f>IF(N825="nulová",J825,0)</f>
        <v>0</v>
      </c>
      <c r="BJ825" s="18" t="s">
        <v>21</v>
      </c>
      <c r="BK825" s="112">
        <f>ROUND(I825*H825,2)</f>
        <v>0</v>
      </c>
      <c r="BL825" s="18" t="s">
        <v>360</v>
      </c>
      <c r="BM825" s="217" t="s">
        <v>1099</v>
      </c>
    </row>
    <row r="826" spans="1:65" s="2" customFormat="1" ht="11.25">
      <c r="A826" s="36"/>
      <c r="B826" s="37"/>
      <c r="C826" s="38"/>
      <c r="D826" s="218" t="s">
        <v>166</v>
      </c>
      <c r="E826" s="38"/>
      <c r="F826" s="219" t="s">
        <v>1100</v>
      </c>
      <c r="G826" s="38"/>
      <c r="H826" s="38"/>
      <c r="I826" s="176"/>
      <c r="J826" s="38"/>
      <c r="K826" s="38"/>
      <c r="L826" s="39"/>
      <c r="M826" s="220"/>
      <c r="N826" s="221"/>
      <c r="O826" s="73"/>
      <c r="P826" s="73"/>
      <c r="Q826" s="73"/>
      <c r="R826" s="73"/>
      <c r="S826" s="73"/>
      <c r="T826" s="74"/>
      <c r="U826" s="36"/>
      <c r="V826" s="36"/>
      <c r="W826" s="36"/>
      <c r="X826" s="36"/>
      <c r="Y826" s="36"/>
      <c r="Z826" s="36"/>
      <c r="AA826" s="36"/>
      <c r="AB826" s="36"/>
      <c r="AC826" s="36"/>
      <c r="AD826" s="36"/>
      <c r="AE826" s="36"/>
      <c r="AT826" s="18" t="s">
        <v>166</v>
      </c>
      <c r="AU826" s="18" t="s">
        <v>92</v>
      </c>
    </row>
    <row r="827" spans="1:65" s="2" customFormat="1" ht="11.25">
      <c r="A827" s="36"/>
      <c r="B827" s="37"/>
      <c r="C827" s="38"/>
      <c r="D827" s="222" t="s">
        <v>168</v>
      </c>
      <c r="E827" s="38"/>
      <c r="F827" s="223" t="s">
        <v>1101</v>
      </c>
      <c r="G827" s="38"/>
      <c r="H827" s="38"/>
      <c r="I827" s="176"/>
      <c r="J827" s="38"/>
      <c r="K827" s="38"/>
      <c r="L827" s="39"/>
      <c r="M827" s="220"/>
      <c r="N827" s="221"/>
      <c r="O827" s="73"/>
      <c r="P827" s="73"/>
      <c r="Q827" s="73"/>
      <c r="R827" s="73"/>
      <c r="S827" s="73"/>
      <c r="T827" s="74"/>
      <c r="U827" s="36"/>
      <c r="V827" s="36"/>
      <c r="W827" s="36"/>
      <c r="X827" s="36"/>
      <c r="Y827" s="36"/>
      <c r="Z827" s="36"/>
      <c r="AA827" s="36"/>
      <c r="AB827" s="36"/>
      <c r="AC827" s="36"/>
      <c r="AD827" s="36"/>
      <c r="AE827" s="36"/>
      <c r="AT827" s="18" t="s">
        <v>168</v>
      </c>
      <c r="AU827" s="18" t="s">
        <v>92</v>
      </c>
    </row>
    <row r="828" spans="1:65" s="13" customFormat="1" ht="11.25">
      <c r="B828" s="224"/>
      <c r="C828" s="225"/>
      <c r="D828" s="218" t="s">
        <v>176</v>
      </c>
      <c r="E828" s="226" t="s">
        <v>1</v>
      </c>
      <c r="F828" s="227" t="s">
        <v>280</v>
      </c>
      <c r="G828" s="225"/>
      <c r="H828" s="226" t="s">
        <v>1</v>
      </c>
      <c r="I828" s="228"/>
      <c r="J828" s="225"/>
      <c r="K828" s="225"/>
      <c r="L828" s="229"/>
      <c r="M828" s="230"/>
      <c r="N828" s="231"/>
      <c r="O828" s="231"/>
      <c r="P828" s="231"/>
      <c r="Q828" s="231"/>
      <c r="R828" s="231"/>
      <c r="S828" s="231"/>
      <c r="T828" s="232"/>
      <c r="AT828" s="233" t="s">
        <v>176</v>
      </c>
      <c r="AU828" s="233" t="s">
        <v>92</v>
      </c>
      <c r="AV828" s="13" t="s">
        <v>21</v>
      </c>
      <c r="AW828" s="13" t="s">
        <v>37</v>
      </c>
      <c r="AX828" s="13" t="s">
        <v>83</v>
      </c>
      <c r="AY828" s="233" t="s">
        <v>156</v>
      </c>
    </row>
    <row r="829" spans="1:65" s="14" customFormat="1" ht="11.25">
      <c r="B829" s="234"/>
      <c r="C829" s="235"/>
      <c r="D829" s="218" t="s">
        <v>176</v>
      </c>
      <c r="E829" s="236" t="s">
        <v>1</v>
      </c>
      <c r="F829" s="237" t="s">
        <v>1102</v>
      </c>
      <c r="G829" s="235"/>
      <c r="H829" s="238">
        <v>12.6</v>
      </c>
      <c r="I829" s="239"/>
      <c r="J829" s="235"/>
      <c r="K829" s="235"/>
      <c r="L829" s="240"/>
      <c r="M829" s="241"/>
      <c r="N829" s="242"/>
      <c r="O829" s="242"/>
      <c r="P829" s="242"/>
      <c r="Q829" s="242"/>
      <c r="R829" s="242"/>
      <c r="S829" s="242"/>
      <c r="T829" s="243"/>
      <c r="AT829" s="244" t="s">
        <v>176</v>
      </c>
      <c r="AU829" s="244" t="s">
        <v>92</v>
      </c>
      <c r="AV829" s="14" t="s">
        <v>92</v>
      </c>
      <c r="AW829" s="14" t="s">
        <v>37</v>
      </c>
      <c r="AX829" s="14" t="s">
        <v>83</v>
      </c>
      <c r="AY829" s="244" t="s">
        <v>156</v>
      </c>
    </row>
    <row r="830" spans="1:65" s="16" customFormat="1" ht="11.25">
      <c r="B830" s="256"/>
      <c r="C830" s="257"/>
      <c r="D830" s="218" t="s">
        <v>176</v>
      </c>
      <c r="E830" s="258" t="s">
        <v>1</v>
      </c>
      <c r="F830" s="259" t="s">
        <v>210</v>
      </c>
      <c r="G830" s="257"/>
      <c r="H830" s="260">
        <v>12.6</v>
      </c>
      <c r="I830" s="261"/>
      <c r="J830" s="257"/>
      <c r="K830" s="257"/>
      <c r="L830" s="262"/>
      <c r="M830" s="263"/>
      <c r="N830" s="264"/>
      <c r="O830" s="264"/>
      <c r="P830" s="264"/>
      <c r="Q830" s="264"/>
      <c r="R830" s="264"/>
      <c r="S830" s="264"/>
      <c r="T830" s="265"/>
      <c r="AT830" s="266" t="s">
        <v>176</v>
      </c>
      <c r="AU830" s="266" t="s">
        <v>92</v>
      </c>
      <c r="AV830" s="16" t="s">
        <v>157</v>
      </c>
      <c r="AW830" s="16" t="s">
        <v>37</v>
      </c>
      <c r="AX830" s="16" t="s">
        <v>83</v>
      </c>
      <c r="AY830" s="266" t="s">
        <v>156</v>
      </c>
    </row>
    <row r="831" spans="1:65" s="13" customFormat="1" ht="11.25">
      <c r="B831" s="224"/>
      <c r="C831" s="225"/>
      <c r="D831" s="218" t="s">
        <v>176</v>
      </c>
      <c r="E831" s="226" t="s">
        <v>1</v>
      </c>
      <c r="F831" s="227" t="s">
        <v>278</v>
      </c>
      <c r="G831" s="225"/>
      <c r="H831" s="226" t="s">
        <v>1</v>
      </c>
      <c r="I831" s="228"/>
      <c r="J831" s="225"/>
      <c r="K831" s="225"/>
      <c r="L831" s="229"/>
      <c r="M831" s="230"/>
      <c r="N831" s="231"/>
      <c r="O831" s="231"/>
      <c r="P831" s="231"/>
      <c r="Q831" s="231"/>
      <c r="R831" s="231"/>
      <c r="S831" s="231"/>
      <c r="T831" s="232"/>
      <c r="AT831" s="233" t="s">
        <v>176</v>
      </c>
      <c r="AU831" s="233" t="s">
        <v>92</v>
      </c>
      <c r="AV831" s="13" t="s">
        <v>21</v>
      </c>
      <c r="AW831" s="13" t="s">
        <v>37</v>
      </c>
      <c r="AX831" s="13" t="s">
        <v>83</v>
      </c>
      <c r="AY831" s="233" t="s">
        <v>156</v>
      </c>
    </row>
    <row r="832" spans="1:65" s="14" customFormat="1" ht="11.25">
      <c r="B832" s="234"/>
      <c r="C832" s="235"/>
      <c r="D832" s="218" t="s">
        <v>176</v>
      </c>
      <c r="E832" s="236" t="s">
        <v>1</v>
      </c>
      <c r="F832" s="237" t="s">
        <v>1103</v>
      </c>
      <c r="G832" s="235"/>
      <c r="H832" s="238">
        <v>12</v>
      </c>
      <c r="I832" s="239"/>
      <c r="J832" s="235"/>
      <c r="K832" s="235"/>
      <c r="L832" s="240"/>
      <c r="M832" s="241"/>
      <c r="N832" s="242"/>
      <c r="O832" s="242"/>
      <c r="P832" s="242"/>
      <c r="Q832" s="242"/>
      <c r="R832" s="242"/>
      <c r="S832" s="242"/>
      <c r="T832" s="243"/>
      <c r="AT832" s="244" t="s">
        <v>176</v>
      </c>
      <c r="AU832" s="244" t="s">
        <v>92</v>
      </c>
      <c r="AV832" s="14" t="s">
        <v>92</v>
      </c>
      <c r="AW832" s="14" t="s">
        <v>37</v>
      </c>
      <c r="AX832" s="14" t="s">
        <v>83</v>
      </c>
      <c r="AY832" s="244" t="s">
        <v>156</v>
      </c>
    </row>
    <row r="833" spans="1:65" s="16" customFormat="1" ht="11.25">
      <c r="B833" s="256"/>
      <c r="C833" s="257"/>
      <c r="D833" s="218" t="s">
        <v>176</v>
      </c>
      <c r="E833" s="258" t="s">
        <v>1</v>
      </c>
      <c r="F833" s="259" t="s">
        <v>210</v>
      </c>
      <c r="G833" s="257"/>
      <c r="H833" s="260">
        <v>12</v>
      </c>
      <c r="I833" s="261"/>
      <c r="J833" s="257"/>
      <c r="K833" s="257"/>
      <c r="L833" s="262"/>
      <c r="M833" s="263"/>
      <c r="N833" s="264"/>
      <c r="O833" s="264"/>
      <c r="P833" s="264"/>
      <c r="Q833" s="264"/>
      <c r="R833" s="264"/>
      <c r="S833" s="264"/>
      <c r="T833" s="265"/>
      <c r="AT833" s="266" t="s">
        <v>176</v>
      </c>
      <c r="AU833" s="266" t="s">
        <v>92</v>
      </c>
      <c r="AV833" s="16" t="s">
        <v>157</v>
      </c>
      <c r="AW833" s="16" t="s">
        <v>37</v>
      </c>
      <c r="AX833" s="16" t="s">
        <v>83</v>
      </c>
      <c r="AY833" s="266" t="s">
        <v>156</v>
      </c>
    </row>
    <row r="834" spans="1:65" s="15" customFormat="1" ht="11.25">
      <c r="B834" s="245"/>
      <c r="C834" s="246"/>
      <c r="D834" s="218" t="s">
        <v>176</v>
      </c>
      <c r="E834" s="247" t="s">
        <v>1</v>
      </c>
      <c r="F834" s="248" t="s">
        <v>180</v>
      </c>
      <c r="G834" s="246"/>
      <c r="H834" s="249">
        <v>24.6</v>
      </c>
      <c r="I834" s="250"/>
      <c r="J834" s="246"/>
      <c r="K834" s="246"/>
      <c r="L834" s="251"/>
      <c r="M834" s="252"/>
      <c r="N834" s="253"/>
      <c r="O834" s="253"/>
      <c r="P834" s="253"/>
      <c r="Q834" s="253"/>
      <c r="R834" s="253"/>
      <c r="S834" s="253"/>
      <c r="T834" s="254"/>
      <c r="AT834" s="255" t="s">
        <v>176</v>
      </c>
      <c r="AU834" s="255" t="s">
        <v>92</v>
      </c>
      <c r="AV834" s="15" t="s">
        <v>164</v>
      </c>
      <c r="AW834" s="15" t="s">
        <v>37</v>
      </c>
      <c r="AX834" s="15" t="s">
        <v>21</v>
      </c>
      <c r="AY834" s="255" t="s">
        <v>156</v>
      </c>
    </row>
    <row r="835" spans="1:65" s="2" customFormat="1" ht="16.5" customHeight="1">
      <c r="A835" s="36"/>
      <c r="B835" s="37"/>
      <c r="C835" s="268" t="s">
        <v>1104</v>
      </c>
      <c r="D835" s="268" t="s">
        <v>439</v>
      </c>
      <c r="E835" s="269" t="s">
        <v>1105</v>
      </c>
      <c r="F835" s="270" t="s">
        <v>1106</v>
      </c>
      <c r="G835" s="271" t="s">
        <v>308</v>
      </c>
      <c r="H835" s="272">
        <v>27.06</v>
      </c>
      <c r="I835" s="273"/>
      <c r="J835" s="274">
        <f>ROUND(I835*H835,2)</f>
        <v>0</v>
      </c>
      <c r="K835" s="270" t="s">
        <v>163</v>
      </c>
      <c r="L835" s="275"/>
      <c r="M835" s="276" t="s">
        <v>1</v>
      </c>
      <c r="N835" s="277" t="s">
        <v>48</v>
      </c>
      <c r="O835" s="73"/>
      <c r="P835" s="215">
        <f>O835*H835</f>
        <v>0</v>
      </c>
      <c r="Q835" s="215">
        <v>2.0000000000000001E-4</v>
      </c>
      <c r="R835" s="215">
        <f>Q835*H835</f>
        <v>5.4120000000000001E-3</v>
      </c>
      <c r="S835" s="215">
        <v>0</v>
      </c>
      <c r="T835" s="216">
        <f>S835*H835</f>
        <v>0</v>
      </c>
      <c r="U835" s="36"/>
      <c r="V835" s="36"/>
      <c r="W835" s="36"/>
      <c r="X835" s="36"/>
      <c r="Y835" s="36"/>
      <c r="Z835" s="36"/>
      <c r="AA835" s="36"/>
      <c r="AB835" s="36"/>
      <c r="AC835" s="36"/>
      <c r="AD835" s="36"/>
      <c r="AE835" s="36"/>
      <c r="AR835" s="217" t="s">
        <v>442</v>
      </c>
      <c r="AT835" s="217" t="s">
        <v>439</v>
      </c>
      <c r="AU835" s="217" t="s">
        <v>92</v>
      </c>
      <c r="AY835" s="18" t="s">
        <v>156</v>
      </c>
      <c r="BE835" s="112">
        <f>IF(N835="základní",J835,0)</f>
        <v>0</v>
      </c>
      <c r="BF835" s="112">
        <f>IF(N835="snížená",J835,0)</f>
        <v>0</v>
      </c>
      <c r="BG835" s="112">
        <f>IF(N835="zákl. přenesená",J835,0)</f>
        <v>0</v>
      </c>
      <c r="BH835" s="112">
        <f>IF(N835="sníž. přenesená",J835,0)</f>
        <v>0</v>
      </c>
      <c r="BI835" s="112">
        <f>IF(N835="nulová",J835,0)</f>
        <v>0</v>
      </c>
      <c r="BJ835" s="18" t="s">
        <v>21</v>
      </c>
      <c r="BK835" s="112">
        <f>ROUND(I835*H835,2)</f>
        <v>0</v>
      </c>
      <c r="BL835" s="18" t="s">
        <v>360</v>
      </c>
      <c r="BM835" s="217" t="s">
        <v>1107</v>
      </c>
    </row>
    <row r="836" spans="1:65" s="2" customFormat="1" ht="11.25">
      <c r="A836" s="36"/>
      <c r="B836" s="37"/>
      <c r="C836" s="38"/>
      <c r="D836" s="218" t="s">
        <v>166</v>
      </c>
      <c r="E836" s="38"/>
      <c r="F836" s="219" t="s">
        <v>1106</v>
      </c>
      <c r="G836" s="38"/>
      <c r="H836" s="38"/>
      <c r="I836" s="176"/>
      <c r="J836" s="38"/>
      <c r="K836" s="38"/>
      <c r="L836" s="39"/>
      <c r="M836" s="220"/>
      <c r="N836" s="221"/>
      <c r="O836" s="73"/>
      <c r="P836" s="73"/>
      <c r="Q836" s="73"/>
      <c r="R836" s="73"/>
      <c r="S836" s="73"/>
      <c r="T836" s="74"/>
      <c r="U836" s="36"/>
      <c r="V836" s="36"/>
      <c r="W836" s="36"/>
      <c r="X836" s="36"/>
      <c r="Y836" s="36"/>
      <c r="Z836" s="36"/>
      <c r="AA836" s="36"/>
      <c r="AB836" s="36"/>
      <c r="AC836" s="36"/>
      <c r="AD836" s="36"/>
      <c r="AE836" s="36"/>
      <c r="AT836" s="18" t="s">
        <v>166</v>
      </c>
      <c r="AU836" s="18" t="s">
        <v>92</v>
      </c>
    </row>
    <row r="837" spans="1:65" s="14" customFormat="1" ht="11.25">
      <c r="B837" s="234"/>
      <c r="C837" s="235"/>
      <c r="D837" s="218" t="s">
        <v>176</v>
      </c>
      <c r="E837" s="236" t="s">
        <v>1</v>
      </c>
      <c r="F837" s="237" t="s">
        <v>1108</v>
      </c>
      <c r="G837" s="235"/>
      <c r="H837" s="238">
        <v>27.06</v>
      </c>
      <c r="I837" s="239"/>
      <c r="J837" s="235"/>
      <c r="K837" s="235"/>
      <c r="L837" s="240"/>
      <c r="M837" s="241"/>
      <c r="N837" s="242"/>
      <c r="O837" s="242"/>
      <c r="P837" s="242"/>
      <c r="Q837" s="242"/>
      <c r="R837" s="242"/>
      <c r="S837" s="242"/>
      <c r="T837" s="243"/>
      <c r="AT837" s="244" t="s">
        <v>176</v>
      </c>
      <c r="AU837" s="244" t="s">
        <v>92</v>
      </c>
      <c r="AV837" s="14" t="s">
        <v>92</v>
      </c>
      <c r="AW837" s="14" t="s">
        <v>37</v>
      </c>
      <c r="AX837" s="14" t="s">
        <v>21</v>
      </c>
      <c r="AY837" s="244" t="s">
        <v>156</v>
      </c>
    </row>
    <row r="838" spans="1:65" s="2" customFormat="1" ht="16.5" customHeight="1">
      <c r="A838" s="36"/>
      <c r="B838" s="37"/>
      <c r="C838" s="206" t="s">
        <v>1109</v>
      </c>
      <c r="D838" s="206" t="s">
        <v>159</v>
      </c>
      <c r="E838" s="207" t="s">
        <v>1110</v>
      </c>
      <c r="F838" s="208" t="s">
        <v>1111</v>
      </c>
      <c r="G838" s="209" t="s">
        <v>308</v>
      </c>
      <c r="H838" s="210">
        <v>421.8</v>
      </c>
      <c r="I838" s="211"/>
      <c r="J838" s="212">
        <f>ROUND(I838*H838,2)</f>
        <v>0</v>
      </c>
      <c r="K838" s="208" t="s">
        <v>163</v>
      </c>
      <c r="L838" s="39"/>
      <c r="M838" s="213" t="s">
        <v>1</v>
      </c>
      <c r="N838" s="214" t="s">
        <v>48</v>
      </c>
      <c r="O838" s="73"/>
      <c r="P838" s="215">
        <f>O838*H838</f>
        <v>0</v>
      </c>
      <c r="Q838" s="215">
        <v>1.26999E-5</v>
      </c>
      <c r="R838" s="215">
        <f>Q838*H838</f>
        <v>5.35681782E-3</v>
      </c>
      <c r="S838" s="215">
        <v>0</v>
      </c>
      <c r="T838" s="216">
        <f>S838*H838</f>
        <v>0</v>
      </c>
      <c r="U838" s="36"/>
      <c r="V838" s="36"/>
      <c r="W838" s="36"/>
      <c r="X838" s="36"/>
      <c r="Y838" s="36"/>
      <c r="Z838" s="36"/>
      <c r="AA838" s="36"/>
      <c r="AB838" s="36"/>
      <c r="AC838" s="36"/>
      <c r="AD838" s="36"/>
      <c r="AE838" s="36"/>
      <c r="AR838" s="217" t="s">
        <v>360</v>
      </c>
      <c r="AT838" s="217" t="s">
        <v>159</v>
      </c>
      <c r="AU838" s="217" t="s">
        <v>92</v>
      </c>
      <c r="AY838" s="18" t="s">
        <v>156</v>
      </c>
      <c r="BE838" s="112">
        <f>IF(N838="základní",J838,0)</f>
        <v>0</v>
      </c>
      <c r="BF838" s="112">
        <f>IF(N838="snížená",J838,0)</f>
        <v>0</v>
      </c>
      <c r="BG838" s="112">
        <f>IF(N838="zákl. přenesená",J838,0)</f>
        <v>0</v>
      </c>
      <c r="BH838" s="112">
        <f>IF(N838="sníž. přenesená",J838,0)</f>
        <v>0</v>
      </c>
      <c r="BI838" s="112">
        <f>IF(N838="nulová",J838,0)</f>
        <v>0</v>
      </c>
      <c r="BJ838" s="18" t="s">
        <v>21</v>
      </c>
      <c r="BK838" s="112">
        <f>ROUND(I838*H838,2)</f>
        <v>0</v>
      </c>
      <c r="BL838" s="18" t="s">
        <v>360</v>
      </c>
      <c r="BM838" s="217" t="s">
        <v>1112</v>
      </c>
    </row>
    <row r="839" spans="1:65" s="2" customFormat="1" ht="11.25">
      <c r="A839" s="36"/>
      <c r="B839" s="37"/>
      <c r="C839" s="38"/>
      <c r="D839" s="218" t="s">
        <v>166</v>
      </c>
      <c r="E839" s="38"/>
      <c r="F839" s="219" t="s">
        <v>1100</v>
      </c>
      <c r="G839" s="38"/>
      <c r="H839" s="38"/>
      <c r="I839" s="176"/>
      <c r="J839" s="38"/>
      <c r="K839" s="38"/>
      <c r="L839" s="39"/>
      <c r="M839" s="220"/>
      <c r="N839" s="221"/>
      <c r="O839" s="73"/>
      <c r="P839" s="73"/>
      <c r="Q839" s="73"/>
      <c r="R839" s="73"/>
      <c r="S839" s="73"/>
      <c r="T839" s="74"/>
      <c r="U839" s="36"/>
      <c r="V839" s="36"/>
      <c r="W839" s="36"/>
      <c r="X839" s="36"/>
      <c r="Y839" s="36"/>
      <c r="Z839" s="36"/>
      <c r="AA839" s="36"/>
      <c r="AB839" s="36"/>
      <c r="AC839" s="36"/>
      <c r="AD839" s="36"/>
      <c r="AE839" s="36"/>
      <c r="AT839" s="18" t="s">
        <v>166</v>
      </c>
      <c r="AU839" s="18" t="s">
        <v>92</v>
      </c>
    </row>
    <row r="840" spans="1:65" s="2" customFormat="1" ht="11.25">
      <c r="A840" s="36"/>
      <c r="B840" s="37"/>
      <c r="C840" s="38"/>
      <c r="D840" s="222" t="s">
        <v>168</v>
      </c>
      <c r="E840" s="38"/>
      <c r="F840" s="223" t="s">
        <v>1113</v>
      </c>
      <c r="G840" s="38"/>
      <c r="H840" s="38"/>
      <c r="I840" s="176"/>
      <c r="J840" s="38"/>
      <c r="K840" s="38"/>
      <c r="L840" s="39"/>
      <c r="M840" s="220"/>
      <c r="N840" s="221"/>
      <c r="O840" s="73"/>
      <c r="P840" s="73"/>
      <c r="Q840" s="73"/>
      <c r="R840" s="73"/>
      <c r="S840" s="73"/>
      <c r="T840" s="74"/>
      <c r="U840" s="36"/>
      <c r="V840" s="36"/>
      <c r="W840" s="36"/>
      <c r="X840" s="36"/>
      <c r="Y840" s="36"/>
      <c r="Z840" s="36"/>
      <c r="AA840" s="36"/>
      <c r="AB840" s="36"/>
      <c r="AC840" s="36"/>
      <c r="AD840" s="36"/>
      <c r="AE840" s="36"/>
      <c r="AT840" s="18" t="s">
        <v>168</v>
      </c>
      <c r="AU840" s="18" t="s">
        <v>92</v>
      </c>
    </row>
    <row r="841" spans="1:65" s="13" customFormat="1" ht="11.25">
      <c r="B841" s="224"/>
      <c r="C841" s="225"/>
      <c r="D841" s="218" t="s">
        <v>176</v>
      </c>
      <c r="E841" s="226" t="s">
        <v>1</v>
      </c>
      <c r="F841" s="227" t="s">
        <v>211</v>
      </c>
      <c r="G841" s="225"/>
      <c r="H841" s="226" t="s">
        <v>1</v>
      </c>
      <c r="I841" s="228"/>
      <c r="J841" s="225"/>
      <c r="K841" s="225"/>
      <c r="L841" s="229"/>
      <c r="M841" s="230"/>
      <c r="N841" s="231"/>
      <c r="O841" s="231"/>
      <c r="P841" s="231"/>
      <c r="Q841" s="231"/>
      <c r="R841" s="231"/>
      <c r="S841" s="231"/>
      <c r="T841" s="232"/>
      <c r="AT841" s="233" t="s">
        <v>176</v>
      </c>
      <c r="AU841" s="233" t="s">
        <v>92</v>
      </c>
      <c r="AV841" s="13" t="s">
        <v>21</v>
      </c>
      <c r="AW841" s="13" t="s">
        <v>37</v>
      </c>
      <c r="AX841" s="13" t="s">
        <v>83</v>
      </c>
      <c r="AY841" s="233" t="s">
        <v>156</v>
      </c>
    </row>
    <row r="842" spans="1:65" s="14" customFormat="1" ht="11.25">
      <c r="B842" s="234"/>
      <c r="C842" s="235"/>
      <c r="D842" s="218" t="s">
        <v>176</v>
      </c>
      <c r="E842" s="236" t="s">
        <v>1</v>
      </c>
      <c r="F842" s="237" t="s">
        <v>1114</v>
      </c>
      <c r="G842" s="235"/>
      <c r="H842" s="238">
        <v>17.7</v>
      </c>
      <c r="I842" s="239"/>
      <c r="J842" s="235"/>
      <c r="K842" s="235"/>
      <c r="L842" s="240"/>
      <c r="M842" s="241"/>
      <c r="N842" s="242"/>
      <c r="O842" s="242"/>
      <c r="P842" s="242"/>
      <c r="Q842" s="242"/>
      <c r="R842" s="242"/>
      <c r="S842" s="242"/>
      <c r="T842" s="243"/>
      <c r="AT842" s="244" t="s">
        <v>176</v>
      </c>
      <c r="AU842" s="244" t="s">
        <v>92</v>
      </c>
      <c r="AV842" s="14" t="s">
        <v>92</v>
      </c>
      <c r="AW842" s="14" t="s">
        <v>37</v>
      </c>
      <c r="AX842" s="14" t="s">
        <v>83</v>
      </c>
      <c r="AY842" s="244" t="s">
        <v>156</v>
      </c>
    </row>
    <row r="843" spans="1:65" s="16" customFormat="1" ht="11.25">
      <c r="B843" s="256"/>
      <c r="C843" s="257"/>
      <c r="D843" s="218" t="s">
        <v>176</v>
      </c>
      <c r="E843" s="258" t="s">
        <v>1</v>
      </c>
      <c r="F843" s="259" t="s">
        <v>210</v>
      </c>
      <c r="G843" s="257"/>
      <c r="H843" s="260">
        <v>17.7</v>
      </c>
      <c r="I843" s="261"/>
      <c r="J843" s="257"/>
      <c r="K843" s="257"/>
      <c r="L843" s="262"/>
      <c r="M843" s="263"/>
      <c r="N843" s="264"/>
      <c r="O843" s="264"/>
      <c r="P843" s="264"/>
      <c r="Q843" s="264"/>
      <c r="R843" s="264"/>
      <c r="S843" s="264"/>
      <c r="T843" s="265"/>
      <c r="AT843" s="266" t="s">
        <v>176</v>
      </c>
      <c r="AU843" s="266" t="s">
        <v>92</v>
      </c>
      <c r="AV843" s="16" t="s">
        <v>157</v>
      </c>
      <c r="AW843" s="16" t="s">
        <v>37</v>
      </c>
      <c r="AX843" s="16" t="s">
        <v>83</v>
      </c>
      <c r="AY843" s="266" t="s">
        <v>156</v>
      </c>
    </row>
    <row r="844" spans="1:65" s="13" customFormat="1" ht="11.25">
      <c r="B844" s="224"/>
      <c r="C844" s="225"/>
      <c r="D844" s="218" t="s">
        <v>176</v>
      </c>
      <c r="E844" s="226" t="s">
        <v>1</v>
      </c>
      <c r="F844" s="227" t="s">
        <v>213</v>
      </c>
      <c r="G844" s="225"/>
      <c r="H844" s="226" t="s">
        <v>1</v>
      </c>
      <c r="I844" s="228"/>
      <c r="J844" s="225"/>
      <c r="K844" s="225"/>
      <c r="L844" s="229"/>
      <c r="M844" s="230"/>
      <c r="N844" s="231"/>
      <c r="O844" s="231"/>
      <c r="P844" s="231"/>
      <c r="Q844" s="231"/>
      <c r="R844" s="231"/>
      <c r="S844" s="231"/>
      <c r="T844" s="232"/>
      <c r="AT844" s="233" t="s">
        <v>176</v>
      </c>
      <c r="AU844" s="233" t="s">
        <v>92</v>
      </c>
      <c r="AV844" s="13" t="s">
        <v>21</v>
      </c>
      <c r="AW844" s="13" t="s">
        <v>37</v>
      </c>
      <c r="AX844" s="13" t="s">
        <v>83</v>
      </c>
      <c r="AY844" s="233" t="s">
        <v>156</v>
      </c>
    </row>
    <row r="845" spans="1:65" s="14" customFormat="1" ht="11.25">
      <c r="B845" s="234"/>
      <c r="C845" s="235"/>
      <c r="D845" s="218" t="s">
        <v>176</v>
      </c>
      <c r="E845" s="236" t="s">
        <v>1</v>
      </c>
      <c r="F845" s="237" t="s">
        <v>1115</v>
      </c>
      <c r="G845" s="235"/>
      <c r="H845" s="238">
        <v>21.3</v>
      </c>
      <c r="I845" s="239"/>
      <c r="J845" s="235"/>
      <c r="K845" s="235"/>
      <c r="L845" s="240"/>
      <c r="M845" s="241"/>
      <c r="N845" s="242"/>
      <c r="O845" s="242"/>
      <c r="P845" s="242"/>
      <c r="Q845" s="242"/>
      <c r="R845" s="242"/>
      <c r="S845" s="242"/>
      <c r="T845" s="243"/>
      <c r="AT845" s="244" t="s">
        <v>176</v>
      </c>
      <c r="AU845" s="244" t="s">
        <v>92</v>
      </c>
      <c r="AV845" s="14" t="s">
        <v>92</v>
      </c>
      <c r="AW845" s="14" t="s">
        <v>37</v>
      </c>
      <c r="AX845" s="14" t="s">
        <v>83</v>
      </c>
      <c r="AY845" s="244" t="s">
        <v>156</v>
      </c>
    </row>
    <row r="846" spans="1:65" s="16" customFormat="1" ht="11.25">
      <c r="B846" s="256"/>
      <c r="C846" s="257"/>
      <c r="D846" s="218" t="s">
        <v>176</v>
      </c>
      <c r="E846" s="258" t="s">
        <v>1</v>
      </c>
      <c r="F846" s="259" t="s">
        <v>210</v>
      </c>
      <c r="G846" s="257"/>
      <c r="H846" s="260">
        <v>21.3</v>
      </c>
      <c r="I846" s="261"/>
      <c r="J846" s="257"/>
      <c r="K846" s="257"/>
      <c r="L846" s="262"/>
      <c r="M846" s="263"/>
      <c r="N846" s="264"/>
      <c r="O846" s="264"/>
      <c r="P846" s="264"/>
      <c r="Q846" s="264"/>
      <c r="R846" s="264"/>
      <c r="S846" s="264"/>
      <c r="T846" s="265"/>
      <c r="AT846" s="266" t="s">
        <v>176</v>
      </c>
      <c r="AU846" s="266" t="s">
        <v>92</v>
      </c>
      <c r="AV846" s="16" t="s">
        <v>157</v>
      </c>
      <c r="AW846" s="16" t="s">
        <v>37</v>
      </c>
      <c r="AX846" s="16" t="s">
        <v>83</v>
      </c>
      <c r="AY846" s="266" t="s">
        <v>156</v>
      </c>
    </row>
    <row r="847" spans="1:65" s="13" customFormat="1" ht="11.25">
      <c r="B847" s="224"/>
      <c r="C847" s="225"/>
      <c r="D847" s="218" t="s">
        <v>176</v>
      </c>
      <c r="E847" s="226" t="s">
        <v>1</v>
      </c>
      <c r="F847" s="227" t="s">
        <v>215</v>
      </c>
      <c r="G847" s="225"/>
      <c r="H847" s="226" t="s">
        <v>1</v>
      </c>
      <c r="I847" s="228"/>
      <c r="J847" s="225"/>
      <c r="K847" s="225"/>
      <c r="L847" s="229"/>
      <c r="M847" s="230"/>
      <c r="N847" s="231"/>
      <c r="O847" s="231"/>
      <c r="P847" s="231"/>
      <c r="Q847" s="231"/>
      <c r="R847" s="231"/>
      <c r="S847" s="231"/>
      <c r="T847" s="232"/>
      <c r="AT847" s="233" t="s">
        <v>176</v>
      </c>
      <c r="AU847" s="233" t="s">
        <v>92</v>
      </c>
      <c r="AV847" s="13" t="s">
        <v>21</v>
      </c>
      <c r="AW847" s="13" t="s">
        <v>37</v>
      </c>
      <c r="AX847" s="13" t="s">
        <v>83</v>
      </c>
      <c r="AY847" s="233" t="s">
        <v>156</v>
      </c>
    </row>
    <row r="848" spans="1:65" s="14" customFormat="1" ht="11.25">
      <c r="B848" s="234"/>
      <c r="C848" s="235"/>
      <c r="D848" s="218" t="s">
        <v>176</v>
      </c>
      <c r="E848" s="236" t="s">
        <v>1</v>
      </c>
      <c r="F848" s="237" t="s">
        <v>1116</v>
      </c>
      <c r="G848" s="235"/>
      <c r="H848" s="238">
        <v>7.8</v>
      </c>
      <c r="I848" s="239"/>
      <c r="J848" s="235"/>
      <c r="K848" s="235"/>
      <c r="L848" s="240"/>
      <c r="M848" s="241"/>
      <c r="N848" s="242"/>
      <c r="O848" s="242"/>
      <c r="P848" s="242"/>
      <c r="Q848" s="242"/>
      <c r="R848" s="242"/>
      <c r="S848" s="242"/>
      <c r="T848" s="243"/>
      <c r="AT848" s="244" t="s">
        <v>176</v>
      </c>
      <c r="AU848" s="244" t="s">
        <v>92</v>
      </c>
      <c r="AV848" s="14" t="s">
        <v>92</v>
      </c>
      <c r="AW848" s="14" t="s">
        <v>37</v>
      </c>
      <c r="AX848" s="14" t="s">
        <v>83</v>
      </c>
      <c r="AY848" s="244" t="s">
        <v>156</v>
      </c>
    </row>
    <row r="849" spans="2:51" s="16" customFormat="1" ht="11.25">
      <c r="B849" s="256"/>
      <c r="C849" s="257"/>
      <c r="D849" s="218" t="s">
        <v>176</v>
      </c>
      <c r="E849" s="258" t="s">
        <v>1</v>
      </c>
      <c r="F849" s="259" t="s">
        <v>210</v>
      </c>
      <c r="G849" s="257"/>
      <c r="H849" s="260">
        <v>7.8</v>
      </c>
      <c r="I849" s="261"/>
      <c r="J849" s="257"/>
      <c r="K849" s="257"/>
      <c r="L849" s="262"/>
      <c r="M849" s="263"/>
      <c r="N849" s="264"/>
      <c r="O849" s="264"/>
      <c r="P849" s="264"/>
      <c r="Q849" s="264"/>
      <c r="R849" s="264"/>
      <c r="S849" s="264"/>
      <c r="T849" s="265"/>
      <c r="AT849" s="266" t="s">
        <v>176</v>
      </c>
      <c r="AU849" s="266" t="s">
        <v>92</v>
      </c>
      <c r="AV849" s="16" t="s">
        <v>157</v>
      </c>
      <c r="AW849" s="16" t="s">
        <v>37</v>
      </c>
      <c r="AX849" s="16" t="s">
        <v>83</v>
      </c>
      <c r="AY849" s="266" t="s">
        <v>156</v>
      </c>
    </row>
    <row r="850" spans="2:51" s="13" customFormat="1" ht="11.25">
      <c r="B850" s="224"/>
      <c r="C850" s="225"/>
      <c r="D850" s="218" t="s">
        <v>176</v>
      </c>
      <c r="E850" s="226" t="s">
        <v>1</v>
      </c>
      <c r="F850" s="227" t="s">
        <v>217</v>
      </c>
      <c r="G850" s="225"/>
      <c r="H850" s="226" t="s">
        <v>1</v>
      </c>
      <c r="I850" s="228"/>
      <c r="J850" s="225"/>
      <c r="K850" s="225"/>
      <c r="L850" s="229"/>
      <c r="M850" s="230"/>
      <c r="N850" s="231"/>
      <c r="O850" s="231"/>
      <c r="P850" s="231"/>
      <c r="Q850" s="231"/>
      <c r="R850" s="231"/>
      <c r="S850" s="231"/>
      <c r="T850" s="232"/>
      <c r="AT850" s="233" t="s">
        <v>176</v>
      </c>
      <c r="AU850" s="233" t="s">
        <v>92</v>
      </c>
      <c r="AV850" s="13" t="s">
        <v>21</v>
      </c>
      <c r="AW850" s="13" t="s">
        <v>37</v>
      </c>
      <c r="AX850" s="13" t="s">
        <v>83</v>
      </c>
      <c r="AY850" s="233" t="s">
        <v>156</v>
      </c>
    </row>
    <row r="851" spans="2:51" s="14" customFormat="1" ht="11.25">
      <c r="B851" s="234"/>
      <c r="C851" s="235"/>
      <c r="D851" s="218" t="s">
        <v>176</v>
      </c>
      <c r="E851" s="236" t="s">
        <v>1</v>
      </c>
      <c r="F851" s="237" t="s">
        <v>1117</v>
      </c>
      <c r="G851" s="235"/>
      <c r="H851" s="238">
        <v>7.62</v>
      </c>
      <c r="I851" s="239"/>
      <c r="J851" s="235"/>
      <c r="K851" s="235"/>
      <c r="L851" s="240"/>
      <c r="M851" s="241"/>
      <c r="N851" s="242"/>
      <c r="O851" s="242"/>
      <c r="P851" s="242"/>
      <c r="Q851" s="242"/>
      <c r="R851" s="242"/>
      <c r="S851" s="242"/>
      <c r="T851" s="243"/>
      <c r="AT851" s="244" t="s">
        <v>176</v>
      </c>
      <c r="AU851" s="244" t="s">
        <v>92</v>
      </c>
      <c r="AV851" s="14" t="s">
        <v>92</v>
      </c>
      <c r="AW851" s="14" t="s">
        <v>37</v>
      </c>
      <c r="AX851" s="14" t="s">
        <v>83</v>
      </c>
      <c r="AY851" s="244" t="s">
        <v>156</v>
      </c>
    </row>
    <row r="852" spans="2:51" s="16" customFormat="1" ht="11.25">
      <c r="B852" s="256"/>
      <c r="C852" s="257"/>
      <c r="D852" s="218" t="s">
        <v>176</v>
      </c>
      <c r="E852" s="258" t="s">
        <v>1</v>
      </c>
      <c r="F852" s="259" t="s">
        <v>210</v>
      </c>
      <c r="G852" s="257"/>
      <c r="H852" s="260">
        <v>7.62</v>
      </c>
      <c r="I852" s="261"/>
      <c r="J852" s="257"/>
      <c r="K852" s="257"/>
      <c r="L852" s="262"/>
      <c r="M852" s="263"/>
      <c r="N852" s="264"/>
      <c r="O852" s="264"/>
      <c r="P852" s="264"/>
      <c r="Q852" s="264"/>
      <c r="R852" s="264"/>
      <c r="S852" s="264"/>
      <c r="T852" s="265"/>
      <c r="AT852" s="266" t="s">
        <v>176</v>
      </c>
      <c r="AU852" s="266" t="s">
        <v>92</v>
      </c>
      <c r="AV852" s="16" t="s">
        <v>157</v>
      </c>
      <c r="AW852" s="16" t="s">
        <v>37</v>
      </c>
      <c r="AX852" s="16" t="s">
        <v>83</v>
      </c>
      <c r="AY852" s="266" t="s">
        <v>156</v>
      </c>
    </row>
    <row r="853" spans="2:51" s="13" customFormat="1" ht="11.25">
      <c r="B853" s="224"/>
      <c r="C853" s="225"/>
      <c r="D853" s="218" t="s">
        <v>176</v>
      </c>
      <c r="E853" s="226" t="s">
        <v>1</v>
      </c>
      <c r="F853" s="227" t="s">
        <v>219</v>
      </c>
      <c r="G853" s="225"/>
      <c r="H853" s="226" t="s">
        <v>1</v>
      </c>
      <c r="I853" s="228"/>
      <c r="J853" s="225"/>
      <c r="K853" s="225"/>
      <c r="L853" s="229"/>
      <c r="M853" s="230"/>
      <c r="N853" s="231"/>
      <c r="O853" s="231"/>
      <c r="P853" s="231"/>
      <c r="Q853" s="231"/>
      <c r="R853" s="231"/>
      <c r="S853" s="231"/>
      <c r="T853" s="232"/>
      <c r="AT853" s="233" t="s">
        <v>176</v>
      </c>
      <c r="AU853" s="233" t="s">
        <v>92</v>
      </c>
      <c r="AV853" s="13" t="s">
        <v>21</v>
      </c>
      <c r="AW853" s="13" t="s">
        <v>37</v>
      </c>
      <c r="AX853" s="13" t="s">
        <v>83</v>
      </c>
      <c r="AY853" s="233" t="s">
        <v>156</v>
      </c>
    </row>
    <row r="854" spans="2:51" s="14" customFormat="1" ht="11.25">
      <c r="B854" s="234"/>
      <c r="C854" s="235"/>
      <c r="D854" s="218" t="s">
        <v>176</v>
      </c>
      <c r="E854" s="236" t="s">
        <v>1</v>
      </c>
      <c r="F854" s="237" t="s">
        <v>1118</v>
      </c>
      <c r="G854" s="235"/>
      <c r="H854" s="238">
        <v>19.2</v>
      </c>
      <c r="I854" s="239"/>
      <c r="J854" s="235"/>
      <c r="K854" s="235"/>
      <c r="L854" s="240"/>
      <c r="M854" s="241"/>
      <c r="N854" s="242"/>
      <c r="O854" s="242"/>
      <c r="P854" s="242"/>
      <c r="Q854" s="242"/>
      <c r="R854" s="242"/>
      <c r="S854" s="242"/>
      <c r="T854" s="243"/>
      <c r="AT854" s="244" t="s">
        <v>176</v>
      </c>
      <c r="AU854" s="244" t="s">
        <v>92</v>
      </c>
      <c r="AV854" s="14" t="s">
        <v>92</v>
      </c>
      <c r="AW854" s="14" t="s">
        <v>37</v>
      </c>
      <c r="AX854" s="14" t="s">
        <v>83</v>
      </c>
      <c r="AY854" s="244" t="s">
        <v>156</v>
      </c>
    </row>
    <row r="855" spans="2:51" s="16" customFormat="1" ht="11.25">
      <c r="B855" s="256"/>
      <c r="C855" s="257"/>
      <c r="D855" s="218" t="s">
        <v>176</v>
      </c>
      <c r="E855" s="258" t="s">
        <v>1</v>
      </c>
      <c r="F855" s="259" t="s">
        <v>210</v>
      </c>
      <c r="G855" s="257"/>
      <c r="H855" s="260">
        <v>19.2</v>
      </c>
      <c r="I855" s="261"/>
      <c r="J855" s="257"/>
      <c r="K855" s="257"/>
      <c r="L855" s="262"/>
      <c r="M855" s="263"/>
      <c r="N855" s="264"/>
      <c r="O855" s="264"/>
      <c r="P855" s="264"/>
      <c r="Q855" s="264"/>
      <c r="R855" s="264"/>
      <c r="S855" s="264"/>
      <c r="T855" s="265"/>
      <c r="AT855" s="266" t="s">
        <v>176</v>
      </c>
      <c r="AU855" s="266" t="s">
        <v>92</v>
      </c>
      <c r="AV855" s="16" t="s">
        <v>157</v>
      </c>
      <c r="AW855" s="16" t="s">
        <v>37</v>
      </c>
      <c r="AX855" s="16" t="s">
        <v>83</v>
      </c>
      <c r="AY855" s="266" t="s">
        <v>156</v>
      </c>
    </row>
    <row r="856" spans="2:51" s="13" customFormat="1" ht="11.25">
      <c r="B856" s="224"/>
      <c r="C856" s="225"/>
      <c r="D856" s="218" t="s">
        <v>176</v>
      </c>
      <c r="E856" s="226" t="s">
        <v>1</v>
      </c>
      <c r="F856" s="227" t="s">
        <v>221</v>
      </c>
      <c r="G856" s="225"/>
      <c r="H856" s="226" t="s">
        <v>1</v>
      </c>
      <c r="I856" s="228"/>
      <c r="J856" s="225"/>
      <c r="K856" s="225"/>
      <c r="L856" s="229"/>
      <c r="M856" s="230"/>
      <c r="N856" s="231"/>
      <c r="O856" s="231"/>
      <c r="P856" s="231"/>
      <c r="Q856" s="231"/>
      <c r="R856" s="231"/>
      <c r="S856" s="231"/>
      <c r="T856" s="232"/>
      <c r="AT856" s="233" t="s">
        <v>176</v>
      </c>
      <c r="AU856" s="233" t="s">
        <v>92</v>
      </c>
      <c r="AV856" s="13" t="s">
        <v>21</v>
      </c>
      <c r="AW856" s="13" t="s">
        <v>37</v>
      </c>
      <c r="AX856" s="13" t="s">
        <v>83</v>
      </c>
      <c r="AY856" s="233" t="s">
        <v>156</v>
      </c>
    </row>
    <row r="857" spans="2:51" s="14" customFormat="1" ht="11.25">
      <c r="B857" s="234"/>
      <c r="C857" s="235"/>
      <c r="D857" s="218" t="s">
        <v>176</v>
      </c>
      <c r="E857" s="236" t="s">
        <v>1</v>
      </c>
      <c r="F857" s="237" t="s">
        <v>1119</v>
      </c>
      <c r="G857" s="235"/>
      <c r="H857" s="238">
        <v>12.4</v>
      </c>
      <c r="I857" s="239"/>
      <c r="J857" s="235"/>
      <c r="K857" s="235"/>
      <c r="L857" s="240"/>
      <c r="M857" s="241"/>
      <c r="N857" s="242"/>
      <c r="O857" s="242"/>
      <c r="P857" s="242"/>
      <c r="Q857" s="242"/>
      <c r="R857" s="242"/>
      <c r="S857" s="242"/>
      <c r="T857" s="243"/>
      <c r="AT857" s="244" t="s">
        <v>176</v>
      </c>
      <c r="AU857" s="244" t="s">
        <v>92</v>
      </c>
      <c r="AV857" s="14" t="s">
        <v>92</v>
      </c>
      <c r="AW857" s="14" t="s">
        <v>37</v>
      </c>
      <c r="AX857" s="14" t="s">
        <v>83</v>
      </c>
      <c r="AY857" s="244" t="s">
        <v>156</v>
      </c>
    </row>
    <row r="858" spans="2:51" s="16" customFormat="1" ht="11.25">
      <c r="B858" s="256"/>
      <c r="C858" s="257"/>
      <c r="D858" s="218" t="s">
        <v>176</v>
      </c>
      <c r="E858" s="258" t="s">
        <v>1</v>
      </c>
      <c r="F858" s="259" t="s">
        <v>210</v>
      </c>
      <c r="G858" s="257"/>
      <c r="H858" s="260">
        <v>12.4</v>
      </c>
      <c r="I858" s="261"/>
      <c r="J858" s="257"/>
      <c r="K858" s="257"/>
      <c r="L858" s="262"/>
      <c r="M858" s="263"/>
      <c r="N858" s="264"/>
      <c r="O858" s="264"/>
      <c r="P858" s="264"/>
      <c r="Q858" s="264"/>
      <c r="R858" s="264"/>
      <c r="S858" s="264"/>
      <c r="T858" s="265"/>
      <c r="AT858" s="266" t="s">
        <v>176</v>
      </c>
      <c r="AU858" s="266" t="s">
        <v>92</v>
      </c>
      <c r="AV858" s="16" t="s">
        <v>157</v>
      </c>
      <c r="AW858" s="16" t="s">
        <v>37</v>
      </c>
      <c r="AX858" s="16" t="s">
        <v>83</v>
      </c>
      <c r="AY858" s="266" t="s">
        <v>156</v>
      </c>
    </row>
    <row r="859" spans="2:51" s="13" customFormat="1" ht="11.25">
      <c r="B859" s="224"/>
      <c r="C859" s="225"/>
      <c r="D859" s="218" t="s">
        <v>176</v>
      </c>
      <c r="E859" s="226" t="s">
        <v>1</v>
      </c>
      <c r="F859" s="227" t="s">
        <v>223</v>
      </c>
      <c r="G859" s="225"/>
      <c r="H859" s="226" t="s">
        <v>1</v>
      </c>
      <c r="I859" s="228"/>
      <c r="J859" s="225"/>
      <c r="K859" s="225"/>
      <c r="L859" s="229"/>
      <c r="M859" s="230"/>
      <c r="N859" s="231"/>
      <c r="O859" s="231"/>
      <c r="P859" s="231"/>
      <c r="Q859" s="231"/>
      <c r="R859" s="231"/>
      <c r="S859" s="231"/>
      <c r="T859" s="232"/>
      <c r="AT859" s="233" t="s">
        <v>176</v>
      </c>
      <c r="AU859" s="233" t="s">
        <v>92</v>
      </c>
      <c r="AV859" s="13" t="s">
        <v>21</v>
      </c>
      <c r="AW859" s="13" t="s">
        <v>37</v>
      </c>
      <c r="AX859" s="13" t="s">
        <v>83</v>
      </c>
      <c r="AY859" s="233" t="s">
        <v>156</v>
      </c>
    </row>
    <row r="860" spans="2:51" s="14" customFormat="1" ht="11.25">
      <c r="B860" s="234"/>
      <c r="C860" s="235"/>
      <c r="D860" s="218" t="s">
        <v>176</v>
      </c>
      <c r="E860" s="236" t="s">
        <v>1</v>
      </c>
      <c r="F860" s="237" t="s">
        <v>1119</v>
      </c>
      <c r="G860" s="235"/>
      <c r="H860" s="238">
        <v>12.4</v>
      </c>
      <c r="I860" s="239"/>
      <c r="J860" s="235"/>
      <c r="K860" s="235"/>
      <c r="L860" s="240"/>
      <c r="M860" s="241"/>
      <c r="N860" s="242"/>
      <c r="O860" s="242"/>
      <c r="P860" s="242"/>
      <c r="Q860" s="242"/>
      <c r="R860" s="242"/>
      <c r="S860" s="242"/>
      <c r="T860" s="243"/>
      <c r="AT860" s="244" t="s">
        <v>176</v>
      </c>
      <c r="AU860" s="244" t="s">
        <v>92</v>
      </c>
      <c r="AV860" s="14" t="s">
        <v>92</v>
      </c>
      <c r="AW860" s="14" t="s">
        <v>37</v>
      </c>
      <c r="AX860" s="14" t="s">
        <v>83</v>
      </c>
      <c r="AY860" s="244" t="s">
        <v>156</v>
      </c>
    </row>
    <row r="861" spans="2:51" s="16" customFormat="1" ht="11.25">
      <c r="B861" s="256"/>
      <c r="C861" s="257"/>
      <c r="D861" s="218" t="s">
        <v>176</v>
      </c>
      <c r="E861" s="258" t="s">
        <v>1</v>
      </c>
      <c r="F861" s="259" t="s">
        <v>210</v>
      </c>
      <c r="G861" s="257"/>
      <c r="H861" s="260">
        <v>12.4</v>
      </c>
      <c r="I861" s="261"/>
      <c r="J861" s="257"/>
      <c r="K861" s="257"/>
      <c r="L861" s="262"/>
      <c r="M861" s="263"/>
      <c r="N861" s="264"/>
      <c r="O861" s="264"/>
      <c r="P861" s="264"/>
      <c r="Q861" s="264"/>
      <c r="R861" s="264"/>
      <c r="S861" s="264"/>
      <c r="T861" s="265"/>
      <c r="AT861" s="266" t="s">
        <v>176</v>
      </c>
      <c r="AU861" s="266" t="s">
        <v>92</v>
      </c>
      <c r="AV861" s="16" t="s">
        <v>157</v>
      </c>
      <c r="AW861" s="16" t="s">
        <v>37</v>
      </c>
      <c r="AX861" s="16" t="s">
        <v>83</v>
      </c>
      <c r="AY861" s="266" t="s">
        <v>156</v>
      </c>
    </row>
    <row r="862" spans="2:51" s="13" customFormat="1" ht="11.25">
      <c r="B862" s="224"/>
      <c r="C862" s="225"/>
      <c r="D862" s="218" t="s">
        <v>176</v>
      </c>
      <c r="E862" s="226" t="s">
        <v>1</v>
      </c>
      <c r="F862" s="227" t="s">
        <v>224</v>
      </c>
      <c r="G862" s="225"/>
      <c r="H862" s="226" t="s">
        <v>1</v>
      </c>
      <c r="I862" s="228"/>
      <c r="J862" s="225"/>
      <c r="K862" s="225"/>
      <c r="L862" s="229"/>
      <c r="M862" s="230"/>
      <c r="N862" s="231"/>
      <c r="O862" s="231"/>
      <c r="P862" s="231"/>
      <c r="Q862" s="231"/>
      <c r="R862" s="231"/>
      <c r="S862" s="231"/>
      <c r="T862" s="232"/>
      <c r="AT862" s="233" t="s">
        <v>176</v>
      </c>
      <c r="AU862" s="233" t="s">
        <v>92</v>
      </c>
      <c r="AV862" s="13" t="s">
        <v>21</v>
      </c>
      <c r="AW862" s="13" t="s">
        <v>37</v>
      </c>
      <c r="AX862" s="13" t="s">
        <v>83</v>
      </c>
      <c r="AY862" s="233" t="s">
        <v>156</v>
      </c>
    </row>
    <row r="863" spans="2:51" s="14" customFormat="1" ht="11.25">
      <c r="B863" s="234"/>
      <c r="C863" s="235"/>
      <c r="D863" s="218" t="s">
        <v>176</v>
      </c>
      <c r="E863" s="236" t="s">
        <v>1</v>
      </c>
      <c r="F863" s="237" t="s">
        <v>1120</v>
      </c>
      <c r="G863" s="235"/>
      <c r="H863" s="238">
        <v>15.7</v>
      </c>
      <c r="I863" s="239"/>
      <c r="J863" s="235"/>
      <c r="K863" s="235"/>
      <c r="L863" s="240"/>
      <c r="M863" s="241"/>
      <c r="N863" s="242"/>
      <c r="O863" s="242"/>
      <c r="P863" s="242"/>
      <c r="Q863" s="242"/>
      <c r="R863" s="242"/>
      <c r="S863" s="242"/>
      <c r="T863" s="243"/>
      <c r="AT863" s="244" t="s">
        <v>176</v>
      </c>
      <c r="AU863" s="244" t="s">
        <v>92</v>
      </c>
      <c r="AV863" s="14" t="s">
        <v>92</v>
      </c>
      <c r="AW863" s="14" t="s">
        <v>37</v>
      </c>
      <c r="AX863" s="14" t="s">
        <v>83</v>
      </c>
      <c r="AY863" s="244" t="s">
        <v>156</v>
      </c>
    </row>
    <row r="864" spans="2:51" s="16" customFormat="1" ht="11.25">
      <c r="B864" s="256"/>
      <c r="C864" s="257"/>
      <c r="D864" s="218" t="s">
        <v>176</v>
      </c>
      <c r="E864" s="258" t="s">
        <v>1</v>
      </c>
      <c r="F864" s="259" t="s">
        <v>210</v>
      </c>
      <c r="G864" s="257"/>
      <c r="H864" s="260">
        <v>15.7</v>
      </c>
      <c r="I864" s="261"/>
      <c r="J864" s="257"/>
      <c r="K864" s="257"/>
      <c r="L864" s="262"/>
      <c r="M864" s="263"/>
      <c r="N864" s="264"/>
      <c r="O864" s="264"/>
      <c r="P864" s="264"/>
      <c r="Q864" s="264"/>
      <c r="R864" s="264"/>
      <c r="S864" s="264"/>
      <c r="T864" s="265"/>
      <c r="AT864" s="266" t="s">
        <v>176</v>
      </c>
      <c r="AU864" s="266" t="s">
        <v>92</v>
      </c>
      <c r="AV864" s="16" t="s">
        <v>157</v>
      </c>
      <c r="AW864" s="16" t="s">
        <v>37</v>
      </c>
      <c r="AX864" s="16" t="s">
        <v>83</v>
      </c>
      <c r="AY864" s="266" t="s">
        <v>156</v>
      </c>
    </row>
    <row r="865" spans="2:51" s="13" customFormat="1" ht="11.25">
      <c r="B865" s="224"/>
      <c r="C865" s="225"/>
      <c r="D865" s="218" t="s">
        <v>176</v>
      </c>
      <c r="E865" s="226" t="s">
        <v>1</v>
      </c>
      <c r="F865" s="227" t="s">
        <v>226</v>
      </c>
      <c r="G865" s="225"/>
      <c r="H865" s="226" t="s">
        <v>1</v>
      </c>
      <c r="I865" s="228"/>
      <c r="J865" s="225"/>
      <c r="K865" s="225"/>
      <c r="L865" s="229"/>
      <c r="M865" s="230"/>
      <c r="N865" s="231"/>
      <c r="O865" s="231"/>
      <c r="P865" s="231"/>
      <c r="Q865" s="231"/>
      <c r="R865" s="231"/>
      <c r="S865" s="231"/>
      <c r="T865" s="232"/>
      <c r="AT865" s="233" t="s">
        <v>176</v>
      </c>
      <c r="AU865" s="233" t="s">
        <v>92</v>
      </c>
      <c r="AV865" s="13" t="s">
        <v>21</v>
      </c>
      <c r="AW865" s="13" t="s">
        <v>37</v>
      </c>
      <c r="AX865" s="13" t="s">
        <v>83</v>
      </c>
      <c r="AY865" s="233" t="s">
        <v>156</v>
      </c>
    </row>
    <row r="866" spans="2:51" s="14" customFormat="1" ht="11.25">
      <c r="B866" s="234"/>
      <c r="C866" s="235"/>
      <c r="D866" s="218" t="s">
        <v>176</v>
      </c>
      <c r="E866" s="236" t="s">
        <v>1</v>
      </c>
      <c r="F866" s="237" t="s">
        <v>1121</v>
      </c>
      <c r="G866" s="235"/>
      <c r="H866" s="238">
        <v>13.4</v>
      </c>
      <c r="I866" s="239"/>
      <c r="J866" s="235"/>
      <c r="K866" s="235"/>
      <c r="L866" s="240"/>
      <c r="M866" s="241"/>
      <c r="N866" s="242"/>
      <c r="O866" s="242"/>
      <c r="P866" s="242"/>
      <c r="Q866" s="242"/>
      <c r="R866" s="242"/>
      <c r="S866" s="242"/>
      <c r="T866" s="243"/>
      <c r="AT866" s="244" t="s">
        <v>176</v>
      </c>
      <c r="AU866" s="244" t="s">
        <v>92</v>
      </c>
      <c r="AV866" s="14" t="s">
        <v>92</v>
      </c>
      <c r="AW866" s="14" t="s">
        <v>37</v>
      </c>
      <c r="AX866" s="14" t="s">
        <v>83</v>
      </c>
      <c r="AY866" s="244" t="s">
        <v>156</v>
      </c>
    </row>
    <row r="867" spans="2:51" s="16" customFormat="1" ht="11.25">
      <c r="B867" s="256"/>
      <c r="C867" s="257"/>
      <c r="D867" s="218" t="s">
        <v>176</v>
      </c>
      <c r="E867" s="258" t="s">
        <v>1</v>
      </c>
      <c r="F867" s="259" t="s">
        <v>210</v>
      </c>
      <c r="G867" s="257"/>
      <c r="H867" s="260">
        <v>13.4</v>
      </c>
      <c r="I867" s="261"/>
      <c r="J867" s="257"/>
      <c r="K867" s="257"/>
      <c r="L867" s="262"/>
      <c r="M867" s="263"/>
      <c r="N867" s="264"/>
      <c r="O867" s="264"/>
      <c r="P867" s="264"/>
      <c r="Q867" s="264"/>
      <c r="R867" s="264"/>
      <c r="S867" s="264"/>
      <c r="T867" s="265"/>
      <c r="AT867" s="266" t="s">
        <v>176</v>
      </c>
      <c r="AU867" s="266" t="s">
        <v>92</v>
      </c>
      <c r="AV867" s="16" t="s">
        <v>157</v>
      </c>
      <c r="AW867" s="16" t="s">
        <v>37</v>
      </c>
      <c r="AX867" s="16" t="s">
        <v>83</v>
      </c>
      <c r="AY867" s="266" t="s">
        <v>156</v>
      </c>
    </row>
    <row r="868" spans="2:51" s="13" customFormat="1" ht="11.25">
      <c r="B868" s="224"/>
      <c r="C868" s="225"/>
      <c r="D868" s="218" t="s">
        <v>176</v>
      </c>
      <c r="E868" s="226" t="s">
        <v>1</v>
      </c>
      <c r="F868" s="227" t="s">
        <v>228</v>
      </c>
      <c r="G868" s="225"/>
      <c r="H868" s="226" t="s">
        <v>1</v>
      </c>
      <c r="I868" s="228"/>
      <c r="J868" s="225"/>
      <c r="K868" s="225"/>
      <c r="L868" s="229"/>
      <c r="M868" s="230"/>
      <c r="N868" s="231"/>
      <c r="O868" s="231"/>
      <c r="P868" s="231"/>
      <c r="Q868" s="231"/>
      <c r="R868" s="231"/>
      <c r="S868" s="231"/>
      <c r="T868" s="232"/>
      <c r="AT868" s="233" t="s">
        <v>176</v>
      </c>
      <c r="AU868" s="233" t="s">
        <v>92</v>
      </c>
      <c r="AV868" s="13" t="s">
        <v>21</v>
      </c>
      <c r="AW868" s="13" t="s">
        <v>37</v>
      </c>
      <c r="AX868" s="13" t="s">
        <v>83</v>
      </c>
      <c r="AY868" s="233" t="s">
        <v>156</v>
      </c>
    </row>
    <row r="869" spans="2:51" s="14" customFormat="1" ht="11.25">
      <c r="B869" s="234"/>
      <c r="C869" s="235"/>
      <c r="D869" s="218" t="s">
        <v>176</v>
      </c>
      <c r="E869" s="236" t="s">
        <v>1</v>
      </c>
      <c r="F869" s="237" t="s">
        <v>1122</v>
      </c>
      <c r="G869" s="235"/>
      <c r="H869" s="238">
        <v>13.5</v>
      </c>
      <c r="I869" s="239"/>
      <c r="J869" s="235"/>
      <c r="K869" s="235"/>
      <c r="L869" s="240"/>
      <c r="M869" s="241"/>
      <c r="N869" s="242"/>
      <c r="O869" s="242"/>
      <c r="P869" s="242"/>
      <c r="Q869" s="242"/>
      <c r="R869" s="242"/>
      <c r="S869" s="242"/>
      <c r="T869" s="243"/>
      <c r="AT869" s="244" t="s">
        <v>176</v>
      </c>
      <c r="AU869" s="244" t="s">
        <v>92</v>
      </c>
      <c r="AV869" s="14" t="s">
        <v>92</v>
      </c>
      <c r="AW869" s="14" t="s">
        <v>37</v>
      </c>
      <c r="AX869" s="14" t="s">
        <v>83</v>
      </c>
      <c r="AY869" s="244" t="s">
        <v>156</v>
      </c>
    </row>
    <row r="870" spans="2:51" s="16" customFormat="1" ht="11.25">
      <c r="B870" s="256"/>
      <c r="C870" s="257"/>
      <c r="D870" s="218" t="s">
        <v>176</v>
      </c>
      <c r="E870" s="258" t="s">
        <v>1</v>
      </c>
      <c r="F870" s="259" t="s">
        <v>210</v>
      </c>
      <c r="G870" s="257"/>
      <c r="H870" s="260">
        <v>13.5</v>
      </c>
      <c r="I870" s="261"/>
      <c r="J870" s="257"/>
      <c r="K870" s="257"/>
      <c r="L870" s="262"/>
      <c r="M870" s="263"/>
      <c r="N870" s="264"/>
      <c r="O870" s="264"/>
      <c r="P870" s="264"/>
      <c r="Q870" s="264"/>
      <c r="R870" s="264"/>
      <c r="S870" s="264"/>
      <c r="T870" s="265"/>
      <c r="AT870" s="266" t="s">
        <v>176</v>
      </c>
      <c r="AU870" s="266" t="s">
        <v>92</v>
      </c>
      <c r="AV870" s="16" t="s">
        <v>157</v>
      </c>
      <c r="AW870" s="16" t="s">
        <v>37</v>
      </c>
      <c r="AX870" s="16" t="s">
        <v>83</v>
      </c>
      <c r="AY870" s="266" t="s">
        <v>156</v>
      </c>
    </row>
    <row r="871" spans="2:51" s="13" customFormat="1" ht="11.25">
      <c r="B871" s="224"/>
      <c r="C871" s="225"/>
      <c r="D871" s="218" t="s">
        <v>176</v>
      </c>
      <c r="E871" s="226" t="s">
        <v>1</v>
      </c>
      <c r="F871" s="227" t="s">
        <v>230</v>
      </c>
      <c r="G871" s="225"/>
      <c r="H871" s="226" t="s">
        <v>1</v>
      </c>
      <c r="I871" s="228"/>
      <c r="J871" s="225"/>
      <c r="K871" s="225"/>
      <c r="L871" s="229"/>
      <c r="M871" s="230"/>
      <c r="N871" s="231"/>
      <c r="O871" s="231"/>
      <c r="P871" s="231"/>
      <c r="Q871" s="231"/>
      <c r="R871" s="231"/>
      <c r="S871" s="231"/>
      <c r="T871" s="232"/>
      <c r="AT871" s="233" t="s">
        <v>176</v>
      </c>
      <c r="AU871" s="233" t="s">
        <v>92</v>
      </c>
      <c r="AV871" s="13" t="s">
        <v>21</v>
      </c>
      <c r="AW871" s="13" t="s">
        <v>37</v>
      </c>
      <c r="AX871" s="13" t="s">
        <v>83</v>
      </c>
      <c r="AY871" s="233" t="s">
        <v>156</v>
      </c>
    </row>
    <row r="872" spans="2:51" s="14" customFormat="1" ht="11.25">
      <c r="B872" s="234"/>
      <c r="C872" s="235"/>
      <c r="D872" s="218" t="s">
        <v>176</v>
      </c>
      <c r="E872" s="236" t="s">
        <v>1</v>
      </c>
      <c r="F872" s="237" t="s">
        <v>1123</v>
      </c>
      <c r="G872" s="235"/>
      <c r="H872" s="238">
        <v>13.6</v>
      </c>
      <c r="I872" s="239"/>
      <c r="J872" s="235"/>
      <c r="K872" s="235"/>
      <c r="L872" s="240"/>
      <c r="M872" s="241"/>
      <c r="N872" s="242"/>
      <c r="O872" s="242"/>
      <c r="P872" s="242"/>
      <c r="Q872" s="242"/>
      <c r="R872" s="242"/>
      <c r="S872" s="242"/>
      <c r="T872" s="243"/>
      <c r="AT872" s="244" t="s">
        <v>176</v>
      </c>
      <c r="AU872" s="244" t="s">
        <v>92</v>
      </c>
      <c r="AV872" s="14" t="s">
        <v>92</v>
      </c>
      <c r="AW872" s="14" t="s">
        <v>37</v>
      </c>
      <c r="AX872" s="14" t="s">
        <v>83</v>
      </c>
      <c r="AY872" s="244" t="s">
        <v>156</v>
      </c>
    </row>
    <row r="873" spans="2:51" s="16" customFormat="1" ht="11.25">
      <c r="B873" s="256"/>
      <c r="C873" s="257"/>
      <c r="D873" s="218" t="s">
        <v>176</v>
      </c>
      <c r="E873" s="258" t="s">
        <v>1</v>
      </c>
      <c r="F873" s="259" t="s">
        <v>210</v>
      </c>
      <c r="G873" s="257"/>
      <c r="H873" s="260">
        <v>13.6</v>
      </c>
      <c r="I873" s="261"/>
      <c r="J873" s="257"/>
      <c r="K873" s="257"/>
      <c r="L873" s="262"/>
      <c r="M873" s="263"/>
      <c r="N873" s="264"/>
      <c r="O873" s="264"/>
      <c r="P873" s="264"/>
      <c r="Q873" s="264"/>
      <c r="R873" s="264"/>
      <c r="S873" s="264"/>
      <c r="T873" s="265"/>
      <c r="AT873" s="266" t="s">
        <v>176</v>
      </c>
      <c r="AU873" s="266" t="s">
        <v>92</v>
      </c>
      <c r="AV873" s="16" t="s">
        <v>157</v>
      </c>
      <c r="AW873" s="16" t="s">
        <v>37</v>
      </c>
      <c r="AX873" s="16" t="s">
        <v>83</v>
      </c>
      <c r="AY873" s="266" t="s">
        <v>156</v>
      </c>
    </row>
    <row r="874" spans="2:51" s="13" customFormat="1" ht="11.25">
      <c r="B874" s="224"/>
      <c r="C874" s="225"/>
      <c r="D874" s="218" t="s">
        <v>176</v>
      </c>
      <c r="E874" s="226" t="s">
        <v>1</v>
      </c>
      <c r="F874" s="227" t="s">
        <v>232</v>
      </c>
      <c r="G874" s="225"/>
      <c r="H874" s="226" t="s">
        <v>1</v>
      </c>
      <c r="I874" s="228"/>
      <c r="J874" s="225"/>
      <c r="K874" s="225"/>
      <c r="L874" s="229"/>
      <c r="M874" s="230"/>
      <c r="N874" s="231"/>
      <c r="O874" s="231"/>
      <c r="P874" s="231"/>
      <c r="Q874" s="231"/>
      <c r="R874" s="231"/>
      <c r="S874" s="231"/>
      <c r="T874" s="232"/>
      <c r="AT874" s="233" t="s">
        <v>176</v>
      </c>
      <c r="AU874" s="233" t="s">
        <v>92</v>
      </c>
      <c r="AV874" s="13" t="s">
        <v>21</v>
      </c>
      <c r="AW874" s="13" t="s">
        <v>37</v>
      </c>
      <c r="AX874" s="13" t="s">
        <v>83</v>
      </c>
      <c r="AY874" s="233" t="s">
        <v>156</v>
      </c>
    </row>
    <row r="875" spans="2:51" s="14" customFormat="1" ht="11.25">
      <c r="B875" s="234"/>
      <c r="C875" s="235"/>
      <c r="D875" s="218" t="s">
        <v>176</v>
      </c>
      <c r="E875" s="236" t="s">
        <v>1</v>
      </c>
      <c r="F875" s="237" t="s">
        <v>1124</v>
      </c>
      <c r="G875" s="235"/>
      <c r="H875" s="238">
        <v>12.06</v>
      </c>
      <c r="I875" s="239"/>
      <c r="J875" s="235"/>
      <c r="K875" s="235"/>
      <c r="L875" s="240"/>
      <c r="M875" s="241"/>
      <c r="N875" s="242"/>
      <c r="O875" s="242"/>
      <c r="P875" s="242"/>
      <c r="Q875" s="242"/>
      <c r="R875" s="242"/>
      <c r="S875" s="242"/>
      <c r="T875" s="243"/>
      <c r="AT875" s="244" t="s">
        <v>176</v>
      </c>
      <c r="AU875" s="244" t="s">
        <v>92</v>
      </c>
      <c r="AV875" s="14" t="s">
        <v>92</v>
      </c>
      <c r="AW875" s="14" t="s">
        <v>37</v>
      </c>
      <c r="AX875" s="14" t="s">
        <v>83</v>
      </c>
      <c r="AY875" s="244" t="s">
        <v>156</v>
      </c>
    </row>
    <row r="876" spans="2:51" s="16" customFormat="1" ht="11.25">
      <c r="B876" s="256"/>
      <c r="C876" s="257"/>
      <c r="D876" s="218" t="s">
        <v>176</v>
      </c>
      <c r="E876" s="258" t="s">
        <v>1</v>
      </c>
      <c r="F876" s="259" t="s">
        <v>210</v>
      </c>
      <c r="G876" s="257"/>
      <c r="H876" s="260">
        <v>12.06</v>
      </c>
      <c r="I876" s="261"/>
      <c r="J876" s="257"/>
      <c r="K876" s="257"/>
      <c r="L876" s="262"/>
      <c r="M876" s="263"/>
      <c r="N876" s="264"/>
      <c r="O876" s="264"/>
      <c r="P876" s="264"/>
      <c r="Q876" s="264"/>
      <c r="R876" s="264"/>
      <c r="S876" s="264"/>
      <c r="T876" s="265"/>
      <c r="AT876" s="266" t="s">
        <v>176</v>
      </c>
      <c r="AU876" s="266" t="s">
        <v>92</v>
      </c>
      <c r="AV876" s="16" t="s">
        <v>157</v>
      </c>
      <c r="AW876" s="16" t="s">
        <v>37</v>
      </c>
      <c r="AX876" s="16" t="s">
        <v>83</v>
      </c>
      <c r="AY876" s="266" t="s">
        <v>156</v>
      </c>
    </row>
    <row r="877" spans="2:51" s="13" customFormat="1" ht="11.25">
      <c r="B877" s="224"/>
      <c r="C877" s="225"/>
      <c r="D877" s="218" t="s">
        <v>176</v>
      </c>
      <c r="E877" s="226" t="s">
        <v>1</v>
      </c>
      <c r="F877" s="227" t="s">
        <v>234</v>
      </c>
      <c r="G877" s="225"/>
      <c r="H877" s="226" t="s">
        <v>1</v>
      </c>
      <c r="I877" s="228"/>
      <c r="J877" s="225"/>
      <c r="K877" s="225"/>
      <c r="L877" s="229"/>
      <c r="M877" s="230"/>
      <c r="N877" s="231"/>
      <c r="O877" s="231"/>
      <c r="P877" s="231"/>
      <c r="Q877" s="231"/>
      <c r="R877" s="231"/>
      <c r="S877" s="231"/>
      <c r="T877" s="232"/>
      <c r="AT877" s="233" t="s">
        <v>176</v>
      </c>
      <c r="AU877" s="233" t="s">
        <v>92</v>
      </c>
      <c r="AV877" s="13" t="s">
        <v>21</v>
      </c>
      <c r="AW877" s="13" t="s">
        <v>37</v>
      </c>
      <c r="AX877" s="13" t="s">
        <v>83</v>
      </c>
      <c r="AY877" s="233" t="s">
        <v>156</v>
      </c>
    </row>
    <row r="878" spans="2:51" s="14" customFormat="1" ht="11.25">
      <c r="B878" s="234"/>
      <c r="C878" s="235"/>
      <c r="D878" s="218" t="s">
        <v>176</v>
      </c>
      <c r="E878" s="236" t="s">
        <v>1</v>
      </c>
      <c r="F878" s="237" t="s">
        <v>1125</v>
      </c>
      <c r="G878" s="235"/>
      <c r="H878" s="238">
        <v>16.78</v>
      </c>
      <c r="I878" s="239"/>
      <c r="J878" s="235"/>
      <c r="K878" s="235"/>
      <c r="L878" s="240"/>
      <c r="M878" s="241"/>
      <c r="N878" s="242"/>
      <c r="O878" s="242"/>
      <c r="P878" s="242"/>
      <c r="Q878" s="242"/>
      <c r="R878" s="242"/>
      <c r="S878" s="242"/>
      <c r="T878" s="243"/>
      <c r="AT878" s="244" t="s">
        <v>176</v>
      </c>
      <c r="AU878" s="244" t="s">
        <v>92</v>
      </c>
      <c r="AV878" s="14" t="s">
        <v>92</v>
      </c>
      <c r="AW878" s="14" t="s">
        <v>37</v>
      </c>
      <c r="AX878" s="14" t="s">
        <v>83</v>
      </c>
      <c r="AY878" s="244" t="s">
        <v>156</v>
      </c>
    </row>
    <row r="879" spans="2:51" s="16" customFormat="1" ht="11.25">
      <c r="B879" s="256"/>
      <c r="C879" s="257"/>
      <c r="D879" s="218" t="s">
        <v>176</v>
      </c>
      <c r="E879" s="258" t="s">
        <v>1</v>
      </c>
      <c r="F879" s="259" t="s">
        <v>210</v>
      </c>
      <c r="G879" s="257"/>
      <c r="H879" s="260">
        <v>16.78</v>
      </c>
      <c r="I879" s="261"/>
      <c r="J879" s="257"/>
      <c r="K879" s="257"/>
      <c r="L879" s="262"/>
      <c r="M879" s="263"/>
      <c r="N879" s="264"/>
      <c r="O879" s="264"/>
      <c r="P879" s="264"/>
      <c r="Q879" s="264"/>
      <c r="R879" s="264"/>
      <c r="S879" s="264"/>
      <c r="T879" s="265"/>
      <c r="AT879" s="266" t="s">
        <v>176</v>
      </c>
      <c r="AU879" s="266" t="s">
        <v>92</v>
      </c>
      <c r="AV879" s="16" t="s">
        <v>157</v>
      </c>
      <c r="AW879" s="16" t="s">
        <v>37</v>
      </c>
      <c r="AX879" s="16" t="s">
        <v>83</v>
      </c>
      <c r="AY879" s="266" t="s">
        <v>156</v>
      </c>
    </row>
    <row r="880" spans="2:51" s="13" customFormat="1" ht="11.25">
      <c r="B880" s="224"/>
      <c r="C880" s="225"/>
      <c r="D880" s="218" t="s">
        <v>176</v>
      </c>
      <c r="E880" s="226" t="s">
        <v>1</v>
      </c>
      <c r="F880" s="227" t="s">
        <v>239</v>
      </c>
      <c r="G880" s="225"/>
      <c r="H880" s="226" t="s">
        <v>1</v>
      </c>
      <c r="I880" s="228"/>
      <c r="J880" s="225"/>
      <c r="K880" s="225"/>
      <c r="L880" s="229"/>
      <c r="M880" s="230"/>
      <c r="N880" s="231"/>
      <c r="O880" s="231"/>
      <c r="P880" s="231"/>
      <c r="Q880" s="231"/>
      <c r="R880" s="231"/>
      <c r="S880" s="231"/>
      <c r="T880" s="232"/>
      <c r="AT880" s="233" t="s">
        <v>176</v>
      </c>
      <c r="AU880" s="233" t="s">
        <v>92</v>
      </c>
      <c r="AV880" s="13" t="s">
        <v>21</v>
      </c>
      <c r="AW880" s="13" t="s">
        <v>37</v>
      </c>
      <c r="AX880" s="13" t="s">
        <v>83</v>
      </c>
      <c r="AY880" s="233" t="s">
        <v>156</v>
      </c>
    </row>
    <row r="881" spans="2:51" s="14" customFormat="1" ht="11.25">
      <c r="B881" s="234"/>
      <c r="C881" s="235"/>
      <c r="D881" s="218" t="s">
        <v>176</v>
      </c>
      <c r="E881" s="236" t="s">
        <v>1</v>
      </c>
      <c r="F881" s="237" t="s">
        <v>1126</v>
      </c>
      <c r="G881" s="235"/>
      <c r="H881" s="238">
        <v>11.02</v>
      </c>
      <c r="I881" s="239"/>
      <c r="J881" s="235"/>
      <c r="K881" s="235"/>
      <c r="L881" s="240"/>
      <c r="M881" s="241"/>
      <c r="N881" s="242"/>
      <c r="O881" s="242"/>
      <c r="P881" s="242"/>
      <c r="Q881" s="242"/>
      <c r="R881" s="242"/>
      <c r="S881" s="242"/>
      <c r="T881" s="243"/>
      <c r="AT881" s="244" t="s">
        <v>176</v>
      </c>
      <c r="AU881" s="244" t="s">
        <v>92</v>
      </c>
      <c r="AV881" s="14" t="s">
        <v>92</v>
      </c>
      <c r="AW881" s="14" t="s">
        <v>37</v>
      </c>
      <c r="AX881" s="14" t="s">
        <v>83</v>
      </c>
      <c r="AY881" s="244" t="s">
        <v>156</v>
      </c>
    </row>
    <row r="882" spans="2:51" s="16" customFormat="1" ht="11.25">
      <c r="B882" s="256"/>
      <c r="C882" s="257"/>
      <c r="D882" s="218" t="s">
        <v>176</v>
      </c>
      <c r="E882" s="258" t="s">
        <v>1</v>
      </c>
      <c r="F882" s="259" t="s">
        <v>210</v>
      </c>
      <c r="G882" s="257"/>
      <c r="H882" s="260">
        <v>11.02</v>
      </c>
      <c r="I882" s="261"/>
      <c r="J882" s="257"/>
      <c r="K882" s="257"/>
      <c r="L882" s="262"/>
      <c r="M882" s="263"/>
      <c r="N882" s="264"/>
      <c r="O882" s="264"/>
      <c r="P882" s="264"/>
      <c r="Q882" s="264"/>
      <c r="R882" s="264"/>
      <c r="S882" s="264"/>
      <c r="T882" s="265"/>
      <c r="AT882" s="266" t="s">
        <v>176</v>
      </c>
      <c r="AU882" s="266" t="s">
        <v>92</v>
      </c>
      <c r="AV882" s="16" t="s">
        <v>157</v>
      </c>
      <c r="AW882" s="16" t="s">
        <v>37</v>
      </c>
      <c r="AX882" s="16" t="s">
        <v>83</v>
      </c>
      <c r="AY882" s="266" t="s">
        <v>156</v>
      </c>
    </row>
    <row r="883" spans="2:51" s="13" customFormat="1" ht="11.25">
      <c r="B883" s="224"/>
      <c r="C883" s="225"/>
      <c r="D883" s="218" t="s">
        <v>176</v>
      </c>
      <c r="E883" s="226" t="s">
        <v>1</v>
      </c>
      <c r="F883" s="227" t="s">
        <v>241</v>
      </c>
      <c r="G883" s="225"/>
      <c r="H883" s="226" t="s">
        <v>1</v>
      </c>
      <c r="I883" s="228"/>
      <c r="J883" s="225"/>
      <c r="K883" s="225"/>
      <c r="L883" s="229"/>
      <c r="M883" s="230"/>
      <c r="N883" s="231"/>
      <c r="O883" s="231"/>
      <c r="P883" s="231"/>
      <c r="Q883" s="231"/>
      <c r="R883" s="231"/>
      <c r="S883" s="231"/>
      <c r="T883" s="232"/>
      <c r="AT883" s="233" t="s">
        <v>176</v>
      </c>
      <c r="AU883" s="233" t="s">
        <v>92</v>
      </c>
      <c r="AV883" s="13" t="s">
        <v>21</v>
      </c>
      <c r="AW883" s="13" t="s">
        <v>37</v>
      </c>
      <c r="AX883" s="13" t="s">
        <v>83</v>
      </c>
      <c r="AY883" s="233" t="s">
        <v>156</v>
      </c>
    </row>
    <row r="884" spans="2:51" s="14" customFormat="1" ht="11.25">
      <c r="B884" s="234"/>
      <c r="C884" s="235"/>
      <c r="D884" s="218" t="s">
        <v>176</v>
      </c>
      <c r="E884" s="236" t="s">
        <v>1</v>
      </c>
      <c r="F884" s="237" t="s">
        <v>1127</v>
      </c>
      <c r="G884" s="235"/>
      <c r="H884" s="238">
        <v>19.440000000000001</v>
      </c>
      <c r="I884" s="239"/>
      <c r="J884" s="235"/>
      <c r="K884" s="235"/>
      <c r="L884" s="240"/>
      <c r="M884" s="241"/>
      <c r="N884" s="242"/>
      <c r="O884" s="242"/>
      <c r="P884" s="242"/>
      <c r="Q884" s="242"/>
      <c r="R884" s="242"/>
      <c r="S884" s="242"/>
      <c r="T884" s="243"/>
      <c r="AT884" s="244" t="s">
        <v>176</v>
      </c>
      <c r="AU884" s="244" t="s">
        <v>92</v>
      </c>
      <c r="AV884" s="14" t="s">
        <v>92</v>
      </c>
      <c r="AW884" s="14" t="s">
        <v>37</v>
      </c>
      <c r="AX884" s="14" t="s">
        <v>83</v>
      </c>
      <c r="AY884" s="244" t="s">
        <v>156</v>
      </c>
    </row>
    <row r="885" spans="2:51" s="16" customFormat="1" ht="11.25">
      <c r="B885" s="256"/>
      <c r="C885" s="257"/>
      <c r="D885" s="218" t="s">
        <v>176</v>
      </c>
      <c r="E885" s="258" t="s">
        <v>1</v>
      </c>
      <c r="F885" s="259" t="s">
        <v>210</v>
      </c>
      <c r="G885" s="257"/>
      <c r="H885" s="260">
        <v>19.440000000000001</v>
      </c>
      <c r="I885" s="261"/>
      <c r="J885" s="257"/>
      <c r="K885" s="257"/>
      <c r="L885" s="262"/>
      <c r="M885" s="263"/>
      <c r="N885" s="264"/>
      <c r="O885" s="264"/>
      <c r="P885" s="264"/>
      <c r="Q885" s="264"/>
      <c r="R885" s="264"/>
      <c r="S885" s="264"/>
      <c r="T885" s="265"/>
      <c r="AT885" s="266" t="s">
        <v>176</v>
      </c>
      <c r="AU885" s="266" t="s">
        <v>92</v>
      </c>
      <c r="AV885" s="16" t="s">
        <v>157</v>
      </c>
      <c r="AW885" s="16" t="s">
        <v>37</v>
      </c>
      <c r="AX885" s="16" t="s">
        <v>83</v>
      </c>
      <c r="AY885" s="266" t="s">
        <v>156</v>
      </c>
    </row>
    <row r="886" spans="2:51" s="13" customFormat="1" ht="11.25">
      <c r="B886" s="224"/>
      <c r="C886" s="225"/>
      <c r="D886" s="218" t="s">
        <v>176</v>
      </c>
      <c r="E886" s="226" t="s">
        <v>1</v>
      </c>
      <c r="F886" s="227" t="s">
        <v>243</v>
      </c>
      <c r="G886" s="225"/>
      <c r="H886" s="226" t="s">
        <v>1</v>
      </c>
      <c r="I886" s="228"/>
      <c r="J886" s="225"/>
      <c r="K886" s="225"/>
      <c r="L886" s="229"/>
      <c r="M886" s="230"/>
      <c r="N886" s="231"/>
      <c r="O886" s="231"/>
      <c r="P886" s="231"/>
      <c r="Q886" s="231"/>
      <c r="R886" s="231"/>
      <c r="S886" s="231"/>
      <c r="T886" s="232"/>
      <c r="AT886" s="233" t="s">
        <v>176</v>
      </c>
      <c r="AU886" s="233" t="s">
        <v>92</v>
      </c>
      <c r="AV886" s="13" t="s">
        <v>21</v>
      </c>
      <c r="AW886" s="13" t="s">
        <v>37</v>
      </c>
      <c r="AX886" s="13" t="s">
        <v>83</v>
      </c>
      <c r="AY886" s="233" t="s">
        <v>156</v>
      </c>
    </row>
    <row r="887" spans="2:51" s="14" customFormat="1" ht="11.25">
      <c r="B887" s="234"/>
      <c r="C887" s="235"/>
      <c r="D887" s="218" t="s">
        <v>176</v>
      </c>
      <c r="E887" s="236" t="s">
        <v>1</v>
      </c>
      <c r="F887" s="237" t="s">
        <v>1128</v>
      </c>
      <c r="G887" s="235"/>
      <c r="H887" s="238">
        <v>8</v>
      </c>
      <c r="I887" s="239"/>
      <c r="J887" s="235"/>
      <c r="K887" s="235"/>
      <c r="L887" s="240"/>
      <c r="M887" s="241"/>
      <c r="N887" s="242"/>
      <c r="O887" s="242"/>
      <c r="P887" s="242"/>
      <c r="Q887" s="242"/>
      <c r="R887" s="242"/>
      <c r="S887" s="242"/>
      <c r="T887" s="243"/>
      <c r="AT887" s="244" t="s">
        <v>176</v>
      </c>
      <c r="AU887" s="244" t="s">
        <v>92</v>
      </c>
      <c r="AV887" s="14" t="s">
        <v>92</v>
      </c>
      <c r="AW887" s="14" t="s">
        <v>37</v>
      </c>
      <c r="AX887" s="14" t="s">
        <v>83</v>
      </c>
      <c r="AY887" s="244" t="s">
        <v>156</v>
      </c>
    </row>
    <row r="888" spans="2:51" s="16" customFormat="1" ht="11.25">
      <c r="B888" s="256"/>
      <c r="C888" s="257"/>
      <c r="D888" s="218" t="s">
        <v>176</v>
      </c>
      <c r="E888" s="258" t="s">
        <v>1</v>
      </c>
      <c r="F888" s="259" t="s">
        <v>210</v>
      </c>
      <c r="G888" s="257"/>
      <c r="H888" s="260">
        <v>8</v>
      </c>
      <c r="I888" s="261"/>
      <c r="J888" s="257"/>
      <c r="K888" s="257"/>
      <c r="L888" s="262"/>
      <c r="M888" s="263"/>
      <c r="N888" s="264"/>
      <c r="O888" s="264"/>
      <c r="P888" s="264"/>
      <c r="Q888" s="264"/>
      <c r="R888" s="264"/>
      <c r="S888" s="264"/>
      <c r="T888" s="265"/>
      <c r="AT888" s="266" t="s">
        <v>176</v>
      </c>
      <c r="AU888" s="266" t="s">
        <v>92</v>
      </c>
      <c r="AV888" s="16" t="s">
        <v>157</v>
      </c>
      <c r="AW888" s="16" t="s">
        <v>37</v>
      </c>
      <c r="AX888" s="16" t="s">
        <v>83</v>
      </c>
      <c r="AY888" s="266" t="s">
        <v>156</v>
      </c>
    </row>
    <row r="889" spans="2:51" s="13" customFormat="1" ht="11.25">
      <c r="B889" s="224"/>
      <c r="C889" s="225"/>
      <c r="D889" s="218" t="s">
        <v>176</v>
      </c>
      <c r="E889" s="226" t="s">
        <v>1</v>
      </c>
      <c r="F889" s="227" t="s">
        <v>245</v>
      </c>
      <c r="G889" s="225"/>
      <c r="H889" s="226" t="s">
        <v>1</v>
      </c>
      <c r="I889" s="228"/>
      <c r="J889" s="225"/>
      <c r="K889" s="225"/>
      <c r="L889" s="229"/>
      <c r="M889" s="230"/>
      <c r="N889" s="231"/>
      <c r="O889" s="231"/>
      <c r="P889" s="231"/>
      <c r="Q889" s="231"/>
      <c r="R889" s="231"/>
      <c r="S889" s="231"/>
      <c r="T889" s="232"/>
      <c r="AT889" s="233" t="s">
        <v>176</v>
      </c>
      <c r="AU889" s="233" t="s">
        <v>92</v>
      </c>
      <c r="AV889" s="13" t="s">
        <v>21</v>
      </c>
      <c r="AW889" s="13" t="s">
        <v>37</v>
      </c>
      <c r="AX889" s="13" t="s">
        <v>83</v>
      </c>
      <c r="AY889" s="233" t="s">
        <v>156</v>
      </c>
    </row>
    <row r="890" spans="2:51" s="14" customFormat="1" ht="11.25">
      <c r="B890" s="234"/>
      <c r="C890" s="235"/>
      <c r="D890" s="218" t="s">
        <v>176</v>
      </c>
      <c r="E890" s="236" t="s">
        <v>1</v>
      </c>
      <c r="F890" s="237" t="s">
        <v>1129</v>
      </c>
      <c r="G890" s="235"/>
      <c r="H890" s="238">
        <v>7.54</v>
      </c>
      <c r="I890" s="239"/>
      <c r="J890" s="235"/>
      <c r="K890" s="235"/>
      <c r="L890" s="240"/>
      <c r="M890" s="241"/>
      <c r="N890" s="242"/>
      <c r="O890" s="242"/>
      <c r="P890" s="242"/>
      <c r="Q890" s="242"/>
      <c r="R890" s="242"/>
      <c r="S890" s="242"/>
      <c r="T890" s="243"/>
      <c r="AT890" s="244" t="s">
        <v>176</v>
      </c>
      <c r="AU890" s="244" t="s">
        <v>92</v>
      </c>
      <c r="AV890" s="14" t="s">
        <v>92</v>
      </c>
      <c r="AW890" s="14" t="s">
        <v>37</v>
      </c>
      <c r="AX890" s="14" t="s">
        <v>83</v>
      </c>
      <c r="AY890" s="244" t="s">
        <v>156</v>
      </c>
    </row>
    <row r="891" spans="2:51" s="14" customFormat="1" ht="11.25">
      <c r="B891" s="234"/>
      <c r="C891" s="235"/>
      <c r="D891" s="218" t="s">
        <v>176</v>
      </c>
      <c r="E891" s="236" t="s">
        <v>1</v>
      </c>
      <c r="F891" s="237" t="s">
        <v>1130</v>
      </c>
      <c r="G891" s="235"/>
      <c r="H891" s="238">
        <v>6.12</v>
      </c>
      <c r="I891" s="239"/>
      <c r="J891" s="235"/>
      <c r="K891" s="235"/>
      <c r="L891" s="240"/>
      <c r="M891" s="241"/>
      <c r="N891" s="242"/>
      <c r="O891" s="242"/>
      <c r="P891" s="242"/>
      <c r="Q891" s="242"/>
      <c r="R891" s="242"/>
      <c r="S891" s="242"/>
      <c r="T891" s="243"/>
      <c r="AT891" s="244" t="s">
        <v>176</v>
      </c>
      <c r="AU891" s="244" t="s">
        <v>92</v>
      </c>
      <c r="AV891" s="14" t="s">
        <v>92</v>
      </c>
      <c r="AW891" s="14" t="s">
        <v>37</v>
      </c>
      <c r="AX891" s="14" t="s">
        <v>83</v>
      </c>
      <c r="AY891" s="244" t="s">
        <v>156</v>
      </c>
    </row>
    <row r="892" spans="2:51" s="16" customFormat="1" ht="11.25">
      <c r="B892" s="256"/>
      <c r="C892" s="257"/>
      <c r="D892" s="218" t="s">
        <v>176</v>
      </c>
      <c r="E892" s="258" t="s">
        <v>1</v>
      </c>
      <c r="F892" s="259" t="s">
        <v>210</v>
      </c>
      <c r="G892" s="257"/>
      <c r="H892" s="260">
        <v>13.66</v>
      </c>
      <c r="I892" s="261"/>
      <c r="J892" s="257"/>
      <c r="K892" s="257"/>
      <c r="L892" s="262"/>
      <c r="M892" s="263"/>
      <c r="N892" s="264"/>
      <c r="O892" s="264"/>
      <c r="P892" s="264"/>
      <c r="Q892" s="264"/>
      <c r="R892" s="264"/>
      <c r="S892" s="264"/>
      <c r="T892" s="265"/>
      <c r="AT892" s="266" t="s">
        <v>176</v>
      </c>
      <c r="AU892" s="266" t="s">
        <v>92</v>
      </c>
      <c r="AV892" s="16" t="s">
        <v>157</v>
      </c>
      <c r="AW892" s="16" t="s">
        <v>37</v>
      </c>
      <c r="AX892" s="16" t="s">
        <v>83</v>
      </c>
      <c r="AY892" s="266" t="s">
        <v>156</v>
      </c>
    </row>
    <row r="893" spans="2:51" s="13" customFormat="1" ht="11.25">
      <c r="B893" s="224"/>
      <c r="C893" s="225"/>
      <c r="D893" s="218" t="s">
        <v>176</v>
      </c>
      <c r="E893" s="226" t="s">
        <v>1</v>
      </c>
      <c r="F893" s="227" t="s">
        <v>250</v>
      </c>
      <c r="G893" s="225"/>
      <c r="H893" s="226" t="s">
        <v>1</v>
      </c>
      <c r="I893" s="228"/>
      <c r="J893" s="225"/>
      <c r="K893" s="225"/>
      <c r="L893" s="229"/>
      <c r="M893" s="230"/>
      <c r="N893" s="231"/>
      <c r="O893" s="231"/>
      <c r="P893" s="231"/>
      <c r="Q893" s="231"/>
      <c r="R893" s="231"/>
      <c r="S893" s="231"/>
      <c r="T893" s="232"/>
      <c r="AT893" s="233" t="s">
        <v>176</v>
      </c>
      <c r="AU893" s="233" t="s">
        <v>92</v>
      </c>
      <c r="AV893" s="13" t="s">
        <v>21</v>
      </c>
      <c r="AW893" s="13" t="s">
        <v>37</v>
      </c>
      <c r="AX893" s="13" t="s">
        <v>83</v>
      </c>
      <c r="AY893" s="233" t="s">
        <v>156</v>
      </c>
    </row>
    <row r="894" spans="2:51" s="14" customFormat="1" ht="11.25">
      <c r="B894" s="234"/>
      <c r="C894" s="235"/>
      <c r="D894" s="218" t="s">
        <v>176</v>
      </c>
      <c r="E894" s="236" t="s">
        <v>1</v>
      </c>
      <c r="F894" s="237" t="s">
        <v>1131</v>
      </c>
      <c r="G894" s="235"/>
      <c r="H894" s="238">
        <v>4.5999999999999996</v>
      </c>
      <c r="I894" s="239"/>
      <c r="J894" s="235"/>
      <c r="K894" s="235"/>
      <c r="L894" s="240"/>
      <c r="M894" s="241"/>
      <c r="N894" s="242"/>
      <c r="O894" s="242"/>
      <c r="P894" s="242"/>
      <c r="Q894" s="242"/>
      <c r="R894" s="242"/>
      <c r="S894" s="242"/>
      <c r="T894" s="243"/>
      <c r="AT894" s="244" t="s">
        <v>176</v>
      </c>
      <c r="AU894" s="244" t="s">
        <v>92</v>
      </c>
      <c r="AV894" s="14" t="s">
        <v>92</v>
      </c>
      <c r="AW894" s="14" t="s">
        <v>37</v>
      </c>
      <c r="AX894" s="14" t="s">
        <v>83</v>
      </c>
      <c r="AY894" s="244" t="s">
        <v>156</v>
      </c>
    </row>
    <row r="895" spans="2:51" s="16" customFormat="1" ht="11.25">
      <c r="B895" s="256"/>
      <c r="C895" s="257"/>
      <c r="D895" s="218" t="s">
        <v>176</v>
      </c>
      <c r="E895" s="258" t="s">
        <v>1</v>
      </c>
      <c r="F895" s="259" t="s">
        <v>210</v>
      </c>
      <c r="G895" s="257"/>
      <c r="H895" s="260">
        <v>4.5999999999999996</v>
      </c>
      <c r="I895" s="261"/>
      <c r="J895" s="257"/>
      <c r="K895" s="257"/>
      <c r="L895" s="262"/>
      <c r="M895" s="263"/>
      <c r="N895" s="264"/>
      <c r="O895" s="264"/>
      <c r="P895" s="264"/>
      <c r="Q895" s="264"/>
      <c r="R895" s="264"/>
      <c r="S895" s="264"/>
      <c r="T895" s="265"/>
      <c r="AT895" s="266" t="s">
        <v>176</v>
      </c>
      <c r="AU895" s="266" t="s">
        <v>92</v>
      </c>
      <c r="AV895" s="16" t="s">
        <v>157</v>
      </c>
      <c r="AW895" s="16" t="s">
        <v>37</v>
      </c>
      <c r="AX895" s="16" t="s">
        <v>83</v>
      </c>
      <c r="AY895" s="266" t="s">
        <v>156</v>
      </c>
    </row>
    <row r="896" spans="2:51" s="13" customFormat="1" ht="11.25">
      <c r="B896" s="224"/>
      <c r="C896" s="225"/>
      <c r="D896" s="218" t="s">
        <v>176</v>
      </c>
      <c r="E896" s="226" t="s">
        <v>1</v>
      </c>
      <c r="F896" s="227" t="s">
        <v>252</v>
      </c>
      <c r="G896" s="225"/>
      <c r="H896" s="226" t="s">
        <v>1</v>
      </c>
      <c r="I896" s="228"/>
      <c r="J896" s="225"/>
      <c r="K896" s="225"/>
      <c r="L896" s="229"/>
      <c r="M896" s="230"/>
      <c r="N896" s="231"/>
      <c r="O896" s="231"/>
      <c r="P896" s="231"/>
      <c r="Q896" s="231"/>
      <c r="R896" s="231"/>
      <c r="S896" s="231"/>
      <c r="T896" s="232"/>
      <c r="AT896" s="233" t="s">
        <v>176</v>
      </c>
      <c r="AU896" s="233" t="s">
        <v>92</v>
      </c>
      <c r="AV896" s="13" t="s">
        <v>21</v>
      </c>
      <c r="AW896" s="13" t="s">
        <v>37</v>
      </c>
      <c r="AX896" s="13" t="s">
        <v>83</v>
      </c>
      <c r="AY896" s="233" t="s">
        <v>156</v>
      </c>
    </row>
    <row r="897" spans="2:51" s="14" customFormat="1" ht="11.25">
      <c r="B897" s="234"/>
      <c r="C897" s="235"/>
      <c r="D897" s="218" t="s">
        <v>176</v>
      </c>
      <c r="E897" s="236" t="s">
        <v>1</v>
      </c>
      <c r="F897" s="237" t="s">
        <v>1132</v>
      </c>
      <c r="G897" s="235"/>
      <c r="H897" s="238">
        <v>18.3</v>
      </c>
      <c r="I897" s="239"/>
      <c r="J897" s="235"/>
      <c r="K897" s="235"/>
      <c r="L897" s="240"/>
      <c r="M897" s="241"/>
      <c r="N897" s="242"/>
      <c r="O897" s="242"/>
      <c r="P897" s="242"/>
      <c r="Q897" s="242"/>
      <c r="R897" s="242"/>
      <c r="S897" s="242"/>
      <c r="T897" s="243"/>
      <c r="AT897" s="244" t="s">
        <v>176</v>
      </c>
      <c r="AU897" s="244" t="s">
        <v>92</v>
      </c>
      <c r="AV897" s="14" t="s">
        <v>92</v>
      </c>
      <c r="AW897" s="14" t="s">
        <v>37</v>
      </c>
      <c r="AX897" s="14" t="s">
        <v>83</v>
      </c>
      <c r="AY897" s="244" t="s">
        <v>156</v>
      </c>
    </row>
    <row r="898" spans="2:51" s="16" customFormat="1" ht="11.25">
      <c r="B898" s="256"/>
      <c r="C898" s="257"/>
      <c r="D898" s="218" t="s">
        <v>176</v>
      </c>
      <c r="E898" s="258" t="s">
        <v>1</v>
      </c>
      <c r="F898" s="259" t="s">
        <v>210</v>
      </c>
      <c r="G898" s="257"/>
      <c r="H898" s="260">
        <v>18.3</v>
      </c>
      <c r="I898" s="261"/>
      <c r="J898" s="257"/>
      <c r="K898" s="257"/>
      <c r="L898" s="262"/>
      <c r="M898" s="263"/>
      <c r="N898" s="264"/>
      <c r="O898" s="264"/>
      <c r="P898" s="264"/>
      <c r="Q898" s="264"/>
      <c r="R898" s="264"/>
      <c r="S898" s="264"/>
      <c r="T898" s="265"/>
      <c r="AT898" s="266" t="s">
        <v>176</v>
      </c>
      <c r="AU898" s="266" t="s">
        <v>92</v>
      </c>
      <c r="AV898" s="16" t="s">
        <v>157</v>
      </c>
      <c r="AW898" s="16" t="s">
        <v>37</v>
      </c>
      <c r="AX898" s="16" t="s">
        <v>83</v>
      </c>
      <c r="AY898" s="266" t="s">
        <v>156</v>
      </c>
    </row>
    <row r="899" spans="2:51" s="13" customFormat="1" ht="11.25">
      <c r="B899" s="224"/>
      <c r="C899" s="225"/>
      <c r="D899" s="218" t="s">
        <v>176</v>
      </c>
      <c r="E899" s="226" t="s">
        <v>1</v>
      </c>
      <c r="F899" s="227" t="s">
        <v>254</v>
      </c>
      <c r="G899" s="225"/>
      <c r="H899" s="226" t="s">
        <v>1</v>
      </c>
      <c r="I899" s="228"/>
      <c r="J899" s="225"/>
      <c r="K899" s="225"/>
      <c r="L899" s="229"/>
      <c r="M899" s="230"/>
      <c r="N899" s="231"/>
      <c r="O899" s="231"/>
      <c r="P899" s="231"/>
      <c r="Q899" s="231"/>
      <c r="R899" s="231"/>
      <c r="S899" s="231"/>
      <c r="T899" s="232"/>
      <c r="AT899" s="233" t="s">
        <v>176</v>
      </c>
      <c r="AU899" s="233" t="s">
        <v>92</v>
      </c>
      <c r="AV899" s="13" t="s">
        <v>21</v>
      </c>
      <c r="AW899" s="13" t="s">
        <v>37</v>
      </c>
      <c r="AX899" s="13" t="s">
        <v>83</v>
      </c>
      <c r="AY899" s="233" t="s">
        <v>156</v>
      </c>
    </row>
    <row r="900" spans="2:51" s="14" customFormat="1" ht="11.25">
      <c r="B900" s="234"/>
      <c r="C900" s="235"/>
      <c r="D900" s="218" t="s">
        <v>176</v>
      </c>
      <c r="E900" s="236" t="s">
        <v>1</v>
      </c>
      <c r="F900" s="237" t="s">
        <v>1133</v>
      </c>
      <c r="G900" s="235"/>
      <c r="H900" s="238">
        <v>14.7</v>
      </c>
      <c r="I900" s="239"/>
      <c r="J900" s="235"/>
      <c r="K900" s="235"/>
      <c r="L900" s="240"/>
      <c r="M900" s="241"/>
      <c r="N900" s="242"/>
      <c r="O900" s="242"/>
      <c r="P900" s="242"/>
      <c r="Q900" s="242"/>
      <c r="R900" s="242"/>
      <c r="S900" s="242"/>
      <c r="T900" s="243"/>
      <c r="AT900" s="244" t="s">
        <v>176</v>
      </c>
      <c r="AU900" s="244" t="s">
        <v>92</v>
      </c>
      <c r="AV900" s="14" t="s">
        <v>92</v>
      </c>
      <c r="AW900" s="14" t="s">
        <v>37</v>
      </c>
      <c r="AX900" s="14" t="s">
        <v>83</v>
      </c>
      <c r="AY900" s="244" t="s">
        <v>156</v>
      </c>
    </row>
    <row r="901" spans="2:51" s="16" customFormat="1" ht="11.25">
      <c r="B901" s="256"/>
      <c r="C901" s="257"/>
      <c r="D901" s="218" t="s">
        <v>176</v>
      </c>
      <c r="E901" s="258" t="s">
        <v>1</v>
      </c>
      <c r="F901" s="259" t="s">
        <v>210</v>
      </c>
      <c r="G901" s="257"/>
      <c r="H901" s="260">
        <v>14.7</v>
      </c>
      <c r="I901" s="261"/>
      <c r="J901" s="257"/>
      <c r="K901" s="257"/>
      <c r="L901" s="262"/>
      <c r="M901" s="263"/>
      <c r="N901" s="264"/>
      <c r="O901" s="264"/>
      <c r="P901" s="264"/>
      <c r="Q901" s="264"/>
      <c r="R901" s="264"/>
      <c r="S901" s="264"/>
      <c r="T901" s="265"/>
      <c r="AT901" s="266" t="s">
        <v>176</v>
      </c>
      <c r="AU901" s="266" t="s">
        <v>92</v>
      </c>
      <c r="AV901" s="16" t="s">
        <v>157</v>
      </c>
      <c r="AW901" s="16" t="s">
        <v>37</v>
      </c>
      <c r="AX901" s="16" t="s">
        <v>83</v>
      </c>
      <c r="AY901" s="266" t="s">
        <v>156</v>
      </c>
    </row>
    <row r="902" spans="2:51" s="13" customFormat="1" ht="11.25">
      <c r="B902" s="224"/>
      <c r="C902" s="225"/>
      <c r="D902" s="218" t="s">
        <v>176</v>
      </c>
      <c r="E902" s="226" t="s">
        <v>1</v>
      </c>
      <c r="F902" s="227" t="s">
        <v>256</v>
      </c>
      <c r="G902" s="225"/>
      <c r="H902" s="226" t="s">
        <v>1</v>
      </c>
      <c r="I902" s="228"/>
      <c r="J902" s="225"/>
      <c r="K902" s="225"/>
      <c r="L902" s="229"/>
      <c r="M902" s="230"/>
      <c r="N902" s="231"/>
      <c r="O902" s="231"/>
      <c r="P902" s="231"/>
      <c r="Q902" s="231"/>
      <c r="R902" s="231"/>
      <c r="S902" s="231"/>
      <c r="T902" s="232"/>
      <c r="AT902" s="233" t="s">
        <v>176</v>
      </c>
      <c r="AU902" s="233" t="s">
        <v>92</v>
      </c>
      <c r="AV902" s="13" t="s">
        <v>21</v>
      </c>
      <c r="AW902" s="13" t="s">
        <v>37</v>
      </c>
      <c r="AX902" s="13" t="s">
        <v>83</v>
      </c>
      <c r="AY902" s="233" t="s">
        <v>156</v>
      </c>
    </row>
    <row r="903" spans="2:51" s="14" customFormat="1" ht="11.25">
      <c r="B903" s="234"/>
      <c r="C903" s="235"/>
      <c r="D903" s="218" t="s">
        <v>176</v>
      </c>
      <c r="E903" s="236" t="s">
        <v>1</v>
      </c>
      <c r="F903" s="237" t="s">
        <v>1134</v>
      </c>
      <c r="G903" s="235"/>
      <c r="H903" s="238">
        <v>15.9</v>
      </c>
      <c r="I903" s="239"/>
      <c r="J903" s="235"/>
      <c r="K903" s="235"/>
      <c r="L903" s="240"/>
      <c r="M903" s="241"/>
      <c r="N903" s="242"/>
      <c r="O903" s="242"/>
      <c r="P903" s="242"/>
      <c r="Q903" s="242"/>
      <c r="R903" s="242"/>
      <c r="S903" s="242"/>
      <c r="T903" s="243"/>
      <c r="AT903" s="244" t="s">
        <v>176</v>
      </c>
      <c r="AU903" s="244" t="s">
        <v>92</v>
      </c>
      <c r="AV903" s="14" t="s">
        <v>92</v>
      </c>
      <c r="AW903" s="14" t="s">
        <v>37</v>
      </c>
      <c r="AX903" s="14" t="s">
        <v>83</v>
      </c>
      <c r="AY903" s="244" t="s">
        <v>156</v>
      </c>
    </row>
    <row r="904" spans="2:51" s="16" customFormat="1" ht="11.25">
      <c r="B904" s="256"/>
      <c r="C904" s="257"/>
      <c r="D904" s="218" t="s">
        <v>176</v>
      </c>
      <c r="E904" s="258" t="s">
        <v>1</v>
      </c>
      <c r="F904" s="259" t="s">
        <v>210</v>
      </c>
      <c r="G904" s="257"/>
      <c r="H904" s="260">
        <v>15.9</v>
      </c>
      <c r="I904" s="261"/>
      <c r="J904" s="257"/>
      <c r="K904" s="257"/>
      <c r="L904" s="262"/>
      <c r="M904" s="263"/>
      <c r="N904" s="264"/>
      <c r="O904" s="264"/>
      <c r="P904" s="264"/>
      <c r="Q904" s="264"/>
      <c r="R904" s="264"/>
      <c r="S904" s="264"/>
      <c r="T904" s="265"/>
      <c r="AT904" s="266" t="s">
        <v>176</v>
      </c>
      <c r="AU904" s="266" t="s">
        <v>92</v>
      </c>
      <c r="AV904" s="16" t="s">
        <v>157</v>
      </c>
      <c r="AW904" s="16" t="s">
        <v>37</v>
      </c>
      <c r="AX904" s="16" t="s">
        <v>83</v>
      </c>
      <c r="AY904" s="266" t="s">
        <v>156</v>
      </c>
    </row>
    <row r="905" spans="2:51" s="13" customFormat="1" ht="11.25">
      <c r="B905" s="224"/>
      <c r="C905" s="225"/>
      <c r="D905" s="218" t="s">
        <v>176</v>
      </c>
      <c r="E905" s="226" t="s">
        <v>1</v>
      </c>
      <c r="F905" s="227" t="s">
        <v>258</v>
      </c>
      <c r="G905" s="225"/>
      <c r="H905" s="226" t="s">
        <v>1</v>
      </c>
      <c r="I905" s="228"/>
      <c r="J905" s="225"/>
      <c r="K905" s="225"/>
      <c r="L905" s="229"/>
      <c r="M905" s="230"/>
      <c r="N905" s="231"/>
      <c r="O905" s="231"/>
      <c r="P905" s="231"/>
      <c r="Q905" s="231"/>
      <c r="R905" s="231"/>
      <c r="S905" s="231"/>
      <c r="T905" s="232"/>
      <c r="AT905" s="233" t="s">
        <v>176</v>
      </c>
      <c r="AU905" s="233" t="s">
        <v>92</v>
      </c>
      <c r="AV905" s="13" t="s">
        <v>21</v>
      </c>
      <c r="AW905" s="13" t="s">
        <v>37</v>
      </c>
      <c r="AX905" s="13" t="s">
        <v>83</v>
      </c>
      <c r="AY905" s="233" t="s">
        <v>156</v>
      </c>
    </row>
    <row r="906" spans="2:51" s="14" customFormat="1" ht="11.25">
      <c r="B906" s="234"/>
      <c r="C906" s="235"/>
      <c r="D906" s="218" t="s">
        <v>176</v>
      </c>
      <c r="E906" s="236" t="s">
        <v>1</v>
      </c>
      <c r="F906" s="237" t="s">
        <v>1135</v>
      </c>
      <c r="G906" s="235"/>
      <c r="H906" s="238">
        <v>13.25</v>
      </c>
      <c r="I906" s="239"/>
      <c r="J906" s="235"/>
      <c r="K906" s="235"/>
      <c r="L906" s="240"/>
      <c r="M906" s="241"/>
      <c r="N906" s="242"/>
      <c r="O906" s="242"/>
      <c r="P906" s="242"/>
      <c r="Q906" s="242"/>
      <c r="R906" s="242"/>
      <c r="S906" s="242"/>
      <c r="T906" s="243"/>
      <c r="AT906" s="244" t="s">
        <v>176</v>
      </c>
      <c r="AU906" s="244" t="s">
        <v>92</v>
      </c>
      <c r="AV906" s="14" t="s">
        <v>92</v>
      </c>
      <c r="AW906" s="14" t="s">
        <v>37</v>
      </c>
      <c r="AX906" s="14" t="s">
        <v>83</v>
      </c>
      <c r="AY906" s="244" t="s">
        <v>156</v>
      </c>
    </row>
    <row r="907" spans="2:51" s="16" customFormat="1" ht="11.25">
      <c r="B907" s="256"/>
      <c r="C907" s="257"/>
      <c r="D907" s="218" t="s">
        <v>176</v>
      </c>
      <c r="E907" s="258" t="s">
        <v>1</v>
      </c>
      <c r="F907" s="259" t="s">
        <v>210</v>
      </c>
      <c r="G907" s="257"/>
      <c r="H907" s="260">
        <v>13.25</v>
      </c>
      <c r="I907" s="261"/>
      <c r="J907" s="257"/>
      <c r="K907" s="257"/>
      <c r="L907" s="262"/>
      <c r="M907" s="263"/>
      <c r="N907" s="264"/>
      <c r="O907" s="264"/>
      <c r="P907" s="264"/>
      <c r="Q907" s="264"/>
      <c r="R907" s="264"/>
      <c r="S907" s="264"/>
      <c r="T907" s="265"/>
      <c r="AT907" s="266" t="s">
        <v>176</v>
      </c>
      <c r="AU907" s="266" t="s">
        <v>92</v>
      </c>
      <c r="AV907" s="16" t="s">
        <v>157</v>
      </c>
      <c r="AW907" s="16" t="s">
        <v>37</v>
      </c>
      <c r="AX907" s="16" t="s">
        <v>83</v>
      </c>
      <c r="AY907" s="266" t="s">
        <v>156</v>
      </c>
    </row>
    <row r="908" spans="2:51" s="13" customFormat="1" ht="11.25">
      <c r="B908" s="224"/>
      <c r="C908" s="225"/>
      <c r="D908" s="218" t="s">
        <v>176</v>
      </c>
      <c r="E908" s="226" t="s">
        <v>1</v>
      </c>
      <c r="F908" s="227" t="s">
        <v>260</v>
      </c>
      <c r="G908" s="225"/>
      <c r="H908" s="226" t="s">
        <v>1</v>
      </c>
      <c r="I908" s="228"/>
      <c r="J908" s="225"/>
      <c r="K908" s="225"/>
      <c r="L908" s="229"/>
      <c r="M908" s="230"/>
      <c r="N908" s="231"/>
      <c r="O908" s="231"/>
      <c r="P908" s="231"/>
      <c r="Q908" s="231"/>
      <c r="R908" s="231"/>
      <c r="S908" s="231"/>
      <c r="T908" s="232"/>
      <c r="AT908" s="233" t="s">
        <v>176</v>
      </c>
      <c r="AU908" s="233" t="s">
        <v>92</v>
      </c>
      <c r="AV908" s="13" t="s">
        <v>21</v>
      </c>
      <c r="AW908" s="13" t="s">
        <v>37</v>
      </c>
      <c r="AX908" s="13" t="s">
        <v>83</v>
      </c>
      <c r="AY908" s="233" t="s">
        <v>156</v>
      </c>
    </row>
    <row r="909" spans="2:51" s="14" customFormat="1" ht="11.25">
      <c r="B909" s="234"/>
      <c r="C909" s="235"/>
      <c r="D909" s="218" t="s">
        <v>176</v>
      </c>
      <c r="E909" s="236" t="s">
        <v>1</v>
      </c>
      <c r="F909" s="237" t="s">
        <v>1136</v>
      </c>
      <c r="G909" s="235"/>
      <c r="H909" s="238">
        <v>16.05</v>
      </c>
      <c r="I909" s="239"/>
      <c r="J909" s="235"/>
      <c r="K909" s="235"/>
      <c r="L909" s="240"/>
      <c r="M909" s="241"/>
      <c r="N909" s="242"/>
      <c r="O909" s="242"/>
      <c r="P909" s="242"/>
      <c r="Q909" s="242"/>
      <c r="R909" s="242"/>
      <c r="S909" s="242"/>
      <c r="T909" s="243"/>
      <c r="AT909" s="244" t="s">
        <v>176</v>
      </c>
      <c r="AU909" s="244" t="s">
        <v>92</v>
      </c>
      <c r="AV909" s="14" t="s">
        <v>92</v>
      </c>
      <c r="AW909" s="14" t="s">
        <v>37</v>
      </c>
      <c r="AX909" s="14" t="s">
        <v>83</v>
      </c>
      <c r="AY909" s="244" t="s">
        <v>156</v>
      </c>
    </row>
    <row r="910" spans="2:51" s="16" customFormat="1" ht="11.25">
      <c r="B910" s="256"/>
      <c r="C910" s="257"/>
      <c r="D910" s="218" t="s">
        <v>176</v>
      </c>
      <c r="E910" s="258" t="s">
        <v>1</v>
      </c>
      <c r="F910" s="259" t="s">
        <v>210</v>
      </c>
      <c r="G910" s="257"/>
      <c r="H910" s="260">
        <v>16.05</v>
      </c>
      <c r="I910" s="261"/>
      <c r="J910" s="257"/>
      <c r="K910" s="257"/>
      <c r="L910" s="262"/>
      <c r="M910" s="263"/>
      <c r="N910" s="264"/>
      <c r="O910" s="264"/>
      <c r="P910" s="264"/>
      <c r="Q910" s="264"/>
      <c r="R910" s="264"/>
      <c r="S910" s="264"/>
      <c r="T910" s="265"/>
      <c r="AT910" s="266" t="s">
        <v>176</v>
      </c>
      <c r="AU910" s="266" t="s">
        <v>92</v>
      </c>
      <c r="AV910" s="16" t="s">
        <v>157</v>
      </c>
      <c r="AW910" s="16" t="s">
        <v>37</v>
      </c>
      <c r="AX910" s="16" t="s">
        <v>83</v>
      </c>
      <c r="AY910" s="266" t="s">
        <v>156</v>
      </c>
    </row>
    <row r="911" spans="2:51" s="13" customFormat="1" ht="11.25">
      <c r="B911" s="224"/>
      <c r="C911" s="225"/>
      <c r="D911" s="218" t="s">
        <v>176</v>
      </c>
      <c r="E911" s="226" t="s">
        <v>1</v>
      </c>
      <c r="F911" s="227" t="s">
        <v>262</v>
      </c>
      <c r="G911" s="225"/>
      <c r="H911" s="226" t="s">
        <v>1</v>
      </c>
      <c r="I911" s="228"/>
      <c r="J911" s="225"/>
      <c r="K911" s="225"/>
      <c r="L911" s="229"/>
      <c r="M911" s="230"/>
      <c r="N911" s="231"/>
      <c r="O911" s="231"/>
      <c r="P911" s="231"/>
      <c r="Q911" s="231"/>
      <c r="R911" s="231"/>
      <c r="S911" s="231"/>
      <c r="T911" s="232"/>
      <c r="AT911" s="233" t="s">
        <v>176</v>
      </c>
      <c r="AU911" s="233" t="s">
        <v>92</v>
      </c>
      <c r="AV911" s="13" t="s">
        <v>21</v>
      </c>
      <c r="AW911" s="13" t="s">
        <v>37</v>
      </c>
      <c r="AX911" s="13" t="s">
        <v>83</v>
      </c>
      <c r="AY911" s="233" t="s">
        <v>156</v>
      </c>
    </row>
    <row r="912" spans="2:51" s="14" customFormat="1" ht="11.25">
      <c r="B912" s="234"/>
      <c r="C912" s="235"/>
      <c r="D912" s="218" t="s">
        <v>176</v>
      </c>
      <c r="E912" s="236" t="s">
        <v>1</v>
      </c>
      <c r="F912" s="237" t="s">
        <v>1137</v>
      </c>
      <c r="G912" s="235"/>
      <c r="H912" s="238">
        <v>16.62</v>
      </c>
      <c r="I912" s="239"/>
      <c r="J912" s="235"/>
      <c r="K912" s="235"/>
      <c r="L912" s="240"/>
      <c r="M912" s="241"/>
      <c r="N912" s="242"/>
      <c r="O912" s="242"/>
      <c r="P912" s="242"/>
      <c r="Q912" s="242"/>
      <c r="R912" s="242"/>
      <c r="S912" s="242"/>
      <c r="T912" s="243"/>
      <c r="AT912" s="244" t="s">
        <v>176</v>
      </c>
      <c r="AU912" s="244" t="s">
        <v>92</v>
      </c>
      <c r="AV912" s="14" t="s">
        <v>92</v>
      </c>
      <c r="AW912" s="14" t="s">
        <v>37</v>
      </c>
      <c r="AX912" s="14" t="s">
        <v>83</v>
      </c>
      <c r="AY912" s="244" t="s">
        <v>156</v>
      </c>
    </row>
    <row r="913" spans="2:51" s="16" customFormat="1" ht="11.25">
      <c r="B913" s="256"/>
      <c r="C913" s="257"/>
      <c r="D913" s="218" t="s">
        <v>176</v>
      </c>
      <c r="E913" s="258" t="s">
        <v>1</v>
      </c>
      <c r="F913" s="259" t="s">
        <v>210</v>
      </c>
      <c r="G913" s="257"/>
      <c r="H913" s="260">
        <v>16.62</v>
      </c>
      <c r="I913" s="261"/>
      <c r="J913" s="257"/>
      <c r="K913" s="257"/>
      <c r="L913" s="262"/>
      <c r="M913" s="263"/>
      <c r="N913" s="264"/>
      <c r="O913" s="264"/>
      <c r="P913" s="264"/>
      <c r="Q913" s="264"/>
      <c r="R913" s="264"/>
      <c r="S913" s="264"/>
      <c r="T913" s="265"/>
      <c r="AT913" s="266" t="s">
        <v>176</v>
      </c>
      <c r="AU913" s="266" t="s">
        <v>92</v>
      </c>
      <c r="AV913" s="16" t="s">
        <v>157</v>
      </c>
      <c r="AW913" s="16" t="s">
        <v>37</v>
      </c>
      <c r="AX913" s="16" t="s">
        <v>83</v>
      </c>
      <c r="AY913" s="266" t="s">
        <v>156</v>
      </c>
    </row>
    <row r="914" spans="2:51" s="13" customFormat="1" ht="11.25">
      <c r="B914" s="224"/>
      <c r="C914" s="225"/>
      <c r="D914" s="218" t="s">
        <v>176</v>
      </c>
      <c r="E914" s="226" t="s">
        <v>1</v>
      </c>
      <c r="F914" s="227" t="s">
        <v>264</v>
      </c>
      <c r="G914" s="225"/>
      <c r="H914" s="226" t="s">
        <v>1</v>
      </c>
      <c r="I914" s="228"/>
      <c r="J914" s="225"/>
      <c r="K914" s="225"/>
      <c r="L914" s="229"/>
      <c r="M914" s="230"/>
      <c r="N914" s="231"/>
      <c r="O914" s="231"/>
      <c r="P914" s="231"/>
      <c r="Q914" s="231"/>
      <c r="R914" s="231"/>
      <c r="S914" s="231"/>
      <c r="T914" s="232"/>
      <c r="AT914" s="233" t="s">
        <v>176</v>
      </c>
      <c r="AU914" s="233" t="s">
        <v>92</v>
      </c>
      <c r="AV914" s="13" t="s">
        <v>21</v>
      </c>
      <c r="AW914" s="13" t="s">
        <v>37</v>
      </c>
      <c r="AX914" s="13" t="s">
        <v>83</v>
      </c>
      <c r="AY914" s="233" t="s">
        <v>156</v>
      </c>
    </row>
    <row r="915" spans="2:51" s="14" customFormat="1" ht="11.25">
      <c r="B915" s="234"/>
      <c r="C915" s="235"/>
      <c r="D915" s="218" t="s">
        <v>176</v>
      </c>
      <c r="E915" s="236" t="s">
        <v>1</v>
      </c>
      <c r="F915" s="237" t="s">
        <v>1138</v>
      </c>
      <c r="G915" s="235"/>
      <c r="H915" s="238">
        <v>16.3</v>
      </c>
      <c r="I915" s="239"/>
      <c r="J915" s="235"/>
      <c r="K915" s="235"/>
      <c r="L915" s="240"/>
      <c r="M915" s="241"/>
      <c r="N915" s="242"/>
      <c r="O915" s="242"/>
      <c r="P915" s="242"/>
      <c r="Q915" s="242"/>
      <c r="R915" s="242"/>
      <c r="S915" s="242"/>
      <c r="T915" s="243"/>
      <c r="AT915" s="244" t="s">
        <v>176</v>
      </c>
      <c r="AU915" s="244" t="s">
        <v>92</v>
      </c>
      <c r="AV915" s="14" t="s">
        <v>92</v>
      </c>
      <c r="AW915" s="14" t="s">
        <v>37</v>
      </c>
      <c r="AX915" s="14" t="s">
        <v>83</v>
      </c>
      <c r="AY915" s="244" t="s">
        <v>156</v>
      </c>
    </row>
    <row r="916" spans="2:51" s="16" customFormat="1" ht="11.25">
      <c r="B916" s="256"/>
      <c r="C916" s="257"/>
      <c r="D916" s="218" t="s">
        <v>176</v>
      </c>
      <c r="E916" s="258" t="s">
        <v>1</v>
      </c>
      <c r="F916" s="259" t="s">
        <v>210</v>
      </c>
      <c r="G916" s="257"/>
      <c r="H916" s="260">
        <v>16.3</v>
      </c>
      <c r="I916" s="261"/>
      <c r="J916" s="257"/>
      <c r="K916" s="257"/>
      <c r="L916" s="262"/>
      <c r="M916" s="263"/>
      <c r="N916" s="264"/>
      <c r="O916" s="264"/>
      <c r="P916" s="264"/>
      <c r="Q916" s="264"/>
      <c r="R916" s="264"/>
      <c r="S916" s="264"/>
      <c r="T916" s="265"/>
      <c r="AT916" s="266" t="s">
        <v>176</v>
      </c>
      <c r="AU916" s="266" t="s">
        <v>92</v>
      </c>
      <c r="AV916" s="16" t="s">
        <v>157</v>
      </c>
      <c r="AW916" s="16" t="s">
        <v>37</v>
      </c>
      <c r="AX916" s="16" t="s">
        <v>83</v>
      </c>
      <c r="AY916" s="266" t="s">
        <v>156</v>
      </c>
    </row>
    <row r="917" spans="2:51" s="13" customFormat="1" ht="11.25">
      <c r="B917" s="224"/>
      <c r="C917" s="225"/>
      <c r="D917" s="218" t="s">
        <v>176</v>
      </c>
      <c r="E917" s="226" t="s">
        <v>1</v>
      </c>
      <c r="F917" s="227" t="s">
        <v>266</v>
      </c>
      <c r="G917" s="225"/>
      <c r="H917" s="226" t="s">
        <v>1</v>
      </c>
      <c r="I917" s="228"/>
      <c r="J917" s="225"/>
      <c r="K917" s="225"/>
      <c r="L917" s="229"/>
      <c r="M917" s="230"/>
      <c r="N917" s="231"/>
      <c r="O917" s="231"/>
      <c r="P917" s="231"/>
      <c r="Q917" s="231"/>
      <c r="R917" s="231"/>
      <c r="S917" s="231"/>
      <c r="T917" s="232"/>
      <c r="AT917" s="233" t="s">
        <v>176</v>
      </c>
      <c r="AU917" s="233" t="s">
        <v>92</v>
      </c>
      <c r="AV917" s="13" t="s">
        <v>21</v>
      </c>
      <c r="AW917" s="13" t="s">
        <v>37</v>
      </c>
      <c r="AX917" s="13" t="s">
        <v>83</v>
      </c>
      <c r="AY917" s="233" t="s">
        <v>156</v>
      </c>
    </row>
    <row r="918" spans="2:51" s="14" customFormat="1" ht="11.25">
      <c r="B918" s="234"/>
      <c r="C918" s="235"/>
      <c r="D918" s="218" t="s">
        <v>176</v>
      </c>
      <c r="E918" s="236" t="s">
        <v>1</v>
      </c>
      <c r="F918" s="237" t="s">
        <v>1139</v>
      </c>
      <c r="G918" s="235"/>
      <c r="H918" s="238">
        <v>14.2</v>
      </c>
      <c r="I918" s="239"/>
      <c r="J918" s="235"/>
      <c r="K918" s="235"/>
      <c r="L918" s="240"/>
      <c r="M918" s="241"/>
      <c r="N918" s="242"/>
      <c r="O918" s="242"/>
      <c r="P918" s="242"/>
      <c r="Q918" s="242"/>
      <c r="R918" s="242"/>
      <c r="S918" s="242"/>
      <c r="T918" s="243"/>
      <c r="AT918" s="244" t="s">
        <v>176</v>
      </c>
      <c r="AU918" s="244" t="s">
        <v>92</v>
      </c>
      <c r="AV918" s="14" t="s">
        <v>92</v>
      </c>
      <c r="AW918" s="14" t="s">
        <v>37</v>
      </c>
      <c r="AX918" s="14" t="s">
        <v>83</v>
      </c>
      <c r="AY918" s="244" t="s">
        <v>156</v>
      </c>
    </row>
    <row r="919" spans="2:51" s="16" customFormat="1" ht="11.25">
      <c r="B919" s="256"/>
      <c r="C919" s="257"/>
      <c r="D919" s="218" t="s">
        <v>176</v>
      </c>
      <c r="E919" s="258" t="s">
        <v>1</v>
      </c>
      <c r="F919" s="259" t="s">
        <v>210</v>
      </c>
      <c r="G919" s="257"/>
      <c r="H919" s="260">
        <v>14.2</v>
      </c>
      <c r="I919" s="261"/>
      <c r="J919" s="257"/>
      <c r="K919" s="257"/>
      <c r="L919" s="262"/>
      <c r="M919" s="263"/>
      <c r="N919" s="264"/>
      <c r="O919" s="264"/>
      <c r="P919" s="264"/>
      <c r="Q919" s="264"/>
      <c r="R919" s="264"/>
      <c r="S919" s="264"/>
      <c r="T919" s="265"/>
      <c r="AT919" s="266" t="s">
        <v>176</v>
      </c>
      <c r="AU919" s="266" t="s">
        <v>92</v>
      </c>
      <c r="AV919" s="16" t="s">
        <v>157</v>
      </c>
      <c r="AW919" s="16" t="s">
        <v>37</v>
      </c>
      <c r="AX919" s="16" t="s">
        <v>83</v>
      </c>
      <c r="AY919" s="266" t="s">
        <v>156</v>
      </c>
    </row>
    <row r="920" spans="2:51" s="13" customFormat="1" ht="11.25">
      <c r="B920" s="224"/>
      <c r="C920" s="225"/>
      <c r="D920" s="218" t="s">
        <v>176</v>
      </c>
      <c r="E920" s="226" t="s">
        <v>1</v>
      </c>
      <c r="F920" s="227" t="s">
        <v>268</v>
      </c>
      <c r="G920" s="225"/>
      <c r="H920" s="226" t="s">
        <v>1</v>
      </c>
      <c r="I920" s="228"/>
      <c r="J920" s="225"/>
      <c r="K920" s="225"/>
      <c r="L920" s="229"/>
      <c r="M920" s="230"/>
      <c r="N920" s="231"/>
      <c r="O920" s="231"/>
      <c r="P920" s="231"/>
      <c r="Q920" s="231"/>
      <c r="R920" s="231"/>
      <c r="S920" s="231"/>
      <c r="T920" s="232"/>
      <c r="AT920" s="233" t="s">
        <v>176</v>
      </c>
      <c r="AU920" s="233" t="s">
        <v>92</v>
      </c>
      <c r="AV920" s="13" t="s">
        <v>21</v>
      </c>
      <c r="AW920" s="13" t="s">
        <v>37</v>
      </c>
      <c r="AX920" s="13" t="s">
        <v>83</v>
      </c>
      <c r="AY920" s="233" t="s">
        <v>156</v>
      </c>
    </row>
    <row r="921" spans="2:51" s="14" customFormat="1" ht="11.25">
      <c r="B921" s="234"/>
      <c r="C921" s="235"/>
      <c r="D921" s="218" t="s">
        <v>176</v>
      </c>
      <c r="E921" s="236" t="s">
        <v>1</v>
      </c>
      <c r="F921" s="237" t="s">
        <v>1140</v>
      </c>
      <c r="G921" s="235"/>
      <c r="H921" s="238">
        <v>21</v>
      </c>
      <c r="I921" s="239"/>
      <c r="J921" s="235"/>
      <c r="K921" s="235"/>
      <c r="L921" s="240"/>
      <c r="M921" s="241"/>
      <c r="N921" s="242"/>
      <c r="O921" s="242"/>
      <c r="P921" s="242"/>
      <c r="Q921" s="242"/>
      <c r="R921" s="242"/>
      <c r="S921" s="242"/>
      <c r="T921" s="243"/>
      <c r="AT921" s="244" t="s">
        <v>176</v>
      </c>
      <c r="AU921" s="244" t="s">
        <v>92</v>
      </c>
      <c r="AV921" s="14" t="s">
        <v>92</v>
      </c>
      <c r="AW921" s="14" t="s">
        <v>37</v>
      </c>
      <c r="AX921" s="14" t="s">
        <v>83</v>
      </c>
      <c r="AY921" s="244" t="s">
        <v>156</v>
      </c>
    </row>
    <row r="922" spans="2:51" s="16" customFormat="1" ht="11.25">
      <c r="B922" s="256"/>
      <c r="C922" s="257"/>
      <c r="D922" s="218" t="s">
        <v>176</v>
      </c>
      <c r="E922" s="258" t="s">
        <v>1</v>
      </c>
      <c r="F922" s="259" t="s">
        <v>210</v>
      </c>
      <c r="G922" s="257"/>
      <c r="H922" s="260">
        <v>21</v>
      </c>
      <c r="I922" s="261"/>
      <c r="J922" s="257"/>
      <c r="K922" s="257"/>
      <c r="L922" s="262"/>
      <c r="M922" s="263"/>
      <c r="N922" s="264"/>
      <c r="O922" s="264"/>
      <c r="P922" s="264"/>
      <c r="Q922" s="264"/>
      <c r="R922" s="264"/>
      <c r="S922" s="264"/>
      <c r="T922" s="265"/>
      <c r="AT922" s="266" t="s">
        <v>176</v>
      </c>
      <c r="AU922" s="266" t="s">
        <v>92</v>
      </c>
      <c r="AV922" s="16" t="s">
        <v>157</v>
      </c>
      <c r="AW922" s="16" t="s">
        <v>37</v>
      </c>
      <c r="AX922" s="16" t="s">
        <v>83</v>
      </c>
      <c r="AY922" s="266" t="s">
        <v>156</v>
      </c>
    </row>
    <row r="923" spans="2:51" s="13" customFormat="1" ht="11.25">
      <c r="B923" s="224"/>
      <c r="C923" s="225"/>
      <c r="D923" s="218" t="s">
        <v>176</v>
      </c>
      <c r="E923" s="226" t="s">
        <v>1</v>
      </c>
      <c r="F923" s="227" t="s">
        <v>270</v>
      </c>
      <c r="G923" s="225"/>
      <c r="H923" s="226" t="s">
        <v>1</v>
      </c>
      <c r="I923" s="228"/>
      <c r="J923" s="225"/>
      <c r="K923" s="225"/>
      <c r="L923" s="229"/>
      <c r="M923" s="230"/>
      <c r="N923" s="231"/>
      <c r="O923" s="231"/>
      <c r="P923" s="231"/>
      <c r="Q923" s="231"/>
      <c r="R923" s="231"/>
      <c r="S923" s="231"/>
      <c r="T923" s="232"/>
      <c r="AT923" s="233" t="s">
        <v>176</v>
      </c>
      <c r="AU923" s="233" t="s">
        <v>92</v>
      </c>
      <c r="AV923" s="13" t="s">
        <v>21</v>
      </c>
      <c r="AW923" s="13" t="s">
        <v>37</v>
      </c>
      <c r="AX923" s="13" t="s">
        <v>83</v>
      </c>
      <c r="AY923" s="233" t="s">
        <v>156</v>
      </c>
    </row>
    <row r="924" spans="2:51" s="14" customFormat="1" ht="11.25">
      <c r="B924" s="234"/>
      <c r="C924" s="235"/>
      <c r="D924" s="218" t="s">
        <v>176</v>
      </c>
      <c r="E924" s="236" t="s">
        <v>1</v>
      </c>
      <c r="F924" s="237" t="s">
        <v>1141</v>
      </c>
      <c r="G924" s="235"/>
      <c r="H924" s="238">
        <v>17.649999999999999</v>
      </c>
      <c r="I924" s="239"/>
      <c r="J924" s="235"/>
      <c r="K924" s="235"/>
      <c r="L924" s="240"/>
      <c r="M924" s="241"/>
      <c r="N924" s="242"/>
      <c r="O924" s="242"/>
      <c r="P924" s="242"/>
      <c r="Q924" s="242"/>
      <c r="R924" s="242"/>
      <c r="S924" s="242"/>
      <c r="T924" s="243"/>
      <c r="AT924" s="244" t="s">
        <v>176</v>
      </c>
      <c r="AU924" s="244" t="s">
        <v>92</v>
      </c>
      <c r="AV924" s="14" t="s">
        <v>92</v>
      </c>
      <c r="AW924" s="14" t="s">
        <v>37</v>
      </c>
      <c r="AX924" s="14" t="s">
        <v>83</v>
      </c>
      <c r="AY924" s="244" t="s">
        <v>156</v>
      </c>
    </row>
    <row r="925" spans="2:51" s="16" customFormat="1" ht="11.25">
      <c r="B925" s="256"/>
      <c r="C925" s="257"/>
      <c r="D925" s="218" t="s">
        <v>176</v>
      </c>
      <c r="E925" s="258" t="s">
        <v>1</v>
      </c>
      <c r="F925" s="259" t="s">
        <v>210</v>
      </c>
      <c r="G925" s="257"/>
      <c r="H925" s="260">
        <v>17.649999999999999</v>
      </c>
      <c r="I925" s="261"/>
      <c r="J925" s="257"/>
      <c r="K925" s="257"/>
      <c r="L925" s="262"/>
      <c r="M925" s="263"/>
      <c r="N925" s="264"/>
      <c r="O925" s="264"/>
      <c r="P925" s="264"/>
      <c r="Q925" s="264"/>
      <c r="R925" s="264"/>
      <c r="S925" s="264"/>
      <c r="T925" s="265"/>
      <c r="AT925" s="266" t="s">
        <v>176</v>
      </c>
      <c r="AU925" s="266" t="s">
        <v>92</v>
      </c>
      <c r="AV925" s="16" t="s">
        <v>157</v>
      </c>
      <c r="AW925" s="16" t="s">
        <v>37</v>
      </c>
      <c r="AX925" s="16" t="s">
        <v>83</v>
      </c>
      <c r="AY925" s="266" t="s">
        <v>156</v>
      </c>
    </row>
    <row r="926" spans="2:51" s="13" customFormat="1" ht="11.25">
      <c r="B926" s="224"/>
      <c r="C926" s="225"/>
      <c r="D926" s="218" t="s">
        <v>176</v>
      </c>
      <c r="E926" s="226" t="s">
        <v>1</v>
      </c>
      <c r="F926" s="227" t="s">
        <v>272</v>
      </c>
      <c r="G926" s="225"/>
      <c r="H926" s="226" t="s">
        <v>1</v>
      </c>
      <c r="I926" s="228"/>
      <c r="J926" s="225"/>
      <c r="K926" s="225"/>
      <c r="L926" s="229"/>
      <c r="M926" s="230"/>
      <c r="N926" s="231"/>
      <c r="O926" s="231"/>
      <c r="P926" s="231"/>
      <c r="Q926" s="231"/>
      <c r="R926" s="231"/>
      <c r="S926" s="231"/>
      <c r="T926" s="232"/>
      <c r="AT926" s="233" t="s">
        <v>176</v>
      </c>
      <c r="AU926" s="233" t="s">
        <v>92</v>
      </c>
      <c r="AV926" s="13" t="s">
        <v>21</v>
      </c>
      <c r="AW926" s="13" t="s">
        <v>37</v>
      </c>
      <c r="AX926" s="13" t="s">
        <v>83</v>
      </c>
      <c r="AY926" s="233" t="s">
        <v>156</v>
      </c>
    </row>
    <row r="927" spans="2:51" s="14" customFormat="1" ht="11.25">
      <c r="B927" s="234"/>
      <c r="C927" s="235"/>
      <c r="D927" s="218" t="s">
        <v>176</v>
      </c>
      <c r="E927" s="236" t="s">
        <v>1</v>
      </c>
      <c r="F927" s="237" t="s">
        <v>1141</v>
      </c>
      <c r="G927" s="235"/>
      <c r="H927" s="238">
        <v>17.649999999999999</v>
      </c>
      <c r="I927" s="239"/>
      <c r="J927" s="235"/>
      <c r="K927" s="235"/>
      <c r="L927" s="240"/>
      <c r="M927" s="241"/>
      <c r="N927" s="242"/>
      <c r="O927" s="242"/>
      <c r="P927" s="242"/>
      <c r="Q927" s="242"/>
      <c r="R927" s="242"/>
      <c r="S927" s="242"/>
      <c r="T927" s="243"/>
      <c r="AT927" s="244" t="s">
        <v>176</v>
      </c>
      <c r="AU927" s="244" t="s">
        <v>92</v>
      </c>
      <c r="AV927" s="14" t="s">
        <v>92</v>
      </c>
      <c r="AW927" s="14" t="s">
        <v>37</v>
      </c>
      <c r="AX927" s="14" t="s">
        <v>83</v>
      </c>
      <c r="AY927" s="244" t="s">
        <v>156</v>
      </c>
    </row>
    <row r="928" spans="2:51" s="16" customFormat="1" ht="11.25">
      <c r="B928" s="256"/>
      <c r="C928" s="257"/>
      <c r="D928" s="218" t="s">
        <v>176</v>
      </c>
      <c r="E928" s="258" t="s">
        <v>1</v>
      </c>
      <c r="F928" s="259" t="s">
        <v>210</v>
      </c>
      <c r="G928" s="257"/>
      <c r="H928" s="260">
        <v>17.649999999999999</v>
      </c>
      <c r="I928" s="261"/>
      <c r="J928" s="257"/>
      <c r="K928" s="257"/>
      <c r="L928" s="262"/>
      <c r="M928" s="263"/>
      <c r="N928" s="264"/>
      <c r="O928" s="264"/>
      <c r="P928" s="264"/>
      <c r="Q928" s="264"/>
      <c r="R928" s="264"/>
      <c r="S928" s="264"/>
      <c r="T928" s="265"/>
      <c r="AT928" s="266" t="s">
        <v>176</v>
      </c>
      <c r="AU928" s="266" t="s">
        <v>92</v>
      </c>
      <c r="AV928" s="16" t="s">
        <v>157</v>
      </c>
      <c r="AW928" s="16" t="s">
        <v>37</v>
      </c>
      <c r="AX928" s="16" t="s">
        <v>83</v>
      </c>
      <c r="AY928" s="266" t="s">
        <v>156</v>
      </c>
    </row>
    <row r="929" spans="1:65" s="15" customFormat="1" ht="11.25">
      <c r="B929" s="245"/>
      <c r="C929" s="246"/>
      <c r="D929" s="218" t="s">
        <v>176</v>
      </c>
      <c r="E929" s="247" t="s">
        <v>1</v>
      </c>
      <c r="F929" s="248" t="s">
        <v>180</v>
      </c>
      <c r="G929" s="246"/>
      <c r="H929" s="249">
        <v>421.8</v>
      </c>
      <c r="I929" s="250"/>
      <c r="J929" s="246"/>
      <c r="K929" s="246"/>
      <c r="L929" s="251"/>
      <c r="M929" s="252"/>
      <c r="N929" s="253"/>
      <c r="O929" s="253"/>
      <c r="P929" s="253"/>
      <c r="Q929" s="253"/>
      <c r="R929" s="253"/>
      <c r="S929" s="253"/>
      <c r="T929" s="254"/>
      <c r="AT929" s="255" t="s">
        <v>176</v>
      </c>
      <c r="AU929" s="255" t="s">
        <v>92</v>
      </c>
      <c r="AV929" s="15" t="s">
        <v>164</v>
      </c>
      <c r="AW929" s="15" t="s">
        <v>37</v>
      </c>
      <c r="AX929" s="15" t="s">
        <v>21</v>
      </c>
      <c r="AY929" s="255" t="s">
        <v>156</v>
      </c>
    </row>
    <row r="930" spans="1:65" s="2" customFormat="1" ht="16.5" customHeight="1">
      <c r="A930" s="36"/>
      <c r="B930" s="37"/>
      <c r="C930" s="268" t="s">
        <v>1142</v>
      </c>
      <c r="D930" s="268" t="s">
        <v>439</v>
      </c>
      <c r="E930" s="269" t="s">
        <v>1143</v>
      </c>
      <c r="F930" s="270" t="s">
        <v>1144</v>
      </c>
      <c r="G930" s="271" t="s">
        <v>308</v>
      </c>
      <c r="H930" s="272">
        <v>463.98</v>
      </c>
      <c r="I930" s="273"/>
      <c r="J930" s="274">
        <f>ROUND(I930*H930,2)</f>
        <v>0</v>
      </c>
      <c r="K930" s="270" t="s">
        <v>163</v>
      </c>
      <c r="L930" s="275"/>
      <c r="M930" s="276" t="s">
        <v>1</v>
      </c>
      <c r="N930" s="277" t="s">
        <v>48</v>
      </c>
      <c r="O930" s="73"/>
      <c r="P930" s="215">
        <f>O930*H930</f>
        <v>0</v>
      </c>
      <c r="Q930" s="215">
        <v>2.7999999999999998E-4</v>
      </c>
      <c r="R930" s="215">
        <f>Q930*H930</f>
        <v>0.12991439999999999</v>
      </c>
      <c r="S930" s="215">
        <v>0</v>
      </c>
      <c r="T930" s="216">
        <f>S930*H930</f>
        <v>0</v>
      </c>
      <c r="U930" s="36"/>
      <c r="V930" s="36"/>
      <c r="W930" s="36"/>
      <c r="X930" s="36"/>
      <c r="Y930" s="36"/>
      <c r="Z930" s="36"/>
      <c r="AA930" s="36"/>
      <c r="AB930" s="36"/>
      <c r="AC930" s="36"/>
      <c r="AD930" s="36"/>
      <c r="AE930" s="36"/>
      <c r="AR930" s="217" t="s">
        <v>442</v>
      </c>
      <c r="AT930" s="217" t="s">
        <v>439</v>
      </c>
      <c r="AU930" s="217" t="s">
        <v>92</v>
      </c>
      <c r="AY930" s="18" t="s">
        <v>156</v>
      </c>
      <c r="BE930" s="112">
        <f>IF(N930="základní",J930,0)</f>
        <v>0</v>
      </c>
      <c r="BF930" s="112">
        <f>IF(N930="snížená",J930,0)</f>
        <v>0</v>
      </c>
      <c r="BG930" s="112">
        <f>IF(N930="zákl. přenesená",J930,0)</f>
        <v>0</v>
      </c>
      <c r="BH930" s="112">
        <f>IF(N930="sníž. přenesená",J930,0)</f>
        <v>0</v>
      </c>
      <c r="BI930" s="112">
        <f>IF(N930="nulová",J930,0)</f>
        <v>0</v>
      </c>
      <c r="BJ930" s="18" t="s">
        <v>21</v>
      </c>
      <c r="BK930" s="112">
        <f>ROUND(I930*H930,2)</f>
        <v>0</v>
      </c>
      <c r="BL930" s="18" t="s">
        <v>360</v>
      </c>
      <c r="BM930" s="217" t="s">
        <v>1145</v>
      </c>
    </row>
    <row r="931" spans="1:65" s="2" customFormat="1" ht="11.25">
      <c r="A931" s="36"/>
      <c r="B931" s="37"/>
      <c r="C931" s="38"/>
      <c r="D931" s="218" t="s">
        <v>166</v>
      </c>
      <c r="E931" s="38"/>
      <c r="F931" s="219" t="s">
        <v>1146</v>
      </c>
      <c r="G931" s="38"/>
      <c r="H931" s="38"/>
      <c r="I931" s="176"/>
      <c r="J931" s="38"/>
      <c r="K931" s="38"/>
      <c r="L931" s="39"/>
      <c r="M931" s="220"/>
      <c r="N931" s="221"/>
      <c r="O931" s="73"/>
      <c r="P931" s="73"/>
      <c r="Q931" s="73"/>
      <c r="R931" s="73"/>
      <c r="S931" s="73"/>
      <c r="T931" s="74"/>
      <c r="U931" s="36"/>
      <c r="V931" s="36"/>
      <c r="W931" s="36"/>
      <c r="X931" s="36"/>
      <c r="Y931" s="36"/>
      <c r="Z931" s="36"/>
      <c r="AA931" s="36"/>
      <c r="AB931" s="36"/>
      <c r="AC931" s="36"/>
      <c r="AD931" s="36"/>
      <c r="AE931" s="36"/>
      <c r="AT931" s="18" t="s">
        <v>166</v>
      </c>
      <c r="AU931" s="18" t="s">
        <v>92</v>
      </c>
    </row>
    <row r="932" spans="1:65" s="14" customFormat="1" ht="11.25">
      <c r="B932" s="234"/>
      <c r="C932" s="235"/>
      <c r="D932" s="218" t="s">
        <v>176</v>
      </c>
      <c r="E932" s="236" t="s">
        <v>1</v>
      </c>
      <c r="F932" s="237" t="s">
        <v>1147</v>
      </c>
      <c r="G932" s="235"/>
      <c r="H932" s="238">
        <v>463.98</v>
      </c>
      <c r="I932" s="239"/>
      <c r="J932" s="235"/>
      <c r="K932" s="235"/>
      <c r="L932" s="240"/>
      <c r="M932" s="241"/>
      <c r="N932" s="242"/>
      <c r="O932" s="242"/>
      <c r="P932" s="242"/>
      <c r="Q932" s="242"/>
      <c r="R932" s="242"/>
      <c r="S932" s="242"/>
      <c r="T932" s="243"/>
      <c r="AT932" s="244" t="s">
        <v>176</v>
      </c>
      <c r="AU932" s="244" t="s">
        <v>92</v>
      </c>
      <c r="AV932" s="14" t="s">
        <v>92</v>
      </c>
      <c r="AW932" s="14" t="s">
        <v>37</v>
      </c>
      <c r="AX932" s="14" t="s">
        <v>21</v>
      </c>
      <c r="AY932" s="244" t="s">
        <v>156</v>
      </c>
    </row>
    <row r="933" spans="1:65" s="2" customFormat="1" ht="24.2" customHeight="1">
      <c r="A933" s="36"/>
      <c r="B933" s="37"/>
      <c r="C933" s="268" t="s">
        <v>1148</v>
      </c>
      <c r="D933" s="268" t="s">
        <v>439</v>
      </c>
      <c r="E933" s="269" t="s">
        <v>1149</v>
      </c>
      <c r="F933" s="270" t="s">
        <v>1150</v>
      </c>
      <c r="G933" s="271" t="s">
        <v>162</v>
      </c>
      <c r="H933" s="272">
        <v>429</v>
      </c>
      <c r="I933" s="273"/>
      <c r="J933" s="274">
        <f>ROUND(I933*H933,2)</f>
        <v>0</v>
      </c>
      <c r="K933" s="270" t="s">
        <v>163</v>
      </c>
      <c r="L933" s="275"/>
      <c r="M933" s="276" t="s">
        <v>1</v>
      </c>
      <c r="N933" s="277" t="s">
        <v>48</v>
      </c>
      <c r="O933" s="73"/>
      <c r="P933" s="215">
        <f>O933*H933</f>
        <v>0</v>
      </c>
      <c r="Q933" s="215">
        <v>1E-4</v>
      </c>
      <c r="R933" s="215">
        <f>Q933*H933</f>
        <v>4.2900000000000001E-2</v>
      </c>
      <c r="S933" s="215">
        <v>0</v>
      </c>
      <c r="T933" s="216">
        <f>S933*H933</f>
        <v>0</v>
      </c>
      <c r="U933" s="36"/>
      <c r="V933" s="36"/>
      <c r="W933" s="36"/>
      <c r="X933" s="36"/>
      <c r="Y933" s="36"/>
      <c r="Z933" s="36"/>
      <c r="AA933" s="36"/>
      <c r="AB933" s="36"/>
      <c r="AC933" s="36"/>
      <c r="AD933" s="36"/>
      <c r="AE933" s="36"/>
      <c r="AR933" s="217" t="s">
        <v>442</v>
      </c>
      <c r="AT933" s="217" t="s">
        <v>439</v>
      </c>
      <c r="AU933" s="217" t="s">
        <v>92</v>
      </c>
      <c r="AY933" s="18" t="s">
        <v>156</v>
      </c>
      <c r="BE933" s="112">
        <f>IF(N933="základní",J933,0)</f>
        <v>0</v>
      </c>
      <c r="BF933" s="112">
        <f>IF(N933="snížená",J933,0)</f>
        <v>0</v>
      </c>
      <c r="BG933" s="112">
        <f>IF(N933="zákl. přenesená",J933,0)</f>
        <v>0</v>
      </c>
      <c r="BH933" s="112">
        <f>IF(N933="sníž. přenesená",J933,0)</f>
        <v>0</v>
      </c>
      <c r="BI933" s="112">
        <f>IF(N933="nulová",J933,0)</f>
        <v>0</v>
      </c>
      <c r="BJ933" s="18" t="s">
        <v>21</v>
      </c>
      <c r="BK933" s="112">
        <f>ROUND(I933*H933,2)</f>
        <v>0</v>
      </c>
      <c r="BL933" s="18" t="s">
        <v>360</v>
      </c>
      <c r="BM933" s="217" t="s">
        <v>1151</v>
      </c>
    </row>
    <row r="934" spans="1:65" s="2" customFormat="1" ht="11.25">
      <c r="A934" s="36"/>
      <c r="B934" s="37"/>
      <c r="C934" s="38"/>
      <c r="D934" s="218" t="s">
        <v>166</v>
      </c>
      <c r="E934" s="38"/>
      <c r="F934" s="219" t="s">
        <v>1152</v>
      </c>
      <c r="G934" s="38"/>
      <c r="H934" s="38"/>
      <c r="I934" s="176"/>
      <c r="J934" s="38"/>
      <c r="K934" s="38"/>
      <c r="L934" s="39"/>
      <c r="M934" s="220"/>
      <c r="N934" s="221"/>
      <c r="O934" s="73"/>
      <c r="P934" s="73"/>
      <c r="Q934" s="73"/>
      <c r="R934" s="73"/>
      <c r="S934" s="73"/>
      <c r="T934" s="74"/>
      <c r="U934" s="36"/>
      <c r="V934" s="36"/>
      <c r="W934" s="36"/>
      <c r="X934" s="36"/>
      <c r="Y934" s="36"/>
      <c r="Z934" s="36"/>
      <c r="AA934" s="36"/>
      <c r="AB934" s="36"/>
      <c r="AC934" s="36"/>
      <c r="AD934" s="36"/>
      <c r="AE934" s="36"/>
      <c r="AT934" s="18" t="s">
        <v>166</v>
      </c>
      <c r="AU934" s="18" t="s">
        <v>92</v>
      </c>
    </row>
    <row r="935" spans="1:65" s="13" customFormat="1" ht="11.25">
      <c r="B935" s="224"/>
      <c r="C935" s="225"/>
      <c r="D935" s="218" t="s">
        <v>176</v>
      </c>
      <c r="E935" s="226" t="s">
        <v>1</v>
      </c>
      <c r="F935" s="227" t="s">
        <v>211</v>
      </c>
      <c r="G935" s="225"/>
      <c r="H935" s="226" t="s">
        <v>1</v>
      </c>
      <c r="I935" s="228"/>
      <c r="J935" s="225"/>
      <c r="K935" s="225"/>
      <c r="L935" s="229"/>
      <c r="M935" s="230"/>
      <c r="N935" s="231"/>
      <c r="O935" s="231"/>
      <c r="P935" s="231"/>
      <c r="Q935" s="231"/>
      <c r="R935" s="231"/>
      <c r="S935" s="231"/>
      <c r="T935" s="232"/>
      <c r="AT935" s="233" t="s">
        <v>176</v>
      </c>
      <c r="AU935" s="233" t="s">
        <v>92</v>
      </c>
      <c r="AV935" s="13" t="s">
        <v>21</v>
      </c>
      <c r="AW935" s="13" t="s">
        <v>37</v>
      </c>
      <c r="AX935" s="13" t="s">
        <v>83</v>
      </c>
      <c r="AY935" s="233" t="s">
        <v>156</v>
      </c>
    </row>
    <row r="936" spans="1:65" s="14" customFormat="1" ht="11.25">
      <c r="B936" s="234"/>
      <c r="C936" s="235"/>
      <c r="D936" s="218" t="s">
        <v>176</v>
      </c>
      <c r="E936" s="236" t="s">
        <v>1</v>
      </c>
      <c r="F936" s="237" t="s">
        <v>367</v>
      </c>
      <c r="G936" s="235"/>
      <c r="H936" s="238">
        <v>17</v>
      </c>
      <c r="I936" s="239"/>
      <c r="J936" s="235"/>
      <c r="K936" s="235"/>
      <c r="L936" s="240"/>
      <c r="M936" s="241"/>
      <c r="N936" s="242"/>
      <c r="O936" s="242"/>
      <c r="P936" s="242"/>
      <c r="Q936" s="242"/>
      <c r="R936" s="242"/>
      <c r="S936" s="242"/>
      <c r="T936" s="243"/>
      <c r="AT936" s="244" t="s">
        <v>176</v>
      </c>
      <c r="AU936" s="244" t="s">
        <v>92</v>
      </c>
      <c r="AV936" s="14" t="s">
        <v>92</v>
      </c>
      <c r="AW936" s="14" t="s">
        <v>37</v>
      </c>
      <c r="AX936" s="14" t="s">
        <v>83</v>
      </c>
      <c r="AY936" s="244" t="s">
        <v>156</v>
      </c>
    </row>
    <row r="937" spans="1:65" s="16" customFormat="1" ht="11.25">
      <c r="B937" s="256"/>
      <c r="C937" s="257"/>
      <c r="D937" s="218" t="s">
        <v>176</v>
      </c>
      <c r="E937" s="258" t="s">
        <v>1</v>
      </c>
      <c r="F937" s="259" t="s">
        <v>210</v>
      </c>
      <c r="G937" s="257"/>
      <c r="H937" s="260">
        <v>17</v>
      </c>
      <c r="I937" s="261"/>
      <c r="J937" s="257"/>
      <c r="K937" s="257"/>
      <c r="L937" s="262"/>
      <c r="M937" s="263"/>
      <c r="N937" s="264"/>
      <c r="O937" s="264"/>
      <c r="P937" s="264"/>
      <c r="Q937" s="264"/>
      <c r="R937" s="264"/>
      <c r="S937" s="264"/>
      <c r="T937" s="265"/>
      <c r="AT937" s="266" t="s">
        <v>176</v>
      </c>
      <c r="AU937" s="266" t="s">
        <v>92</v>
      </c>
      <c r="AV937" s="16" t="s">
        <v>157</v>
      </c>
      <c r="AW937" s="16" t="s">
        <v>37</v>
      </c>
      <c r="AX937" s="16" t="s">
        <v>83</v>
      </c>
      <c r="AY937" s="266" t="s">
        <v>156</v>
      </c>
    </row>
    <row r="938" spans="1:65" s="13" customFormat="1" ht="11.25">
      <c r="B938" s="224"/>
      <c r="C938" s="225"/>
      <c r="D938" s="218" t="s">
        <v>176</v>
      </c>
      <c r="E938" s="226" t="s">
        <v>1</v>
      </c>
      <c r="F938" s="227" t="s">
        <v>213</v>
      </c>
      <c r="G938" s="225"/>
      <c r="H938" s="226" t="s">
        <v>1</v>
      </c>
      <c r="I938" s="228"/>
      <c r="J938" s="225"/>
      <c r="K938" s="225"/>
      <c r="L938" s="229"/>
      <c r="M938" s="230"/>
      <c r="N938" s="231"/>
      <c r="O938" s="231"/>
      <c r="P938" s="231"/>
      <c r="Q938" s="231"/>
      <c r="R938" s="231"/>
      <c r="S938" s="231"/>
      <c r="T938" s="232"/>
      <c r="AT938" s="233" t="s">
        <v>176</v>
      </c>
      <c r="AU938" s="233" t="s">
        <v>92</v>
      </c>
      <c r="AV938" s="13" t="s">
        <v>21</v>
      </c>
      <c r="AW938" s="13" t="s">
        <v>37</v>
      </c>
      <c r="AX938" s="13" t="s">
        <v>83</v>
      </c>
      <c r="AY938" s="233" t="s">
        <v>156</v>
      </c>
    </row>
    <row r="939" spans="1:65" s="14" customFormat="1" ht="11.25">
      <c r="B939" s="234"/>
      <c r="C939" s="235"/>
      <c r="D939" s="218" t="s">
        <v>176</v>
      </c>
      <c r="E939" s="236" t="s">
        <v>1</v>
      </c>
      <c r="F939" s="237" t="s">
        <v>412</v>
      </c>
      <c r="G939" s="235"/>
      <c r="H939" s="238">
        <v>23</v>
      </c>
      <c r="I939" s="239"/>
      <c r="J939" s="235"/>
      <c r="K939" s="235"/>
      <c r="L939" s="240"/>
      <c r="M939" s="241"/>
      <c r="N939" s="242"/>
      <c r="O939" s="242"/>
      <c r="P939" s="242"/>
      <c r="Q939" s="242"/>
      <c r="R939" s="242"/>
      <c r="S939" s="242"/>
      <c r="T939" s="243"/>
      <c r="AT939" s="244" t="s">
        <v>176</v>
      </c>
      <c r="AU939" s="244" t="s">
        <v>92</v>
      </c>
      <c r="AV939" s="14" t="s">
        <v>92</v>
      </c>
      <c r="AW939" s="14" t="s">
        <v>37</v>
      </c>
      <c r="AX939" s="14" t="s">
        <v>83</v>
      </c>
      <c r="AY939" s="244" t="s">
        <v>156</v>
      </c>
    </row>
    <row r="940" spans="1:65" s="16" customFormat="1" ht="11.25">
      <c r="B940" s="256"/>
      <c r="C940" s="257"/>
      <c r="D940" s="218" t="s">
        <v>176</v>
      </c>
      <c r="E940" s="258" t="s">
        <v>1</v>
      </c>
      <c r="F940" s="259" t="s">
        <v>210</v>
      </c>
      <c r="G940" s="257"/>
      <c r="H940" s="260">
        <v>23</v>
      </c>
      <c r="I940" s="261"/>
      <c r="J940" s="257"/>
      <c r="K940" s="257"/>
      <c r="L940" s="262"/>
      <c r="M940" s="263"/>
      <c r="N940" s="264"/>
      <c r="O940" s="264"/>
      <c r="P940" s="264"/>
      <c r="Q940" s="264"/>
      <c r="R940" s="264"/>
      <c r="S940" s="264"/>
      <c r="T940" s="265"/>
      <c r="AT940" s="266" t="s">
        <v>176</v>
      </c>
      <c r="AU940" s="266" t="s">
        <v>92</v>
      </c>
      <c r="AV940" s="16" t="s">
        <v>157</v>
      </c>
      <c r="AW940" s="16" t="s">
        <v>37</v>
      </c>
      <c r="AX940" s="16" t="s">
        <v>83</v>
      </c>
      <c r="AY940" s="266" t="s">
        <v>156</v>
      </c>
    </row>
    <row r="941" spans="1:65" s="13" customFormat="1" ht="11.25">
      <c r="B941" s="224"/>
      <c r="C941" s="225"/>
      <c r="D941" s="218" t="s">
        <v>176</v>
      </c>
      <c r="E941" s="226" t="s">
        <v>1</v>
      </c>
      <c r="F941" s="227" t="s">
        <v>215</v>
      </c>
      <c r="G941" s="225"/>
      <c r="H941" s="226" t="s">
        <v>1</v>
      </c>
      <c r="I941" s="228"/>
      <c r="J941" s="225"/>
      <c r="K941" s="225"/>
      <c r="L941" s="229"/>
      <c r="M941" s="230"/>
      <c r="N941" s="231"/>
      <c r="O941" s="231"/>
      <c r="P941" s="231"/>
      <c r="Q941" s="231"/>
      <c r="R941" s="231"/>
      <c r="S941" s="231"/>
      <c r="T941" s="232"/>
      <c r="AT941" s="233" t="s">
        <v>176</v>
      </c>
      <c r="AU941" s="233" t="s">
        <v>92</v>
      </c>
      <c r="AV941" s="13" t="s">
        <v>21</v>
      </c>
      <c r="AW941" s="13" t="s">
        <v>37</v>
      </c>
      <c r="AX941" s="13" t="s">
        <v>83</v>
      </c>
      <c r="AY941" s="233" t="s">
        <v>156</v>
      </c>
    </row>
    <row r="942" spans="1:65" s="14" customFormat="1" ht="11.25">
      <c r="B942" s="234"/>
      <c r="C942" s="235"/>
      <c r="D942" s="218" t="s">
        <v>176</v>
      </c>
      <c r="E942" s="236" t="s">
        <v>1</v>
      </c>
      <c r="F942" s="237" t="s">
        <v>346</v>
      </c>
      <c r="G942" s="235"/>
      <c r="H942" s="238">
        <v>14</v>
      </c>
      <c r="I942" s="239"/>
      <c r="J942" s="235"/>
      <c r="K942" s="235"/>
      <c r="L942" s="240"/>
      <c r="M942" s="241"/>
      <c r="N942" s="242"/>
      <c r="O942" s="242"/>
      <c r="P942" s="242"/>
      <c r="Q942" s="242"/>
      <c r="R942" s="242"/>
      <c r="S942" s="242"/>
      <c r="T942" s="243"/>
      <c r="AT942" s="244" t="s">
        <v>176</v>
      </c>
      <c r="AU942" s="244" t="s">
        <v>92</v>
      </c>
      <c r="AV942" s="14" t="s">
        <v>92</v>
      </c>
      <c r="AW942" s="14" t="s">
        <v>37</v>
      </c>
      <c r="AX942" s="14" t="s">
        <v>83</v>
      </c>
      <c r="AY942" s="244" t="s">
        <v>156</v>
      </c>
    </row>
    <row r="943" spans="1:65" s="16" customFormat="1" ht="11.25">
      <c r="B943" s="256"/>
      <c r="C943" s="257"/>
      <c r="D943" s="218" t="s">
        <v>176</v>
      </c>
      <c r="E943" s="258" t="s">
        <v>1</v>
      </c>
      <c r="F943" s="259" t="s">
        <v>210</v>
      </c>
      <c r="G943" s="257"/>
      <c r="H943" s="260">
        <v>14</v>
      </c>
      <c r="I943" s="261"/>
      <c r="J943" s="257"/>
      <c r="K943" s="257"/>
      <c r="L943" s="262"/>
      <c r="M943" s="263"/>
      <c r="N943" s="264"/>
      <c r="O943" s="264"/>
      <c r="P943" s="264"/>
      <c r="Q943" s="264"/>
      <c r="R943" s="264"/>
      <c r="S943" s="264"/>
      <c r="T943" s="265"/>
      <c r="AT943" s="266" t="s">
        <v>176</v>
      </c>
      <c r="AU943" s="266" t="s">
        <v>92</v>
      </c>
      <c r="AV943" s="16" t="s">
        <v>157</v>
      </c>
      <c r="AW943" s="16" t="s">
        <v>37</v>
      </c>
      <c r="AX943" s="16" t="s">
        <v>83</v>
      </c>
      <c r="AY943" s="266" t="s">
        <v>156</v>
      </c>
    </row>
    <row r="944" spans="1:65" s="13" customFormat="1" ht="11.25">
      <c r="B944" s="224"/>
      <c r="C944" s="225"/>
      <c r="D944" s="218" t="s">
        <v>176</v>
      </c>
      <c r="E944" s="226" t="s">
        <v>1</v>
      </c>
      <c r="F944" s="227" t="s">
        <v>217</v>
      </c>
      <c r="G944" s="225"/>
      <c r="H944" s="226" t="s">
        <v>1</v>
      </c>
      <c r="I944" s="228"/>
      <c r="J944" s="225"/>
      <c r="K944" s="225"/>
      <c r="L944" s="229"/>
      <c r="M944" s="230"/>
      <c r="N944" s="231"/>
      <c r="O944" s="231"/>
      <c r="P944" s="231"/>
      <c r="Q944" s="231"/>
      <c r="R944" s="231"/>
      <c r="S944" s="231"/>
      <c r="T944" s="232"/>
      <c r="AT944" s="233" t="s">
        <v>176</v>
      </c>
      <c r="AU944" s="233" t="s">
        <v>92</v>
      </c>
      <c r="AV944" s="13" t="s">
        <v>21</v>
      </c>
      <c r="AW944" s="13" t="s">
        <v>37</v>
      </c>
      <c r="AX944" s="13" t="s">
        <v>83</v>
      </c>
      <c r="AY944" s="233" t="s">
        <v>156</v>
      </c>
    </row>
    <row r="945" spans="2:51" s="14" customFormat="1" ht="11.25">
      <c r="B945" s="234"/>
      <c r="C945" s="235"/>
      <c r="D945" s="218" t="s">
        <v>176</v>
      </c>
      <c r="E945" s="236" t="s">
        <v>1</v>
      </c>
      <c r="F945" s="237" t="s">
        <v>8</v>
      </c>
      <c r="G945" s="235"/>
      <c r="H945" s="238">
        <v>12</v>
      </c>
      <c r="I945" s="239"/>
      <c r="J945" s="235"/>
      <c r="K945" s="235"/>
      <c r="L945" s="240"/>
      <c r="M945" s="241"/>
      <c r="N945" s="242"/>
      <c r="O945" s="242"/>
      <c r="P945" s="242"/>
      <c r="Q945" s="242"/>
      <c r="R945" s="242"/>
      <c r="S945" s="242"/>
      <c r="T945" s="243"/>
      <c r="AT945" s="244" t="s">
        <v>176</v>
      </c>
      <c r="AU945" s="244" t="s">
        <v>92</v>
      </c>
      <c r="AV945" s="14" t="s">
        <v>92</v>
      </c>
      <c r="AW945" s="14" t="s">
        <v>37</v>
      </c>
      <c r="AX945" s="14" t="s">
        <v>83</v>
      </c>
      <c r="AY945" s="244" t="s">
        <v>156</v>
      </c>
    </row>
    <row r="946" spans="2:51" s="16" customFormat="1" ht="11.25">
      <c r="B946" s="256"/>
      <c r="C946" s="257"/>
      <c r="D946" s="218" t="s">
        <v>176</v>
      </c>
      <c r="E946" s="258" t="s">
        <v>1</v>
      </c>
      <c r="F946" s="259" t="s">
        <v>210</v>
      </c>
      <c r="G946" s="257"/>
      <c r="H946" s="260">
        <v>12</v>
      </c>
      <c r="I946" s="261"/>
      <c r="J946" s="257"/>
      <c r="K946" s="257"/>
      <c r="L946" s="262"/>
      <c r="M946" s="263"/>
      <c r="N946" s="264"/>
      <c r="O946" s="264"/>
      <c r="P946" s="264"/>
      <c r="Q946" s="264"/>
      <c r="R946" s="264"/>
      <c r="S946" s="264"/>
      <c r="T946" s="265"/>
      <c r="AT946" s="266" t="s">
        <v>176</v>
      </c>
      <c r="AU946" s="266" t="s">
        <v>92</v>
      </c>
      <c r="AV946" s="16" t="s">
        <v>157</v>
      </c>
      <c r="AW946" s="16" t="s">
        <v>37</v>
      </c>
      <c r="AX946" s="16" t="s">
        <v>83</v>
      </c>
      <c r="AY946" s="266" t="s">
        <v>156</v>
      </c>
    </row>
    <row r="947" spans="2:51" s="13" customFormat="1" ht="11.25">
      <c r="B947" s="224"/>
      <c r="C947" s="225"/>
      <c r="D947" s="218" t="s">
        <v>176</v>
      </c>
      <c r="E947" s="226" t="s">
        <v>1</v>
      </c>
      <c r="F947" s="227" t="s">
        <v>219</v>
      </c>
      <c r="G947" s="225"/>
      <c r="H947" s="226" t="s">
        <v>1</v>
      </c>
      <c r="I947" s="228"/>
      <c r="J947" s="225"/>
      <c r="K947" s="225"/>
      <c r="L947" s="229"/>
      <c r="M947" s="230"/>
      <c r="N947" s="231"/>
      <c r="O947" s="231"/>
      <c r="P947" s="231"/>
      <c r="Q947" s="231"/>
      <c r="R947" s="231"/>
      <c r="S947" s="231"/>
      <c r="T947" s="232"/>
      <c r="AT947" s="233" t="s">
        <v>176</v>
      </c>
      <c r="AU947" s="233" t="s">
        <v>92</v>
      </c>
      <c r="AV947" s="13" t="s">
        <v>21</v>
      </c>
      <c r="AW947" s="13" t="s">
        <v>37</v>
      </c>
      <c r="AX947" s="13" t="s">
        <v>83</v>
      </c>
      <c r="AY947" s="233" t="s">
        <v>156</v>
      </c>
    </row>
    <row r="948" spans="2:51" s="14" customFormat="1" ht="11.25">
      <c r="B948" s="234"/>
      <c r="C948" s="235"/>
      <c r="D948" s="218" t="s">
        <v>176</v>
      </c>
      <c r="E948" s="236" t="s">
        <v>1</v>
      </c>
      <c r="F948" s="237" t="s">
        <v>7</v>
      </c>
      <c r="G948" s="235"/>
      <c r="H948" s="238">
        <v>21</v>
      </c>
      <c r="I948" s="239"/>
      <c r="J948" s="235"/>
      <c r="K948" s="235"/>
      <c r="L948" s="240"/>
      <c r="M948" s="241"/>
      <c r="N948" s="242"/>
      <c r="O948" s="242"/>
      <c r="P948" s="242"/>
      <c r="Q948" s="242"/>
      <c r="R948" s="242"/>
      <c r="S948" s="242"/>
      <c r="T948" s="243"/>
      <c r="AT948" s="244" t="s">
        <v>176</v>
      </c>
      <c r="AU948" s="244" t="s">
        <v>92</v>
      </c>
      <c r="AV948" s="14" t="s">
        <v>92</v>
      </c>
      <c r="AW948" s="14" t="s">
        <v>37</v>
      </c>
      <c r="AX948" s="14" t="s">
        <v>83</v>
      </c>
      <c r="AY948" s="244" t="s">
        <v>156</v>
      </c>
    </row>
    <row r="949" spans="2:51" s="16" customFormat="1" ht="11.25">
      <c r="B949" s="256"/>
      <c r="C949" s="257"/>
      <c r="D949" s="218" t="s">
        <v>176</v>
      </c>
      <c r="E949" s="258" t="s">
        <v>1</v>
      </c>
      <c r="F949" s="259" t="s">
        <v>210</v>
      </c>
      <c r="G949" s="257"/>
      <c r="H949" s="260">
        <v>21</v>
      </c>
      <c r="I949" s="261"/>
      <c r="J949" s="257"/>
      <c r="K949" s="257"/>
      <c r="L949" s="262"/>
      <c r="M949" s="263"/>
      <c r="N949" s="264"/>
      <c r="O949" s="264"/>
      <c r="P949" s="264"/>
      <c r="Q949" s="264"/>
      <c r="R949" s="264"/>
      <c r="S949" s="264"/>
      <c r="T949" s="265"/>
      <c r="AT949" s="266" t="s">
        <v>176</v>
      </c>
      <c r="AU949" s="266" t="s">
        <v>92</v>
      </c>
      <c r="AV949" s="16" t="s">
        <v>157</v>
      </c>
      <c r="AW949" s="16" t="s">
        <v>37</v>
      </c>
      <c r="AX949" s="16" t="s">
        <v>83</v>
      </c>
      <c r="AY949" s="266" t="s">
        <v>156</v>
      </c>
    </row>
    <row r="950" spans="2:51" s="13" customFormat="1" ht="11.25">
      <c r="B950" s="224"/>
      <c r="C950" s="225"/>
      <c r="D950" s="218" t="s">
        <v>176</v>
      </c>
      <c r="E950" s="226" t="s">
        <v>1</v>
      </c>
      <c r="F950" s="227" t="s">
        <v>221</v>
      </c>
      <c r="G950" s="225"/>
      <c r="H950" s="226" t="s">
        <v>1</v>
      </c>
      <c r="I950" s="228"/>
      <c r="J950" s="225"/>
      <c r="K950" s="225"/>
      <c r="L950" s="229"/>
      <c r="M950" s="230"/>
      <c r="N950" s="231"/>
      <c r="O950" s="231"/>
      <c r="P950" s="231"/>
      <c r="Q950" s="231"/>
      <c r="R950" s="231"/>
      <c r="S950" s="231"/>
      <c r="T950" s="232"/>
      <c r="AT950" s="233" t="s">
        <v>176</v>
      </c>
      <c r="AU950" s="233" t="s">
        <v>92</v>
      </c>
      <c r="AV950" s="13" t="s">
        <v>21</v>
      </c>
      <c r="AW950" s="13" t="s">
        <v>37</v>
      </c>
      <c r="AX950" s="13" t="s">
        <v>83</v>
      </c>
      <c r="AY950" s="233" t="s">
        <v>156</v>
      </c>
    </row>
    <row r="951" spans="2:51" s="14" customFormat="1" ht="11.25">
      <c r="B951" s="234"/>
      <c r="C951" s="235"/>
      <c r="D951" s="218" t="s">
        <v>176</v>
      </c>
      <c r="E951" s="236" t="s">
        <v>1</v>
      </c>
      <c r="F951" s="237" t="s">
        <v>26</v>
      </c>
      <c r="G951" s="235"/>
      <c r="H951" s="238">
        <v>10</v>
      </c>
      <c r="I951" s="239"/>
      <c r="J951" s="235"/>
      <c r="K951" s="235"/>
      <c r="L951" s="240"/>
      <c r="M951" s="241"/>
      <c r="N951" s="242"/>
      <c r="O951" s="242"/>
      <c r="P951" s="242"/>
      <c r="Q951" s="242"/>
      <c r="R951" s="242"/>
      <c r="S951" s="242"/>
      <c r="T951" s="243"/>
      <c r="AT951" s="244" t="s">
        <v>176</v>
      </c>
      <c r="AU951" s="244" t="s">
        <v>92</v>
      </c>
      <c r="AV951" s="14" t="s">
        <v>92</v>
      </c>
      <c r="AW951" s="14" t="s">
        <v>37</v>
      </c>
      <c r="AX951" s="14" t="s">
        <v>83</v>
      </c>
      <c r="AY951" s="244" t="s">
        <v>156</v>
      </c>
    </row>
    <row r="952" spans="2:51" s="16" customFormat="1" ht="11.25">
      <c r="B952" s="256"/>
      <c r="C952" s="257"/>
      <c r="D952" s="218" t="s">
        <v>176</v>
      </c>
      <c r="E952" s="258" t="s">
        <v>1</v>
      </c>
      <c r="F952" s="259" t="s">
        <v>210</v>
      </c>
      <c r="G952" s="257"/>
      <c r="H952" s="260">
        <v>10</v>
      </c>
      <c r="I952" s="261"/>
      <c r="J952" s="257"/>
      <c r="K952" s="257"/>
      <c r="L952" s="262"/>
      <c r="M952" s="263"/>
      <c r="N952" s="264"/>
      <c r="O952" s="264"/>
      <c r="P952" s="264"/>
      <c r="Q952" s="264"/>
      <c r="R952" s="264"/>
      <c r="S952" s="264"/>
      <c r="T952" s="265"/>
      <c r="AT952" s="266" t="s">
        <v>176</v>
      </c>
      <c r="AU952" s="266" t="s">
        <v>92</v>
      </c>
      <c r="AV952" s="16" t="s">
        <v>157</v>
      </c>
      <c r="AW952" s="16" t="s">
        <v>37</v>
      </c>
      <c r="AX952" s="16" t="s">
        <v>83</v>
      </c>
      <c r="AY952" s="266" t="s">
        <v>156</v>
      </c>
    </row>
    <row r="953" spans="2:51" s="13" customFormat="1" ht="11.25">
      <c r="B953" s="224"/>
      <c r="C953" s="225"/>
      <c r="D953" s="218" t="s">
        <v>176</v>
      </c>
      <c r="E953" s="226" t="s">
        <v>1</v>
      </c>
      <c r="F953" s="227" t="s">
        <v>223</v>
      </c>
      <c r="G953" s="225"/>
      <c r="H953" s="226" t="s">
        <v>1</v>
      </c>
      <c r="I953" s="228"/>
      <c r="J953" s="225"/>
      <c r="K953" s="225"/>
      <c r="L953" s="229"/>
      <c r="M953" s="230"/>
      <c r="N953" s="231"/>
      <c r="O953" s="231"/>
      <c r="P953" s="231"/>
      <c r="Q953" s="231"/>
      <c r="R953" s="231"/>
      <c r="S953" s="231"/>
      <c r="T953" s="232"/>
      <c r="AT953" s="233" t="s">
        <v>176</v>
      </c>
      <c r="AU953" s="233" t="s">
        <v>92</v>
      </c>
      <c r="AV953" s="13" t="s">
        <v>21</v>
      </c>
      <c r="AW953" s="13" t="s">
        <v>37</v>
      </c>
      <c r="AX953" s="13" t="s">
        <v>83</v>
      </c>
      <c r="AY953" s="233" t="s">
        <v>156</v>
      </c>
    </row>
    <row r="954" spans="2:51" s="14" customFormat="1" ht="11.25">
      <c r="B954" s="234"/>
      <c r="C954" s="235"/>
      <c r="D954" s="218" t="s">
        <v>176</v>
      </c>
      <c r="E954" s="236" t="s">
        <v>1</v>
      </c>
      <c r="F954" s="237" t="s">
        <v>321</v>
      </c>
      <c r="G954" s="235"/>
      <c r="H954" s="238">
        <v>11</v>
      </c>
      <c r="I954" s="239"/>
      <c r="J954" s="235"/>
      <c r="K954" s="235"/>
      <c r="L954" s="240"/>
      <c r="M954" s="241"/>
      <c r="N954" s="242"/>
      <c r="O954" s="242"/>
      <c r="P954" s="242"/>
      <c r="Q954" s="242"/>
      <c r="R954" s="242"/>
      <c r="S954" s="242"/>
      <c r="T954" s="243"/>
      <c r="AT954" s="244" t="s">
        <v>176</v>
      </c>
      <c r="AU954" s="244" t="s">
        <v>92</v>
      </c>
      <c r="AV954" s="14" t="s">
        <v>92</v>
      </c>
      <c r="AW954" s="14" t="s">
        <v>37</v>
      </c>
      <c r="AX954" s="14" t="s">
        <v>83</v>
      </c>
      <c r="AY954" s="244" t="s">
        <v>156</v>
      </c>
    </row>
    <row r="955" spans="2:51" s="16" customFormat="1" ht="11.25">
      <c r="B955" s="256"/>
      <c r="C955" s="257"/>
      <c r="D955" s="218" t="s">
        <v>176</v>
      </c>
      <c r="E955" s="258" t="s">
        <v>1</v>
      </c>
      <c r="F955" s="259" t="s">
        <v>210</v>
      </c>
      <c r="G955" s="257"/>
      <c r="H955" s="260">
        <v>11</v>
      </c>
      <c r="I955" s="261"/>
      <c r="J955" s="257"/>
      <c r="K955" s="257"/>
      <c r="L955" s="262"/>
      <c r="M955" s="263"/>
      <c r="N955" s="264"/>
      <c r="O955" s="264"/>
      <c r="P955" s="264"/>
      <c r="Q955" s="264"/>
      <c r="R955" s="264"/>
      <c r="S955" s="264"/>
      <c r="T955" s="265"/>
      <c r="AT955" s="266" t="s">
        <v>176</v>
      </c>
      <c r="AU955" s="266" t="s">
        <v>92</v>
      </c>
      <c r="AV955" s="16" t="s">
        <v>157</v>
      </c>
      <c r="AW955" s="16" t="s">
        <v>37</v>
      </c>
      <c r="AX955" s="16" t="s">
        <v>83</v>
      </c>
      <c r="AY955" s="266" t="s">
        <v>156</v>
      </c>
    </row>
    <row r="956" spans="2:51" s="13" customFormat="1" ht="11.25">
      <c r="B956" s="224"/>
      <c r="C956" s="225"/>
      <c r="D956" s="218" t="s">
        <v>176</v>
      </c>
      <c r="E956" s="226" t="s">
        <v>1</v>
      </c>
      <c r="F956" s="227" t="s">
        <v>224</v>
      </c>
      <c r="G956" s="225"/>
      <c r="H956" s="226" t="s">
        <v>1</v>
      </c>
      <c r="I956" s="228"/>
      <c r="J956" s="225"/>
      <c r="K956" s="225"/>
      <c r="L956" s="229"/>
      <c r="M956" s="230"/>
      <c r="N956" s="231"/>
      <c r="O956" s="231"/>
      <c r="P956" s="231"/>
      <c r="Q956" s="231"/>
      <c r="R956" s="231"/>
      <c r="S956" s="231"/>
      <c r="T956" s="232"/>
      <c r="AT956" s="233" t="s">
        <v>176</v>
      </c>
      <c r="AU956" s="233" t="s">
        <v>92</v>
      </c>
      <c r="AV956" s="13" t="s">
        <v>21</v>
      </c>
      <c r="AW956" s="13" t="s">
        <v>37</v>
      </c>
      <c r="AX956" s="13" t="s">
        <v>83</v>
      </c>
      <c r="AY956" s="233" t="s">
        <v>156</v>
      </c>
    </row>
    <row r="957" spans="2:51" s="14" customFormat="1" ht="11.25">
      <c r="B957" s="234"/>
      <c r="C957" s="235"/>
      <c r="D957" s="218" t="s">
        <v>176</v>
      </c>
      <c r="E957" s="236" t="s">
        <v>1</v>
      </c>
      <c r="F957" s="237" t="s">
        <v>321</v>
      </c>
      <c r="G957" s="235"/>
      <c r="H957" s="238">
        <v>11</v>
      </c>
      <c r="I957" s="239"/>
      <c r="J957" s="235"/>
      <c r="K957" s="235"/>
      <c r="L957" s="240"/>
      <c r="M957" s="241"/>
      <c r="N957" s="242"/>
      <c r="O957" s="242"/>
      <c r="P957" s="242"/>
      <c r="Q957" s="242"/>
      <c r="R957" s="242"/>
      <c r="S957" s="242"/>
      <c r="T957" s="243"/>
      <c r="AT957" s="244" t="s">
        <v>176</v>
      </c>
      <c r="AU957" s="244" t="s">
        <v>92</v>
      </c>
      <c r="AV957" s="14" t="s">
        <v>92</v>
      </c>
      <c r="AW957" s="14" t="s">
        <v>37</v>
      </c>
      <c r="AX957" s="14" t="s">
        <v>83</v>
      </c>
      <c r="AY957" s="244" t="s">
        <v>156</v>
      </c>
    </row>
    <row r="958" spans="2:51" s="16" customFormat="1" ht="11.25">
      <c r="B958" s="256"/>
      <c r="C958" s="257"/>
      <c r="D958" s="218" t="s">
        <v>176</v>
      </c>
      <c r="E958" s="258" t="s">
        <v>1</v>
      </c>
      <c r="F958" s="259" t="s">
        <v>210</v>
      </c>
      <c r="G958" s="257"/>
      <c r="H958" s="260">
        <v>11</v>
      </c>
      <c r="I958" s="261"/>
      <c r="J958" s="257"/>
      <c r="K958" s="257"/>
      <c r="L958" s="262"/>
      <c r="M958" s="263"/>
      <c r="N958" s="264"/>
      <c r="O958" s="264"/>
      <c r="P958" s="264"/>
      <c r="Q958" s="264"/>
      <c r="R958" s="264"/>
      <c r="S958" s="264"/>
      <c r="T958" s="265"/>
      <c r="AT958" s="266" t="s">
        <v>176</v>
      </c>
      <c r="AU958" s="266" t="s">
        <v>92</v>
      </c>
      <c r="AV958" s="16" t="s">
        <v>157</v>
      </c>
      <c r="AW958" s="16" t="s">
        <v>37</v>
      </c>
      <c r="AX958" s="16" t="s">
        <v>83</v>
      </c>
      <c r="AY958" s="266" t="s">
        <v>156</v>
      </c>
    </row>
    <row r="959" spans="2:51" s="13" customFormat="1" ht="11.25">
      <c r="B959" s="224"/>
      <c r="C959" s="225"/>
      <c r="D959" s="218" t="s">
        <v>176</v>
      </c>
      <c r="E959" s="226" t="s">
        <v>1</v>
      </c>
      <c r="F959" s="227" t="s">
        <v>226</v>
      </c>
      <c r="G959" s="225"/>
      <c r="H959" s="226" t="s">
        <v>1</v>
      </c>
      <c r="I959" s="228"/>
      <c r="J959" s="225"/>
      <c r="K959" s="225"/>
      <c r="L959" s="229"/>
      <c r="M959" s="230"/>
      <c r="N959" s="231"/>
      <c r="O959" s="231"/>
      <c r="P959" s="231"/>
      <c r="Q959" s="231"/>
      <c r="R959" s="231"/>
      <c r="S959" s="231"/>
      <c r="T959" s="232"/>
      <c r="AT959" s="233" t="s">
        <v>176</v>
      </c>
      <c r="AU959" s="233" t="s">
        <v>92</v>
      </c>
      <c r="AV959" s="13" t="s">
        <v>21</v>
      </c>
      <c r="AW959" s="13" t="s">
        <v>37</v>
      </c>
      <c r="AX959" s="13" t="s">
        <v>83</v>
      </c>
      <c r="AY959" s="233" t="s">
        <v>156</v>
      </c>
    </row>
    <row r="960" spans="2:51" s="14" customFormat="1" ht="11.25">
      <c r="B960" s="234"/>
      <c r="C960" s="235"/>
      <c r="D960" s="218" t="s">
        <v>176</v>
      </c>
      <c r="E960" s="236" t="s">
        <v>1</v>
      </c>
      <c r="F960" s="237" t="s">
        <v>321</v>
      </c>
      <c r="G960" s="235"/>
      <c r="H960" s="238">
        <v>11</v>
      </c>
      <c r="I960" s="239"/>
      <c r="J960" s="235"/>
      <c r="K960" s="235"/>
      <c r="L960" s="240"/>
      <c r="M960" s="241"/>
      <c r="N960" s="242"/>
      <c r="O960" s="242"/>
      <c r="P960" s="242"/>
      <c r="Q960" s="242"/>
      <c r="R960" s="242"/>
      <c r="S960" s="242"/>
      <c r="T960" s="243"/>
      <c r="AT960" s="244" t="s">
        <v>176</v>
      </c>
      <c r="AU960" s="244" t="s">
        <v>92</v>
      </c>
      <c r="AV960" s="14" t="s">
        <v>92</v>
      </c>
      <c r="AW960" s="14" t="s">
        <v>37</v>
      </c>
      <c r="AX960" s="14" t="s">
        <v>83</v>
      </c>
      <c r="AY960" s="244" t="s">
        <v>156</v>
      </c>
    </row>
    <row r="961" spans="2:51" s="16" customFormat="1" ht="11.25">
      <c r="B961" s="256"/>
      <c r="C961" s="257"/>
      <c r="D961" s="218" t="s">
        <v>176</v>
      </c>
      <c r="E961" s="258" t="s">
        <v>1</v>
      </c>
      <c r="F961" s="259" t="s">
        <v>210</v>
      </c>
      <c r="G961" s="257"/>
      <c r="H961" s="260">
        <v>11</v>
      </c>
      <c r="I961" s="261"/>
      <c r="J961" s="257"/>
      <c r="K961" s="257"/>
      <c r="L961" s="262"/>
      <c r="M961" s="263"/>
      <c r="N961" s="264"/>
      <c r="O961" s="264"/>
      <c r="P961" s="264"/>
      <c r="Q961" s="264"/>
      <c r="R961" s="264"/>
      <c r="S961" s="264"/>
      <c r="T961" s="265"/>
      <c r="AT961" s="266" t="s">
        <v>176</v>
      </c>
      <c r="AU961" s="266" t="s">
        <v>92</v>
      </c>
      <c r="AV961" s="16" t="s">
        <v>157</v>
      </c>
      <c r="AW961" s="16" t="s">
        <v>37</v>
      </c>
      <c r="AX961" s="16" t="s">
        <v>83</v>
      </c>
      <c r="AY961" s="266" t="s">
        <v>156</v>
      </c>
    </row>
    <row r="962" spans="2:51" s="13" customFormat="1" ht="11.25">
      <c r="B962" s="224"/>
      <c r="C962" s="225"/>
      <c r="D962" s="218" t="s">
        <v>176</v>
      </c>
      <c r="E962" s="226" t="s">
        <v>1</v>
      </c>
      <c r="F962" s="227" t="s">
        <v>228</v>
      </c>
      <c r="G962" s="225"/>
      <c r="H962" s="226" t="s">
        <v>1</v>
      </c>
      <c r="I962" s="228"/>
      <c r="J962" s="225"/>
      <c r="K962" s="225"/>
      <c r="L962" s="229"/>
      <c r="M962" s="230"/>
      <c r="N962" s="231"/>
      <c r="O962" s="231"/>
      <c r="P962" s="231"/>
      <c r="Q962" s="231"/>
      <c r="R962" s="231"/>
      <c r="S962" s="231"/>
      <c r="T962" s="232"/>
      <c r="AT962" s="233" t="s">
        <v>176</v>
      </c>
      <c r="AU962" s="233" t="s">
        <v>92</v>
      </c>
      <c r="AV962" s="13" t="s">
        <v>21</v>
      </c>
      <c r="AW962" s="13" t="s">
        <v>37</v>
      </c>
      <c r="AX962" s="13" t="s">
        <v>83</v>
      </c>
      <c r="AY962" s="233" t="s">
        <v>156</v>
      </c>
    </row>
    <row r="963" spans="2:51" s="14" customFormat="1" ht="11.25">
      <c r="B963" s="234"/>
      <c r="C963" s="235"/>
      <c r="D963" s="218" t="s">
        <v>176</v>
      </c>
      <c r="E963" s="236" t="s">
        <v>1</v>
      </c>
      <c r="F963" s="237" t="s">
        <v>321</v>
      </c>
      <c r="G963" s="235"/>
      <c r="H963" s="238">
        <v>11</v>
      </c>
      <c r="I963" s="239"/>
      <c r="J963" s="235"/>
      <c r="K963" s="235"/>
      <c r="L963" s="240"/>
      <c r="M963" s="241"/>
      <c r="N963" s="242"/>
      <c r="O963" s="242"/>
      <c r="P963" s="242"/>
      <c r="Q963" s="242"/>
      <c r="R963" s="242"/>
      <c r="S963" s="242"/>
      <c r="T963" s="243"/>
      <c r="AT963" s="244" t="s">
        <v>176</v>
      </c>
      <c r="AU963" s="244" t="s">
        <v>92</v>
      </c>
      <c r="AV963" s="14" t="s">
        <v>92</v>
      </c>
      <c r="AW963" s="14" t="s">
        <v>37</v>
      </c>
      <c r="AX963" s="14" t="s">
        <v>83</v>
      </c>
      <c r="AY963" s="244" t="s">
        <v>156</v>
      </c>
    </row>
    <row r="964" spans="2:51" s="16" customFormat="1" ht="11.25">
      <c r="B964" s="256"/>
      <c r="C964" s="257"/>
      <c r="D964" s="218" t="s">
        <v>176</v>
      </c>
      <c r="E964" s="258" t="s">
        <v>1</v>
      </c>
      <c r="F964" s="259" t="s">
        <v>210</v>
      </c>
      <c r="G964" s="257"/>
      <c r="H964" s="260">
        <v>11</v>
      </c>
      <c r="I964" s="261"/>
      <c r="J964" s="257"/>
      <c r="K964" s="257"/>
      <c r="L964" s="262"/>
      <c r="M964" s="263"/>
      <c r="N964" s="264"/>
      <c r="O964" s="264"/>
      <c r="P964" s="264"/>
      <c r="Q964" s="264"/>
      <c r="R964" s="264"/>
      <c r="S964" s="264"/>
      <c r="T964" s="265"/>
      <c r="AT964" s="266" t="s">
        <v>176</v>
      </c>
      <c r="AU964" s="266" t="s">
        <v>92</v>
      </c>
      <c r="AV964" s="16" t="s">
        <v>157</v>
      </c>
      <c r="AW964" s="16" t="s">
        <v>37</v>
      </c>
      <c r="AX964" s="16" t="s">
        <v>83</v>
      </c>
      <c r="AY964" s="266" t="s">
        <v>156</v>
      </c>
    </row>
    <row r="965" spans="2:51" s="13" customFormat="1" ht="11.25">
      <c r="B965" s="224"/>
      <c r="C965" s="225"/>
      <c r="D965" s="218" t="s">
        <v>176</v>
      </c>
      <c r="E965" s="226" t="s">
        <v>1</v>
      </c>
      <c r="F965" s="227" t="s">
        <v>230</v>
      </c>
      <c r="G965" s="225"/>
      <c r="H965" s="226" t="s">
        <v>1</v>
      </c>
      <c r="I965" s="228"/>
      <c r="J965" s="225"/>
      <c r="K965" s="225"/>
      <c r="L965" s="229"/>
      <c r="M965" s="230"/>
      <c r="N965" s="231"/>
      <c r="O965" s="231"/>
      <c r="P965" s="231"/>
      <c r="Q965" s="231"/>
      <c r="R965" s="231"/>
      <c r="S965" s="231"/>
      <c r="T965" s="232"/>
      <c r="AT965" s="233" t="s">
        <v>176</v>
      </c>
      <c r="AU965" s="233" t="s">
        <v>92</v>
      </c>
      <c r="AV965" s="13" t="s">
        <v>21</v>
      </c>
      <c r="AW965" s="13" t="s">
        <v>37</v>
      </c>
      <c r="AX965" s="13" t="s">
        <v>83</v>
      </c>
      <c r="AY965" s="233" t="s">
        <v>156</v>
      </c>
    </row>
    <row r="966" spans="2:51" s="14" customFormat="1" ht="11.25">
      <c r="B966" s="234"/>
      <c r="C966" s="235"/>
      <c r="D966" s="218" t="s">
        <v>176</v>
      </c>
      <c r="E966" s="236" t="s">
        <v>1</v>
      </c>
      <c r="F966" s="237" t="s">
        <v>321</v>
      </c>
      <c r="G966" s="235"/>
      <c r="H966" s="238">
        <v>11</v>
      </c>
      <c r="I966" s="239"/>
      <c r="J966" s="235"/>
      <c r="K966" s="235"/>
      <c r="L966" s="240"/>
      <c r="M966" s="241"/>
      <c r="N966" s="242"/>
      <c r="O966" s="242"/>
      <c r="P966" s="242"/>
      <c r="Q966" s="242"/>
      <c r="R966" s="242"/>
      <c r="S966" s="242"/>
      <c r="T966" s="243"/>
      <c r="AT966" s="244" t="s">
        <v>176</v>
      </c>
      <c r="AU966" s="244" t="s">
        <v>92</v>
      </c>
      <c r="AV966" s="14" t="s">
        <v>92</v>
      </c>
      <c r="AW966" s="14" t="s">
        <v>37</v>
      </c>
      <c r="AX966" s="14" t="s">
        <v>83</v>
      </c>
      <c r="AY966" s="244" t="s">
        <v>156</v>
      </c>
    </row>
    <row r="967" spans="2:51" s="16" customFormat="1" ht="11.25">
      <c r="B967" s="256"/>
      <c r="C967" s="257"/>
      <c r="D967" s="218" t="s">
        <v>176</v>
      </c>
      <c r="E967" s="258" t="s">
        <v>1</v>
      </c>
      <c r="F967" s="259" t="s">
        <v>210</v>
      </c>
      <c r="G967" s="257"/>
      <c r="H967" s="260">
        <v>11</v>
      </c>
      <c r="I967" s="261"/>
      <c r="J967" s="257"/>
      <c r="K967" s="257"/>
      <c r="L967" s="262"/>
      <c r="M967" s="263"/>
      <c r="N967" s="264"/>
      <c r="O967" s="264"/>
      <c r="P967" s="264"/>
      <c r="Q967" s="264"/>
      <c r="R967" s="264"/>
      <c r="S967" s="264"/>
      <c r="T967" s="265"/>
      <c r="AT967" s="266" t="s">
        <v>176</v>
      </c>
      <c r="AU967" s="266" t="s">
        <v>92</v>
      </c>
      <c r="AV967" s="16" t="s">
        <v>157</v>
      </c>
      <c r="AW967" s="16" t="s">
        <v>37</v>
      </c>
      <c r="AX967" s="16" t="s">
        <v>83</v>
      </c>
      <c r="AY967" s="266" t="s">
        <v>156</v>
      </c>
    </row>
    <row r="968" spans="2:51" s="13" customFormat="1" ht="11.25">
      <c r="B968" s="224"/>
      <c r="C968" s="225"/>
      <c r="D968" s="218" t="s">
        <v>176</v>
      </c>
      <c r="E968" s="226" t="s">
        <v>1</v>
      </c>
      <c r="F968" s="227" t="s">
        <v>232</v>
      </c>
      <c r="G968" s="225"/>
      <c r="H968" s="226" t="s">
        <v>1</v>
      </c>
      <c r="I968" s="228"/>
      <c r="J968" s="225"/>
      <c r="K968" s="225"/>
      <c r="L968" s="229"/>
      <c r="M968" s="230"/>
      <c r="N968" s="231"/>
      <c r="O968" s="231"/>
      <c r="P968" s="231"/>
      <c r="Q968" s="231"/>
      <c r="R968" s="231"/>
      <c r="S968" s="231"/>
      <c r="T968" s="232"/>
      <c r="AT968" s="233" t="s">
        <v>176</v>
      </c>
      <c r="AU968" s="233" t="s">
        <v>92</v>
      </c>
      <c r="AV968" s="13" t="s">
        <v>21</v>
      </c>
      <c r="AW968" s="13" t="s">
        <v>37</v>
      </c>
      <c r="AX968" s="13" t="s">
        <v>83</v>
      </c>
      <c r="AY968" s="233" t="s">
        <v>156</v>
      </c>
    </row>
    <row r="969" spans="2:51" s="14" customFormat="1" ht="11.25">
      <c r="B969" s="234"/>
      <c r="C969" s="235"/>
      <c r="D969" s="218" t="s">
        <v>176</v>
      </c>
      <c r="E969" s="236" t="s">
        <v>1</v>
      </c>
      <c r="F969" s="237" t="s">
        <v>8</v>
      </c>
      <c r="G969" s="235"/>
      <c r="H969" s="238">
        <v>12</v>
      </c>
      <c r="I969" s="239"/>
      <c r="J969" s="235"/>
      <c r="K969" s="235"/>
      <c r="L969" s="240"/>
      <c r="M969" s="241"/>
      <c r="N969" s="242"/>
      <c r="O969" s="242"/>
      <c r="P969" s="242"/>
      <c r="Q969" s="242"/>
      <c r="R969" s="242"/>
      <c r="S969" s="242"/>
      <c r="T969" s="243"/>
      <c r="AT969" s="244" t="s">
        <v>176</v>
      </c>
      <c r="AU969" s="244" t="s">
        <v>92</v>
      </c>
      <c r="AV969" s="14" t="s">
        <v>92</v>
      </c>
      <c r="AW969" s="14" t="s">
        <v>37</v>
      </c>
      <c r="AX969" s="14" t="s">
        <v>83</v>
      </c>
      <c r="AY969" s="244" t="s">
        <v>156</v>
      </c>
    </row>
    <row r="970" spans="2:51" s="16" customFormat="1" ht="11.25">
      <c r="B970" s="256"/>
      <c r="C970" s="257"/>
      <c r="D970" s="218" t="s">
        <v>176</v>
      </c>
      <c r="E970" s="258" t="s">
        <v>1</v>
      </c>
      <c r="F970" s="259" t="s">
        <v>210</v>
      </c>
      <c r="G970" s="257"/>
      <c r="H970" s="260">
        <v>12</v>
      </c>
      <c r="I970" s="261"/>
      <c r="J970" s="257"/>
      <c r="K970" s="257"/>
      <c r="L970" s="262"/>
      <c r="M970" s="263"/>
      <c r="N970" s="264"/>
      <c r="O970" s="264"/>
      <c r="P970" s="264"/>
      <c r="Q970" s="264"/>
      <c r="R970" s="264"/>
      <c r="S970" s="264"/>
      <c r="T970" s="265"/>
      <c r="AT970" s="266" t="s">
        <v>176</v>
      </c>
      <c r="AU970" s="266" t="s">
        <v>92</v>
      </c>
      <c r="AV970" s="16" t="s">
        <v>157</v>
      </c>
      <c r="AW970" s="16" t="s">
        <v>37</v>
      </c>
      <c r="AX970" s="16" t="s">
        <v>83</v>
      </c>
      <c r="AY970" s="266" t="s">
        <v>156</v>
      </c>
    </row>
    <row r="971" spans="2:51" s="13" customFormat="1" ht="11.25">
      <c r="B971" s="224"/>
      <c r="C971" s="225"/>
      <c r="D971" s="218" t="s">
        <v>176</v>
      </c>
      <c r="E971" s="226" t="s">
        <v>1</v>
      </c>
      <c r="F971" s="227" t="s">
        <v>234</v>
      </c>
      <c r="G971" s="225"/>
      <c r="H971" s="226" t="s">
        <v>1</v>
      </c>
      <c r="I971" s="228"/>
      <c r="J971" s="225"/>
      <c r="K971" s="225"/>
      <c r="L971" s="229"/>
      <c r="M971" s="230"/>
      <c r="N971" s="231"/>
      <c r="O971" s="231"/>
      <c r="P971" s="231"/>
      <c r="Q971" s="231"/>
      <c r="R971" s="231"/>
      <c r="S971" s="231"/>
      <c r="T971" s="232"/>
      <c r="AT971" s="233" t="s">
        <v>176</v>
      </c>
      <c r="AU971" s="233" t="s">
        <v>92</v>
      </c>
      <c r="AV971" s="13" t="s">
        <v>21</v>
      </c>
      <c r="AW971" s="13" t="s">
        <v>37</v>
      </c>
      <c r="AX971" s="13" t="s">
        <v>83</v>
      </c>
      <c r="AY971" s="233" t="s">
        <v>156</v>
      </c>
    </row>
    <row r="972" spans="2:51" s="14" customFormat="1" ht="11.25">
      <c r="B972" s="234"/>
      <c r="C972" s="235"/>
      <c r="D972" s="218" t="s">
        <v>176</v>
      </c>
      <c r="E972" s="236" t="s">
        <v>1</v>
      </c>
      <c r="F972" s="237" t="s">
        <v>7</v>
      </c>
      <c r="G972" s="235"/>
      <c r="H972" s="238">
        <v>21</v>
      </c>
      <c r="I972" s="239"/>
      <c r="J972" s="235"/>
      <c r="K972" s="235"/>
      <c r="L972" s="240"/>
      <c r="M972" s="241"/>
      <c r="N972" s="242"/>
      <c r="O972" s="242"/>
      <c r="P972" s="242"/>
      <c r="Q972" s="242"/>
      <c r="R972" s="242"/>
      <c r="S972" s="242"/>
      <c r="T972" s="243"/>
      <c r="AT972" s="244" t="s">
        <v>176</v>
      </c>
      <c r="AU972" s="244" t="s">
        <v>92</v>
      </c>
      <c r="AV972" s="14" t="s">
        <v>92</v>
      </c>
      <c r="AW972" s="14" t="s">
        <v>37</v>
      </c>
      <c r="AX972" s="14" t="s">
        <v>83</v>
      </c>
      <c r="AY972" s="244" t="s">
        <v>156</v>
      </c>
    </row>
    <row r="973" spans="2:51" s="16" customFormat="1" ht="11.25">
      <c r="B973" s="256"/>
      <c r="C973" s="257"/>
      <c r="D973" s="218" t="s">
        <v>176</v>
      </c>
      <c r="E973" s="258" t="s">
        <v>1</v>
      </c>
      <c r="F973" s="259" t="s">
        <v>210</v>
      </c>
      <c r="G973" s="257"/>
      <c r="H973" s="260">
        <v>21</v>
      </c>
      <c r="I973" s="261"/>
      <c r="J973" s="257"/>
      <c r="K973" s="257"/>
      <c r="L973" s="262"/>
      <c r="M973" s="263"/>
      <c r="N973" s="264"/>
      <c r="O973" s="264"/>
      <c r="P973" s="264"/>
      <c r="Q973" s="264"/>
      <c r="R973" s="264"/>
      <c r="S973" s="264"/>
      <c r="T973" s="265"/>
      <c r="AT973" s="266" t="s">
        <v>176</v>
      </c>
      <c r="AU973" s="266" t="s">
        <v>92</v>
      </c>
      <c r="AV973" s="16" t="s">
        <v>157</v>
      </c>
      <c r="AW973" s="16" t="s">
        <v>37</v>
      </c>
      <c r="AX973" s="16" t="s">
        <v>83</v>
      </c>
      <c r="AY973" s="266" t="s">
        <v>156</v>
      </c>
    </row>
    <row r="974" spans="2:51" s="13" customFormat="1" ht="11.25">
      <c r="B974" s="224"/>
      <c r="C974" s="225"/>
      <c r="D974" s="218" t="s">
        <v>176</v>
      </c>
      <c r="E974" s="226" t="s">
        <v>1</v>
      </c>
      <c r="F974" s="227" t="s">
        <v>239</v>
      </c>
      <c r="G974" s="225"/>
      <c r="H974" s="226" t="s">
        <v>1</v>
      </c>
      <c r="I974" s="228"/>
      <c r="J974" s="225"/>
      <c r="K974" s="225"/>
      <c r="L974" s="229"/>
      <c r="M974" s="230"/>
      <c r="N974" s="231"/>
      <c r="O974" s="231"/>
      <c r="P974" s="231"/>
      <c r="Q974" s="231"/>
      <c r="R974" s="231"/>
      <c r="S974" s="231"/>
      <c r="T974" s="232"/>
      <c r="AT974" s="233" t="s">
        <v>176</v>
      </c>
      <c r="AU974" s="233" t="s">
        <v>92</v>
      </c>
      <c r="AV974" s="13" t="s">
        <v>21</v>
      </c>
      <c r="AW974" s="13" t="s">
        <v>37</v>
      </c>
      <c r="AX974" s="13" t="s">
        <v>83</v>
      </c>
      <c r="AY974" s="233" t="s">
        <v>156</v>
      </c>
    </row>
    <row r="975" spans="2:51" s="14" customFormat="1" ht="11.25">
      <c r="B975" s="234"/>
      <c r="C975" s="235"/>
      <c r="D975" s="218" t="s">
        <v>176</v>
      </c>
      <c r="E975" s="236" t="s">
        <v>1</v>
      </c>
      <c r="F975" s="237" t="s">
        <v>8</v>
      </c>
      <c r="G975" s="235"/>
      <c r="H975" s="238">
        <v>12</v>
      </c>
      <c r="I975" s="239"/>
      <c r="J975" s="235"/>
      <c r="K975" s="235"/>
      <c r="L975" s="240"/>
      <c r="M975" s="241"/>
      <c r="N975" s="242"/>
      <c r="O975" s="242"/>
      <c r="P975" s="242"/>
      <c r="Q975" s="242"/>
      <c r="R975" s="242"/>
      <c r="S975" s="242"/>
      <c r="T975" s="243"/>
      <c r="AT975" s="244" t="s">
        <v>176</v>
      </c>
      <c r="AU975" s="244" t="s">
        <v>92</v>
      </c>
      <c r="AV975" s="14" t="s">
        <v>92</v>
      </c>
      <c r="AW975" s="14" t="s">
        <v>37</v>
      </c>
      <c r="AX975" s="14" t="s">
        <v>83</v>
      </c>
      <c r="AY975" s="244" t="s">
        <v>156</v>
      </c>
    </row>
    <row r="976" spans="2:51" s="16" customFormat="1" ht="11.25">
      <c r="B976" s="256"/>
      <c r="C976" s="257"/>
      <c r="D976" s="218" t="s">
        <v>176</v>
      </c>
      <c r="E976" s="258" t="s">
        <v>1</v>
      </c>
      <c r="F976" s="259" t="s">
        <v>210</v>
      </c>
      <c r="G976" s="257"/>
      <c r="H976" s="260">
        <v>12</v>
      </c>
      <c r="I976" s="261"/>
      <c r="J976" s="257"/>
      <c r="K976" s="257"/>
      <c r="L976" s="262"/>
      <c r="M976" s="263"/>
      <c r="N976" s="264"/>
      <c r="O976" s="264"/>
      <c r="P976" s="264"/>
      <c r="Q976" s="264"/>
      <c r="R976" s="264"/>
      <c r="S976" s="264"/>
      <c r="T976" s="265"/>
      <c r="AT976" s="266" t="s">
        <v>176</v>
      </c>
      <c r="AU976" s="266" t="s">
        <v>92</v>
      </c>
      <c r="AV976" s="16" t="s">
        <v>157</v>
      </c>
      <c r="AW976" s="16" t="s">
        <v>37</v>
      </c>
      <c r="AX976" s="16" t="s">
        <v>83</v>
      </c>
      <c r="AY976" s="266" t="s">
        <v>156</v>
      </c>
    </row>
    <row r="977" spans="2:51" s="13" customFormat="1" ht="11.25">
      <c r="B977" s="224"/>
      <c r="C977" s="225"/>
      <c r="D977" s="218" t="s">
        <v>176</v>
      </c>
      <c r="E977" s="226" t="s">
        <v>1</v>
      </c>
      <c r="F977" s="227" t="s">
        <v>241</v>
      </c>
      <c r="G977" s="225"/>
      <c r="H977" s="226" t="s">
        <v>1</v>
      </c>
      <c r="I977" s="228"/>
      <c r="J977" s="225"/>
      <c r="K977" s="225"/>
      <c r="L977" s="229"/>
      <c r="M977" s="230"/>
      <c r="N977" s="231"/>
      <c r="O977" s="231"/>
      <c r="P977" s="231"/>
      <c r="Q977" s="231"/>
      <c r="R977" s="231"/>
      <c r="S977" s="231"/>
      <c r="T977" s="232"/>
      <c r="AT977" s="233" t="s">
        <v>176</v>
      </c>
      <c r="AU977" s="233" t="s">
        <v>92</v>
      </c>
      <c r="AV977" s="13" t="s">
        <v>21</v>
      </c>
      <c r="AW977" s="13" t="s">
        <v>37</v>
      </c>
      <c r="AX977" s="13" t="s">
        <v>83</v>
      </c>
      <c r="AY977" s="233" t="s">
        <v>156</v>
      </c>
    </row>
    <row r="978" spans="2:51" s="14" customFormat="1" ht="11.25">
      <c r="B978" s="234"/>
      <c r="C978" s="235"/>
      <c r="D978" s="218" t="s">
        <v>176</v>
      </c>
      <c r="E978" s="236" t="s">
        <v>1</v>
      </c>
      <c r="F978" s="237" t="s">
        <v>360</v>
      </c>
      <c r="G978" s="235"/>
      <c r="H978" s="238">
        <v>16</v>
      </c>
      <c r="I978" s="239"/>
      <c r="J978" s="235"/>
      <c r="K978" s="235"/>
      <c r="L978" s="240"/>
      <c r="M978" s="241"/>
      <c r="N978" s="242"/>
      <c r="O978" s="242"/>
      <c r="P978" s="242"/>
      <c r="Q978" s="242"/>
      <c r="R978" s="242"/>
      <c r="S978" s="242"/>
      <c r="T978" s="243"/>
      <c r="AT978" s="244" t="s">
        <v>176</v>
      </c>
      <c r="AU978" s="244" t="s">
        <v>92</v>
      </c>
      <c r="AV978" s="14" t="s">
        <v>92</v>
      </c>
      <c r="AW978" s="14" t="s">
        <v>37</v>
      </c>
      <c r="AX978" s="14" t="s">
        <v>83</v>
      </c>
      <c r="AY978" s="244" t="s">
        <v>156</v>
      </c>
    </row>
    <row r="979" spans="2:51" s="16" customFormat="1" ht="11.25">
      <c r="B979" s="256"/>
      <c r="C979" s="257"/>
      <c r="D979" s="218" t="s">
        <v>176</v>
      </c>
      <c r="E979" s="258" t="s">
        <v>1</v>
      </c>
      <c r="F979" s="259" t="s">
        <v>210</v>
      </c>
      <c r="G979" s="257"/>
      <c r="H979" s="260">
        <v>16</v>
      </c>
      <c r="I979" s="261"/>
      <c r="J979" s="257"/>
      <c r="K979" s="257"/>
      <c r="L979" s="262"/>
      <c r="M979" s="263"/>
      <c r="N979" s="264"/>
      <c r="O979" s="264"/>
      <c r="P979" s="264"/>
      <c r="Q979" s="264"/>
      <c r="R979" s="264"/>
      <c r="S979" s="264"/>
      <c r="T979" s="265"/>
      <c r="AT979" s="266" t="s">
        <v>176</v>
      </c>
      <c r="AU979" s="266" t="s">
        <v>92</v>
      </c>
      <c r="AV979" s="16" t="s">
        <v>157</v>
      </c>
      <c r="AW979" s="16" t="s">
        <v>37</v>
      </c>
      <c r="AX979" s="16" t="s">
        <v>83</v>
      </c>
      <c r="AY979" s="266" t="s">
        <v>156</v>
      </c>
    </row>
    <row r="980" spans="2:51" s="13" customFormat="1" ht="11.25">
      <c r="B980" s="224"/>
      <c r="C980" s="225"/>
      <c r="D980" s="218" t="s">
        <v>176</v>
      </c>
      <c r="E980" s="226" t="s">
        <v>1</v>
      </c>
      <c r="F980" s="227" t="s">
        <v>243</v>
      </c>
      <c r="G980" s="225"/>
      <c r="H980" s="226" t="s">
        <v>1</v>
      </c>
      <c r="I980" s="228"/>
      <c r="J980" s="225"/>
      <c r="K980" s="225"/>
      <c r="L980" s="229"/>
      <c r="M980" s="230"/>
      <c r="N980" s="231"/>
      <c r="O980" s="231"/>
      <c r="P980" s="231"/>
      <c r="Q980" s="231"/>
      <c r="R980" s="231"/>
      <c r="S980" s="231"/>
      <c r="T980" s="232"/>
      <c r="AT980" s="233" t="s">
        <v>176</v>
      </c>
      <c r="AU980" s="233" t="s">
        <v>92</v>
      </c>
      <c r="AV980" s="13" t="s">
        <v>21</v>
      </c>
      <c r="AW980" s="13" t="s">
        <v>37</v>
      </c>
      <c r="AX980" s="13" t="s">
        <v>83</v>
      </c>
      <c r="AY980" s="233" t="s">
        <v>156</v>
      </c>
    </row>
    <row r="981" spans="2:51" s="14" customFormat="1" ht="11.25">
      <c r="B981" s="234"/>
      <c r="C981" s="235"/>
      <c r="D981" s="218" t="s">
        <v>176</v>
      </c>
      <c r="E981" s="236" t="s">
        <v>1</v>
      </c>
      <c r="F981" s="237" t="s">
        <v>8</v>
      </c>
      <c r="G981" s="235"/>
      <c r="H981" s="238">
        <v>12</v>
      </c>
      <c r="I981" s="239"/>
      <c r="J981" s="235"/>
      <c r="K981" s="235"/>
      <c r="L981" s="240"/>
      <c r="M981" s="241"/>
      <c r="N981" s="242"/>
      <c r="O981" s="242"/>
      <c r="P981" s="242"/>
      <c r="Q981" s="242"/>
      <c r="R981" s="242"/>
      <c r="S981" s="242"/>
      <c r="T981" s="243"/>
      <c r="AT981" s="244" t="s">
        <v>176</v>
      </c>
      <c r="AU981" s="244" t="s">
        <v>92</v>
      </c>
      <c r="AV981" s="14" t="s">
        <v>92</v>
      </c>
      <c r="AW981" s="14" t="s">
        <v>37</v>
      </c>
      <c r="AX981" s="14" t="s">
        <v>83</v>
      </c>
      <c r="AY981" s="244" t="s">
        <v>156</v>
      </c>
    </row>
    <row r="982" spans="2:51" s="16" customFormat="1" ht="11.25">
      <c r="B982" s="256"/>
      <c r="C982" s="257"/>
      <c r="D982" s="218" t="s">
        <v>176</v>
      </c>
      <c r="E982" s="258" t="s">
        <v>1</v>
      </c>
      <c r="F982" s="259" t="s">
        <v>210</v>
      </c>
      <c r="G982" s="257"/>
      <c r="H982" s="260">
        <v>12</v>
      </c>
      <c r="I982" s="261"/>
      <c r="J982" s="257"/>
      <c r="K982" s="257"/>
      <c r="L982" s="262"/>
      <c r="M982" s="263"/>
      <c r="N982" s="264"/>
      <c r="O982" s="264"/>
      <c r="P982" s="264"/>
      <c r="Q982" s="264"/>
      <c r="R982" s="264"/>
      <c r="S982" s="264"/>
      <c r="T982" s="265"/>
      <c r="AT982" s="266" t="s">
        <v>176</v>
      </c>
      <c r="AU982" s="266" t="s">
        <v>92</v>
      </c>
      <c r="AV982" s="16" t="s">
        <v>157</v>
      </c>
      <c r="AW982" s="16" t="s">
        <v>37</v>
      </c>
      <c r="AX982" s="16" t="s">
        <v>83</v>
      </c>
      <c r="AY982" s="266" t="s">
        <v>156</v>
      </c>
    </row>
    <row r="983" spans="2:51" s="13" customFormat="1" ht="11.25">
      <c r="B983" s="224"/>
      <c r="C983" s="225"/>
      <c r="D983" s="218" t="s">
        <v>176</v>
      </c>
      <c r="E983" s="226" t="s">
        <v>1</v>
      </c>
      <c r="F983" s="227" t="s">
        <v>245</v>
      </c>
      <c r="G983" s="225"/>
      <c r="H983" s="226" t="s">
        <v>1</v>
      </c>
      <c r="I983" s="228"/>
      <c r="J983" s="225"/>
      <c r="K983" s="225"/>
      <c r="L983" s="229"/>
      <c r="M983" s="230"/>
      <c r="N983" s="231"/>
      <c r="O983" s="231"/>
      <c r="P983" s="231"/>
      <c r="Q983" s="231"/>
      <c r="R983" s="231"/>
      <c r="S983" s="231"/>
      <c r="T983" s="232"/>
      <c r="AT983" s="233" t="s">
        <v>176</v>
      </c>
      <c r="AU983" s="233" t="s">
        <v>92</v>
      </c>
      <c r="AV983" s="13" t="s">
        <v>21</v>
      </c>
      <c r="AW983" s="13" t="s">
        <v>37</v>
      </c>
      <c r="AX983" s="13" t="s">
        <v>83</v>
      </c>
      <c r="AY983" s="233" t="s">
        <v>156</v>
      </c>
    </row>
    <row r="984" spans="2:51" s="14" customFormat="1" ht="11.25">
      <c r="B984" s="234"/>
      <c r="C984" s="235"/>
      <c r="D984" s="218" t="s">
        <v>176</v>
      </c>
      <c r="E984" s="236" t="s">
        <v>1</v>
      </c>
      <c r="F984" s="237" t="s">
        <v>1153</v>
      </c>
      <c r="G984" s="235"/>
      <c r="H984" s="238">
        <v>24</v>
      </c>
      <c r="I984" s="239"/>
      <c r="J984" s="235"/>
      <c r="K984" s="235"/>
      <c r="L984" s="240"/>
      <c r="M984" s="241"/>
      <c r="N984" s="242"/>
      <c r="O984" s="242"/>
      <c r="P984" s="242"/>
      <c r="Q984" s="242"/>
      <c r="R984" s="242"/>
      <c r="S984" s="242"/>
      <c r="T984" s="243"/>
      <c r="AT984" s="244" t="s">
        <v>176</v>
      </c>
      <c r="AU984" s="244" t="s">
        <v>92</v>
      </c>
      <c r="AV984" s="14" t="s">
        <v>92</v>
      </c>
      <c r="AW984" s="14" t="s">
        <v>37</v>
      </c>
      <c r="AX984" s="14" t="s">
        <v>83</v>
      </c>
      <c r="AY984" s="244" t="s">
        <v>156</v>
      </c>
    </row>
    <row r="985" spans="2:51" s="16" customFormat="1" ht="11.25">
      <c r="B985" s="256"/>
      <c r="C985" s="257"/>
      <c r="D985" s="218" t="s">
        <v>176</v>
      </c>
      <c r="E985" s="258" t="s">
        <v>1</v>
      </c>
      <c r="F985" s="259" t="s">
        <v>210</v>
      </c>
      <c r="G985" s="257"/>
      <c r="H985" s="260">
        <v>24</v>
      </c>
      <c r="I985" s="261"/>
      <c r="J985" s="257"/>
      <c r="K985" s="257"/>
      <c r="L985" s="262"/>
      <c r="M985" s="263"/>
      <c r="N985" s="264"/>
      <c r="O985" s="264"/>
      <c r="P985" s="264"/>
      <c r="Q985" s="264"/>
      <c r="R985" s="264"/>
      <c r="S985" s="264"/>
      <c r="T985" s="265"/>
      <c r="AT985" s="266" t="s">
        <v>176</v>
      </c>
      <c r="AU985" s="266" t="s">
        <v>92</v>
      </c>
      <c r="AV985" s="16" t="s">
        <v>157</v>
      </c>
      <c r="AW985" s="16" t="s">
        <v>37</v>
      </c>
      <c r="AX985" s="16" t="s">
        <v>83</v>
      </c>
      <c r="AY985" s="266" t="s">
        <v>156</v>
      </c>
    </row>
    <row r="986" spans="2:51" s="13" customFormat="1" ht="11.25">
      <c r="B986" s="224"/>
      <c r="C986" s="225"/>
      <c r="D986" s="218" t="s">
        <v>176</v>
      </c>
      <c r="E986" s="226" t="s">
        <v>1</v>
      </c>
      <c r="F986" s="227" t="s">
        <v>250</v>
      </c>
      <c r="G986" s="225"/>
      <c r="H986" s="226" t="s">
        <v>1</v>
      </c>
      <c r="I986" s="228"/>
      <c r="J986" s="225"/>
      <c r="K986" s="225"/>
      <c r="L986" s="229"/>
      <c r="M986" s="230"/>
      <c r="N986" s="231"/>
      <c r="O986" s="231"/>
      <c r="P986" s="231"/>
      <c r="Q986" s="231"/>
      <c r="R986" s="231"/>
      <c r="S986" s="231"/>
      <c r="T986" s="232"/>
      <c r="AT986" s="233" t="s">
        <v>176</v>
      </c>
      <c r="AU986" s="233" t="s">
        <v>92</v>
      </c>
      <c r="AV986" s="13" t="s">
        <v>21</v>
      </c>
      <c r="AW986" s="13" t="s">
        <v>37</v>
      </c>
      <c r="AX986" s="13" t="s">
        <v>83</v>
      </c>
      <c r="AY986" s="233" t="s">
        <v>156</v>
      </c>
    </row>
    <row r="987" spans="2:51" s="14" customFormat="1" ht="11.25">
      <c r="B987" s="234"/>
      <c r="C987" s="235"/>
      <c r="D987" s="218" t="s">
        <v>176</v>
      </c>
      <c r="E987" s="236" t="s">
        <v>1</v>
      </c>
      <c r="F987" s="237" t="s">
        <v>305</v>
      </c>
      <c r="G987" s="235"/>
      <c r="H987" s="238">
        <v>9</v>
      </c>
      <c r="I987" s="239"/>
      <c r="J987" s="235"/>
      <c r="K987" s="235"/>
      <c r="L987" s="240"/>
      <c r="M987" s="241"/>
      <c r="N987" s="242"/>
      <c r="O987" s="242"/>
      <c r="P987" s="242"/>
      <c r="Q987" s="242"/>
      <c r="R987" s="242"/>
      <c r="S987" s="242"/>
      <c r="T987" s="243"/>
      <c r="AT987" s="244" t="s">
        <v>176</v>
      </c>
      <c r="AU987" s="244" t="s">
        <v>92</v>
      </c>
      <c r="AV987" s="14" t="s">
        <v>92</v>
      </c>
      <c r="AW987" s="14" t="s">
        <v>37</v>
      </c>
      <c r="AX987" s="14" t="s">
        <v>83</v>
      </c>
      <c r="AY987" s="244" t="s">
        <v>156</v>
      </c>
    </row>
    <row r="988" spans="2:51" s="16" customFormat="1" ht="11.25">
      <c r="B988" s="256"/>
      <c r="C988" s="257"/>
      <c r="D988" s="218" t="s">
        <v>176</v>
      </c>
      <c r="E988" s="258" t="s">
        <v>1</v>
      </c>
      <c r="F988" s="259" t="s">
        <v>210</v>
      </c>
      <c r="G988" s="257"/>
      <c r="H988" s="260">
        <v>9</v>
      </c>
      <c r="I988" s="261"/>
      <c r="J988" s="257"/>
      <c r="K988" s="257"/>
      <c r="L988" s="262"/>
      <c r="M988" s="263"/>
      <c r="N988" s="264"/>
      <c r="O988" s="264"/>
      <c r="P988" s="264"/>
      <c r="Q988" s="264"/>
      <c r="R988" s="264"/>
      <c r="S988" s="264"/>
      <c r="T988" s="265"/>
      <c r="AT988" s="266" t="s">
        <v>176</v>
      </c>
      <c r="AU988" s="266" t="s">
        <v>92</v>
      </c>
      <c r="AV988" s="16" t="s">
        <v>157</v>
      </c>
      <c r="AW988" s="16" t="s">
        <v>37</v>
      </c>
      <c r="AX988" s="16" t="s">
        <v>83</v>
      </c>
      <c r="AY988" s="266" t="s">
        <v>156</v>
      </c>
    </row>
    <row r="989" spans="2:51" s="13" customFormat="1" ht="11.25">
      <c r="B989" s="224"/>
      <c r="C989" s="225"/>
      <c r="D989" s="218" t="s">
        <v>176</v>
      </c>
      <c r="E989" s="226" t="s">
        <v>1</v>
      </c>
      <c r="F989" s="227" t="s">
        <v>252</v>
      </c>
      <c r="G989" s="225"/>
      <c r="H989" s="226" t="s">
        <v>1</v>
      </c>
      <c r="I989" s="228"/>
      <c r="J989" s="225"/>
      <c r="K989" s="225"/>
      <c r="L989" s="229"/>
      <c r="M989" s="230"/>
      <c r="N989" s="231"/>
      <c r="O989" s="231"/>
      <c r="P989" s="231"/>
      <c r="Q989" s="231"/>
      <c r="R989" s="231"/>
      <c r="S989" s="231"/>
      <c r="T989" s="232"/>
      <c r="AT989" s="233" t="s">
        <v>176</v>
      </c>
      <c r="AU989" s="233" t="s">
        <v>92</v>
      </c>
      <c r="AV989" s="13" t="s">
        <v>21</v>
      </c>
      <c r="AW989" s="13" t="s">
        <v>37</v>
      </c>
      <c r="AX989" s="13" t="s">
        <v>83</v>
      </c>
      <c r="AY989" s="233" t="s">
        <v>156</v>
      </c>
    </row>
    <row r="990" spans="2:51" s="14" customFormat="1" ht="11.25">
      <c r="B990" s="234"/>
      <c r="C990" s="235"/>
      <c r="D990" s="218" t="s">
        <v>176</v>
      </c>
      <c r="E990" s="236" t="s">
        <v>1</v>
      </c>
      <c r="F990" s="237" t="s">
        <v>373</v>
      </c>
      <c r="G990" s="235"/>
      <c r="H990" s="238">
        <v>18</v>
      </c>
      <c r="I990" s="239"/>
      <c r="J990" s="235"/>
      <c r="K990" s="235"/>
      <c r="L990" s="240"/>
      <c r="M990" s="241"/>
      <c r="N990" s="242"/>
      <c r="O990" s="242"/>
      <c r="P990" s="242"/>
      <c r="Q990" s="242"/>
      <c r="R990" s="242"/>
      <c r="S990" s="242"/>
      <c r="T990" s="243"/>
      <c r="AT990" s="244" t="s">
        <v>176</v>
      </c>
      <c r="AU990" s="244" t="s">
        <v>92</v>
      </c>
      <c r="AV990" s="14" t="s">
        <v>92</v>
      </c>
      <c r="AW990" s="14" t="s">
        <v>37</v>
      </c>
      <c r="AX990" s="14" t="s">
        <v>83</v>
      </c>
      <c r="AY990" s="244" t="s">
        <v>156</v>
      </c>
    </row>
    <row r="991" spans="2:51" s="16" customFormat="1" ht="11.25">
      <c r="B991" s="256"/>
      <c r="C991" s="257"/>
      <c r="D991" s="218" t="s">
        <v>176</v>
      </c>
      <c r="E991" s="258" t="s">
        <v>1</v>
      </c>
      <c r="F991" s="259" t="s">
        <v>210</v>
      </c>
      <c r="G991" s="257"/>
      <c r="H991" s="260">
        <v>18</v>
      </c>
      <c r="I991" s="261"/>
      <c r="J991" s="257"/>
      <c r="K991" s="257"/>
      <c r="L991" s="262"/>
      <c r="M991" s="263"/>
      <c r="N991" s="264"/>
      <c r="O991" s="264"/>
      <c r="P991" s="264"/>
      <c r="Q991" s="264"/>
      <c r="R991" s="264"/>
      <c r="S991" s="264"/>
      <c r="T991" s="265"/>
      <c r="AT991" s="266" t="s">
        <v>176</v>
      </c>
      <c r="AU991" s="266" t="s">
        <v>92</v>
      </c>
      <c r="AV991" s="16" t="s">
        <v>157</v>
      </c>
      <c r="AW991" s="16" t="s">
        <v>37</v>
      </c>
      <c r="AX991" s="16" t="s">
        <v>83</v>
      </c>
      <c r="AY991" s="266" t="s">
        <v>156</v>
      </c>
    </row>
    <row r="992" spans="2:51" s="13" customFormat="1" ht="11.25">
      <c r="B992" s="224"/>
      <c r="C992" s="225"/>
      <c r="D992" s="218" t="s">
        <v>176</v>
      </c>
      <c r="E992" s="226" t="s">
        <v>1</v>
      </c>
      <c r="F992" s="227" t="s">
        <v>254</v>
      </c>
      <c r="G992" s="225"/>
      <c r="H992" s="226" t="s">
        <v>1</v>
      </c>
      <c r="I992" s="228"/>
      <c r="J992" s="225"/>
      <c r="K992" s="225"/>
      <c r="L992" s="229"/>
      <c r="M992" s="230"/>
      <c r="N992" s="231"/>
      <c r="O992" s="231"/>
      <c r="P992" s="231"/>
      <c r="Q992" s="231"/>
      <c r="R992" s="231"/>
      <c r="S992" s="231"/>
      <c r="T992" s="232"/>
      <c r="AT992" s="233" t="s">
        <v>176</v>
      </c>
      <c r="AU992" s="233" t="s">
        <v>92</v>
      </c>
      <c r="AV992" s="13" t="s">
        <v>21</v>
      </c>
      <c r="AW992" s="13" t="s">
        <v>37</v>
      </c>
      <c r="AX992" s="13" t="s">
        <v>83</v>
      </c>
      <c r="AY992" s="233" t="s">
        <v>156</v>
      </c>
    </row>
    <row r="993" spans="2:51" s="14" customFormat="1" ht="11.25">
      <c r="B993" s="234"/>
      <c r="C993" s="235"/>
      <c r="D993" s="218" t="s">
        <v>176</v>
      </c>
      <c r="E993" s="236" t="s">
        <v>1</v>
      </c>
      <c r="F993" s="237" t="s">
        <v>337</v>
      </c>
      <c r="G993" s="235"/>
      <c r="H993" s="238">
        <v>13</v>
      </c>
      <c r="I993" s="239"/>
      <c r="J993" s="235"/>
      <c r="K993" s="235"/>
      <c r="L993" s="240"/>
      <c r="M993" s="241"/>
      <c r="N993" s="242"/>
      <c r="O993" s="242"/>
      <c r="P993" s="242"/>
      <c r="Q993" s="242"/>
      <c r="R993" s="242"/>
      <c r="S993" s="242"/>
      <c r="T993" s="243"/>
      <c r="AT993" s="244" t="s">
        <v>176</v>
      </c>
      <c r="AU993" s="244" t="s">
        <v>92</v>
      </c>
      <c r="AV993" s="14" t="s">
        <v>92</v>
      </c>
      <c r="AW993" s="14" t="s">
        <v>37</v>
      </c>
      <c r="AX993" s="14" t="s">
        <v>83</v>
      </c>
      <c r="AY993" s="244" t="s">
        <v>156</v>
      </c>
    </row>
    <row r="994" spans="2:51" s="16" customFormat="1" ht="11.25">
      <c r="B994" s="256"/>
      <c r="C994" s="257"/>
      <c r="D994" s="218" t="s">
        <v>176</v>
      </c>
      <c r="E994" s="258" t="s">
        <v>1</v>
      </c>
      <c r="F994" s="259" t="s">
        <v>210</v>
      </c>
      <c r="G994" s="257"/>
      <c r="H994" s="260">
        <v>13</v>
      </c>
      <c r="I994" s="261"/>
      <c r="J994" s="257"/>
      <c r="K994" s="257"/>
      <c r="L994" s="262"/>
      <c r="M994" s="263"/>
      <c r="N994" s="264"/>
      <c r="O994" s="264"/>
      <c r="P994" s="264"/>
      <c r="Q994" s="264"/>
      <c r="R994" s="264"/>
      <c r="S994" s="264"/>
      <c r="T994" s="265"/>
      <c r="AT994" s="266" t="s">
        <v>176</v>
      </c>
      <c r="AU994" s="266" t="s">
        <v>92</v>
      </c>
      <c r="AV994" s="16" t="s">
        <v>157</v>
      </c>
      <c r="AW994" s="16" t="s">
        <v>37</v>
      </c>
      <c r="AX994" s="16" t="s">
        <v>83</v>
      </c>
      <c r="AY994" s="266" t="s">
        <v>156</v>
      </c>
    </row>
    <row r="995" spans="2:51" s="13" customFormat="1" ht="11.25">
      <c r="B995" s="224"/>
      <c r="C995" s="225"/>
      <c r="D995" s="218" t="s">
        <v>176</v>
      </c>
      <c r="E995" s="226" t="s">
        <v>1</v>
      </c>
      <c r="F995" s="227" t="s">
        <v>256</v>
      </c>
      <c r="G995" s="225"/>
      <c r="H995" s="226" t="s">
        <v>1</v>
      </c>
      <c r="I995" s="228"/>
      <c r="J995" s="225"/>
      <c r="K995" s="225"/>
      <c r="L995" s="229"/>
      <c r="M995" s="230"/>
      <c r="N995" s="231"/>
      <c r="O995" s="231"/>
      <c r="P995" s="231"/>
      <c r="Q995" s="231"/>
      <c r="R995" s="231"/>
      <c r="S995" s="231"/>
      <c r="T995" s="232"/>
      <c r="AT995" s="233" t="s">
        <v>176</v>
      </c>
      <c r="AU995" s="233" t="s">
        <v>92</v>
      </c>
      <c r="AV995" s="13" t="s">
        <v>21</v>
      </c>
      <c r="AW995" s="13" t="s">
        <v>37</v>
      </c>
      <c r="AX995" s="13" t="s">
        <v>83</v>
      </c>
      <c r="AY995" s="233" t="s">
        <v>156</v>
      </c>
    </row>
    <row r="996" spans="2:51" s="14" customFormat="1" ht="11.25">
      <c r="B996" s="234"/>
      <c r="C996" s="235"/>
      <c r="D996" s="218" t="s">
        <v>176</v>
      </c>
      <c r="E996" s="236" t="s">
        <v>1</v>
      </c>
      <c r="F996" s="237" t="s">
        <v>337</v>
      </c>
      <c r="G996" s="235"/>
      <c r="H996" s="238">
        <v>13</v>
      </c>
      <c r="I996" s="239"/>
      <c r="J996" s="235"/>
      <c r="K996" s="235"/>
      <c r="L996" s="240"/>
      <c r="M996" s="241"/>
      <c r="N996" s="242"/>
      <c r="O996" s="242"/>
      <c r="P996" s="242"/>
      <c r="Q996" s="242"/>
      <c r="R996" s="242"/>
      <c r="S996" s="242"/>
      <c r="T996" s="243"/>
      <c r="AT996" s="244" t="s">
        <v>176</v>
      </c>
      <c r="AU996" s="244" t="s">
        <v>92</v>
      </c>
      <c r="AV996" s="14" t="s">
        <v>92</v>
      </c>
      <c r="AW996" s="14" t="s">
        <v>37</v>
      </c>
      <c r="AX996" s="14" t="s">
        <v>83</v>
      </c>
      <c r="AY996" s="244" t="s">
        <v>156</v>
      </c>
    </row>
    <row r="997" spans="2:51" s="16" customFormat="1" ht="11.25">
      <c r="B997" s="256"/>
      <c r="C997" s="257"/>
      <c r="D997" s="218" t="s">
        <v>176</v>
      </c>
      <c r="E997" s="258" t="s">
        <v>1</v>
      </c>
      <c r="F997" s="259" t="s">
        <v>210</v>
      </c>
      <c r="G997" s="257"/>
      <c r="H997" s="260">
        <v>13</v>
      </c>
      <c r="I997" s="261"/>
      <c r="J997" s="257"/>
      <c r="K997" s="257"/>
      <c r="L997" s="262"/>
      <c r="M997" s="263"/>
      <c r="N997" s="264"/>
      <c r="O997" s="264"/>
      <c r="P997" s="264"/>
      <c r="Q997" s="264"/>
      <c r="R997" s="264"/>
      <c r="S997" s="264"/>
      <c r="T997" s="265"/>
      <c r="AT997" s="266" t="s">
        <v>176</v>
      </c>
      <c r="AU997" s="266" t="s">
        <v>92</v>
      </c>
      <c r="AV997" s="16" t="s">
        <v>157</v>
      </c>
      <c r="AW997" s="16" t="s">
        <v>37</v>
      </c>
      <c r="AX997" s="16" t="s">
        <v>83</v>
      </c>
      <c r="AY997" s="266" t="s">
        <v>156</v>
      </c>
    </row>
    <row r="998" spans="2:51" s="13" customFormat="1" ht="11.25">
      <c r="B998" s="224"/>
      <c r="C998" s="225"/>
      <c r="D998" s="218" t="s">
        <v>176</v>
      </c>
      <c r="E998" s="226" t="s">
        <v>1</v>
      </c>
      <c r="F998" s="227" t="s">
        <v>258</v>
      </c>
      <c r="G998" s="225"/>
      <c r="H998" s="226" t="s">
        <v>1</v>
      </c>
      <c r="I998" s="228"/>
      <c r="J998" s="225"/>
      <c r="K998" s="225"/>
      <c r="L998" s="229"/>
      <c r="M998" s="230"/>
      <c r="N998" s="231"/>
      <c r="O998" s="231"/>
      <c r="P998" s="231"/>
      <c r="Q998" s="231"/>
      <c r="R998" s="231"/>
      <c r="S998" s="231"/>
      <c r="T998" s="232"/>
      <c r="AT998" s="233" t="s">
        <v>176</v>
      </c>
      <c r="AU998" s="233" t="s">
        <v>92</v>
      </c>
      <c r="AV998" s="13" t="s">
        <v>21</v>
      </c>
      <c r="AW998" s="13" t="s">
        <v>37</v>
      </c>
      <c r="AX998" s="13" t="s">
        <v>83</v>
      </c>
      <c r="AY998" s="233" t="s">
        <v>156</v>
      </c>
    </row>
    <row r="999" spans="2:51" s="14" customFormat="1" ht="11.25">
      <c r="B999" s="234"/>
      <c r="C999" s="235"/>
      <c r="D999" s="218" t="s">
        <v>176</v>
      </c>
      <c r="E999" s="236" t="s">
        <v>1</v>
      </c>
      <c r="F999" s="237" t="s">
        <v>337</v>
      </c>
      <c r="G999" s="235"/>
      <c r="H999" s="238">
        <v>13</v>
      </c>
      <c r="I999" s="239"/>
      <c r="J999" s="235"/>
      <c r="K999" s="235"/>
      <c r="L999" s="240"/>
      <c r="M999" s="241"/>
      <c r="N999" s="242"/>
      <c r="O999" s="242"/>
      <c r="P999" s="242"/>
      <c r="Q999" s="242"/>
      <c r="R999" s="242"/>
      <c r="S999" s="242"/>
      <c r="T999" s="243"/>
      <c r="AT999" s="244" t="s">
        <v>176</v>
      </c>
      <c r="AU999" s="244" t="s">
        <v>92</v>
      </c>
      <c r="AV999" s="14" t="s">
        <v>92</v>
      </c>
      <c r="AW999" s="14" t="s">
        <v>37</v>
      </c>
      <c r="AX999" s="14" t="s">
        <v>83</v>
      </c>
      <c r="AY999" s="244" t="s">
        <v>156</v>
      </c>
    </row>
    <row r="1000" spans="2:51" s="16" customFormat="1" ht="11.25">
      <c r="B1000" s="256"/>
      <c r="C1000" s="257"/>
      <c r="D1000" s="218" t="s">
        <v>176</v>
      </c>
      <c r="E1000" s="258" t="s">
        <v>1</v>
      </c>
      <c r="F1000" s="259" t="s">
        <v>210</v>
      </c>
      <c r="G1000" s="257"/>
      <c r="H1000" s="260">
        <v>13</v>
      </c>
      <c r="I1000" s="261"/>
      <c r="J1000" s="257"/>
      <c r="K1000" s="257"/>
      <c r="L1000" s="262"/>
      <c r="M1000" s="263"/>
      <c r="N1000" s="264"/>
      <c r="O1000" s="264"/>
      <c r="P1000" s="264"/>
      <c r="Q1000" s="264"/>
      <c r="R1000" s="264"/>
      <c r="S1000" s="264"/>
      <c r="T1000" s="265"/>
      <c r="AT1000" s="266" t="s">
        <v>176</v>
      </c>
      <c r="AU1000" s="266" t="s">
        <v>92</v>
      </c>
      <c r="AV1000" s="16" t="s">
        <v>157</v>
      </c>
      <c r="AW1000" s="16" t="s">
        <v>37</v>
      </c>
      <c r="AX1000" s="16" t="s">
        <v>83</v>
      </c>
      <c r="AY1000" s="266" t="s">
        <v>156</v>
      </c>
    </row>
    <row r="1001" spans="2:51" s="13" customFormat="1" ht="11.25">
      <c r="B1001" s="224"/>
      <c r="C1001" s="225"/>
      <c r="D1001" s="218" t="s">
        <v>176</v>
      </c>
      <c r="E1001" s="226" t="s">
        <v>1</v>
      </c>
      <c r="F1001" s="227" t="s">
        <v>260</v>
      </c>
      <c r="G1001" s="225"/>
      <c r="H1001" s="226" t="s">
        <v>1</v>
      </c>
      <c r="I1001" s="228"/>
      <c r="J1001" s="225"/>
      <c r="K1001" s="225"/>
      <c r="L1001" s="229"/>
      <c r="M1001" s="230"/>
      <c r="N1001" s="231"/>
      <c r="O1001" s="231"/>
      <c r="P1001" s="231"/>
      <c r="Q1001" s="231"/>
      <c r="R1001" s="231"/>
      <c r="S1001" s="231"/>
      <c r="T1001" s="232"/>
      <c r="AT1001" s="233" t="s">
        <v>176</v>
      </c>
      <c r="AU1001" s="233" t="s">
        <v>92</v>
      </c>
      <c r="AV1001" s="13" t="s">
        <v>21</v>
      </c>
      <c r="AW1001" s="13" t="s">
        <v>37</v>
      </c>
      <c r="AX1001" s="13" t="s">
        <v>83</v>
      </c>
      <c r="AY1001" s="233" t="s">
        <v>156</v>
      </c>
    </row>
    <row r="1002" spans="2:51" s="14" customFormat="1" ht="11.25">
      <c r="B1002" s="234"/>
      <c r="C1002" s="235"/>
      <c r="D1002" s="218" t="s">
        <v>176</v>
      </c>
      <c r="E1002" s="236" t="s">
        <v>1</v>
      </c>
      <c r="F1002" s="237" t="s">
        <v>337</v>
      </c>
      <c r="G1002" s="235"/>
      <c r="H1002" s="238">
        <v>13</v>
      </c>
      <c r="I1002" s="239"/>
      <c r="J1002" s="235"/>
      <c r="K1002" s="235"/>
      <c r="L1002" s="240"/>
      <c r="M1002" s="241"/>
      <c r="N1002" s="242"/>
      <c r="O1002" s="242"/>
      <c r="P1002" s="242"/>
      <c r="Q1002" s="242"/>
      <c r="R1002" s="242"/>
      <c r="S1002" s="242"/>
      <c r="T1002" s="243"/>
      <c r="AT1002" s="244" t="s">
        <v>176</v>
      </c>
      <c r="AU1002" s="244" t="s">
        <v>92</v>
      </c>
      <c r="AV1002" s="14" t="s">
        <v>92</v>
      </c>
      <c r="AW1002" s="14" t="s">
        <v>37</v>
      </c>
      <c r="AX1002" s="14" t="s">
        <v>83</v>
      </c>
      <c r="AY1002" s="244" t="s">
        <v>156</v>
      </c>
    </row>
    <row r="1003" spans="2:51" s="16" customFormat="1" ht="11.25">
      <c r="B1003" s="256"/>
      <c r="C1003" s="257"/>
      <c r="D1003" s="218" t="s">
        <v>176</v>
      </c>
      <c r="E1003" s="258" t="s">
        <v>1</v>
      </c>
      <c r="F1003" s="259" t="s">
        <v>210</v>
      </c>
      <c r="G1003" s="257"/>
      <c r="H1003" s="260">
        <v>13</v>
      </c>
      <c r="I1003" s="261"/>
      <c r="J1003" s="257"/>
      <c r="K1003" s="257"/>
      <c r="L1003" s="262"/>
      <c r="M1003" s="263"/>
      <c r="N1003" s="264"/>
      <c r="O1003" s="264"/>
      <c r="P1003" s="264"/>
      <c r="Q1003" s="264"/>
      <c r="R1003" s="264"/>
      <c r="S1003" s="264"/>
      <c r="T1003" s="265"/>
      <c r="AT1003" s="266" t="s">
        <v>176</v>
      </c>
      <c r="AU1003" s="266" t="s">
        <v>92</v>
      </c>
      <c r="AV1003" s="16" t="s">
        <v>157</v>
      </c>
      <c r="AW1003" s="16" t="s">
        <v>37</v>
      </c>
      <c r="AX1003" s="16" t="s">
        <v>83</v>
      </c>
      <c r="AY1003" s="266" t="s">
        <v>156</v>
      </c>
    </row>
    <row r="1004" spans="2:51" s="13" customFormat="1" ht="11.25">
      <c r="B1004" s="224"/>
      <c r="C1004" s="225"/>
      <c r="D1004" s="218" t="s">
        <v>176</v>
      </c>
      <c r="E1004" s="226" t="s">
        <v>1</v>
      </c>
      <c r="F1004" s="227" t="s">
        <v>262</v>
      </c>
      <c r="G1004" s="225"/>
      <c r="H1004" s="226" t="s">
        <v>1</v>
      </c>
      <c r="I1004" s="228"/>
      <c r="J1004" s="225"/>
      <c r="K1004" s="225"/>
      <c r="L1004" s="229"/>
      <c r="M1004" s="230"/>
      <c r="N1004" s="231"/>
      <c r="O1004" s="231"/>
      <c r="P1004" s="231"/>
      <c r="Q1004" s="231"/>
      <c r="R1004" s="231"/>
      <c r="S1004" s="231"/>
      <c r="T1004" s="232"/>
      <c r="AT1004" s="233" t="s">
        <v>176</v>
      </c>
      <c r="AU1004" s="233" t="s">
        <v>92</v>
      </c>
      <c r="AV1004" s="13" t="s">
        <v>21</v>
      </c>
      <c r="AW1004" s="13" t="s">
        <v>37</v>
      </c>
      <c r="AX1004" s="13" t="s">
        <v>83</v>
      </c>
      <c r="AY1004" s="233" t="s">
        <v>156</v>
      </c>
    </row>
    <row r="1005" spans="2:51" s="14" customFormat="1" ht="11.25">
      <c r="B1005" s="234"/>
      <c r="C1005" s="235"/>
      <c r="D1005" s="218" t="s">
        <v>176</v>
      </c>
      <c r="E1005" s="236" t="s">
        <v>1</v>
      </c>
      <c r="F1005" s="237" t="s">
        <v>7</v>
      </c>
      <c r="G1005" s="235"/>
      <c r="H1005" s="238">
        <v>21</v>
      </c>
      <c r="I1005" s="239"/>
      <c r="J1005" s="235"/>
      <c r="K1005" s="235"/>
      <c r="L1005" s="240"/>
      <c r="M1005" s="241"/>
      <c r="N1005" s="242"/>
      <c r="O1005" s="242"/>
      <c r="P1005" s="242"/>
      <c r="Q1005" s="242"/>
      <c r="R1005" s="242"/>
      <c r="S1005" s="242"/>
      <c r="T1005" s="243"/>
      <c r="AT1005" s="244" t="s">
        <v>176</v>
      </c>
      <c r="AU1005" s="244" t="s">
        <v>92</v>
      </c>
      <c r="AV1005" s="14" t="s">
        <v>92</v>
      </c>
      <c r="AW1005" s="14" t="s">
        <v>37</v>
      </c>
      <c r="AX1005" s="14" t="s">
        <v>83</v>
      </c>
      <c r="AY1005" s="244" t="s">
        <v>156</v>
      </c>
    </row>
    <row r="1006" spans="2:51" s="16" customFormat="1" ht="11.25">
      <c r="B1006" s="256"/>
      <c r="C1006" s="257"/>
      <c r="D1006" s="218" t="s">
        <v>176</v>
      </c>
      <c r="E1006" s="258" t="s">
        <v>1</v>
      </c>
      <c r="F1006" s="259" t="s">
        <v>210</v>
      </c>
      <c r="G1006" s="257"/>
      <c r="H1006" s="260">
        <v>21</v>
      </c>
      <c r="I1006" s="261"/>
      <c r="J1006" s="257"/>
      <c r="K1006" s="257"/>
      <c r="L1006" s="262"/>
      <c r="M1006" s="263"/>
      <c r="N1006" s="264"/>
      <c r="O1006" s="264"/>
      <c r="P1006" s="264"/>
      <c r="Q1006" s="264"/>
      <c r="R1006" s="264"/>
      <c r="S1006" s="264"/>
      <c r="T1006" s="265"/>
      <c r="AT1006" s="266" t="s">
        <v>176</v>
      </c>
      <c r="AU1006" s="266" t="s">
        <v>92</v>
      </c>
      <c r="AV1006" s="16" t="s">
        <v>157</v>
      </c>
      <c r="AW1006" s="16" t="s">
        <v>37</v>
      </c>
      <c r="AX1006" s="16" t="s">
        <v>83</v>
      </c>
      <c r="AY1006" s="266" t="s">
        <v>156</v>
      </c>
    </row>
    <row r="1007" spans="2:51" s="13" customFormat="1" ht="11.25">
      <c r="B1007" s="224"/>
      <c r="C1007" s="225"/>
      <c r="D1007" s="218" t="s">
        <v>176</v>
      </c>
      <c r="E1007" s="226" t="s">
        <v>1</v>
      </c>
      <c r="F1007" s="227" t="s">
        <v>264</v>
      </c>
      <c r="G1007" s="225"/>
      <c r="H1007" s="226" t="s">
        <v>1</v>
      </c>
      <c r="I1007" s="228"/>
      <c r="J1007" s="225"/>
      <c r="K1007" s="225"/>
      <c r="L1007" s="229"/>
      <c r="M1007" s="230"/>
      <c r="N1007" s="231"/>
      <c r="O1007" s="231"/>
      <c r="P1007" s="231"/>
      <c r="Q1007" s="231"/>
      <c r="R1007" s="231"/>
      <c r="S1007" s="231"/>
      <c r="T1007" s="232"/>
      <c r="AT1007" s="233" t="s">
        <v>176</v>
      </c>
      <c r="AU1007" s="233" t="s">
        <v>92</v>
      </c>
      <c r="AV1007" s="13" t="s">
        <v>21</v>
      </c>
      <c r="AW1007" s="13" t="s">
        <v>37</v>
      </c>
      <c r="AX1007" s="13" t="s">
        <v>83</v>
      </c>
      <c r="AY1007" s="233" t="s">
        <v>156</v>
      </c>
    </row>
    <row r="1008" spans="2:51" s="14" customFormat="1" ht="11.25">
      <c r="B1008" s="234"/>
      <c r="C1008" s="235"/>
      <c r="D1008" s="218" t="s">
        <v>176</v>
      </c>
      <c r="E1008" s="236" t="s">
        <v>1</v>
      </c>
      <c r="F1008" s="237" t="s">
        <v>353</v>
      </c>
      <c r="G1008" s="235"/>
      <c r="H1008" s="238">
        <v>15</v>
      </c>
      <c r="I1008" s="239"/>
      <c r="J1008" s="235"/>
      <c r="K1008" s="235"/>
      <c r="L1008" s="240"/>
      <c r="M1008" s="241"/>
      <c r="N1008" s="242"/>
      <c r="O1008" s="242"/>
      <c r="P1008" s="242"/>
      <c r="Q1008" s="242"/>
      <c r="R1008" s="242"/>
      <c r="S1008" s="242"/>
      <c r="T1008" s="243"/>
      <c r="AT1008" s="244" t="s">
        <v>176</v>
      </c>
      <c r="AU1008" s="244" t="s">
        <v>92</v>
      </c>
      <c r="AV1008" s="14" t="s">
        <v>92</v>
      </c>
      <c r="AW1008" s="14" t="s">
        <v>37</v>
      </c>
      <c r="AX1008" s="14" t="s">
        <v>83</v>
      </c>
      <c r="AY1008" s="244" t="s">
        <v>156</v>
      </c>
    </row>
    <row r="1009" spans="1:65" s="16" customFormat="1" ht="11.25">
      <c r="B1009" s="256"/>
      <c r="C1009" s="257"/>
      <c r="D1009" s="218" t="s">
        <v>176</v>
      </c>
      <c r="E1009" s="258" t="s">
        <v>1</v>
      </c>
      <c r="F1009" s="259" t="s">
        <v>210</v>
      </c>
      <c r="G1009" s="257"/>
      <c r="H1009" s="260">
        <v>15</v>
      </c>
      <c r="I1009" s="261"/>
      <c r="J1009" s="257"/>
      <c r="K1009" s="257"/>
      <c r="L1009" s="262"/>
      <c r="M1009" s="263"/>
      <c r="N1009" s="264"/>
      <c r="O1009" s="264"/>
      <c r="P1009" s="264"/>
      <c r="Q1009" s="264"/>
      <c r="R1009" s="264"/>
      <c r="S1009" s="264"/>
      <c r="T1009" s="265"/>
      <c r="AT1009" s="266" t="s">
        <v>176</v>
      </c>
      <c r="AU1009" s="266" t="s">
        <v>92</v>
      </c>
      <c r="AV1009" s="16" t="s">
        <v>157</v>
      </c>
      <c r="AW1009" s="16" t="s">
        <v>37</v>
      </c>
      <c r="AX1009" s="16" t="s">
        <v>83</v>
      </c>
      <c r="AY1009" s="266" t="s">
        <v>156</v>
      </c>
    </row>
    <row r="1010" spans="1:65" s="13" customFormat="1" ht="11.25">
      <c r="B1010" s="224"/>
      <c r="C1010" s="225"/>
      <c r="D1010" s="218" t="s">
        <v>176</v>
      </c>
      <c r="E1010" s="226" t="s">
        <v>1</v>
      </c>
      <c r="F1010" s="227" t="s">
        <v>266</v>
      </c>
      <c r="G1010" s="225"/>
      <c r="H1010" s="226" t="s">
        <v>1</v>
      </c>
      <c r="I1010" s="228"/>
      <c r="J1010" s="225"/>
      <c r="K1010" s="225"/>
      <c r="L1010" s="229"/>
      <c r="M1010" s="230"/>
      <c r="N1010" s="231"/>
      <c r="O1010" s="231"/>
      <c r="P1010" s="231"/>
      <c r="Q1010" s="231"/>
      <c r="R1010" s="231"/>
      <c r="S1010" s="231"/>
      <c r="T1010" s="232"/>
      <c r="AT1010" s="233" t="s">
        <v>176</v>
      </c>
      <c r="AU1010" s="233" t="s">
        <v>92</v>
      </c>
      <c r="AV1010" s="13" t="s">
        <v>21</v>
      </c>
      <c r="AW1010" s="13" t="s">
        <v>37</v>
      </c>
      <c r="AX1010" s="13" t="s">
        <v>83</v>
      </c>
      <c r="AY1010" s="233" t="s">
        <v>156</v>
      </c>
    </row>
    <row r="1011" spans="1:65" s="14" customFormat="1" ht="11.25">
      <c r="B1011" s="234"/>
      <c r="C1011" s="235"/>
      <c r="D1011" s="218" t="s">
        <v>176</v>
      </c>
      <c r="E1011" s="236" t="s">
        <v>1</v>
      </c>
      <c r="F1011" s="237" t="s">
        <v>337</v>
      </c>
      <c r="G1011" s="235"/>
      <c r="H1011" s="238">
        <v>13</v>
      </c>
      <c r="I1011" s="239"/>
      <c r="J1011" s="235"/>
      <c r="K1011" s="235"/>
      <c r="L1011" s="240"/>
      <c r="M1011" s="241"/>
      <c r="N1011" s="242"/>
      <c r="O1011" s="242"/>
      <c r="P1011" s="242"/>
      <c r="Q1011" s="242"/>
      <c r="R1011" s="242"/>
      <c r="S1011" s="242"/>
      <c r="T1011" s="243"/>
      <c r="AT1011" s="244" t="s">
        <v>176</v>
      </c>
      <c r="AU1011" s="244" t="s">
        <v>92</v>
      </c>
      <c r="AV1011" s="14" t="s">
        <v>92</v>
      </c>
      <c r="AW1011" s="14" t="s">
        <v>37</v>
      </c>
      <c r="AX1011" s="14" t="s">
        <v>83</v>
      </c>
      <c r="AY1011" s="244" t="s">
        <v>156</v>
      </c>
    </row>
    <row r="1012" spans="1:65" s="16" customFormat="1" ht="11.25">
      <c r="B1012" s="256"/>
      <c r="C1012" s="257"/>
      <c r="D1012" s="218" t="s">
        <v>176</v>
      </c>
      <c r="E1012" s="258" t="s">
        <v>1</v>
      </c>
      <c r="F1012" s="259" t="s">
        <v>210</v>
      </c>
      <c r="G1012" s="257"/>
      <c r="H1012" s="260">
        <v>13</v>
      </c>
      <c r="I1012" s="261"/>
      <c r="J1012" s="257"/>
      <c r="K1012" s="257"/>
      <c r="L1012" s="262"/>
      <c r="M1012" s="263"/>
      <c r="N1012" s="264"/>
      <c r="O1012" s="264"/>
      <c r="P1012" s="264"/>
      <c r="Q1012" s="264"/>
      <c r="R1012" s="264"/>
      <c r="S1012" s="264"/>
      <c r="T1012" s="265"/>
      <c r="AT1012" s="266" t="s">
        <v>176</v>
      </c>
      <c r="AU1012" s="266" t="s">
        <v>92</v>
      </c>
      <c r="AV1012" s="16" t="s">
        <v>157</v>
      </c>
      <c r="AW1012" s="16" t="s">
        <v>37</v>
      </c>
      <c r="AX1012" s="16" t="s">
        <v>83</v>
      </c>
      <c r="AY1012" s="266" t="s">
        <v>156</v>
      </c>
    </row>
    <row r="1013" spans="1:65" s="13" customFormat="1" ht="11.25">
      <c r="B1013" s="224"/>
      <c r="C1013" s="225"/>
      <c r="D1013" s="218" t="s">
        <v>176</v>
      </c>
      <c r="E1013" s="226" t="s">
        <v>1</v>
      </c>
      <c r="F1013" s="227" t="s">
        <v>268</v>
      </c>
      <c r="G1013" s="225"/>
      <c r="H1013" s="226" t="s">
        <v>1</v>
      </c>
      <c r="I1013" s="228"/>
      <c r="J1013" s="225"/>
      <c r="K1013" s="225"/>
      <c r="L1013" s="229"/>
      <c r="M1013" s="230"/>
      <c r="N1013" s="231"/>
      <c r="O1013" s="231"/>
      <c r="P1013" s="231"/>
      <c r="Q1013" s="231"/>
      <c r="R1013" s="231"/>
      <c r="S1013" s="231"/>
      <c r="T1013" s="232"/>
      <c r="AT1013" s="233" t="s">
        <v>176</v>
      </c>
      <c r="AU1013" s="233" t="s">
        <v>92</v>
      </c>
      <c r="AV1013" s="13" t="s">
        <v>21</v>
      </c>
      <c r="AW1013" s="13" t="s">
        <v>37</v>
      </c>
      <c r="AX1013" s="13" t="s">
        <v>83</v>
      </c>
      <c r="AY1013" s="233" t="s">
        <v>156</v>
      </c>
    </row>
    <row r="1014" spans="1:65" s="14" customFormat="1" ht="11.25">
      <c r="B1014" s="234"/>
      <c r="C1014" s="235"/>
      <c r="D1014" s="218" t="s">
        <v>176</v>
      </c>
      <c r="E1014" s="236" t="s">
        <v>1</v>
      </c>
      <c r="F1014" s="237" t="s">
        <v>373</v>
      </c>
      <c r="G1014" s="235"/>
      <c r="H1014" s="238">
        <v>18</v>
      </c>
      <c r="I1014" s="239"/>
      <c r="J1014" s="235"/>
      <c r="K1014" s="235"/>
      <c r="L1014" s="240"/>
      <c r="M1014" s="241"/>
      <c r="N1014" s="242"/>
      <c r="O1014" s="242"/>
      <c r="P1014" s="242"/>
      <c r="Q1014" s="242"/>
      <c r="R1014" s="242"/>
      <c r="S1014" s="242"/>
      <c r="T1014" s="243"/>
      <c r="AT1014" s="244" t="s">
        <v>176</v>
      </c>
      <c r="AU1014" s="244" t="s">
        <v>92</v>
      </c>
      <c r="AV1014" s="14" t="s">
        <v>92</v>
      </c>
      <c r="AW1014" s="14" t="s">
        <v>37</v>
      </c>
      <c r="AX1014" s="14" t="s">
        <v>83</v>
      </c>
      <c r="AY1014" s="244" t="s">
        <v>156</v>
      </c>
    </row>
    <row r="1015" spans="1:65" s="16" customFormat="1" ht="11.25">
      <c r="B1015" s="256"/>
      <c r="C1015" s="257"/>
      <c r="D1015" s="218" t="s">
        <v>176</v>
      </c>
      <c r="E1015" s="258" t="s">
        <v>1</v>
      </c>
      <c r="F1015" s="259" t="s">
        <v>210</v>
      </c>
      <c r="G1015" s="257"/>
      <c r="H1015" s="260">
        <v>18</v>
      </c>
      <c r="I1015" s="261"/>
      <c r="J1015" s="257"/>
      <c r="K1015" s="257"/>
      <c r="L1015" s="262"/>
      <c r="M1015" s="263"/>
      <c r="N1015" s="264"/>
      <c r="O1015" s="264"/>
      <c r="P1015" s="264"/>
      <c r="Q1015" s="264"/>
      <c r="R1015" s="264"/>
      <c r="S1015" s="264"/>
      <c r="T1015" s="265"/>
      <c r="AT1015" s="266" t="s">
        <v>176</v>
      </c>
      <c r="AU1015" s="266" t="s">
        <v>92</v>
      </c>
      <c r="AV1015" s="16" t="s">
        <v>157</v>
      </c>
      <c r="AW1015" s="16" t="s">
        <v>37</v>
      </c>
      <c r="AX1015" s="16" t="s">
        <v>83</v>
      </c>
      <c r="AY1015" s="266" t="s">
        <v>156</v>
      </c>
    </row>
    <row r="1016" spans="1:65" s="13" customFormat="1" ht="11.25">
      <c r="B1016" s="224"/>
      <c r="C1016" s="225"/>
      <c r="D1016" s="218" t="s">
        <v>176</v>
      </c>
      <c r="E1016" s="226" t="s">
        <v>1</v>
      </c>
      <c r="F1016" s="227" t="s">
        <v>270</v>
      </c>
      <c r="G1016" s="225"/>
      <c r="H1016" s="226" t="s">
        <v>1</v>
      </c>
      <c r="I1016" s="228"/>
      <c r="J1016" s="225"/>
      <c r="K1016" s="225"/>
      <c r="L1016" s="229"/>
      <c r="M1016" s="230"/>
      <c r="N1016" s="231"/>
      <c r="O1016" s="231"/>
      <c r="P1016" s="231"/>
      <c r="Q1016" s="231"/>
      <c r="R1016" s="231"/>
      <c r="S1016" s="231"/>
      <c r="T1016" s="232"/>
      <c r="AT1016" s="233" t="s">
        <v>176</v>
      </c>
      <c r="AU1016" s="233" t="s">
        <v>92</v>
      </c>
      <c r="AV1016" s="13" t="s">
        <v>21</v>
      </c>
      <c r="AW1016" s="13" t="s">
        <v>37</v>
      </c>
      <c r="AX1016" s="13" t="s">
        <v>83</v>
      </c>
      <c r="AY1016" s="233" t="s">
        <v>156</v>
      </c>
    </row>
    <row r="1017" spans="1:65" s="14" customFormat="1" ht="11.25">
      <c r="B1017" s="234"/>
      <c r="C1017" s="235"/>
      <c r="D1017" s="218" t="s">
        <v>176</v>
      </c>
      <c r="E1017" s="236" t="s">
        <v>1</v>
      </c>
      <c r="F1017" s="237" t="s">
        <v>367</v>
      </c>
      <c r="G1017" s="235"/>
      <c r="H1017" s="238">
        <v>17</v>
      </c>
      <c r="I1017" s="239"/>
      <c r="J1017" s="235"/>
      <c r="K1017" s="235"/>
      <c r="L1017" s="240"/>
      <c r="M1017" s="241"/>
      <c r="N1017" s="242"/>
      <c r="O1017" s="242"/>
      <c r="P1017" s="242"/>
      <c r="Q1017" s="242"/>
      <c r="R1017" s="242"/>
      <c r="S1017" s="242"/>
      <c r="T1017" s="243"/>
      <c r="AT1017" s="244" t="s">
        <v>176</v>
      </c>
      <c r="AU1017" s="244" t="s">
        <v>92</v>
      </c>
      <c r="AV1017" s="14" t="s">
        <v>92</v>
      </c>
      <c r="AW1017" s="14" t="s">
        <v>37</v>
      </c>
      <c r="AX1017" s="14" t="s">
        <v>83</v>
      </c>
      <c r="AY1017" s="244" t="s">
        <v>156</v>
      </c>
    </row>
    <row r="1018" spans="1:65" s="16" customFormat="1" ht="11.25">
      <c r="B1018" s="256"/>
      <c r="C1018" s="257"/>
      <c r="D1018" s="218" t="s">
        <v>176</v>
      </c>
      <c r="E1018" s="258" t="s">
        <v>1</v>
      </c>
      <c r="F1018" s="259" t="s">
        <v>210</v>
      </c>
      <c r="G1018" s="257"/>
      <c r="H1018" s="260">
        <v>17</v>
      </c>
      <c r="I1018" s="261"/>
      <c r="J1018" s="257"/>
      <c r="K1018" s="257"/>
      <c r="L1018" s="262"/>
      <c r="M1018" s="263"/>
      <c r="N1018" s="264"/>
      <c r="O1018" s="264"/>
      <c r="P1018" s="264"/>
      <c r="Q1018" s="264"/>
      <c r="R1018" s="264"/>
      <c r="S1018" s="264"/>
      <c r="T1018" s="265"/>
      <c r="AT1018" s="266" t="s">
        <v>176</v>
      </c>
      <c r="AU1018" s="266" t="s">
        <v>92</v>
      </c>
      <c r="AV1018" s="16" t="s">
        <v>157</v>
      </c>
      <c r="AW1018" s="16" t="s">
        <v>37</v>
      </c>
      <c r="AX1018" s="16" t="s">
        <v>83</v>
      </c>
      <c r="AY1018" s="266" t="s">
        <v>156</v>
      </c>
    </row>
    <row r="1019" spans="1:65" s="13" customFormat="1" ht="11.25">
      <c r="B1019" s="224"/>
      <c r="C1019" s="225"/>
      <c r="D1019" s="218" t="s">
        <v>176</v>
      </c>
      <c r="E1019" s="226" t="s">
        <v>1</v>
      </c>
      <c r="F1019" s="227" t="s">
        <v>272</v>
      </c>
      <c r="G1019" s="225"/>
      <c r="H1019" s="226" t="s">
        <v>1</v>
      </c>
      <c r="I1019" s="228"/>
      <c r="J1019" s="225"/>
      <c r="K1019" s="225"/>
      <c r="L1019" s="229"/>
      <c r="M1019" s="230"/>
      <c r="N1019" s="231"/>
      <c r="O1019" s="231"/>
      <c r="P1019" s="231"/>
      <c r="Q1019" s="231"/>
      <c r="R1019" s="231"/>
      <c r="S1019" s="231"/>
      <c r="T1019" s="232"/>
      <c r="AT1019" s="233" t="s">
        <v>176</v>
      </c>
      <c r="AU1019" s="233" t="s">
        <v>92</v>
      </c>
      <c r="AV1019" s="13" t="s">
        <v>21</v>
      </c>
      <c r="AW1019" s="13" t="s">
        <v>37</v>
      </c>
      <c r="AX1019" s="13" t="s">
        <v>83</v>
      </c>
      <c r="AY1019" s="233" t="s">
        <v>156</v>
      </c>
    </row>
    <row r="1020" spans="1:65" s="14" customFormat="1" ht="11.25">
      <c r="B1020" s="234"/>
      <c r="C1020" s="235"/>
      <c r="D1020" s="218" t="s">
        <v>176</v>
      </c>
      <c r="E1020" s="236" t="s">
        <v>1</v>
      </c>
      <c r="F1020" s="237" t="s">
        <v>367</v>
      </c>
      <c r="G1020" s="235"/>
      <c r="H1020" s="238">
        <v>17</v>
      </c>
      <c r="I1020" s="239"/>
      <c r="J1020" s="235"/>
      <c r="K1020" s="235"/>
      <c r="L1020" s="240"/>
      <c r="M1020" s="241"/>
      <c r="N1020" s="242"/>
      <c r="O1020" s="242"/>
      <c r="P1020" s="242"/>
      <c r="Q1020" s="242"/>
      <c r="R1020" s="242"/>
      <c r="S1020" s="242"/>
      <c r="T1020" s="243"/>
      <c r="AT1020" s="244" t="s">
        <v>176</v>
      </c>
      <c r="AU1020" s="244" t="s">
        <v>92</v>
      </c>
      <c r="AV1020" s="14" t="s">
        <v>92</v>
      </c>
      <c r="AW1020" s="14" t="s">
        <v>37</v>
      </c>
      <c r="AX1020" s="14" t="s">
        <v>83</v>
      </c>
      <c r="AY1020" s="244" t="s">
        <v>156</v>
      </c>
    </row>
    <row r="1021" spans="1:65" s="16" customFormat="1" ht="11.25">
      <c r="B1021" s="256"/>
      <c r="C1021" s="257"/>
      <c r="D1021" s="218" t="s">
        <v>176</v>
      </c>
      <c r="E1021" s="258" t="s">
        <v>1</v>
      </c>
      <c r="F1021" s="259" t="s">
        <v>210</v>
      </c>
      <c r="G1021" s="257"/>
      <c r="H1021" s="260">
        <v>17</v>
      </c>
      <c r="I1021" s="261"/>
      <c r="J1021" s="257"/>
      <c r="K1021" s="257"/>
      <c r="L1021" s="262"/>
      <c r="M1021" s="263"/>
      <c r="N1021" s="264"/>
      <c r="O1021" s="264"/>
      <c r="P1021" s="264"/>
      <c r="Q1021" s="264"/>
      <c r="R1021" s="264"/>
      <c r="S1021" s="264"/>
      <c r="T1021" s="265"/>
      <c r="AT1021" s="266" t="s">
        <v>176</v>
      </c>
      <c r="AU1021" s="266" t="s">
        <v>92</v>
      </c>
      <c r="AV1021" s="16" t="s">
        <v>157</v>
      </c>
      <c r="AW1021" s="16" t="s">
        <v>37</v>
      </c>
      <c r="AX1021" s="16" t="s">
        <v>83</v>
      </c>
      <c r="AY1021" s="266" t="s">
        <v>156</v>
      </c>
    </row>
    <row r="1022" spans="1:65" s="15" customFormat="1" ht="11.25">
      <c r="B1022" s="245"/>
      <c r="C1022" s="246"/>
      <c r="D1022" s="218" t="s">
        <v>176</v>
      </c>
      <c r="E1022" s="247" t="s">
        <v>1</v>
      </c>
      <c r="F1022" s="248" t="s">
        <v>180</v>
      </c>
      <c r="G1022" s="246"/>
      <c r="H1022" s="249">
        <v>429</v>
      </c>
      <c r="I1022" s="250"/>
      <c r="J1022" s="246"/>
      <c r="K1022" s="246"/>
      <c r="L1022" s="251"/>
      <c r="M1022" s="252"/>
      <c r="N1022" s="253"/>
      <c r="O1022" s="253"/>
      <c r="P1022" s="253"/>
      <c r="Q1022" s="253"/>
      <c r="R1022" s="253"/>
      <c r="S1022" s="253"/>
      <c r="T1022" s="254"/>
      <c r="AT1022" s="255" t="s">
        <v>176</v>
      </c>
      <c r="AU1022" s="255" t="s">
        <v>92</v>
      </c>
      <c r="AV1022" s="15" t="s">
        <v>164</v>
      </c>
      <c r="AW1022" s="15" t="s">
        <v>37</v>
      </c>
      <c r="AX1022" s="15" t="s">
        <v>21</v>
      </c>
      <c r="AY1022" s="255" t="s">
        <v>156</v>
      </c>
    </row>
    <row r="1023" spans="1:65" s="2" customFormat="1" ht="16.5" customHeight="1">
      <c r="A1023" s="36"/>
      <c r="B1023" s="37"/>
      <c r="C1023" s="206" t="s">
        <v>1154</v>
      </c>
      <c r="D1023" s="206" t="s">
        <v>159</v>
      </c>
      <c r="E1023" s="207" t="s">
        <v>1155</v>
      </c>
      <c r="F1023" s="208" t="s">
        <v>1156</v>
      </c>
      <c r="G1023" s="209" t="s">
        <v>308</v>
      </c>
      <c r="H1023" s="210">
        <v>24.3</v>
      </c>
      <c r="I1023" s="211"/>
      <c r="J1023" s="212">
        <f>ROUND(I1023*H1023,2)</f>
        <v>0</v>
      </c>
      <c r="K1023" s="208" t="s">
        <v>163</v>
      </c>
      <c r="L1023" s="39"/>
      <c r="M1023" s="213" t="s">
        <v>1</v>
      </c>
      <c r="N1023" s="214" t="s">
        <v>48</v>
      </c>
      <c r="O1023" s="73"/>
      <c r="P1023" s="215">
        <f>O1023*H1023</f>
        <v>0</v>
      </c>
      <c r="Q1023" s="215">
        <v>0</v>
      </c>
      <c r="R1023" s="215">
        <f>Q1023*H1023</f>
        <v>0</v>
      </c>
      <c r="S1023" s="215">
        <v>0</v>
      </c>
      <c r="T1023" s="216">
        <f>S1023*H1023</f>
        <v>0</v>
      </c>
      <c r="U1023" s="36"/>
      <c r="V1023" s="36"/>
      <c r="W1023" s="36"/>
      <c r="X1023" s="36"/>
      <c r="Y1023" s="36"/>
      <c r="Z1023" s="36"/>
      <c r="AA1023" s="36"/>
      <c r="AB1023" s="36"/>
      <c r="AC1023" s="36"/>
      <c r="AD1023" s="36"/>
      <c r="AE1023" s="36"/>
      <c r="AR1023" s="217" t="s">
        <v>360</v>
      </c>
      <c r="AT1023" s="217" t="s">
        <v>159</v>
      </c>
      <c r="AU1023" s="217" t="s">
        <v>92</v>
      </c>
      <c r="AY1023" s="18" t="s">
        <v>156</v>
      </c>
      <c r="BE1023" s="112">
        <f>IF(N1023="základní",J1023,0)</f>
        <v>0</v>
      </c>
      <c r="BF1023" s="112">
        <f>IF(N1023="snížená",J1023,0)</f>
        <v>0</v>
      </c>
      <c r="BG1023" s="112">
        <f>IF(N1023="zákl. přenesená",J1023,0)</f>
        <v>0</v>
      </c>
      <c r="BH1023" s="112">
        <f>IF(N1023="sníž. přenesená",J1023,0)</f>
        <v>0</v>
      </c>
      <c r="BI1023" s="112">
        <f>IF(N1023="nulová",J1023,0)</f>
        <v>0</v>
      </c>
      <c r="BJ1023" s="18" t="s">
        <v>21</v>
      </c>
      <c r="BK1023" s="112">
        <f>ROUND(I1023*H1023,2)</f>
        <v>0</v>
      </c>
      <c r="BL1023" s="18" t="s">
        <v>360</v>
      </c>
      <c r="BM1023" s="217" t="s">
        <v>1157</v>
      </c>
    </row>
    <row r="1024" spans="1:65" s="2" customFormat="1" ht="11.25">
      <c r="A1024" s="36"/>
      <c r="B1024" s="37"/>
      <c r="C1024" s="38"/>
      <c r="D1024" s="218" t="s">
        <v>166</v>
      </c>
      <c r="E1024" s="38"/>
      <c r="F1024" s="219" t="s">
        <v>1158</v>
      </c>
      <c r="G1024" s="38"/>
      <c r="H1024" s="38"/>
      <c r="I1024" s="176"/>
      <c r="J1024" s="38"/>
      <c r="K1024" s="38"/>
      <c r="L1024" s="39"/>
      <c r="M1024" s="220"/>
      <c r="N1024" s="221"/>
      <c r="O1024" s="73"/>
      <c r="P1024" s="73"/>
      <c r="Q1024" s="73"/>
      <c r="R1024" s="73"/>
      <c r="S1024" s="73"/>
      <c r="T1024" s="74"/>
      <c r="U1024" s="36"/>
      <c r="V1024" s="36"/>
      <c r="W1024" s="36"/>
      <c r="X1024" s="36"/>
      <c r="Y1024" s="36"/>
      <c r="Z1024" s="36"/>
      <c r="AA1024" s="36"/>
      <c r="AB1024" s="36"/>
      <c r="AC1024" s="36"/>
      <c r="AD1024" s="36"/>
      <c r="AE1024" s="36"/>
      <c r="AT1024" s="18" t="s">
        <v>166</v>
      </c>
      <c r="AU1024" s="18" t="s">
        <v>92</v>
      </c>
    </row>
    <row r="1025" spans="1:65" s="2" customFormat="1" ht="11.25">
      <c r="A1025" s="36"/>
      <c r="B1025" s="37"/>
      <c r="C1025" s="38"/>
      <c r="D1025" s="222" t="s">
        <v>168</v>
      </c>
      <c r="E1025" s="38"/>
      <c r="F1025" s="223" t="s">
        <v>1159</v>
      </c>
      <c r="G1025" s="38"/>
      <c r="H1025" s="38"/>
      <c r="I1025" s="176"/>
      <c r="J1025" s="38"/>
      <c r="K1025" s="38"/>
      <c r="L1025" s="39"/>
      <c r="M1025" s="220"/>
      <c r="N1025" s="221"/>
      <c r="O1025" s="73"/>
      <c r="P1025" s="73"/>
      <c r="Q1025" s="73"/>
      <c r="R1025" s="73"/>
      <c r="S1025" s="73"/>
      <c r="T1025" s="74"/>
      <c r="U1025" s="36"/>
      <c r="V1025" s="36"/>
      <c r="W1025" s="36"/>
      <c r="X1025" s="36"/>
      <c r="Y1025" s="36"/>
      <c r="Z1025" s="36"/>
      <c r="AA1025" s="36"/>
      <c r="AB1025" s="36"/>
      <c r="AC1025" s="36"/>
      <c r="AD1025" s="36"/>
      <c r="AE1025" s="36"/>
      <c r="AT1025" s="18" t="s">
        <v>168</v>
      </c>
      <c r="AU1025" s="18" t="s">
        <v>92</v>
      </c>
    </row>
    <row r="1026" spans="1:65" s="14" customFormat="1" ht="11.25">
      <c r="B1026" s="234"/>
      <c r="C1026" s="235"/>
      <c r="D1026" s="218" t="s">
        <v>176</v>
      </c>
      <c r="E1026" s="236" t="s">
        <v>1</v>
      </c>
      <c r="F1026" s="237" t="s">
        <v>1160</v>
      </c>
      <c r="G1026" s="235"/>
      <c r="H1026" s="238">
        <v>21.6</v>
      </c>
      <c r="I1026" s="239"/>
      <c r="J1026" s="235"/>
      <c r="K1026" s="235"/>
      <c r="L1026" s="240"/>
      <c r="M1026" s="241"/>
      <c r="N1026" s="242"/>
      <c r="O1026" s="242"/>
      <c r="P1026" s="242"/>
      <c r="Q1026" s="242"/>
      <c r="R1026" s="242"/>
      <c r="S1026" s="242"/>
      <c r="T1026" s="243"/>
      <c r="AT1026" s="244" t="s">
        <v>176</v>
      </c>
      <c r="AU1026" s="244" t="s">
        <v>92</v>
      </c>
      <c r="AV1026" s="14" t="s">
        <v>92</v>
      </c>
      <c r="AW1026" s="14" t="s">
        <v>37</v>
      </c>
      <c r="AX1026" s="14" t="s">
        <v>83</v>
      </c>
      <c r="AY1026" s="244" t="s">
        <v>156</v>
      </c>
    </row>
    <row r="1027" spans="1:65" s="14" customFormat="1" ht="11.25">
      <c r="B1027" s="234"/>
      <c r="C1027" s="235"/>
      <c r="D1027" s="218" t="s">
        <v>176</v>
      </c>
      <c r="E1027" s="236" t="s">
        <v>1</v>
      </c>
      <c r="F1027" s="237" t="s">
        <v>1161</v>
      </c>
      <c r="G1027" s="235"/>
      <c r="H1027" s="238">
        <v>0.8</v>
      </c>
      <c r="I1027" s="239"/>
      <c r="J1027" s="235"/>
      <c r="K1027" s="235"/>
      <c r="L1027" s="240"/>
      <c r="M1027" s="241"/>
      <c r="N1027" s="242"/>
      <c r="O1027" s="242"/>
      <c r="P1027" s="242"/>
      <c r="Q1027" s="242"/>
      <c r="R1027" s="242"/>
      <c r="S1027" s="242"/>
      <c r="T1027" s="243"/>
      <c r="AT1027" s="244" t="s">
        <v>176</v>
      </c>
      <c r="AU1027" s="244" t="s">
        <v>92</v>
      </c>
      <c r="AV1027" s="14" t="s">
        <v>92</v>
      </c>
      <c r="AW1027" s="14" t="s">
        <v>37</v>
      </c>
      <c r="AX1027" s="14" t="s">
        <v>83</v>
      </c>
      <c r="AY1027" s="244" t="s">
        <v>156</v>
      </c>
    </row>
    <row r="1028" spans="1:65" s="14" customFormat="1" ht="11.25">
      <c r="B1028" s="234"/>
      <c r="C1028" s="235"/>
      <c r="D1028" s="218" t="s">
        <v>176</v>
      </c>
      <c r="E1028" s="236" t="s">
        <v>1</v>
      </c>
      <c r="F1028" s="237" t="s">
        <v>1162</v>
      </c>
      <c r="G1028" s="235"/>
      <c r="H1028" s="238">
        <v>1</v>
      </c>
      <c r="I1028" s="239"/>
      <c r="J1028" s="235"/>
      <c r="K1028" s="235"/>
      <c r="L1028" s="240"/>
      <c r="M1028" s="241"/>
      <c r="N1028" s="242"/>
      <c r="O1028" s="242"/>
      <c r="P1028" s="242"/>
      <c r="Q1028" s="242"/>
      <c r="R1028" s="242"/>
      <c r="S1028" s="242"/>
      <c r="T1028" s="243"/>
      <c r="AT1028" s="244" t="s">
        <v>176</v>
      </c>
      <c r="AU1028" s="244" t="s">
        <v>92</v>
      </c>
      <c r="AV1028" s="14" t="s">
        <v>92</v>
      </c>
      <c r="AW1028" s="14" t="s">
        <v>37</v>
      </c>
      <c r="AX1028" s="14" t="s">
        <v>83</v>
      </c>
      <c r="AY1028" s="244" t="s">
        <v>156</v>
      </c>
    </row>
    <row r="1029" spans="1:65" s="16" customFormat="1" ht="11.25">
      <c r="B1029" s="256"/>
      <c r="C1029" s="257"/>
      <c r="D1029" s="218" t="s">
        <v>176</v>
      </c>
      <c r="E1029" s="258" t="s">
        <v>1</v>
      </c>
      <c r="F1029" s="259" t="s">
        <v>210</v>
      </c>
      <c r="G1029" s="257"/>
      <c r="H1029" s="260">
        <v>23.4</v>
      </c>
      <c r="I1029" s="261"/>
      <c r="J1029" s="257"/>
      <c r="K1029" s="257"/>
      <c r="L1029" s="262"/>
      <c r="M1029" s="263"/>
      <c r="N1029" s="264"/>
      <c r="O1029" s="264"/>
      <c r="P1029" s="264"/>
      <c r="Q1029" s="264"/>
      <c r="R1029" s="264"/>
      <c r="S1029" s="264"/>
      <c r="T1029" s="265"/>
      <c r="AT1029" s="266" t="s">
        <v>176</v>
      </c>
      <c r="AU1029" s="266" t="s">
        <v>92</v>
      </c>
      <c r="AV1029" s="16" t="s">
        <v>157</v>
      </c>
      <c r="AW1029" s="16" t="s">
        <v>37</v>
      </c>
      <c r="AX1029" s="16" t="s">
        <v>83</v>
      </c>
      <c r="AY1029" s="266" t="s">
        <v>156</v>
      </c>
    </row>
    <row r="1030" spans="1:65" s="14" customFormat="1" ht="11.25">
      <c r="B1030" s="234"/>
      <c r="C1030" s="235"/>
      <c r="D1030" s="218" t="s">
        <v>176</v>
      </c>
      <c r="E1030" s="236" t="s">
        <v>1</v>
      </c>
      <c r="F1030" s="237" t="s">
        <v>1163</v>
      </c>
      <c r="G1030" s="235"/>
      <c r="H1030" s="238">
        <v>0.9</v>
      </c>
      <c r="I1030" s="239"/>
      <c r="J1030" s="235"/>
      <c r="K1030" s="235"/>
      <c r="L1030" s="240"/>
      <c r="M1030" s="241"/>
      <c r="N1030" s="242"/>
      <c r="O1030" s="242"/>
      <c r="P1030" s="242"/>
      <c r="Q1030" s="242"/>
      <c r="R1030" s="242"/>
      <c r="S1030" s="242"/>
      <c r="T1030" s="243"/>
      <c r="AT1030" s="244" t="s">
        <v>176</v>
      </c>
      <c r="AU1030" s="244" t="s">
        <v>92</v>
      </c>
      <c r="AV1030" s="14" t="s">
        <v>92</v>
      </c>
      <c r="AW1030" s="14" t="s">
        <v>37</v>
      </c>
      <c r="AX1030" s="14" t="s">
        <v>83</v>
      </c>
      <c r="AY1030" s="244" t="s">
        <v>156</v>
      </c>
    </row>
    <row r="1031" spans="1:65" s="16" customFormat="1" ht="11.25">
      <c r="B1031" s="256"/>
      <c r="C1031" s="257"/>
      <c r="D1031" s="218" t="s">
        <v>176</v>
      </c>
      <c r="E1031" s="258" t="s">
        <v>1</v>
      </c>
      <c r="F1031" s="259" t="s">
        <v>210</v>
      </c>
      <c r="G1031" s="257"/>
      <c r="H1031" s="260">
        <v>0.9</v>
      </c>
      <c r="I1031" s="261"/>
      <c r="J1031" s="257"/>
      <c r="K1031" s="257"/>
      <c r="L1031" s="262"/>
      <c r="M1031" s="263"/>
      <c r="N1031" s="264"/>
      <c r="O1031" s="264"/>
      <c r="P1031" s="264"/>
      <c r="Q1031" s="264"/>
      <c r="R1031" s="264"/>
      <c r="S1031" s="264"/>
      <c r="T1031" s="265"/>
      <c r="AT1031" s="266" t="s">
        <v>176</v>
      </c>
      <c r="AU1031" s="266" t="s">
        <v>92</v>
      </c>
      <c r="AV1031" s="16" t="s">
        <v>157</v>
      </c>
      <c r="AW1031" s="16" t="s">
        <v>37</v>
      </c>
      <c r="AX1031" s="16" t="s">
        <v>83</v>
      </c>
      <c r="AY1031" s="266" t="s">
        <v>156</v>
      </c>
    </row>
    <row r="1032" spans="1:65" s="15" customFormat="1" ht="11.25">
      <c r="B1032" s="245"/>
      <c r="C1032" s="246"/>
      <c r="D1032" s="218" t="s">
        <v>176</v>
      </c>
      <c r="E1032" s="247" t="s">
        <v>1</v>
      </c>
      <c r="F1032" s="248" t="s">
        <v>180</v>
      </c>
      <c r="G1032" s="246"/>
      <c r="H1032" s="249">
        <v>24.3</v>
      </c>
      <c r="I1032" s="250"/>
      <c r="J1032" s="246"/>
      <c r="K1032" s="246"/>
      <c r="L1032" s="251"/>
      <c r="M1032" s="252"/>
      <c r="N1032" s="253"/>
      <c r="O1032" s="253"/>
      <c r="P1032" s="253"/>
      <c r="Q1032" s="253"/>
      <c r="R1032" s="253"/>
      <c r="S1032" s="253"/>
      <c r="T1032" s="254"/>
      <c r="AT1032" s="255" t="s">
        <v>176</v>
      </c>
      <c r="AU1032" s="255" t="s">
        <v>92</v>
      </c>
      <c r="AV1032" s="15" t="s">
        <v>164</v>
      </c>
      <c r="AW1032" s="15" t="s">
        <v>37</v>
      </c>
      <c r="AX1032" s="15" t="s">
        <v>21</v>
      </c>
      <c r="AY1032" s="255" t="s">
        <v>156</v>
      </c>
    </row>
    <row r="1033" spans="1:65" s="2" customFormat="1" ht="24.2" customHeight="1">
      <c r="A1033" s="36"/>
      <c r="B1033" s="37"/>
      <c r="C1033" s="268" t="s">
        <v>1164</v>
      </c>
      <c r="D1033" s="268" t="s">
        <v>439</v>
      </c>
      <c r="E1033" s="269" t="s">
        <v>1165</v>
      </c>
      <c r="F1033" s="270" t="s">
        <v>1166</v>
      </c>
      <c r="G1033" s="271" t="s">
        <v>308</v>
      </c>
      <c r="H1033" s="272">
        <v>28.08</v>
      </c>
      <c r="I1033" s="273"/>
      <c r="J1033" s="274">
        <f>ROUND(I1033*H1033,2)</f>
        <v>0</v>
      </c>
      <c r="K1033" s="270" t="s">
        <v>163</v>
      </c>
      <c r="L1033" s="275"/>
      <c r="M1033" s="276" t="s">
        <v>1</v>
      </c>
      <c r="N1033" s="277" t="s">
        <v>48</v>
      </c>
      <c r="O1033" s="73"/>
      <c r="P1033" s="215">
        <f>O1033*H1033</f>
        <v>0</v>
      </c>
      <c r="Q1033" s="215">
        <v>1.7000000000000001E-4</v>
      </c>
      <c r="R1033" s="215">
        <f>Q1033*H1033</f>
        <v>4.7736000000000002E-3</v>
      </c>
      <c r="S1033" s="215">
        <v>0</v>
      </c>
      <c r="T1033" s="216">
        <f>S1033*H1033</f>
        <v>0</v>
      </c>
      <c r="U1033" s="36"/>
      <c r="V1033" s="36"/>
      <c r="W1033" s="36"/>
      <c r="X1033" s="36"/>
      <c r="Y1033" s="36"/>
      <c r="Z1033" s="36"/>
      <c r="AA1033" s="36"/>
      <c r="AB1033" s="36"/>
      <c r="AC1033" s="36"/>
      <c r="AD1033" s="36"/>
      <c r="AE1033" s="36"/>
      <c r="AR1033" s="217" t="s">
        <v>442</v>
      </c>
      <c r="AT1033" s="217" t="s">
        <v>439</v>
      </c>
      <c r="AU1033" s="217" t="s">
        <v>92</v>
      </c>
      <c r="AY1033" s="18" t="s">
        <v>156</v>
      </c>
      <c r="BE1033" s="112">
        <f>IF(N1033="základní",J1033,0)</f>
        <v>0</v>
      </c>
      <c r="BF1033" s="112">
        <f>IF(N1033="snížená",J1033,0)</f>
        <v>0</v>
      </c>
      <c r="BG1033" s="112">
        <f>IF(N1033="zákl. přenesená",J1033,0)</f>
        <v>0</v>
      </c>
      <c r="BH1033" s="112">
        <f>IF(N1033="sníž. přenesená",J1033,0)</f>
        <v>0</v>
      </c>
      <c r="BI1033" s="112">
        <f>IF(N1033="nulová",J1033,0)</f>
        <v>0</v>
      </c>
      <c r="BJ1033" s="18" t="s">
        <v>21</v>
      </c>
      <c r="BK1033" s="112">
        <f>ROUND(I1033*H1033,2)</f>
        <v>0</v>
      </c>
      <c r="BL1033" s="18" t="s">
        <v>360</v>
      </c>
      <c r="BM1033" s="217" t="s">
        <v>1167</v>
      </c>
    </row>
    <row r="1034" spans="1:65" s="2" customFormat="1" ht="11.25">
      <c r="A1034" s="36"/>
      <c r="B1034" s="37"/>
      <c r="C1034" s="38"/>
      <c r="D1034" s="218" t="s">
        <v>166</v>
      </c>
      <c r="E1034" s="38"/>
      <c r="F1034" s="219" t="s">
        <v>1168</v>
      </c>
      <c r="G1034" s="38"/>
      <c r="H1034" s="38"/>
      <c r="I1034" s="176"/>
      <c r="J1034" s="38"/>
      <c r="K1034" s="38"/>
      <c r="L1034" s="39"/>
      <c r="M1034" s="220"/>
      <c r="N1034" s="221"/>
      <c r="O1034" s="73"/>
      <c r="P1034" s="73"/>
      <c r="Q1034" s="73"/>
      <c r="R1034" s="73"/>
      <c r="S1034" s="73"/>
      <c r="T1034" s="74"/>
      <c r="U1034" s="36"/>
      <c r="V1034" s="36"/>
      <c r="W1034" s="36"/>
      <c r="X1034" s="36"/>
      <c r="Y1034" s="36"/>
      <c r="Z1034" s="36"/>
      <c r="AA1034" s="36"/>
      <c r="AB1034" s="36"/>
      <c r="AC1034" s="36"/>
      <c r="AD1034" s="36"/>
      <c r="AE1034" s="36"/>
      <c r="AT1034" s="18" t="s">
        <v>166</v>
      </c>
      <c r="AU1034" s="18" t="s">
        <v>92</v>
      </c>
    </row>
    <row r="1035" spans="1:65" s="14" customFormat="1" ht="11.25">
      <c r="B1035" s="234"/>
      <c r="C1035" s="235"/>
      <c r="D1035" s="218" t="s">
        <v>176</v>
      </c>
      <c r="E1035" s="236" t="s">
        <v>1</v>
      </c>
      <c r="F1035" s="237" t="s">
        <v>1169</v>
      </c>
      <c r="G1035" s="235"/>
      <c r="H1035" s="238">
        <v>28.08</v>
      </c>
      <c r="I1035" s="239"/>
      <c r="J1035" s="235"/>
      <c r="K1035" s="235"/>
      <c r="L1035" s="240"/>
      <c r="M1035" s="241"/>
      <c r="N1035" s="242"/>
      <c r="O1035" s="242"/>
      <c r="P1035" s="242"/>
      <c r="Q1035" s="242"/>
      <c r="R1035" s="242"/>
      <c r="S1035" s="242"/>
      <c r="T1035" s="243"/>
      <c r="AT1035" s="244" t="s">
        <v>176</v>
      </c>
      <c r="AU1035" s="244" t="s">
        <v>92</v>
      </c>
      <c r="AV1035" s="14" t="s">
        <v>92</v>
      </c>
      <c r="AW1035" s="14" t="s">
        <v>37</v>
      </c>
      <c r="AX1035" s="14" t="s">
        <v>21</v>
      </c>
      <c r="AY1035" s="244" t="s">
        <v>156</v>
      </c>
    </row>
    <row r="1036" spans="1:65" s="2" customFormat="1" ht="24.2" customHeight="1">
      <c r="A1036" s="36"/>
      <c r="B1036" s="37"/>
      <c r="C1036" s="268" t="s">
        <v>1170</v>
      </c>
      <c r="D1036" s="268" t="s">
        <v>439</v>
      </c>
      <c r="E1036" s="269" t="s">
        <v>1171</v>
      </c>
      <c r="F1036" s="270" t="s">
        <v>1172</v>
      </c>
      <c r="G1036" s="271" t="s">
        <v>308</v>
      </c>
      <c r="H1036" s="272">
        <v>0.99</v>
      </c>
      <c r="I1036" s="273"/>
      <c r="J1036" s="274">
        <f>ROUND(I1036*H1036,2)</f>
        <v>0</v>
      </c>
      <c r="K1036" s="270" t="s">
        <v>163</v>
      </c>
      <c r="L1036" s="275"/>
      <c r="M1036" s="276" t="s">
        <v>1</v>
      </c>
      <c r="N1036" s="277" t="s">
        <v>48</v>
      </c>
      <c r="O1036" s="73"/>
      <c r="P1036" s="215">
        <f>O1036*H1036</f>
        <v>0</v>
      </c>
      <c r="Q1036" s="215">
        <v>2.0000000000000001E-4</v>
      </c>
      <c r="R1036" s="215">
        <f>Q1036*H1036</f>
        <v>1.9800000000000002E-4</v>
      </c>
      <c r="S1036" s="215">
        <v>0</v>
      </c>
      <c r="T1036" s="216">
        <f>S1036*H1036</f>
        <v>0</v>
      </c>
      <c r="U1036" s="36"/>
      <c r="V1036" s="36"/>
      <c r="W1036" s="36"/>
      <c r="X1036" s="36"/>
      <c r="Y1036" s="36"/>
      <c r="Z1036" s="36"/>
      <c r="AA1036" s="36"/>
      <c r="AB1036" s="36"/>
      <c r="AC1036" s="36"/>
      <c r="AD1036" s="36"/>
      <c r="AE1036" s="36"/>
      <c r="AR1036" s="217" t="s">
        <v>442</v>
      </c>
      <c r="AT1036" s="217" t="s">
        <v>439</v>
      </c>
      <c r="AU1036" s="217" t="s">
        <v>92</v>
      </c>
      <c r="AY1036" s="18" t="s">
        <v>156</v>
      </c>
      <c r="BE1036" s="112">
        <f>IF(N1036="základní",J1036,0)</f>
        <v>0</v>
      </c>
      <c r="BF1036" s="112">
        <f>IF(N1036="snížená",J1036,0)</f>
        <v>0</v>
      </c>
      <c r="BG1036" s="112">
        <f>IF(N1036="zákl. přenesená",J1036,0)</f>
        <v>0</v>
      </c>
      <c r="BH1036" s="112">
        <f>IF(N1036="sníž. přenesená",J1036,0)</f>
        <v>0</v>
      </c>
      <c r="BI1036" s="112">
        <f>IF(N1036="nulová",J1036,0)</f>
        <v>0</v>
      </c>
      <c r="BJ1036" s="18" t="s">
        <v>21</v>
      </c>
      <c r="BK1036" s="112">
        <f>ROUND(I1036*H1036,2)</f>
        <v>0</v>
      </c>
      <c r="BL1036" s="18" t="s">
        <v>360</v>
      </c>
      <c r="BM1036" s="217" t="s">
        <v>1173</v>
      </c>
    </row>
    <row r="1037" spans="1:65" s="2" customFormat="1" ht="19.5">
      <c r="A1037" s="36"/>
      <c r="B1037" s="37"/>
      <c r="C1037" s="38"/>
      <c r="D1037" s="218" t="s">
        <v>166</v>
      </c>
      <c r="E1037" s="38"/>
      <c r="F1037" s="219" t="s">
        <v>1172</v>
      </c>
      <c r="G1037" s="38"/>
      <c r="H1037" s="38"/>
      <c r="I1037" s="176"/>
      <c r="J1037" s="38"/>
      <c r="K1037" s="38"/>
      <c r="L1037" s="39"/>
      <c r="M1037" s="220"/>
      <c r="N1037" s="221"/>
      <c r="O1037" s="73"/>
      <c r="P1037" s="73"/>
      <c r="Q1037" s="73"/>
      <c r="R1037" s="73"/>
      <c r="S1037" s="73"/>
      <c r="T1037" s="74"/>
      <c r="U1037" s="36"/>
      <c r="V1037" s="36"/>
      <c r="W1037" s="36"/>
      <c r="X1037" s="36"/>
      <c r="Y1037" s="36"/>
      <c r="Z1037" s="36"/>
      <c r="AA1037" s="36"/>
      <c r="AB1037" s="36"/>
      <c r="AC1037" s="36"/>
      <c r="AD1037" s="36"/>
      <c r="AE1037" s="36"/>
      <c r="AT1037" s="18" t="s">
        <v>166</v>
      </c>
      <c r="AU1037" s="18" t="s">
        <v>92</v>
      </c>
    </row>
    <row r="1038" spans="1:65" s="14" customFormat="1" ht="11.25">
      <c r="B1038" s="234"/>
      <c r="C1038" s="235"/>
      <c r="D1038" s="218" t="s">
        <v>176</v>
      </c>
      <c r="E1038" s="236" t="s">
        <v>1</v>
      </c>
      <c r="F1038" s="237" t="s">
        <v>1174</v>
      </c>
      <c r="G1038" s="235"/>
      <c r="H1038" s="238">
        <v>0.99</v>
      </c>
      <c r="I1038" s="239"/>
      <c r="J1038" s="235"/>
      <c r="K1038" s="235"/>
      <c r="L1038" s="240"/>
      <c r="M1038" s="241"/>
      <c r="N1038" s="242"/>
      <c r="O1038" s="242"/>
      <c r="P1038" s="242"/>
      <c r="Q1038" s="242"/>
      <c r="R1038" s="242"/>
      <c r="S1038" s="242"/>
      <c r="T1038" s="243"/>
      <c r="AT1038" s="244" t="s">
        <v>176</v>
      </c>
      <c r="AU1038" s="244" t="s">
        <v>92</v>
      </c>
      <c r="AV1038" s="14" t="s">
        <v>92</v>
      </c>
      <c r="AW1038" s="14" t="s">
        <v>37</v>
      </c>
      <c r="AX1038" s="14" t="s">
        <v>21</v>
      </c>
      <c r="AY1038" s="244" t="s">
        <v>156</v>
      </c>
    </row>
    <row r="1039" spans="1:65" s="2" customFormat="1" ht="16.5" customHeight="1">
      <c r="A1039" s="36"/>
      <c r="B1039" s="37"/>
      <c r="C1039" s="206" t="s">
        <v>1175</v>
      </c>
      <c r="D1039" s="206" t="s">
        <v>159</v>
      </c>
      <c r="E1039" s="207" t="s">
        <v>1176</v>
      </c>
      <c r="F1039" s="208" t="s">
        <v>1177</v>
      </c>
      <c r="G1039" s="209" t="s">
        <v>190</v>
      </c>
      <c r="H1039" s="210">
        <v>403.161</v>
      </c>
      <c r="I1039" s="211"/>
      <c r="J1039" s="212">
        <f>ROUND(I1039*H1039,2)</f>
        <v>0</v>
      </c>
      <c r="K1039" s="208" t="s">
        <v>163</v>
      </c>
      <c r="L1039" s="39"/>
      <c r="M1039" s="213" t="s">
        <v>1</v>
      </c>
      <c r="N1039" s="214" t="s">
        <v>48</v>
      </c>
      <c r="O1039" s="73"/>
      <c r="P1039" s="215">
        <f>O1039*H1039</f>
        <v>0</v>
      </c>
      <c r="Q1039" s="215">
        <v>0</v>
      </c>
      <c r="R1039" s="215">
        <f>Q1039*H1039</f>
        <v>0</v>
      </c>
      <c r="S1039" s="215">
        <v>0</v>
      </c>
      <c r="T1039" s="216">
        <f>S1039*H1039</f>
        <v>0</v>
      </c>
      <c r="U1039" s="36"/>
      <c r="V1039" s="36"/>
      <c r="W1039" s="36"/>
      <c r="X1039" s="36"/>
      <c r="Y1039" s="36"/>
      <c r="Z1039" s="36"/>
      <c r="AA1039" s="36"/>
      <c r="AB1039" s="36"/>
      <c r="AC1039" s="36"/>
      <c r="AD1039" s="36"/>
      <c r="AE1039" s="36"/>
      <c r="AR1039" s="217" t="s">
        <v>360</v>
      </c>
      <c r="AT1039" s="217" t="s">
        <v>159</v>
      </c>
      <c r="AU1039" s="217" t="s">
        <v>92</v>
      </c>
      <c r="AY1039" s="18" t="s">
        <v>156</v>
      </c>
      <c r="BE1039" s="112">
        <f>IF(N1039="základní",J1039,0)</f>
        <v>0</v>
      </c>
      <c r="BF1039" s="112">
        <f>IF(N1039="snížená",J1039,0)</f>
        <v>0</v>
      </c>
      <c r="BG1039" s="112">
        <f>IF(N1039="zákl. přenesená",J1039,0)</f>
        <v>0</v>
      </c>
      <c r="BH1039" s="112">
        <f>IF(N1039="sníž. přenesená",J1039,0)</f>
        <v>0</v>
      </c>
      <c r="BI1039" s="112">
        <f>IF(N1039="nulová",J1039,0)</f>
        <v>0</v>
      </c>
      <c r="BJ1039" s="18" t="s">
        <v>21</v>
      </c>
      <c r="BK1039" s="112">
        <f>ROUND(I1039*H1039,2)</f>
        <v>0</v>
      </c>
      <c r="BL1039" s="18" t="s">
        <v>360</v>
      </c>
      <c r="BM1039" s="217" t="s">
        <v>1178</v>
      </c>
    </row>
    <row r="1040" spans="1:65" s="2" customFormat="1" ht="11.25">
      <c r="A1040" s="36"/>
      <c r="B1040" s="37"/>
      <c r="C1040" s="38"/>
      <c r="D1040" s="218" t="s">
        <v>166</v>
      </c>
      <c r="E1040" s="38"/>
      <c r="F1040" s="219" t="s">
        <v>1179</v>
      </c>
      <c r="G1040" s="38"/>
      <c r="H1040" s="38"/>
      <c r="I1040" s="176"/>
      <c r="J1040" s="38"/>
      <c r="K1040" s="38"/>
      <c r="L1040" s="39"/>
      <c r="M1040" s="220"/>
      <c r="N1040" s="221"/>
      <c r="O1040" s="73"/>
      <c r="P1040" s="73"/>
      <c r="Q1040" s="73"/>
      <c r="R1040" s="73"/>
      <c r="S1040" s="73"/>
      <c r="T1040" s="74"/>
      <c r="U1040" s="36"/>
      <c r="V1040" s="36"/>
      <c r="W1040" s="36"/>
      <c r="X1040" s="36"/>
      <c r="Y1040" s="36"/>
      <c r="Z1040" s="36"/>
      <c r="AA1040" s="36"/>
      <c r="AB1040" s="36"/>
      <c r="AC1040" s="36"/>
      <c r="AD1040" s="36"/>
      <c r="AE1040" s="36"/>
      <c r="AT1040" s="18" t="s">
        <v>166</v>
      </c>
      <c r="AU1040" s="18" t="s">
        <v>92</v>
      </c>
    </row>
    <row r="1041" spans="1:51" s="2" customFormat="1" ht="11.25">
      <c r="A1041" s="36"/>
      <c r="B1041" s="37"/>
      <c r="C1041" s="38"/>
      <c r="D1041" s="222" t="s">
        <v>168</v>
      </c>
      <c r="E1041" s="38"/>
      <c r="F1041" s="223" t="s">
        <v>1180</v>
      </c>
      <c r="G1041" s="38"/>
      <c r="H1041" s="38"/>
      <c r="I1041" s="176"/>
      <c r="J1041" s="38"/>
      <c r="K1041" s="38"/>
      <c r="L1041" s="39"/>
      <c r="M1041" s="220"/>
      <c r="N1041" s="221"/>
      <c r="O1041" s="73"/>
      <c r="P1041" s="73"/>
      <c r="Q1041" s="73"/>
      <c r="R1041" s="73"/>
      <c r="S1041" s="73"/>
      <c r="T1041" s="74"/>
      <c r="U1041" s="36"/>
      <c r="V1041" s="36"/>
      <c r="W1041" s="36"/>
      <c r="X1041" s="36"/>
      <c r="Y1041" s="36"/>
      <c r="Z1041" s="36"/>
      <c r="AA1041" s="36"/>
      <c r="AB1041" s="36"/>
      <c r="AC1041" s="36"/>
      <c r="AD1041" s="36"/>
      <c r="AE1041" s="36"/>
      <c r="AT1041" s="18" t="s">
        <v>168</v>
      </c>
      <c r="AU1041" s="18" t="s">
        <v>92</v>
      </c>
    </row>
    <row r="1042" spans="1:51" s="13" customFormat="1" ht="11.25">
      <c r="B1042" s="224"/>
      <c r="C1042" s="225"/>
      <c r="D1042" s="218" t="s">
        <v>176</v>
      </c>
      <c r="E1042" s="226" t="s">
        <v>1</v>
      </c>
      <c r="F1042" s="227" t="s">
        <v>1181</v>
      </c>
      <c r="G1042" s="225"/>
      <c r="H1042" s="226" t="s">
        <v>1</v>
      </c>
      <c r="I1042" s="228"/>
      <c r="J1042" s="225"/>
      <c r="K1042" s="225"/>
      <c r="L1042" s="229"/>
      <c r="M1042" s="230"/>
      <c r="N1042" s="231"/>
      <c r="O1042" s="231"/>
      <c r="P1042" s="231"/>
      <c r="Q1042" s="231"/>
      <c r="R1042" s="231"/>
      <c r="S1042" s="231"/>
      <c r="T1042" s="232"/>
      <c r="AT1042" s="233" t="s">
        <v>176</v>
      </c>
      <c r="AU1042" s="233" t="s">
        <v>92</v>
      </c>
      <c r="AV1042" s="13" t="s">
        <v>21</v>
      </c>
      <c r="AW1042" s="13" t="s">
        <v>37</v>
      </c>
      <c r="AX1042" s="13" t="s">
        <v>83</v>
      </c>
      <c r="AY1042" s="233" t="s">
        <v>156</v>
      </c>
    </row>
    <row r="1043" spans="1:51" s="13" customFormat="1" ht="11.25">
      <c r="B1043" s="224"/>
      <c r="C1043" s="225"/>
      <c r="D1043" s="218" t="s">
        <v>176</v>
      </c>
      <c r="E1043" s="226" t="s">
        <v>1</v>
      </c>
      <c r="F1043" s="227" t="s">
        <v>211</v>
      </c>
      <c r="G1043" s="225"/>
      <c r="H1043" s="226" t="s">
        <v>1</v>
      </c>
      <c r="I1043" s="228"/>
      <c r="J1043" s="225"/>
      <c r="K1043" s="225"/>
      <c r="L1043" s="229"/>
      <c r="M1043" s="230"/>
      <c r="N1043" s="231"/>
      <c r="O1043" s="231"/>
      <c r="P1043" s="231"/>
      <c r="Q1043" s="231"/>
      <c r="R1043" s="231"/>
      <c r="S1043" s="231"/>
      <c r="T1043" s="232"/>
      <c r="AT1043" s="233" t="s">
        <v>176</v>
      </c>
      <c r="AU1043" s="233" t="s">
        <v>92</v>
      </c>
      <c r="AV1043" s="13" t="s">
        <v>21</v>
      </c>
      <c r="AW1043" s="13" t="s">
        <v>37</v>
      </c>
      <c r="AX1043" s="13" t="s">
        <v>83</v>
      </c>
      <c r="AY1043" s="233" t="s">
        <v>156</v>
      </c>
    </row>
    <row r="1044" spans="1:51" s="14" customFormat="1" ht="11.25">
      <c r="B1044" s="234"/>
      <c r="C1044" s="235"/>
      <c r="D1044" s="218" t="s">
        <v>176</v>
      </c>
      <c r="E1044" s="236" t="s">
        <v>1</v>
      </c>
      <c r="F1044" s="237" t="s">
        <v>1182</v>
      </c>
      <c r="G1044" s="235"/>
      <c r="H1044" s="238">
        <v>12.35</v>
      </c>
      <c r="I1044" s="239"/>
      <c r="J1044" s="235"/>
      <c r="K1044" s="235"/>
      <c r="L1044" s="240"/>
      <c r="M1044" s="241"/>
      <c r="N1044" s="242"/>
      <c r="O1044" s="242"/>
      <c r="P1044" s="242"/>
      <c r="Q1044" s="242"/>
      <c r="R1044" s="242"/>
      <c r="S1044" s="242"/>
      <c r="T1044" s="243"/>
      <c r="AT1044" s="244" t="s">
        <v>176</v>
      </c>
      <c r="AU1044" s="244" t="s">
        <v>92</v>
      </c>
      <c r="AV1044" s="14" t="s">
        <v>92</v>
      </c>
      <c r="AW1044" s="14" t="s">
        <v>37</v>
      </c>
      <c r="AX1044" s="14" t="s">
        <v>83</v>
      </c>
      <c r="AY1044" s="244" t="s">
        <v>156</v>
      </c>
    </row>
    <row r="1045" spans="1:51" s="14" customFormat="1" ht="11.25">
      <c r="B1045" s="234"/>
      <c r="C1045" s="235"/>
      <c r="D1045" s="218" t="s">
        <v>176</v>
      </c>
      <c r="E1045" s="236" t="s">
        <v>1</v>
      </c>
      <c r="F1045" s="237" t="s">
        <v>1183</v>
      </c>
      <c r="G1045" s="235"/>
      <c r="H1045" s="238">
        <v>8.1</v>
      </c>
      <c r="I1045" s="239"/>
      <c r="J1045" s="235"/>
      <c r="K1045" s="235"/>
      <c r="L1045" s="240"/>
      <c r="M1045" s="241"/>
      <c r="N1045" s="242"/>
      <c r="O1045" s="242"/>
      <c r="P1045" s="242"/>
      <c r="Q1045" s="242"/>
      <c r="R1045" s="242"/>
      <c r="S1045" s="242"/>
      <c r="T1045" s="243"/>
      <c r="AT1045" s="244" t="s">
        <v>176</v>
      </c>
      <c r="AU1045" s="244" t="s">
        <v>92</v>
      </c>
      <c r="AV1045" s="14" t="s">
        <v>92</v>
      </c>
      <c r="AW1045" s="14" t="s">
        <v>37</v>
      </c>
      <c r="AX1045" s="14" t="s">
        <v>83</v>
      </c>
      <c r="AY1045" s="244" t="s">
        <v>156</v>
      </c>
    </row>
    <row r="1046" spans="1:51" s="16" customFormat="1" ht="11.25">
      <c r="B1046" s="256"/>
      <c r="C1046" s="257"/>
      <c r="D1046" s="218" t="s">
        <v>176</v>
      </c>
      <c r="E1046" s="258" t="s">
        <v>1</v>
      </c>
      <c r="F1046" s="259" t="s">
        <v>210</v>
      </c>
      <c r="G1046" s="257"/>
      <c r="H1046" s="260">
        <v>20.45</v>
      </c>
      <c r="I1046" s="261"/>
      <c r="J1046" s="257"/>
      <c r="K1046" s="257"/>
      <c r="L1046" s="262"/>
      <c r="M1046" s="263"/>
      <c r="N1046" s="264"/>
      <c r="O1046" s="264"/>
      <c r="P1046" s="264"/>
      <c r="Q1046" s="264"/>
      <c r="R1046" s="264"/>
      <c r="S1046" s="264"/>
      <c r="T1046" s="265"/>
      <c r="AT1046" s="266" t="s">
        <v>176</v>
      </c>
      <c r="AU1046" s="266" t="s">
        <v>92</v>
      </c>
      <c r="AV1046" s="16" t="s">
        <v>157</v>
      </c>
      <c r="AW1046" s="16" t="s">
        <v>37</v>
      </c>
      <c r="AX1046" s="16" t="s">
        <v>83</v>
      </c>
      <c r="AY1046" s="266" t="s">
        <v>156</v>
      </c>
    </row>
    <row r="1047" spans="1:51" s="13" customFormat="1" ht="11.25">
      <c r="B1047" s="224"/>
      <c r="C1047" s="225"/>
      <c r="D1047" s="218" t="s">
        <v>176</v>
      </c>
      <c r="E1047" s="226" t="s">
        <v>1</v>
      </c>
      <c r="F1047" s="227" t="s">
        <v>213</v>
      </c>
      <c r="G1047" s="225"/>
      <c r="H1047" s="226" t="s">
        <v>1</v>
      </c>
      <c r="I1047" s="228"/>
      <c r="J1047" s="225"/>
      <c r="K1047" s="225"/>
      <c r="L1047" s="229"/>
      <c r="M1047" s="230"/>
      <c r="N1047" s="231"/>
      <c r="O1047" s="231"/>
      <c r="P1047" s="231"/>
      <c r="Q1047" s="231"/>
      <c r="R1047" s="231"/>
      <c r="S1047" s="231"/>
      <c r="T1047" s="232"/>
      <c r="AT1047" s="233" t="s">
        <v>176</v>
      </c>
      <c r="AU1047" s="233" t="s">
        <v>92</v>
      </c>
      <c r="AV1047" s="13" t="s">
        <v>21</v>
      </c>
      <c r="AW1047" s="13" t="s">
        <v>37</v>
      </c>
      <c r="AX1047" s="13" t="s">
        <v>83</v>
      </c>
      <c r="AY1047" s="233" t="s">
        <v>156</v>
      </c>
    </row>
    <row r="1048" spans="1:51" s="14" customFormat="1" ht="11.25">
      <c r="B1048" s="234"/>
      <c r="C1048" s="235"/>
      <c r="D1048" s="218" t="s">
        <v>176</v>
      </c>
      <c r="E1048" s="236" t="s">
        <v>1</v>
      </c>
      <c r="F1048" s="237" t="s">
        <v>1184</v>
      </c>
      <c r="G1048" s="235"/>
      <c r="H1048" s="238">
        <v>17.100000000000001</v>
      </c>
      <c r="I1048" s="239"/>
      <c r="J1048" s="235"/>
      <c r="K1048" s="235"/>
      <c r="L1048" s="240"/>
      <c r="M1048" s="241"/>
      <c r="N1048" s="242"/>
      <c r="O1048" s="242"/>
      <c r="P1048" s="242"/>
      <c r="Q1048" s="242"/>
      <c r="R1048" s="242"/>
      <c r="S1048" s="242"/>
      <c r="T1048" s="243"/>
      <c r="AT1048" s="244" t="s">
        <v>176</v>
      </c>
      <c r="AU1048" s="244" t="s">
        <v>92</v>
      </c>
      <c r="AV1048" s="14" t="s">
        <v>92</v>
      </c>
      <c r="AW1048" s="14" t="s">
        <v>37</v>
      </c>
      <c r="AX1048" s="14" t="s">
        <v>83</v>
      </c>
      <c r="AY1048" s="244" t="s">
        <v>156</v>
      </c>
    </row>
    <row r="1049" spans="1:51" s="14" customFormat="1" ht="11.25">
      <c r="B1049" s="234"/>
      <c r="C1049" s="235"/>
      <c r="D1049" s="218" t="s">
        <v>176</v>
      </c>
      <c r="E1049" s="236" t="s">
        <v>1</v>
      </c>
      <c r="F1049" s="237" t="s">
        <v>1185</v>
      </c>
      <c r="G1049" s="235"/>
      <c r="H1049" s="238">
        <v>6.8849999999999998</v>
      </c>
      <c r="I1049" s="239"/>
      <c r="J1049" s="235"/>
      <c r="K1049" s="235"/>
      <c r="L1049" s="240"/>
      <c r="M1049" s="241"/>
      <c r="N1049" s="242"/>
      <c r="O1049" s="242"/>
      <c r="P1049" s="242"/>
      <c r="Q1049" s="242"/>
      <c r="R1049" s="242"/>
      <c r="S1049" s="242"/>
      <c r="T1049" s="243"/>
      <c r="AT1049" s="244" t="s">
        <v>176</v>
      </c>
      <c r="AU1049" s="244" t="s">
        <v>92</v>
      </c>
      <c r="AV1049" s="14" t="s">
        <v>92</v>
      </c>
      <c r="AW1049" s="14" t="s">
        <v>37</v>
      </c>
      <c r="AX1049" s="14" t="s">
        <v>83</v>
      </c>
      <c r="AY1049" s="244" t="s">
        <v>156</v>
      </c>
    </row>
    <row r="1050" spans="1:51" s="14" customFormat="1" ht="11.25">
      <c r="B1050" s="234"/>
      <c r="C1050" s="235"/>
      <c r="D1050" s="218" t="s">
        <v>176</v>
      </c>
      <c r="E1050" s="236" t="s">
        <v>1</v>
      </c>
      <c r="F1050" s="237" t="s">
        <v>1069</v>
      </c>
      <c r="G1050" s="235"/>
      <c r="H1050" s="238">
        <v>0.13500000000000001</v>
      </c>
      <c r="I1050" s="239"/>
      <c r="J1050" s="235"/>
      <c r="K1050" s="235"/>
      <c r="L1050" s="240"/>
      <c r="M1050" s="241"/>
      <c r="N1050" s="242"/>
      <c r="O1050" s="242"/>
      <c r="P1050" s="242"/>
      <c r="Q1050" s="242"/>
      <c r="R1050" s="242"/>
      <c r="S1050" s="242"/>
      <c r="T1050" s="243"/>
      <c r="AT1050" s="244" t="s">
        <v>176</v>
      </c>
      <c r="AU1050" s="244" t="s">
        <v>92</v>
      </c>
      <c r="AV1050" s="14" t="s">
        <v>92</v>
      </c>
      <c r="AW1050" s="14" t="s">
        <v>37</v>
      </c>
      <c r="AX1050" s="14" t="s">
        <v>83</v>
      </c>
      <c r="AY1050" s="244" t="s">
        <v>156</v>
      </c>
    </row>
    <row r="1051" spans="1:51" s="14" customFormat="1" ht="11.25">
      <c r="B1051" s="234"/>
      <c r="C1051" s="235"/>
      <c r="D1051" s="218" t="s">
        <v>176</v>
      </c>
      <c r="E1051" s="236" t="s">
        <v>1</v>
      </c>
      <c r="F1051" s="237" t="s">
        <v>304</v>
      </c>
      <c r="G1051" s="235"/>
      <c r="H1051" s="238">
        <v>0.18</v>
      </c>
      <c r="I1051" s="239"/>
      <c r="J1051" s="235"/>
      <c r="K1051" s="235"/>
      <c r="L1051" s="240"/>
      <c r="M1051" s="241"/>
      <c r="N1051" s="242"/>
      <c r="O1051" s="242"/>
      <c r="P1051" s="242"/>
      <c r="Q1051" s="242"/>
      <c r="R1051" s="242"/>
      <c r="S1051" s="242"/>
      <c r="T1051" s="243"/>
      <c r="AT1051" s="244" t="s">
        <v>176</v>
      </c>
      <c r="AU1051" s="244" t="s">
        <v>92</v>
      </c>
      <c r="AV1051" s="14" t="s">
        <v>92</v>
      </c>
      <c r="AW1051" s="14" t="s">
        <v>37</v>
      </c>
      <c r="AX1051" s="14" t="s">
        <v>83</v>
      </c>
      <c r="AY1051" s="244" t="s">
        <v>156</v>
      </c>
    </row>
    <row r="1052" spans="1:51" s="16" customFormat="1" ht="11.25">
      <c r="B1052" s="256"/>
      <c r="C1052" s="257"/>
      <c r="D1052" s="218" t="s">
        <v>176</v>
      </c>
      <c r="E1052" s="258" t="s">
        <v>1</v>
      </c>
      <c r="F1052" s="259" t="s">
        <v>210</v>
      </c>
      <c r="G1052" s="257"/>
      <c r="H1052" s="260">
        <v>24.3</v>
      </c>
      <c r="I1052" s="261"/>
      <c r="J1052" s="257"/>
      <c r="K1052" s="257"/>
      <c r="L1052" s="262"/>
      <c r="M1052" s="263"/>
      <c r="N1052" s="264"/>
      <c r="O1052" s="264"/>
      <c r="P1052" s="264"/>
      <c r="Q1052" s="264"/>
      <c r="R1052" s="264"/>
      <c r="S1052" s="264"/>
      <c r="T1052" s="265"/>
      <c r="AT1052" s="266" t="s">
        <v>176</v>
      </c>
      <c r="AU1052" s="266" t="s">
        <v>92</v>
      </c>
      <c r="AV1052" s="16" t="s">
        <v>157</v>
      </c>
      <c r="AW1052" s="16" t="s">
        <v>37</v>
      </c>
      <c r="AX1052" s="16" t="s">
        <v>83</v>
      </c>
      <c r="AY1052" s="266" t="s">
        <v>156</v>
      </c>
    </row>
    <row r="1053" spans="1:51" s="13" customFormat="1" ht="11.25">
      <c r="B1053" s="224"/>
      <c r="C1053" s="225"/>
      <c r="D1053" s="218" t="s">
        <v>176</v>
      </c>
      <c r="E1053" s="226" t="s">
        <v>1</v>
      </c>
      <c r="F1053" s="227" t="s">
        <v>215</v>
      </c>
      <c r="G1053" s="225"/>
      <c r="H1053" s="226" t="s">
        <v>1</v>
      </c>
      <c r="I1053" s="228"/>
      <c r="J1053" s="225"/>
      <c r="K1053" s="225"/>
      <c r="L1053" s="229"/>
      <c r="M1053" s="230"/>
      <c r="N1053" s="231"/>
      <c r="O1053" s="231"/>
      <c r="P1053" s="231"/>
      <c r="Q1053" s="231"/>
      <c r="R1053" s="231"/>
      <c r="S1053" s="231"/>
      <c r="T1053" s="232"/>
      <c r="AT1053" s="233" t="s">
        <v>176</v>
      </c>
      <c r="AU1053" s="233" t="s">
        <v>92</v>
      </c>
      <c r="AV1053" s="13" t="s">
        <v>21</v>
      </c>
      <c r="AW1053" s="13" t="s">
        <v>37</v>
      </c>
      <c r="AX1053" s="13" t="s">
        <v>83</v>
      </c>
      <c r="AY1053" s="233" t="s">
        <v>156</v>
      </c>
    </row>
    <row r="1054" spans="1:51" s="14" customFormat="1" ht="11.25">
      <c r="B1054" s="234"/>
      <c r="C1054" s="235"/>
      <c r="D1054" s="218" t="s">
        <v>176</v>
      </c>
      <c r="E1054" s="236" t="s">
        <v>1</v>
      </c>
      <c r="F1054" s="237" t="s">
        <v>1186</v>
      </c>
      <c r="G1054" s="235"/>
      <c r="H1054" s="238">
        <v>4.0250000000000004</v>
      </c>
      <c r="I1054" s="239"/>
      <c r="J1054" s="235"/>
      <c r="K1054" s="235"/>
      <c r="L1054" s="240"/>
      <c r="M1054" s="241"/>
      <c r="N1054" s="242"/>
      <c r="O1054" s="242"/>
      <c r="P1054" s="242"/>
      <c r="Q1054" s="242"/>
      <c r="R1054" s="242"/>
      <c r="S1054" s="242"/>
      <c r="T1054" s="243"/>
      <c r="AT1054" s="244" t="s">
        <v>176</v>
      </c>
      <c r="AU1054" s="244" t="s">
        <v>92</v>
      </c>
      <c r="AV1054" s="14" t="s">
        <v>92</v>
      </c>
      <c r="AW1054" s="14" t="s">
        <v>37</v>
      </c>
      <c r="AX1054" s="14" t="s">
        <v>83</v>
      </c>
      <c r="AY1054" s="244" t="s">
        <v>156</v>
      </c>
    </row>
    <row r="1055" spans="1:51" s="14" customFormat="1" ht="11.25">
      <c r="B1055" s="234"/>
      <c r="C1055" s="235"/>
      <c r="D1055" s="218" t="s">
        <v>176</v>
      </c>
      <c r="E1055" s="236" t="s">
        <v>1</v>
      </c>
      <c r="F1055" s="237" t="s">
        <v>1187</v>
      </c>
      <c r="G1055" s="235"/>
      <c r="H1055" s="238">
        <v>0.2</v>
      </c>
      <c r="I1055" s="239"/>
      <c r="J1055" s="235"/>
      <c r="K1055" s="235"/>
      <c r="L1055" s="240"/>
      <c r="M1055" s="241"/>
      <c r="N1055" s="242"/>
      <c r="O1055" s="242"/>
      <c r="P1055" s="242"/>
      <c r="Q1055" s="242"/>
      <c r="R1055" s="242"/>
      <c r="S1055" s="242"/>
      <c r="T1055" s="243"/>
      <c r="AT1055" s="244" t="s">
        <v>176</v>
      </c>
      <c r="AU1055" s="244" t="s">
        <v>92</v>
      </c>
      <c r="AV1055" s="14" t="s">
        <v>92</v>
      </c>
      <c r="AW1055" s="14" t="s">
        <v>37</v>
      </c>
      <c r="AX1055" s="14" t="s">
        <v>83</v>
      </c>
      <c r="AY1055" s="244" t="s">
        <v>156</v>
      </c>
    </row>
    <row r="1056" spans="1:51" s="16" customFormat="1" ht="11.25">
      <c r="B1056" s="256"/>
      <c r="C1056" s="257"/>
      <c r="D1056" s="218" t="s">
        <v>176</v>
      </c>
      <c r="E1056" s="258" t="s">
        <v>1</v>
      </c>
      <c r="F1056" s="259" t="s">
        <v>210</v>
      </c>
      <c r="G1056" s="257"/>
      <c r="H1056" s="260">
        <v>4.2249999999999996</v>
      </c>
      <c r="I1056" s="261"/>
      <c r="J1056" s="257"/>
      <c r="K1056" s="257"/>
      <c r="L1056" s="262"/>
      <c r="M1056" s="263"/>
      <c r="N1056" s="264"/>
      <c r="O1056" s="264"/>
      <c r="P1056" s="264"/>
      <c r="Q1056" s="264"/>
      <c r="R1056" s="264"/>
      <c r="S1056" s="264"/>
      <c r="T1056" s="265"/>
      <c r="AT1056" s="266" t="s">
        <v>176</v>
      </c>
      <c r="AU1056" s="266" t="s">
        <v>92</v>
      </c>
      <c r="AV1056" s="16" t="s">
        <v>157</v>
      </c>
      <c r="AW1056" s="16" t="s">
        <v>37</v>
      </c>
      <c r="AX1056" s="16" t="s">
        <v>83</v>
      </c>
      <c r="AY1056" s="266" t="s">
        <v>156</v>
      </c>
    </row>
    <row r="1057" spans="2:51" s="13" customFormat="1" ht="11.25">
      <c r="B1057" s="224"/>
      <c r="C1057" s="225"/>
      <c r="D1057" s="218" t="s">
        <v>176</v>
      </c>
      <c r="E1057" s="226" t="s">
        <v>1</v>
      </c>
      <c r="F1057" s="227" t="s">
        <v>217</v>
      </c>
      <c r="G1057" s="225"/>
      <c r="H1057" s="226" t="s">
        <v>1</v>
      </c>
      <c r="I1057" s="228"/>
      <c r="J1057" s="225"/>
      <c r="K1057" s="225"/>
      <c r="L1057" s="229"/>
      <c r="M1057" s="230"/>
      <c r="N1057" s="231"/>
      <c r="O1057" s="231"/>
      <c r="P1057" s="231"/>
      <c r="Q1057" s="231"/>
      <c r="R1057" s="231"/>
      <c r="S1057" s="231"/>
      <c r="T1057" s="232"/>
      <c r="AT1057" s="233" t="s">
        <v>176</v>
      </c>
      <c r="AU1057" s="233" t="s">
        <v>92</v>
      </c>
      <c r="AV1057" s="13" t="s">
        <v>21</v>
      </c>
      <c r="AW1057" s="13" t="s">
        <v>37</v>
      </c>
      <c r="AX1057" s="13" t="s">
        <v>83</v>
      </c>
      <c r="AY1057" s="233" t="s">
        <v>156</v>
      </c>
    </row>
    <row r="1058" spans="2:51" s="14" customFormat="1" ht="11.25">
      <c r="B1058" s="234"/>
      <c r="C1058" s="235"/>
      <c r="D1058" s="218" t="s">
        <v>176</v>
      </c>
      <c r="E1058" s="236" t="s">
        <v>1</v>
      </c>
      <c r="F1058" s="237" t="s">
        <v>1188</v>
      </c>
      <c r="G1058" s="235"/>
      <c r="H1058" s="238">
        <v>4.37</v>
      </c>
      <c r="I1058" s="239"/>
      <c r="J1058" s="235"/>
      <c r="K1058" s="235"/>
      <c r="L1058" s="240"/>
      <c r="M1058" s="241"/>
      <c r="N1058" s="242"/>
      <c r="O1058" s="242"/>
      <c r="P1058" s="242"/>
      <c r="Q1058" s="242"/>
      <c r="R1058" s="242"/>
      <c r="S1058" s="242"/>
      <c r="T1058" s="243"/>
      <c r="AT1058" s="244" t="s">
        <v>176</v>
      </c>
      <c r="AU1058" s="244" t="s">
        <v>92</v>
      </c>
      <c r="AV1058" s="14" t="s">
        <v>92</v>
      </c>
      <c r="AW1058" s="14" t="s">
        <v>37</v>
      </c>
      <c r="AX1058" s="14" t="s">
        <v>83</v>
      </c>
      <c r="AY1058" s="244" t="s">
        <v>156</v>
      </c>
    </row>
    <row r="1059" spans="2:51" s="14" customFormat="1" ht="11.25">
      <c r="B1059" s="234"/>
      <c r="C1059" s="235"/>
      <c r="D1059" s="218" t="s">
        <v>176</v>
      </c>
      <c r="E1059" s="236" t="s">
        <v>1</v>
      </c>
      <c r="F1059" s="237" t="s">
        <v>1189</v>
      </c>
      <c r="G1059" s="235"/>
      <c r="H1059" s="238">
        <v>-0.108</v>
      </c>
      <c r="I1059" s="239"/>
      <c r="J1059" s="235"/>
      <c r="K1059" s="235"/>
      <c r="L1059" s="240"/>
      <c r="M1059" s="241"/>
      <c r="N1059" s="242"/>
      <c r="O1059" s="242"/>
      <c r="P1059" s="242"/>
      <c r="Q1059" s="242"/>
      <c r="R1059" s="242"/>
      <c r="S1059" s="242"/>
      <c r="T1059" s="243"/>
      <c r="AT1059" s="244" t="s">
        <v>176</v>
      </c>
      <c r="AU1059" s="244" t="s">
        <v>92</v>
      </c>
      <c r="AV1059" s="14" t="s">
        <v>92</v>
      </c>
      <c r="AW1059" s="14" t="s">
        <v>37</v>
      </c>
      <c r="AX1059" s="14" t="s">
        <v>83</v>
      </c>
      <c r="AY1059" s="244" t="s">
        <v>156</v>
      </c>
    </row>
    <row r="1060" spans="2:51" s="16" customFormat="1" ht="11.25">
      <c r="B1060" s="256"/>
      <c r="C1060" s="257"/>
      <c r="D1060" s="218" t="s">
        <v>176</v>
      </c>
      <c r="E1060" s="258" t="s">
        <v>1</v>
      </c>
      <c r="F1060" s="259" t="s">
        <v>210</v>
      </c>
      <c r="G1060" s="257"/>
      <c r="H1060" s="260">
        <v>4.2619999999999996</v>
      </c>
      <c r="I1060" s="261"/>
      <c r="J1060" s="257"/>
      <c r="K1060" s="257"/>
      <c r="L1060" s="262"/>
      <c r="M1060" s="263"/>
      <c r="N1060" s="264"/>
      <c r="O1060" s="264"/>
      <c r="P1060" s="264"/>
      <c r="Q1060" s="264"/>
      <c r="R1060" s="264"/>
      <c r="S1060" s="264"/>
      <c r="T1060" s="265"/>
      <c r="AT1060" s="266" t="s">
        <v>176</v>
      </c>
      <c r="AU1060" s="266" t="s">
        <v>92</v>
      </c>
      <c r="AV1060" s="16" t="s">
        <v>157</v>
      </c>
      <c r="AW1060" s="16" t="s">
        <v>37</v>
      </c>
      <c r="AX1060" s="16" t="s">
        <v>83</v>
      </c>
      <c r="AY1060" s="266" t="s">
        <v>156</v>
      </c>
    </row>
    <row r="1061" spans="2:51" s="13" customFormat="1" ht="11.25">
      <c r="B1061" s="224"/>
      <c r="C1061" s="225"/>
      <c r="D1061" s="218" t="s">
        <v>176</v>
      </c>
      <c r="E1061" s="226" t="s">
        <v>1</v>
      </c>
      <c r="F1061" s="227" t="s">
        <v>219</v>
      </c>
      <c r="G1061" s="225"/>
      <c r="H1061" s="226" t="s">
        <v>1</v>
      </c>
      <c r="I1061" s="228"/>
      <c r="J1061" s="225"/>
      <c r="K1061" s="225"/>
      <c r="L1061" s="229"/>
      <c r="M1061" s="230"/>
      <c r="N1061" s="231"/>
      <c r="O1061" s="231"/>
      <c r="P1061" s="231"/>
      <c r="Q1061" s="231"/>
      <c r="R1061" s="231"/>
      <c r="S1061" s="231"/>
      <c r="T1061" s="232"/>
      <c r="AT1061" s="233" t="s">
        <v>176</v>
      </c>
      <c r="AU1061" s="233" t="s">
        <v>92</v>
      </c>
      <c r="AV1061" s="13" t="s">
        <v>21</v>
      </c>
      <c r="AW1061" s="13" t="s">
        <v>37</v>
      </c>
      <c r="AX1061" s="13" t="s">
        <v>83</v>
      </c>
      <c r="AY1061" s="233" t="s">
        <v>156</v>
      </c>
    </row>
    <row r="1062" spans="2:51" s="14" customFormat="1" ht="11.25">
      <c r="B1062" s="234"/>
      <c r="C1062" s="235"/>
      <c r="D1062" s="218" t="s">
        <v>176</v>
      </c>
      <c r="E1062" s="236" t="s">
        <v>1</v>
      </c>
      <c r="F1062" s="237" t="s">
        <v>1190</v>
      </c>
      <c r="G1062" s="235"/>
      <c r="H1062" s="238">
        <v>15.39</v>
      </c>
      <c r="I1062" s="239"/>
      <c r="J1062" s="235"/>
      <c r="K1062" s="235"/>
      <c r="L1062" s="240"/>
      <c r="M1062" s="241"/>
      <c r="N1062" s="242"/>
      <c r="O1062" s="242"/>
      <c r="P1062" s="242"/>
      <c r="Q1062" s="242"/>
      <c r="R1062" s="242"/>
      <c r="S1062" s="242"/>
      <c r="T1062" s="243"/>
      <c r="AT1062" s="244" t="s">
        <v>176</v>
      </c>
      <c r="AU1062" s="244" t="s">
        <v>92</v>
      </c>
      <c r="AV1062" s="14" t="s">
        <v>92</v>
      </c>
      <c r="AW1062" s="14" t="s">
        <v>37</v>
      </c>
      <c r="AX1062" s="14" t="s">
        <v>83</v>
      </c>
      <c r="AY1062" s="244" t="s">
        <v>156</v>
      </c>
    </row>
    <row r="1063" spans="2:51" s="14" customFormat="1" ht="11.25">
      <c r="B1063" s="234"/>
      <c r="C1063" s="235"/>
      <c r="D1063" s="218" t="s">
        <v>176</v>
      </c>
      <c r="E1063" s="236" t="s">
        <v>1</v>
      </c>
      <c r="F1063" s="237" t="s">
        <v>1191</v>
      </c>
      <c r="G1063" s="235"/>
      <c r="H1063" s="238">
        <v>2.4500000000000002</v>
      </c>
      <c r="I1063" s="239"/>
      <c r="J1063" s="235"/>
      <c r="K1063" s="235"/>
      <c r="L1063" s="240"/>
      <c r="M1063" s="241"/>
      <c r="N1063" s="242"/>
      <c r="O1063" s="242"/>
      <c r="P1063" s="242"/>
      <c r="Q1063" s="242"/>
      <c r="R1063" s="242"/>
      <c r="S1063" s="242"/>
      <c r="T1063" s="243"/>
      <c r="AT1063" s="244" t="s">
        <v>176</v>
      </c>
      <c r="AU1063" s="244" t="s">
        <v>92</v>
      </c>
      <c r="AV1063" s="14" t="s">
        <v>92</v>
      </c>
      <c r="AW1063" s="14" t="s">
        <v>37</v>
      </c>
      <c r="AX1063" s="14" t="s">
        <v>83</v>
      </c>
      <c r="AY1063" s="244" t="s">
        <v>156</v>
      </c>
    </row>
    <row r="1064" spans="2:51" s="14" customFormat="1" ht="11.25">
      <c r="B1064" s="234"/>
      <c r="C1064" s="235"/>
      <c r="D1064" s="218" t="s">
        <v>176</v>
      </c>
      <c r="E1064" s="236" t="s">
        <v>1</v>
      </c>
      <c r="F1064" s="237" t="s">
        <v>1192</v>
      </c>
      <c r="G1064" s="235"/>
      <c r="H1064" s="238">
        <v>-9.8000000000000004E-2</v>
      </c>
      <c r="I1064" s="239"/>
      <c r="J1064" s="235"/>
      <c r="K1064" s="235"/>
      <c r="L1064" s="240"/>
      <c r="M1064" s="241"/>
      <c r="N1064" s="242"/>
      <c r="O1064" s="242"/>
      <c r="P1064" s="242"/>
      <c r="Q1064" s="242"/>
      <c r="R1064" s="242"/>
      <c r="S1064" s="242"/>
      <c r="T1064" s="243"/>
      <c r="AT1064" s="244" t="s">
        <v>176</v>
      </c>
      <c r="AU1064" s="244" t="s">
        <v>92</v>
      </c>
      <c r="AV1064" s="14" t="s">
        <v>92</v>
      </c>
      <c r="AW1064" s="14" t="s">
        <v>37</v>
      </c>
      <c r="AX1064" s="14" t="s">
        <v>83</v>
      </c>
      <c r="AY1064" s="244" t="s">
        <v>156</v>
      </c>
    </row>
    <row r="1065" spans="2:51" s="16" customFormat="1" ht="11.25">
      <c r="B1065" s="256"/>
      <c r="C1065" s="257"/>
      <c r="D1065" s="218" t="s">
        <v>176</v>
      </c>
      <c r="E1065" s="258" t="s">
        <v>1</v>
      </c>
      <c r="F1065" s="259" t="s">
        <v>210</v>
      </c>
      <c r="G1065" s="257"/>
      <c r="H1065" s="260">
        <v>17.742000000000001</v>
      </c>
      <c r="I1065" s="261"/>
      <c r="J1065" s="257"/>
      <c r="K1065" s="257"/>
      <c r="L1065" s="262"/>
      <c r="M1065" s="263"/>
      <c r="N1065" s="264"/>
      <c r="O1065" s="264"/>
      <c r="P1065" s="264"/>
      <c r="Q1065" s="264"/>
      <c r="R1065" s="264"/>
      <c r="S1065" s="264"/>
      <c r="T1065" s="265"/>
      <c r="AT1065" s="266" t="s">
        <v>176</v>
      </c>
      <c r="AU1065" s="266" t="s">
        <v>92</v>
      </c>
      <c r="AV1065" s="16" t="s">
        <v>157</v>
      </c>
      <c r="AW1065" s="16" t="s">
        <v>37</v>
      </c>
      <c r="AX1065" s="16" t="s">
        <v>83</v>
      </c>
      <c r="AY1065" s="266" t="s">
        <v>156</v>
      </c>
    </row>
    <row r="1066" spans="2:51" s="13" customFormat="1" ht="11.25">
      <c r="B1066" s="224"/>
      <c r="C1066" s="225"/>
      <c r="D1066" s="218" t="s">
        <v>176</v>
      </c>
      <c r="E1066" s="226" t="s">
        <v>1</v>
      </c>
      <c r="F1066" s="227" t="s">
        <v>221</v>
      </c>
      <c r="G1066" s="225"/>
      <c r="H1066" s="226" t="s">
        <v>1</v>
      </c>
      <c r="I1066" s="228"/>
      <c r="J1066" s="225"/>
      <c r="K1066" s="225"/>
      <c r="L1066" s="229"/>
      <c r="M1066" s="230"/>
      <c r="N1066" s="231"/>
      <c r="O1066" s="231"/>
      <c r="P1066" s="231"/>
      <c r="Q1066" s="231"/>
      <c r="R1066" s="231"/>
      <c r="S1066" s="231"/>
      <c r="T1066" s="232"/>
      <c r="AT1066" s="233" t="s">
        <v>176</v>
      </c>
      <c r="AU1066" s="233" t="s">
        <v>92</v>
      </c>
      <c r="AV1066" s="13" t="s">
        <v>21</v>
      </c>
      <c r="AW1066" s="13" t="s">
        <v>37</v>
      </c>
      <c r="AX1066" s="13" t="s">
        <v>83</v>
      </c>
      <c r="AY1066" s="233" t="s">
        <v>156</v>
      </c>
    </row>
    <row r="1067" spans="2:51" s="14" customFormat="1" ht="11.25">
      <c r="B1067" s="234"/>
      <c r="C1067" s="235"/>
      <c r="D1067" s="218" t="s">
        <v>176</v>
      </c>
      <c r="E1067" s="236" t="s">
        <v>1</v>
      </c>
      <c r="F1067" s="237" t="s">
        <v>1193</v>
      </c>
      <c r="G1067" s="235"/>
      <c r="H1067" s="238">
        <v>10.83</v>
      </c>
      <c r="I1067" s="239"/>
      <c r="J1067" s="235"/>
      <c r="K1067" s="235"/>
      <c r="L1067" s="240"/>
      <c r="M1067" s="241"/>
      <c r="N1067" s="242"/>
      <c r="O1067" s="242"/>
      <c r="P1067" s="242"/>
      <c r="Q1067" s="242"/>
      <c r="R1067" s="242"/>
      <c r="S1067" s="242"/>
      <c r="T1067" s="243"/>
      <c r="AT1067" s="244" t="s">
        <v>176</v>
      </c>
      <c r="AU1067" s="244" t="s">
        <v>92</v>
      </c>
      <c r="AV1067" s="14" t="s">
        <v>92</v>
      </c>
      <c r="AW1067" s="14" t="s">
        <v>37</v>
      </c>
      <c r="AX1067" s="14" t="s">
        <v>83</v>
      </c>
      <c r="AY1067" s="244" t="s">
        <v>156</v>
      </c>
    </row>
    <row r="1068" spans="2:51" s="16" customFormat="1" ht="11.25">
      <c r="B1068" s="256"/>
      <c r="C1068" s="257"/>
      <c r="D1068" s="218" t="s">
        <v>176</v>
      </c>
      <c r="E1068" s="258" t="s">
        <v>1</v>
      </c>
      <c r="F1068" s="259" t="s">
        <v>210</v>
      </c>
      <c r="G1068" s="257"/>
      <c r="H1068" s="260">
        <v>10.83</v>
      </c>
      <c r="I1068" s="261"/>
      <c r="J1068" s="257"/>
      <c r="K1068" s="257"/>
      <c r="L1068" s="262"/>
      <c r="M1068" s="263"/>
      <c r="N1068" s="264"/>
      <c r="O1068" s="264"/>
      <c r="P1068" s="264"/>
      <c r="Q1068" s="264"/>
      <c r="R1068" s="264"/>
      <c r="S1068" s="264"/>
      <c r="T1068" s="265"/>
      <c r="AT1068" s="266" t="s">
        <v>176</v>
      </c>
      <c r="AU1068" s="266" t="s">
        <v>92</v>
      </c>
      <c r="AV1068" s="16" t="s">
        <v>157</v>
      </c>
      <c r="AW1068" s="16" t="s">
        <v>37</v>
      </c>
      <c r="AX1068" s="16" t="s">
        <v>83</v>
      </c>
      <c r="AY1068" s="266" t="s">
        <v>156</v>
      </c>
    </row>
    <row r="1069" spans="2:51" s="13" customFormat="1" ht="11.25">
      <c r="B1069" s="224"/>
      <c r="C1069" s="225"/>
      <c r="D1069" s="218" t="s">
        <v>176</v>
      </c>
      <c r="E1069" s="226" t="s">
        <v>1</v>
      </c>
      <c r="F1069" s="227" t="s">
        <v>223</v>
      </c>
      <c r="G1069" s="225"/>
      <c r="H1069" s="226" t="s">
        <v>1</v>
      </c>
      <c r="I1069" s="228"/>
      <c r="J1069" s="225"/>
      <c r="K1069" s="225"/>
      <c r="L1069" s="229"/>
      <c r="M1069" s="230"/>
      <c r="N1069" s="231"/>
      <c r="O1069" s="231"/>
      <c r="P1069" s="231"/>
      <c r="Q1069" s="231"/>
      <c r="R1069" s="231"/>
      <c r="S1069" s="231"/>
      <c r="T1069" s="232"/>
      <c r="AT1069" s="233" t="s">
        <v>176</v>
      </c>
      <c r="AU1069" s="233" t="s">
        <v>92</v>
      </c>
      <c r="AV1069" s="13" t="s">
        <v>21</v>
      </c>
      <c r="AW1069" s="13" t="s">
        <v>37</v>
      </c>
      <c r="AX1069" s="13" t="s">
        <v>83</v>
      </c>
      <c r="AY1069" s="233" t="s">
        <v>156</v>
      </c>
    </row>
    <row r="1070" spans="2:51" s="14" customFormat="1" ht="11.25">
      <c r="B1070" s="234"/>
      <c r="C1070" s="235"/>
      <c r="D1070" s="218" t="s">
        <v>176</v>
      </c>
      <c r="E1070" s="236" t="s">
        <v>1</v>
      </c>
      <c r="F1070" s="237" t="s">
        <v>1193</v>
      </c>
      <c r="G1070" s="235"/>
      <c r="H1070" s="238">
        <v>10.83</v>
      </c>
      <c r="I1070" s="239"/>
      <c r="J1070" s="235"/>
      <c r="K1070" s="235"/>
      <c r="L1070" s="240"/>
      <c r="M1070" s="241"/>
      <c r="N1070" s="242"/>
      <c r="O1070" s="242"/>
      <c r="P1070" s="242"/>
      <c r="Q1070" s="242"/>
      <c r="R1070" s="242"/>
      <c r="S1070" s="242"/>
      <c r="T1070" s="243"/>
      <c r="AT1070" s="244" t="s">
        <v>176</v>
      </c>
      <c r="AU1070" s="244" t="s">
        <v>92</v>
      </c>
      <c r="AV1070" s="14" t="s">
        <v>92</v>
      </c>
      <c r="AW1070" s="14" t="s">
        <v>37</v>
      </c>
      <c r="AX1070" s="14" t="s">
        <v>83</v>
      </c>
      <c r="AY1070" s="244" t="s">
        <v>156</v>
      </c>
    </row>
    <row r="1071" spans="2:51" s="16" customFormat="1" ht="11.25">
      <c r="B1071" s="256"/>
      <c r="C1071" s="257"/>
      <c r="D1071" s="218" t="s">
        <v>176</v>
      </c>
      <c r="E1071" s="258" t="s">
        <v>1</v>
      </c>
      <c r="F1071" s="259" t="s">
        <v>210</v>
      </c>
      <c r="G1071" s="257"/>
      <c r="H1071" s="260">
        <v>10.83</v>
      </c>
      <c r="I1071" s="261"/>
      <c r="J1071" s="257"/>
      <c r="K1071" s="257"/>
      <c r="L1071" s="262"/>
      <c r="M1071" s="263"/>
      <c r="N1071" s="264"/>
      <c r="O1071" s="264"/>
      <c r="P1071" s="264"/>
      <c r="Q1071" s="264"/>
      <c r="R1071" s="264"/>
      <c r="S1071" s="264"/>
      <c r="T1071" s="265"/>
      <c r="AT1071" s="266" t="s">
        <v>176</v>
      </c>
      <c r="AU1071" s="266" t="s">
        <v>92</v>
      </c>
      <c r="AV1071" s="16" t="s">
        <v>157</v>
      </c>
      <c r="AW1071" s="16" t="s">
        <v>37</v>
      </c>
      <c r="AX1071" s="16" t="s">
        <v>83</v>
      </c>
      <c r="AY1071" s="266" t="s">
        <v>156</v>
      </c>
    </row>
    <row r="1072" spans="2:51" s="13" customFormat="1" ht="11.25">
      <c r="B1072" s="224"/>
      <c r="C1072" s="225"/>
      <c r="D1072" s="218" t="s">
        <v>176</v>
      </c>
      <c r="E1072" s="226" t="s">
        <v>1</v>
      </c>
      <c r="F1072" s="227" t="s">
        <v>224</v>
      </c>
      <c r="G1072" s="225"/>
      <c r="H1072" s="226" t="s">
        <v>1</v>
      </c>
      <c r="I1072" s="228"/>
      <c r="J1072" s="225"/>
      <c r="K1072" s="225"/>
      <c r="L1072" s="229"/>
      <c r="M1072" s="230"/>
      <c r="N1072" s="231"/>
      <c r="O1072" s="231"/>
      <c r="P1072" s="231"/>
      <c r="Q1072" s="231"/>
      <c r="R1072" s="231"/>
      <c r="S1072" s="231"/>
      <c r="T1072" s="232"/>
      <c r="AT1072" s="233" t="s">
        <v>176</v>
      </c>
      <c r="AU1072" s="233" t="s">
        <v>92</v>
      </c>
      <c r="AV1072" s="13" t="s">
        <v>21</v>
      </c>
      <c r="AW1072" s="13" t="s">
        <v>37</v>
      </c>
      <c r="AX1072" s="13" t="s">
        <v>83</v>
      </c>
      <c r="AY1072" s="233" t="s">
        <v>156</v>
      </c>
    </row>
    <row r="1073" spans="2:51" s="14" customFormat="1" ht="11.25">
      <c r="B1073" s="234"/>
      <c r="C1073" s="235"/>
      <c r="D1073" s="218" t="s">
        <v>176</v>
      </c>
      <c r="E1073" s="236" t="s">
        <v>1</v>
      </c>
      <c r="F1073" s="237" t="s">
        <v>1194</v>
      </c>
      <c r="G1073" s="235"/>
      <c r="H1073" s="238">
        <v>17.100000000000001</v>
      </c>
      <c r="I1073" s="239"/>
      <c r="J1073" s="235"/>
      <c r="K1073" s="235"/>
      <c r="L1073" s="240"/>
      <c r="M1073" s="241"/>
      <c r="N1073" s="242"/>
      <c r="O1073" s="242"/>
      <c r="P1073" s="242"/>
      <c r="Q1073" s="242"/>
      <c r="R1073" s="242"/>
      <c r="S1073" s="242"/>
      <c r="T1073" s="243"/>
      <c r="AT1073" s="244" t="s">
        <v>176</v>
      </c>
      <c r="AU1073" s="244" t="s">
        <v>92</v>
      </c>
      <c r="AV1073" s="14" t="s">
        <v>92</v>
      </c>
      <c r="AW1073" s="14" t="s">
        <v>37</v>
      </c>
      <c r="AX1073" s="14" t="s">
        <v>83</v>
      </c>
      <c r="AY1073" s="244" t="s">
        <v>156</v>
      </c>
    </row>
    <row r="1074" spans="2:51" s="16" customFormat="1" ht="11.25">
      <c r="B1074" s="256"/>
      <c r="C1074" s="257"/>
      <c r="D1074" s="218" t="s">
        <v>176</v>
      </c>
      <c r="E1074" s="258" t="s">
        <v>1</v>
      </c>
      <c r="F1074" s="259" t="s">
        <v>210</v>
      </c>
      <c r="G1074" s="257"/>
      <c r="H1074" s="260">
        <v>17.100000000000001</v>
      </c>
      <c r="I1074" s="261"/>
      <c r="J1074" s="257"/>
      <c r="K1074" s="257"/>
      <c r="L1074" s="262"/>
      <c r="M1074" s="263"/>
      <c r="N1074" s="264"/>
      <c r="O1074" s="264"/>
      <c r="P1074" s="264"/>
      <c r="Q1074" s="264"/>
      <c r="R1074" s="264"/>
      <c r="S1074" s="264"/>
      <c r="T1074" s="265"/>
      <c r="AT1074" s="266" t="s">
        <v>176</v>
      </c>
      <c r="AU1074" s="266" t="s">
        <v>92</v>
      </c>
      <c r="AV1074" s="16" t="s">
        <v>157</v>
      </c>
      <c r="AW1074" s="16" t="s">
        <v>37</v>
      </c>
      <c r="AX1074" s="16" t="s">
        <v>83</v>
      </c>
      <c r="AY1074" s="266" t="s">
        <v>156</v>
      </c>
    </row>
    <row r="1075" spans="2:51" s="13" customFormat="1" ht="11.25">
      <c r="B1075" s="224"/>
      <c r="C1075" s="225"/>
      <c r="D1075" s="218" t="s">
        <v>176</v>
      </c>
      <c r="E1075" s="226" t="s">
        <v>1</v>
      </c>
      <c r="F1075" s="227" t="s">
        <v>226</v>
      </c>
      <c r="G1075" s="225"/>
      <c r="H1075" s="226" t="s">
        <v>1</v>
      </c>
      <c r="I1075" s="228"/>
      <c r="J1075" s="225"/>
      <c r="K1075" s="225"/>
      <c r="L1075" s="229"/>
      <c r="M1075" s="230"/>
      <c r="N1075" s="231"/>
      <c r="O1075" s="231"/>
      <c r="P1075" s="231"/>
      <c r="Q1075" s="231"/>
      <c r="R1075" s="231"/>
      <c r="S1075" s="231"/>
      <c r="T1075" s="232"/>
      <c r="AT1075" s="233" t="s">
        <v>176</v>
      </c>
      <c r="AU1075" s="233" t="s">
        <v>92</v>
      </c>
      <c r="AV1075" s="13" t="s">
        <v>21</v>
      </c>
      <c r="AW1075" s="13" t="s">
        <v>37</v>
      </c>
      <c r="AX1075" s="13" t="s">
        <v>83</v>
      </c>
      <c r="AY1075" s="233" t="s">
        <v>156</v>
      </c>
    </row>
    <row r="1076" spans="2:51" s="14" customFormat="1" ht="11.25">
      <c r="B1076" s="234"/>
      <c r="C1076" s="235"/>
      <c r="D1076" s="218" t="s">
        <v>176</v>
      </c>
      <c r="E1076" s="236" t="s">
        <v>1</v>
      </c>
      <c r="F1076" s="237" t="s">
        <v>1195</v>
      </c>
      <c r="G1076" s="235"/>
      <c r="H1076" s="238">
        <v>12.6</v>
      </c>
      <c r="I1076" s="239"/>
      <c r="J1076" s="235"/>
      <c r="K1076" s="235"/>
      <c r="L1076" s="240"/>
      <c r="M1076" s="241"/>
      <c r="N1076" s="242"/>
      <c r="O1076" s="242"/>
      <c r="P1076" s="242"/>
      <c r="Q1076" s="242"/>
      <c r="R1076" s="242"/>
      <c r="S1076" s="242"/>
      <c r="T1076" s="243"/>
      <c r="AT1076" s="244" t="s">
        <v>176</v>
      </c>
      <c r="AU1076" s="244" t="s">
        <v>92</v>
      </c>
      <c r="AV1076" s="14" t="s">
        <v>92</v>
      </c>
      <c r="AW1076" s="14" t="s">
        <v>37</v>
      </c>
      <c r="AX1076" s="14" t="s">
        <v>83</v>
      </c>
      <c r="AY1076" s="244" t="s">
        <v>156</v>
      </c>
    </row>
    <row r="1077" spans="2:51" s="16" customFormat="1" ht="11.25">
      <c r="B1077" s="256"/>
      <c r="C1077" s="257"/>
      <c r="D1077" s="218" t="s">
        <v>176</v>
      </c>
      <c r="E1077" s="258" t="s">
        <v>1</v>
      </c>
      <c r="F1077" s="259" t="s">
        <v>210</v>
      </c>
      <c r="G1077" s="257"/>
      <c r="H1077" s="260">
        <v>12.6</v>
      </c>
      <c r="I1077" s="261"/>
      <c r="J1077" s="257"/>
      <c r="K1077" s="257"/>
      <c r="L1077" s="262"/>
      <c r="M1077" s="263"/>
      <c r="N1077" s="264"/>
      <c r="O1077" s="264"/>
      <c r="P1077" s="264"/>
      <c r="Q1077" s="264"/>
      <c r="R1077" s="264"/>
      <c r="S1077" s="264"/>
      <c r="T1077" s="265"/>
      <c r="AT1077" s="266" t="s">
        <v>176</v>
      </c>
      <c r="AU1077" s="266" t="s">
        <v>92</v>
      </c>
      <c r="AV1077" s="16" t="s">
        <v>157</v>
      </c>
      <c r="AW1077" s="16" t="s">
        <v>37</v>
      </c>
      <c r="AX1077" s="16" t="s">
        <v>83</v>
      </c>
      <c r="AY1077" s="266" t="s">
        <v>156</v>
      </c>
    </row>
    <row r="1078" spans="2:51" s="13" customFormat="1" ht="11.25">
      <c r="B1078" s="224"/>
      <c r="C1078" s="225"/>
      <c r="D1078" s="218" t="s">
        <v>176</v>
      </c>
      <c r="E1078" s="226" t="s">
        <v>1</v>
      </c>
      <c r="F1078" s="227" t="s">
        <v>228</v>
      </c>
      <c r="G1078" s="225"/>
      <c r="H1078" s="226" t="s">
        <v>1</v>
      </c>
      <c r="I1078" s="228"/>
      <c r="J1078" s="225"/>
      <c r="K1078" s="225"/>
      <c r="L1078" s="229"/>
      <c r="M1078" s="230"/>
      <c r="N1078" s="231"/>
      <c r="O1078" s="231"/>
      <c r="P1078" s="231"/>
      <c r="Q1078" s="231"/>
      <c r="R1078" s="231"/>
      <c r="S1078" s="231"/>
      <c r="T1078" s="232"/>
      <c r="AT1078" s="233" t="s">
        <v>176</v>
      </c>
      <c r="AU1078" s="233" t="s">
        <v>92</v>
      </c>
      <c r="AV1078" s="13" t="s">
        <v>21</v>
      </c>
      <c r="AW1078" s="13" t="s">
        <v>37</v>
      </c>
      <c r="AX1078" s="13" t="s">
        <v>83</v>
      </c>
      <c r="AY1078" s="233" t="s">
        <v>156</v>
      </c>
    </row>
    <row r="1079" spans="2:51" s="14" customFormat="1" ht="11.25">
      <c r="B1079" s="234"/>
      <c r="C1079" s="235"/>
      <c r="D1079" s="218" t="s">
        <v>176</v>
      </c>
      <c r="E1079" s="236" t="s">
        <v>1</v>
      </c>
      <c r="F1079" s="237" t="s">
        <v>1196</v>
      </c>
      <c r="G1079" s="235"/>
      <c r="H1079" s="238">
        <v>12.8</v>
      </c>
      <c r="I1079" s="239"/>
      <c r="J1079" s="235"/>
      <c r="K1079" s="235"/>
      <c r="L1079" s="240"/>
      <c r="M1079" s="241"/>
      <c r="N1079" s="242"/>
      <c r="O1079" s="242"/>
      <c r="P1079" s="242"/>
      <c r="Q1079" s="242"/>
      <c r="R1079" s="242"/>
      <c r="S1079" s="242"/>
      <c r="T1079" s="243"/>
      <c r="AT1079" s="244" t="s">
        <v>176</v>
      </c>
      <c r="AU1079" s="244" t="s">
        <v>92</v>
      </c>
      <c r="AV1079" s="14" t="s">
        <v>92</v>
      </c>
      <c r="AW1079" s="14" t="s">
        <v>37</v>
      </c>
      <c r="AX1079" s="14" t="s">
        <v>83</v>
      </c>
      <c r="AY1079" s="244" t="s">
        <v>156</v>
      </c>
    </row>
    <row r="1080" spans="2:51" s="16" customFormat="1" ht="11.25">
      <c r="B1080" s="256"/>
      <c r="C1080" s="257"/>
      <c r="D1080" s="218" t="s">
        <v>176</v>
      </c>
      <c r="E1080" s="258" t="s">
        <v>1</v>
      </c>
      <c r="F1080" s="259" t="s">
        <v>210</v>
      </c>
      <c r="G1080" s="257"/>
      <c r="H1080" s="260">
        <v>12.8</v>
      </c>
      <c r="I1080" s="261"/>
      <c r="J1080" s="257"/>
      <c r="K1080" s="257"/>
      <c r="L1080" s="262"/>
      <c r="M1080" s="263"/>
      <c r="N1080" s="264"/>
      <c r="O1080" s="264"/>
      <c r="P1080" s="264"/>
      <c r="Q1080" s="264"/>
      <c r="R1080" s="264"/>
      <c r="S1080" s="264"/>
      <c r="T1080" s="265"/>
      <c r="AT1080" s="266" t="s">
        <v>176</v>
      </c>
      <c r="AU1080" s="266" t="s">
        <v>92</v>
      </c>
      <c r="AV1080" s="16" t="s">
        <v>157</v>
      </c>
      <c r="AW1080" s="16" t="s">
        <v>37</v>
      </c>
      <c r="AX1080" s="16" t="s">
        <v>83</v>
      </c>
      <c r="AY1080" s="266" t="s">
        <v>156</v>
      </c>
    </row>
    <row r="1081" spans="2:51" s="13" customFormat="1" ht="11.25">
      <c r="B1081" s="224"/>
      <c r="C1081" s="225"/>
      <c r="D1081" s="218" t="s">
        <v>176</v>
      </c>
      <c r="E1081" s="226" t="s">
        <v>1</v>
      </c>
      <c r="F1081" s="227" t="s">
        <v>230</v>
      </c>
      <c r="G1081" s="225"/>
      <c r="H1081" s="226" t="s">
        <v>1</v>
      </c>
      <c r="I1081" s="228"/>
      <c r="J1081" s="225"/>
      <c r="K1081" s="225"/>
      <c r="L1081" s="229"/>
      <c r="M1081" s="230"/>
      <c r="N1081" s="231"/>
      <c r="O1081" s="231"/>
      <c r="P1081" s="231"/>
      <c r="Q1081" s="231"/>
      <c r="R1081" s="231"/>
      <c r="S1081" s="231"/>
      <c r="T1081" s="232"/>
      <c r="AT1081" s="233" t="s">
        <v>176</v>
      </c>
      <c r="AU1081" s="233" t="s">
        <v>92</v>
      </c>
      <c r="AV1081" s="13" t="s">
        <v>21</v>
      </c>
      <c r="AW1081" s="13" t="s">
        <v>37</v>
      </c>
      <c r="AX1081" s="13" t="s">
        <v>83</v>
      </c>
      <c r="AY1081" s="233" t="s">
        <v>156</v>
      </c>
    </row>
    <row r="1082" spans="2:51" s="14" customFormat="1" ht="11.25">
      <c r="B1082" s="234"/>
      <c r="C1082" s="235"/>
      <c r="D1082" s="218" t="s">
        <v>176</v>
      </c>
      <c r="E1082" s="236" t="s">
        <v>1</v>
      </c>
      <c r="F1082" s="237" t="s">
        <v>1197</v>
      </c>
      <c r="G1082" s="235"/>
      <c r="H1082" s="238">
        <v>13</v>
      </c>
      <c r="I1082" s="239"/>
      <c r="J1082" s="235"/>
      <c r="K1082" s="235"/>
      <c r="L1082" s="240"/>
      <c r="M1082" s="241"/>
      <c r="N1082" s="242"/>
      <c r="O1082" s="242"/>
      <c r="P1082" s="242"/>
      <c r="Q1082" s="242"/>
      <c r="R1082" s="242"/>
      <c r="S1082" s="242"/>
      <c r="T1082" s="243"/>
      <c r="AT1082" s="244" t="s">
        <v>176</v>
      </c>
      <c r="AU1082" s="244" t="s">
        <v>92</v>
      </c>
      <c r="AV1082" s="14" t="s">
        <v>92</v>
      </c>
      <c r="AW1082" s="14" t="s">
        <v>37</v>
      </c>
      <c r="AX1082" s="14" t="s">
        <v>83</v>
      </c>
      <c r="AY1082" s="244" t="s">
        <v>156</v>
      </c>
    </row>
    <row r="1083" spans="2:51" s="16" customFormat="1" ht="11.25">
      <c r="B1083" s="256"/>
      <c r="C1083" s="257"/>
      <c r="D1083" s="218" t="s">
        <v>176</v>
      </c>
      <c r="E1083" s="258" t="s">
        <v>1</v>
      </c>
      <c r="F1083" s="259" t="s">
        <v>210</v>
      </c>
      <c r="G1083" s="257"/>
      <c r="H1083" s="260">
        <v>13</v>
      </c>
      <c r="I1083" s="261"/>
      <c r="J1083" s="257"/>
      <c r="K1083" s="257"/>
      <c r="L1083" s="262"/>
      <c r="M1083" s="263"/>
      <c r="N1083" s="264"/>
      <c r="O1083" s="264"/>
      <c r="P1083" s="264"/>
      <c r="Q1083" s="264"/>
      <c r="R1083" s="264"/>
      <c r="S1083" s="264"/>
      <c r="T1083" s="265"/>
      <c r="AT1083" s="266" t="s">
        <v>176</v>
      </c>
      <c r="AU1083" s="266" t="s">
        <v>92</v>
      </c>
      <c r="AV1083" s="16" t="s">
        <v>157</v>
      </c>
      <c r="AW1083" s="16" t="s">
        <v>37</v>
      </c>
      <c r="AX1083" s="16" t="s">
        <v>83</v>
      </c>
      <c r="AY1083" s="266" t="s">
        <v>156</v>
      </c>
    </row>
    <row r="1084" spans="2:51" s="13" customFormat="1" ht="11.25">
      <c r="B1084" s="224"/>
      <c r="C1084" s="225"/>
      <c r="D1084" s="218" t="s">
        <v>176</v>
      </c>
      <c r="E1084" s="226" t="s">
        <v>1</v>
      </c>
      <c r="F1084" s="227" t="s">
        <v>232</v>
      </c>
      <c r="G1084" s="225"/>
      <c r="H1084" s="226" t="s">
        <v>1</v>
      </c>
      <c r="I1084" s="228"/>
      <c r="J1084" s="225"/>
      <c r="K1084" s="225"/>
      <c r="L1084" s="229"/>
      <c r="M1084" s="230"/>
      <c r="N1084" s="231"/>
      <c r="O1084" s="231"/>
      <c r="P1084" s="231"/>
      <c r="Q1084" s="231"/>
      <c r="R1084" s="231"/>
      <c r="S1084" s="231"/>
      <c r="T1084" s="232"/>
      <c r="AT1084" s="233" t="s">
        <v>176</v>
      </c>
      <c r="AU1084" s="233" t="s">
        <v>92</v>
      </c>
      <c r="AV1084" s="13" t="s">
        <v>21</v>
      </c>
      <c r="AW1084" s="13" t="s">
        <v>37</v>
      </c>
      <c r="AX1084" s="13" t="s">
        <v>83</v>
      </c>
      <c r="AY1084" s="233" t="s">
        <v>156</v>
      </c>
    </row>
    <row r="1085" spans="2:51" s="14" customFormat="1" ht="11.25">
      <c r="B1085" s="234"/>
      <c r="C1085" s="235"/>
      <c r="D1085" s="218" t="s">
        <v>176</v>
      </c>
      <c r="E1085" s="236" t="s">
        <v>1</v>
      </c>
      <c r="F1085" s="237" t="s">
        <v>1198</v>
      </c>
      <c r="G1085" s="235"/>
      <c r="H1085" s="238">
        <v>11.813000000000001</v>
      </c>
      <c r="I1085" s="239"/>
      <c r="J1085" s="235"/>
      <c r="K1085" s="235"/>
      <c r="L1085" s="240"/>
      <c r="M1085" s="241"/>
      <c r="N1085" s="242"/>
      <c r="O1085" s="242"/>
      <c r="P1085" s="242"/>
      <c r="Q1085" s="242"/>
      <c r="R1085" s="242"/>
      <c r="S1085" s="242"/>
      <c r="T1085" s="243"/>
      <c r="AT1085" s="244" t="s">
        <v>176</v>
      </c>
      <c r="AU1085" s="244" t="s">
        <v>92</v>
      </c>
      <c r="AV1085" s="14" t="s">
        <v>92</v>
      </c>
      <c r="AW1085" s="14" t="s">
        <v>37</v>
      </c>
      <c r="AX1085" s="14" t="s">
        <v>83</v>
      </c>
      <c r="AY1085" s="244" t="s">
        <v>156</v>
      </c>
    </row>
    <row r="1086" spans="2:51" s="14" customFormat="1" ht="11.25">
      <c r="B1086" s="234"/>
      <c r="C1086" s="235"/>
      <c r="D1086" s="218" t="s">
        <v>176</v>
      </c>
      <c r="E1086" s="236" t="s">
        <v>1</v>
      </c>
      <c r="F1086" s="237" t="s">
        <v>1199</v>
      </c>
      <c r="G1086" s="235"/>
      <c r="H1086" s="238">
        <v>-0.89800000000000002</v>
      </c>
      <c r="I1086" s="239"/>
      <c r="J1086" s="235"/>
      <c r="K1086" s="235"/>
      <c r="L1086" s="240"/>
      <c r="M1086" s="241"/>
      <c r="N1086" s="242"/>
      <c r="O1086" s="242"/>
      <c r="P1086" s="242"/>
      <c r="Q1086" s="242"/>
      <c r="R1086" s="242"/>
      <c r="S1086" s="242"/>
      <c r="T1086" s="243"/>
      <c r="AT1086" s="244" t="s">
        <v>176</v>
      </c>
      <c r="AU1086" s="244" t="s">
        <v>92</v>
      </c>
      <c r="AV1086" s="14" t="s">
        <v>92</v>
      </c>
      <c r="AW1086" s="14" t="s">
        <v>37</v>
      </c>
      <c r="AX1086" s="14" t="s">
        <v>83</v>
      </c>
      <c r="AY1086" s="244" t="s">
        <v>156</v>
      </c>
    </row>
    <row r="1087" spans="2:51" s="16" customFormat="1" ht="11.25">
      <c r="B1087" s="256"/>
      <c r="C1087" s="257"/>
      <c r="D1087" s="218" t="s">
        <v>176</v>
      </c>
      <c r="E1087" s="258" t="s">
        <v>1</v>
      </c>
      <c r="F1087" s="259" t="s">
        <v>210</v>
      </c>
      <c r="G1087" s="257"/>
      <c r="H1087" s="260">
        <v>10.914999999999999</v>
      </c>
      <c r="I1087" s="261"/>
      <c r="J1087" s="257"/>
      <c r="K1087" s="257"/>
      <c r="L1087" s="262"/>
      <c r="M1087" s="263"/>
      <c r="N1087" s="264"/>
      <c r="O1087" s="264"/>
      <c r="P1087" s="264"/>
      <c r="Q1087" s="264"/>
      <c r="R1087" s="264"/>
      <c r="S1087" s="264"/>
      <c r="T1087" s="265"/>
      <c r="AT1087" s="266" t="s">
        <v>176</v>
      </c>
      <c r="AU1087" s="266" t="s">
        <v>92</v>
      </c>
      <c r="AV1087" s="16" t="s">
        <v>157</v>
      </c>
      <c r="AW1087" s="16" t="s">
        <v>37</v>
      </c>
      <c r="AX1087" s="16" t="s">
        <v>83</v>
      </c>
      <c r="AY1087" s="266" t="s">
        <v>156</v>
      </c>
    </row>
    <row r="1088" spans="2:51" s="13" customFormat="1" ht="11.25">
      <c r="B1088" s="224"/>
      <c r="C1088" s="225"/>
      <c r="D1088" s="218" t="s">
        <v>176</v>
      </c>
      <c r="E1088" s="226" t="s">
        <v>1</v>
      </c>
      <c r="F1088" s="227" t="s">
        <v>234</v>
      </c>
      <c r="G1088" s="225"/>
      <c r="H1088" s="226" t="s">
        <v>1</v>
      </c>
      <c r="I1088" s="228"/>
      <c r="J1088" s="225"/>
      <c r="K1088" s="225"/>
      <c r="L1088" s="229"/>
      <c r="M1088" s="230"/>
      <c r="N1088" s="231"/>
      <c r="O1088" s="231"/>
      <c r="P1088" s="231"/>
      <c r="Q1088" s="231"/>
      <c r="R1088" s="231"/>
      <c r="S1088" s="231"/>
      <c r="T1088" s="232"/>
      <c r="AT1088" s="233" t="s">
        <v>176</v>
      </c>
      <c r="AU1088" s="233" t="s">
        <v>92</v>
      </c>
      <c r="AV1088" s="13" t="s">
        <v>21</v>
      </c>
      <c r="AW1088" s="13" t="s">
        <v>37</v>
      </c>
      <c r="AX1088" s="13" t="s">
        <v>83</v>
      </c>
      <c r="AY1088" s="233" t="s">
        <v>156</v>
      </c>
    </row>
    <row r="1089" spans="2:51" s="14" customFormat="1" ht="11.25">
      <c r="B1089" s="234"/>
      <c r="C1089" s="235"/>
      <c r="D1089" s="218" t="s">
        <v>176</v>
      </c>
      <c r="E1089" s="236" t="s">
        <v>1</v>
      </c>
      <c r="F1089" s="237" t="s">
        <v>1200</v>
      </c>
      <c r="G1089" s="235"/>
      <c r="H1089" s="238">
        <v>8.64</v>
      </c>
      <c r="I1089" s="239"/>
      <c r="J1089" s="235"/>
      <c r="K1089" s="235"/>
      <c r="L1089" s="240"/>
      <c r="M1089" s="241"/>
      <c r="N1089" s="242"/>
      <c r="O1089" s="242"/>
      <c r="P1089" s="242"/>
      <c r="Q1089" s="242"/>
      <c r="R1089" s="242"/>
      <c r="S1089" s="242"/>
      <c r="T1089" s="243"/>
      <c r="AT1089" s="244" t="s">
        <v>176</v>
      </c>
      <c r="AU1089" s="244" t="s">
        <v>92</v>
      </c>
      <c r="AV1089" s="14" t="s">
        <v>92</v>
      </c>
      <c r="AW1089" s="14" t="s">
        <v>37</v>
      </c>
      <c r="AX1089" s="14" t="s">
        <v>83</v>
      </c>
      <c r="AY1089" s="244" t="s">
        <v>156</v>
      </c>
    </row>
    <row r="1090" spans="2:51" s="14" customFormat="1" ht="11.25">
      <c r="B1090" s="234"/>
      <c r="C1090" s="235"/>
      <c r="D1090" s="218" t="s">
        <v>176</v>
      </c>
      <c r="E1090" s="236" t="s">
        <v>1</v>
      </c>
      <c r="F1090" s="237" t="s">
        <v>1201</v>
      </c>
      <c r="G1090" s="235"/>
      <c r="H1090" s="238">
        <v>3.3</v>
      </c>
      <c r="I1090" s="239"/>
      <c r="J1090" s="235"/>
      <c r="K1090" s="235"/>
      <c r="L1090" s="240"/>
      <c r="M1090" s="241"/>
      <c r="N1090" s="242"/>
      <c r="O1090" s="242"/>
      <c r="P1090" s="242"/>
      <c r="Q1090" s="242"/>
      <c r="R1090" s="242"/>
      <c r="S1090" s="242"/>
      <c r="T1090" s="243"/>
      <c r="AT1090" s="244" t="s">
        <v>176</v>
      </c>
      <c r="AU1090" s="244" t="s">
        <v>92</v>
      </c>
      <c r="AV1090" s="14" t="s">
        <v>92</v>
      </c>
      <c r="AW1090" s="14" t="s">
        <v>37</v>
      </c>
      <c r="AX1090" s="14" t="s">
        <v>83</v>
      </c>
      <c r="AY1090" s="244" t="s">
        <v>156</v>
      </c>
    </row>
    <row r="1091" spans="2:51" s="14" customFormat="1" ht="11.25">
      <c r="B1091" s="234"/>
      <c r="C1091" s="235"/>
      <c r="D1091" s="218" t="s">
        <v>176</v>
      </c>
      <c r="E1091" s="236" t="s">
        <v>1</v>
      </c>
      <c r="F1091" s="237" t="s">
        <v>1202</v>
      </c>
      <c r="G1091" s="235"/>
      <c r="H1091" s="238">
        <v>1.008</v>
      </c>
      <c r="I1091" s="239"/>
      <c r="J1091" s="235"/>
      <c r="K1091" s="235"/>
      <c r="L1091" s="240"/>
      <c r="M1091" s="241"/>
      <c r="N1091" s="242"/>
      <c r="O1091" s="242"/>
      <c r="P1091" s="242"/>
      <c r="Q1091" s="242"/>
      <c r="R1091" s="242"/>
      <c r="S1091" s="242"/>
      <c r="T1091" s="243"/>
      <c r="AT1091" s="244" t="s">
        <v>176</v>
      </c>
      <c r="AU1091" s="244" t="s">
        <v>92</v>
      </c>
      <c r="AV1091" s="14" t="s">
        <v>92</v>
      </c>
      <c r="AW1091" s="14" t="s">
        <v>37</v>
      </c>
      <c r="AX1091" s="14" t="s">
        <v>83</v>
      </c>
      <c r="AY1091" s="244" t="s">
        <v>156</v>
      </c>
    </row>
    <row r="1092" spans="2:51" s="14" customFormat="1" ht="11.25">
      <c r="B1092" s="234"/>
      <c r="C1092" s="235"/>
      <c r="D1092" s="218" t="s">
        <v>176</v>
      </c>
      <c r="E1092" s="236" t="s">
        <v>1</v>
      </c>
      <c r="F1092" s="237" t="s">
        <v>1203</v>
      </c>
      <c r="G1092" s="235"/>
      <c r="H1092" s="238">
        <v>-0.09</v>
      </c>
      <c r="I1092" s="239"/>
      <c r="J1092" s="235"/>
      <c r="K1092" s="235"/>
      <c r="L1092" s="240"/>
      <c r="M1092" s="241"/>
      <c r="N1092" s="242"/>
      <c r="O1092" s="242"/>
      <c r="P1092" s="242"/>
      <c r="Q1092" s="242"/>
      <c r="R1092" s="242"/>
      <c r="S1092" s="242"/>
      <c r="T1092" s="243"/>
      <c r="AT1092" s="244" t="s">
        <v>176</v>
      </c>
      <c r="AU1092" s="244" t="s">
        <v>92</v>
      </c>
      <c r="AV1092" s="14" t="s">
        <v>92</v>
      </c>
      <c r="AW1092" s="14" t="s">
        <v>37</v>
      </c>
      <c r="AX1092" s="14" t="s">
        <v>83</v>
      </c>
      <c r="AY1092" s="244" t="s">
        <v>156</v>
      </c>
    </row>
    <row r="1093" spans="2:51" s="14" customFormat="1" ht="11.25">
      <c r="B1093" s="234"/>
      <c r="C1093" s="235"/>
      <c r="D1093" s="218" t="s">
        <v>176</v>
      </c>
      <c r="E1093" s="236" t="s">
        <v>1</v>
      </c>
      <c r="F1093" s="237" t="s">
        <v>1204</v>
      </c>
      <c r="G1093" s="235"/>
      <c r="H1093" s="238">
        <v>0.40100000000000002</v>
      </c>
      <c r="I1093" s="239"/>
      <c r="J1093" s="235"/>
      <c r="K1093" s="235"/>
      <c r="L1093" s="240"/>
      <c r="M1093" s="241"/>
      <c r="N1093" s="242"/>
      <c r="O1093" s="242"/>
      <c r="P1093" s="242"/>
      <c r="Q1093" s="242"/>
      <c r="R1093" s="242"/>
      <c r="S1093" s="242"/>
      <c r="T1093" s="243"/>
      <c r="AT1093" s="244" t="s">
        <v>176</v>
      </c>
      <c r="AU1093" s="244" t="s">
        <v>92</v>
      </c>
      <c r="AV1093" s="14" t="s">
        <v>92</v>
      </c>
      <c r="AW1093" s="14" t="s">
        <v>37</v>
      </c>
      <c r="AX1093" s="14" t="s">
        <v>83</v>
      </c>
      <c r="AY1093" s="244" t="s">
        <v>156</v>
      </c>
    </row>
    <row r="1094" spans="2:51" s="16" customFormat="1" ht="11.25">
      <c r="B1094" s="256"/>
      <c r="C1094" s="257"/>
      <c r="D1094" s="218" t="s">
        <v>176</v>
      </c>
      <c r="E1094" s="258" t="s">
        <v>1</v>
      </c>
      <c r="F1094" s="259" t="s">
        <v>210</v>
      </c>
      <c r="G1094" s="257"/>
      <c r="H1094" s="260">
        <v>13.259</v>
      </c>
      <c r="I1094" s="261"/>
      <c r="J1094" s="257"/>
      <c r="K1094" s="257"/>
      <c r="L1094" s="262"/>
      <c r="M1094" s="263"/>
      <c r="N1094" s="264"/>
      <c r="O1094" s="264"/>
      <c r="P1094" s="264"/>
      <c r="Q1094" s="264"/>
      <c r="R1094" s="264"/>
      <c r="S1094" s="264"/>
      <c r="T1094" s="265"/>
      <c r="AT1094" s="266" t="s">
        <v>176</v>
      </c>
      <c r="AU1094" s="266" t="s">
        <v>92</v>
      </c>
      <c r="AV1094" s="16" t="s">
        <v>157</v>
      </c>
      <c r="AW1094" s="16" t="s">
        <v>37</v>
      </c>
      <c r="AX1094" s="16" t="s">
        <v>83</v>
      </c>
      <c r="AY1094" s="266" t="s">
        <v>156</v>
      </c>
    </row>
    <row r="1095" spans="2:51" s="13" customFormat="1" ht="11.25">
      <c r="B1095" s="224"/>
      <c r="C1095" s="225"/>
      <c r="D1095" s="218" t="s">
        <v>176</v>
      </c>
      <c r="E1095" s="226" t="s">
        <v>1</v>
      </c>
      <c r="F1095" s="227" t="s">
        <v>239</v>
      </c>
      <c r="G1095" s="225"/>
      <c r="H1095" s="226" t="s">
        <v>1</v>
      </c>
      <c r="I1095" s="228"/>
      <c r="J1095" s="225"/>
      <c r="K1095" s="225"/>
      <c r="L1095" s="229"/>
      <c r="M1095" s="230"/>
      <c r="N1095" s="231"/>
      <c r="O1095" s="231"/>
      <c r="P1095" s="231"/>
      <c r="Q1095" s="231"/>
      <c r="R1095" s="231"/>
      <c r="S1095" s="231"/>
      <c r="T1095" s="232"/>
      <c r="AT1095" s="233" t="s">
        <v>176</v>
      </c>
      <c r="AU1095" s="233" t="s">
        <v>92</v>
      </c>
      <c r="AV1095" s="13" t="s">
        <v>21</v>
      </c>
      <c r="AW1095" s="13" t="s">
        <v>37</v>
      </c>
      <c r="AX1095" s="13" t="s">
        <v>83</v>
      </c>
      <c r="AY1095" s="233" t="s">
        <v>156</v>
      </c>
    </row>
    <row r="1096" spans="2:51" s="14" customFormat="1" ht="11.25">
      <c r="B1096" s="234"/>
      <c r="C1096" s="235"/>
      <c r="D1096" s="218" t="s">
        <v>176</v>
      </c>
      <c r="E1096" s="236" t="s">
        <v>1</v>
      </c>
      <c r="F1096" s="237" t="s">
        <v>1205</v>
      </c>
      <c r="G1096" s="235"/>
      <c r="H1096" s="238">
        <v>7.92</v>
      </c>
      <c r="I1096" s="239"/>
      <c r="J1096" s="235"/>
      <c r="K1096" s="235"/>
      <c r="L1096" s="240"/>
      <c r="M1096" s="241"/>
      <c r="N1096" s="242"/>
      <c r="O1096" s="242"/>
      <c r="P1096" s="242"/>
      <c r="Q1096" s="242"/>
      <c r="R1096" s="242"/>
      <c r="S1096" s="242"/>
      <c r="T1096" s="243"/>
      <c r="AT1096" s="244" t="s">
        <v>176</v>
      </c>
      <c r="AU1096" s="244" t="s">
        <v>92</v>
      </c>
      <c r="AV1096" s="14" t="s">
        <v>92</v>
      </c>
      <c r="AW1096" s="14" t="s">
        <v>37</v>
      </c>
      <c r="AX1096" s="14" t="s">
        <v>83</v>
      </c>
      <c r="AY1096" s="244" t="s">
        <v>156</v>
      </c>
    </row>
    <row r="1097" spans="2:51" s="14" customFormat="1" ht="11.25">
      <c r="B1097" s="234"/>
      <c r="C1097" s="235"/>
      <c r="D1097" s="218" t="s">
        <v>176</v>
      </c>
      <c r="E1097" s="236" t="s">
        <v>1</v>
      </c>
      <c r="F1097" s="237" t="s">
        <v>1206</v>
      </c>
      <c r="G1097" s="235"/>
      <c r="H1097" s="238">
        <v>-0.114</v>
      </c>
      <c r="I1097" s="239"/>
      <c r="J1097" s="235"/>
      <c r="K1097" s="235"/>
      <c r="L1097" s="240"/>
      <c r="M1097" s="241"/>
      <c r="N1097" s="242"/>
      <c r="O1097" s="242"/>
      <c r="P1097" s="242"/>
      <c r="Q1097" s="242"/>
      <c r="R1097" s="242"/>
      <c r="S1097" s="242"/>
      <c r="T1097" s="243"/>
      <c r="AT1097" s="244" t="s">
        <v>176</v>
      </c>
      <c r="AU1097" s="244" t="s">
        <v>92</v>
      </c>
      <c r="AV1097" s="14" t="s">
        <v>92</v>
      </c>
      <c r="AW1097" s="14" t="s">
        <v>37</v>
      </c>
      <c r="AX1097" s="14" t="s">
        <v>83</v>
      </c>
      <c r="AY1097" s="244" t="s">
        <v>156</v>
      </c>
    </row>
    <row r="1098" spans="2:51" s="16" customFormat="1" ht="11.25">
      <c r="B1098" s="256"/>
      <c r="C1098" s="257"/>
      <c r="D1098" s="218" t="s">
        <v>176</v>
      </c>
      <c r="E1098" s="258" t="s">
        <v>1</v>
      </c>
      <c r="F1098" s="259" t="s">
        <v>210</v>
      </c>
      <c r="G1098" s="257"/>
      <c r="H1098" s="260">
        <v>7.806</v>
      </c>
      <c r="I1098" s="261"/>
      <c r="J1098" s="257"/>
      <c r="K1098" s="257"/>
      <c r="L1098" s="262"/>
      <c r="M1098" s="263"/>
      <c r="N1098" s="264"/>
      <c r="O1098" s="264"/>
      <c r="P1098" s="264"/>
      <c r="Q1098" s="264"/>
      <c r="R1098" s="264"/>
      <c r="S1098" s="264"/>
      <c r="T1098" s="265"/>
      <c r="AT1098" s="266" t="s">
        <v>176</v>
      </c>
      <c r="AU1098" s="266" t="s">
        <v>92</v>
      </c>
      <c r="AV1098" s="16" t="s">
        <v>157</v>
      </c>
      <c r="AW1098" s="16" t="s">
        <v>37</v>
      </c>
      <c r="AX1098" s="16" t="s">
        <v>83</v>
      </c>
      <c r="AY1098" s="266" t="s">
        <v>156</v>
      </c>
    </row>
    <row r="1099" spans="2:51" s="13" customFormat="1" ht="11.25">
      <c r="B1099" s="224"/>
      <c r="C1099" s="225"/>
      <c r="D1099" s="218" t="s">
        <v>176</v>
      </c>
      <c r="E1099" s="226" t="s">
        <v>1</v>
      </c>
      <c r="F1099" s="227" t="s">
        <v>241</v>
      </c>
      <c r="G1099" s="225"/>
      <c r="H1099" s="226" t="s">
        <v>1</v>
      </c>
      <c r="I1099" s="228"/>
      <c r="J1099" s="225"/>
      <c r="K1099" s="225"/>
      <c r="L1099" s="229"/>
      <c r="M1099" s="230"/>
      <c r="N1099" s="231"/>
      <c r="O1099" s="231"/>
      <c r="P1099" s="231"/>
      <c r="Q1099" s="231"/>
      <c r="R1099" s="231"/>
      <c r="S1099" s="231"/>
      <c r="T1099" s="232"/>
      <c r="AT1099" s="233" t="s">
        <v>176</v>
      </c>
      <c r="AU1099" s="233" t="s">
        <v>92</v>
      </c>
      <c r="AV1099" s="13" t="s">
        <v>21</v>
      </c>
      <c r="AW1099" s="13" t="s">
        <v>37</v>
      </c>
      <c r="AX1099" s="13" t="s">
        <v>83</v>
      </c>
      <c r="AY1099" s="233" t="s">
        <v>156</v>
      </c>
    </row>
    <row r="1100" spans="2:51" s="14" customFormat="1" ht="11.25">
      <c r="B1100" s="234"/>
      <c r="C1100" s="235"/>
      <c r="D1100" s="218" t="s">
        <v>176</v>
      </c>
      <c r="E1100" s="236" t="s">
        <v>1</v>
      </c>
      <c r="F1100" s="237" t="s">
        <v>1207</v>
      </c>
      <c r="G1100" s="235"/>
      <c r="H1100" s="238">
        <v>12.87</v>
      </c>
      <c r="I1100" s="239"/>
      <c r="J1100" s="235"/>
      <c r="K1100" s="235"/>
      <c r="L1100" s="240"/>
      <c r="M1100" s="241"/>
      <c r="N1100" s="242"/>
      <c r="O1100" s="242"/>
      <c r="P1100" s="242"/>
      <c r="Q1100" s="242"/>
      <c r="R1100" s="242"/>
      <c r="S1100" s="242"/>
      <c r="T1100" s="243"/>
      <c r="AT1100" s="244" t="s">
        <v>176</v>
      </c>
      <c r="AU1100" s="244" t="s">
        <v>92</v>
      </c>
      <c r="AV1100" s="14" t="s">
        <v>92</v>
      </c>
      <c r="AW1100" s="14" t="s">
        <v>37</v>
      </c>
      <c r="AX1100" s="14" t="s">
        <v>83</v>
      </c>
      <c r="AY1100" s="244" t="s">
        <v>156</v>
      </c>
    </row>
    <row r="1101" spans="2:51" s="14" customFormat="1" ht="11.25">
      <c r="B1101" s="234"/>
      <c r="C1101" s="235"/>
      <c r="D1101" s="218" t="s">
        <v>176</v>
      </c>
      <c r="E1101" s="236" t="s">
        <v>1</v>
      </c>
      <c r="F1101" s="237" t="s">
        <v>1208</v>
      </c>
      <c r="G1101" s="235"/>
      <c r="H1101" s="238">
        <v>9.0449999999999999</v>
      </c>
      <c r="I1101" s="239"/>
      <c r="J1101" s="235"/>
      <c r="K1101" s="235"/>
      <c r="L1101" s="240"/>
      <c r="M1101" s="241"/>
      <c r="N1101" s="242"/>
      <c r="O1101" s="242"/>
      <c r="P1101" s="242"/>
      <c r="Q1101" s="242"/>
      <c r="R1101" s="242"/>
      <c r="S1101" s="242"/>
      <c r="T1101" s="243"/>
      <c r="AT1101" s="244" t="s">
        <v>176</v>
      </c>
      <c r="AU1101" s="244" t="s">
        <v>92</v>
      </c>
      <c r="AV1101" s="14" t="s">
        <v>92</v>
      </c>
      <c r="AW1101" s="14" t="s">
        <v>37</v>
      </c>
      <c r="AX1101" s="14" t="s">
        <v>83</v>
      </c>
      <c r="AY1101" s="244" t="s">
        <v>156</v>
      </c>
    </row>
    <row r="1102" spans="2:51" s="14" customFormat="1" ht="11.25">
      <c r="B1102" s="234"/>
      <c r="C1102" s="235"/>
      <c r="D1102" s="218" t="s">
        <v>176</v>
      </c>
      <c r="E1102" s="236" t="s">
        <v>1</v>
      </c>
      <c r="F1102" s="237" t="s">
        <v>1209</v>
      </c>
      <c r="G1102" s="235"/>
      <c r="H1102" s="238">
        <v>-6.6000000000000003E-2</v>
      </c>
      <c r="I1102" s="239"/>
      <c r="J1102" s="235"/>
      <c r="K1102" s="235"/>
      <c r="L1102" s="240"/>
      <c r="M1102" s="241"/>
      <c r="N1102" s="242"/>
      <c r="O1102" s="242"/>
      <c r="P1102" s="242"/>
      <c r="Q1102" s="242"/>
      <c r="R1102" s="242"/>
      <c r="S1102" s="242"/>
      <c r="T1102" s="243"/>
      <c r="AT1102" s="244" t="s">
        <v>176</v>
      </c>
      <c r="AU1102" s="244" t="s">
        <v>92</v>
      </c>
      <c r="AV1102" s="14" t="s">
        <v>92</v>
      </c>
      <c r="AW1102" s="14" t="s">
        <v>37</v>
      </c>
      <c r="AX1102" s="14" t="s">
        <v>83</v>
      </c>
      <c r="AY1102" s="244" t="s">
        <v>156</v>
      </c>
    </row>
    <row r="1103" spans="2:51" s="14" customFormat="1" ht="11.25">
      <c r="B1103" s="234"/>
      <c r="C1103" s="235"/>
      <c r="D1103" s="218" t="s">
        <v>176</v>
      </c>
      <c r="E1103" s="236" t="s">
        <v>1</v>
      </c>
      <c r="F1103" s="237" t="s">
        <v>1069</v>
      </c>
      <c r="G1103" s="235"/>
      <c r="H1103" s="238">
        <v>0.13500000000000001</v>
      </c>
      <c r="I1103" s="239"/>
      <c r="J1103" s="235"/>
      <c r="K1103" s="235"/>
      <c r="L1103" s="240"/>
      <c r="M1103" s="241"/>
      <c r="N1103" s="242"/>
      <c r="O1103" s="242"/>
      <c r="P1103" s="242"/>
      <c r="Q1103" s="242"/>
      <c r="R1103" s="242"/>
      <c r="S1103" s="242"/>
      <c r="T1103" s="243"/>
      <c r="AT1103" s="244" t="s">
        <v>176</v>
      </c>
      <c r="AU1103" s="244" t="s">
        <v>92</v>
      </c>
      <c r="AV1103" s="14" t="s">
        <v>92</v>
      </c>
      <c r="AW1103" s="14" t="s">
        <v>37</v>
      </c>
      <c r="AX1103" s="14" t="s">
        <v>83</v>
      </c>
      <c r="AY1103" s="244" t="s">
        <v>156</v>
      </c>
    </row>
    <row r="1104" spans="2:51" s="16" customFormat="1" ht="11.25">
      <c r="B1104" s="256"/>
      <c r="C1104" s="257"/>
      <c r="D1104" s="218" t="s">
        <v>176</v>
      </c>
      <c r="E1104" s="258" t="s">
        <v>1</v>
      </c>
      <c r="F1104" s="259" t="s">
        <v>210</v>
      </c>
      <c r="G1104" s="257"/>
      <c r="H1104" s="260">
        <v>21.984000000000002</v>
      </c>
      <c r="I1104" s="261"/>
      <c r="J1104" s="257"/>
      <c r="K1104" s="257"/>
      <c r="L1104" s="262"/>
      <c r="M1104" s="263"/>
      <c r="N1104" s="264"/>
      <c r="O1104" s="264"/>
      <c r="P1104" s="264"/>
      <c r="Q1104" s="264"/>
      <c r="R1104" s="264"/>
      <c r="S1104" s="264"/>
      <c r="T1104" s="265"/>
      <c r="AT1104" s="266" t="s">
        <v>176</v>
      </c>
      <c r="AU1104" s="266" t="s">
        <v>92</v>
      </c>
      <c r="AV1104" s="16" t="s">
        <v>157</v>
      </c>
      <c r="AW1104" s="16" t="s">
        <v>37</v>
      </c>
      <c r="AX1104" s="16" t="s">
        <v>83</v>
      </c>
      <c r="AY1104" s="266" t="s">
        <v>156</v>
      </c>
    </row>
    <row r="1105" spans="2:51" s="13" customFormat="1" ht="11.25">
      <c r="B1105" s="224"/>
      <c r="C1105" s="225"/>
      <c r="D1105" s="218" t="s">
        <v>176</v>
      </c>
      <c r="E1105" s="226" t="s">
        <v>1</v>
      </c>
      <c r="F1105" s="227" t="s">
        <v>243</v>
      </c>
      <c r="G1105" s="225"/>
      <c r="H1105" s="226" t="s">
        <v>1</v>
      </c>
      <c r="I1105" s="228"/>
      <c r="J1105" s="225"/>
      <c r="K1105" s="225"/>
      <c r="L1105" s="229"/>
      <c r="M1105" s="230"/>
      <c r="N1105" s="231"/>
      <c r="O1105" s="231"/>
      <c r="P1105" s="231"/>
      <c r="Q1105" s="231"/>
      <c r="R1105" s="231"/>
      <c r="S1105" s="231"/>
      <c r="T1105" s="232"/>
      <c r="AT1105" s="233" t="s">
        <v>176</v>
      </c>
      <c r="AU1105" s="233" t="s">
        <v>92</v>
      </c>
      <c r="AV1105" s="13" t="s">
        <v>21</v>
      </c>
      <c r="AW1105" s="13" t="s">
        <v>37</v>
      </c>
      <c r="AX1105" s="13" t="s">
        <v>83</v>
      </c>
      <c r="AY1105" s="233" t="s">
        <v>156</v>
      </c>
    </row>
    <row r="1106" spans="2:51" s="14" customFormat="1" ht="11.25">
      <c r="B1106" s="234"/>
      <c r="C1106" s="235"/>
      <c r="D1106" s="218" t="s">
        <v>176</v>
      </c>
      <c r="E1106" s="236" t="s">
        <v>1</v>
      </c>
      <c r="F1106" s="237" t="s">
        <v>1210</v>
      </c>
      <c r="G1106" s="235"/>
      <c r="H1106" s="238">
        <v>5.4</v>
      </c>
      <c r="I1106" s="239"/>
      <c r="J1106" s="235"/>
      <c r="K1106" s="235"/>
      <c r="L1106" s="240"/>
      <c r="M1106" s="241"/>
      <c r="N1106" s="242"/>
      <c r="O1106" s="242"/>
      <c r="P1106" s="242"/>
      <c r="Q1106" s="242"/>
      <c r="R1106" s="242"/>
      <c r="S1106" s="242"/>
      <c r="T1106" s="243"/>
      <c r="AT1106" s="244" t="s">
        <v>176</v>
      </c>
      <c r="AU1106" s="244" t="s">
        <v>92</v>
      </c>
      <c r="AV1106" s="14" t="s">
        <v>92</v>
      </c>
      <c r="AW1106" s="14" t="s">
        <v>37</v>
      </c>
      <c r="AX1106" s="14" t="s">
        <v>83</v>
      </c>
      <c r="AY1106" s="244" t="s">
        <v>156</v>
      </c>
    </row>
    <row r="1107" spans="2:51" s="16" customFormat="1" ht="11.25">
      <c r="B1107" s="256"/>
      <c r="C1107" s="257"/>
      <c r="D1107" s="218" t="s">
        <v>176</v>
      </c>
      <c r="E1107" s="258" t="s">
        <v>1</v>
      </c>
      <c r="F1107" s="259" t="s">
        <v>210</v>
      </c>
      <c r="G1107" s="257"/>
      <c r="H1107" s="260">
        <v>5.4</v>
      </c>
      <c r="I1107" s="261"/>
      <c r="J1107" s="257"/>
      <c r="K1107" s="257"/>
      <c r="L1107" s="262"/>
      <c r="M1107" s="263"/>
      <c r="N1107" s="264"/>
      <c r="O1107" s="264"/>
      <c r="P1107" s="264"/>
      <c r="Q1107" s="264"/>
      <c r="R1107" s="264"/>
      <c r="S1107" s="264"/>
      <c r="T1107" s="265"/>
      <c r="AT1107" s="266" t="s">
        <v>176</v>
      </c>
      <c r="AU1107" s="266" t="s">
        <v>92</v>
      </c>
      <c r="AV1107" s="16" t="s">
        <v>157</v>
      </c>
      <c r="AW1107" s="16" t="s">
        <v>37</v>
      </c>
      <c r="AX1107" s="16" t="s">
        <v>83</v>
      </c>
      <c r="AY1107" s="266" t="s">
        <v>156</v>
      </c>
    </row>
    <row r="1108" spans="2:51" s="13" customFormat="1" ht="11.25">
      <c r="B1108" s="224"/>
      <c r="C1108" s="225"/>
      <c r="D1108" s="218" t="s">
        <v>176</v>
      </c>
      <c r="E1108" s="226" t="s">
        <v>1</v>
      </c>
      <c r="F1108" s="227" t="s">
        <v>245</v>
      </c>
      <c r="G1108" s="225"/>
      <c r="H1108" s="226" t="s">
        <v>1</v>
      </c>
      <c r="I1108" s="228"/>
      <c r="J1108" s="225"/>
      <c r="K1108" s="225"/>
      <c r="L1108" s="229"/>
      <c r="M1108" s="230"/>
      <c r="N1108" s="231"/>
      <c r="O1108" s="231"/>
      <c r="P1108" s="231"/>
      <c r="Q1108" s="231"/>
      <c r="R1108" s="231"/>
      <c r="S1108" s="231"/>
      <c r="T1108" s="232"/>
      <c r="AT1108" s="233" t="s">
        <v>176</v>
      </c>
      <c r="AU1108" s="233" t="s">
        <v>92</v>
      </c>
      <c r="AV1108" s="13" t="s">
        <v>21</v>
      </c>
      <c r="AW1108" s="13" t="s">
        <v>37</v>
      </c>
      <c r="AX1108" s="13" t="s">
        <v>83</v>
      </c>
      <c r="AY1108" s="233" t="s">
        <v>156</v>
      </c>
    </row>
    <row r="1109" spans="2:51" s="14" customFormat="1" ht="11.25">
      <c r="B1109" s="234"/>
      <c r="C1109" s="235"/>
      <c r="D1109" s="218" t="s">
        <v>176</v>
      </c>
      <c r="E1109" s="236" t="s">
        <v>1</v>
      </c>
      <c r="F1109" s="237" t="s">
        <v>1211</v>
      </c>
      <c r="G1109" s="235"/>
      <c r="H1109" s="238">
        <v>4.806</v>
      </c>
      <c r="I1109" s="239"/>
      <c r="J1109" s="235"/>
      <c r="K1109" s="235"/>
      <c r="L1109" s="240"/>
      <c r="M1109" s="241"/>
      <c r="N1109" s="242"/>
      <c r="O1109" s="242"/>
      <c r="P1109" s="242"/>
      <c r="Q1109" s="242"/>
      <c r="R1109" s="242"/>
      <c r="S1109" s="242"/>
      <c r="T1109" s="243"/>
      <c r="AT1109" s="244" t="s">
        <v>176</v>
      </c>
      <c r="AU1109" s="244" t="s">
        <v>92</v>
      </c>
      <c r="AV1109" s="14" t="s">
        <v>92</v>
      </c>
      <c r="AW1109" s="14" t="s">
        <v>37</v>
      </c>
      <c r="AX1109" s="14" t="s">
        <v>83</v>
      </c>
      <c r="AY1109" s="244" t="s">
        <v>156</v>
      </c>
    </row>
    <row r="1110" spans="2:51" s="14" customFormat="1" ht="11.25">
      <c r="B1110" s="234"/>
      <c r="C1110" s="235"/>
      <c r="D1110" s="218" t="s">
        <v>176</v>
      </c>
      <c r="E1110" s="236" t="s">
        <v>1</v>
      </c>
      <c r="F1110" s="237" t="s">
        <v>1212</v>
      </c>
      <c r="G1110" s="235"/>
      <c r="H1110" s="238">
        <v>0.08</v>
      </c>
      <c r="I1110" s="239"/>
      <c r="J1110" s="235"/>
      <c r="K1110" s="235"/>
      <c r="L1110" s="240"/>
      <c r="M1110" s="241"/>
      <c r="N1110" s="242"/>
      <c r="O1110" s="242"/>
      <c r="P1110" s="242"/>
      <c r="Q1110" s="242"/>
      <c r="R1110" s="242"/>
      <c r="S1110" s="242"/>
      <c r="T1110" s="243"/>
      <c r="AT1110" s="244" t="s">
        <v>176</v>
      </c>
      <c r="AU1110" s="244" t="s">
        <v>92</v>
      </c>
      <c r="AV1110" s="14" t="s">
        <v>92</v>
      </c>
      <c r="AW1110" s="14" t="s">
        <v>37</v>
      </c>
      <c r="AX1110" s="14" t="s">
        <v>83</v>
      </c>
      <c r="AY1110" s="244" t="s">
        <v>156</v>
      </c>
    </row>
    <row r="1111" spans="2:51" s="14" customFormat="1" ht="11.25">
      <c r="B1111" s="234"/>
      <c r="C1111" s="235"/>
      <c r="D1111" s="218" t="s">
        <v>176</v>
      </c>
      <c r="E1111" s="236" t="s">
        <v>1</v>
      </c>
      <c r="F1111" s="237" t="s">
        <v>1213</v>
      </c>
      <c r="G1111" s="235"/>
      <c r="H1111" s="238">
        <v>-0.1</v>
      </c>
      <c r="I1111" s="239"/>
      <c r="J1111" s="235"/>
      <c r="K1111" s="235"/>
      <c r="L1111" s="240"/>
      <c r="M1111" s="241"/>
      <c r="N1111" s="242"/>
      <c r="O1111" s="242"/>
      <c r="P1111" s="242"/>
      <c r="Q1111" s="242"/>
      <c r="R1111" s="242"/>
      <c r="S1111" s="242"/>
      <c r="T1111" s="243"/>
      <c r="AT1111" s="244" t="s">
        <v>176</v>
      </c>
      <c r="AU1111" s="244" t="s">
        <v>92</v>
      </c>
      <c r="AV1111" s="14" t="s">
        <v>92</v>
      </c>
      <c r="AW1111" s="14" t="s">
        <v>37</v>
      </c>
      <c r="AX1111" s="14" t="s">
        <v>83</v>
      </c>
      <c r="AY1111" s="244" t="s">
        <v>156</v>
      </c>
    </row>
    <row r="1112" spans="2:51" s="14" customFormat="1" ht="11.25">
      <c r="B1112" s="234"/>
      <c r="C1112" s="235"/>
      <c r="D1112" s="218" t="s">
        <v>176</v>
      </c>
      <c r="E1112" s="236" t="s">
        <v>1</v>
      </c>
      <c r="F1112" s="237" t="s">
        <v>1214</v>
      </c>
      <c r="G1112" s="235"/>
      <c r="H1112" s="238">
        <v>2.8079999999999998</v>
      </c>
      <c r="I1112" s="239"/>
      <c r="J1112" s="235"/>
      <c r="K1112" s="235"/>
      <c r="L1112" s="240"/>
      <c r="M1112" s="241"/>
      <c r="N1112" s="242"/>
      <c r="O1112" s="242"/>
      <c r="P1112" s="242"/>
      <c r="Q1112" s="242"/>
      <c r="R1112" s="242"/>
      <c r="S1112" s="242"/>
      <c r="T1112" s="243"/>
      <c r="AT1112" s="244" t="s">
        <v>176</v>
      </c>
      <c r="AU1112" s="244" t="s">
        <v>92</v>
      </c>
      <c r="AV1112" s="14" t="s">
        <v>92</v>
      </c>
      <c r="AW1112" s="14" t="s">
        <v>37</v>
      </c>
      <c r="AX1112" s="14" t="s">
        <v>83</v>
      </c>
      <c r="AY1112" s="244" t="s">
        <v>156</v>
      </c>
    </row>
    <row r="1113" spans="2:51" s="14" customFormat="1" ht="11.25">
      <c r="B1113" s="234"/>
      <c r="C1113" s="235"/>
      <c r="D1113" s="218" t="s">
        <v>176</v>
      </c>
      <c r="E1113" s="236" t="s">
        <v>1</v>
      </c>
      <c r="F1113" s="237" t="s">
        <v>1215</v>
      </c>
      <c r="G1113" s="235"/>
      <c r="H1113" s="238">
        <v>0.06</v>
      </c>
      <c r="I1113" s="239"/>
      <c r="J1113" s="235"/>
      <c r="K1113" s="235"/>
      <c r="L1113" s="240"/>
      <c r="M1113" s="241"/>
      <c r="N1113" s="242"/>
      <c r="O1113" s="242"/>
      <c r="P1113" s="242"/>
      <c r="Q1113" s="242"/>
      <c r="R1113" s="242"/>
      <c r="S1113" s="242"/>
      <c r="T1113" s="243"/>
      <c r="AT1113" s="244" t="s">
        <v>176</v>
      </c>
      <c r="AU1113" s="244" t="s">
        <v>92</v>
      </c>
      <c r="AV1113" s="14" t="s">
        <v>92</v>
      </c>
      <c r="AW1113" s="14" t="s">
        <v>37</v>
      </c>
      <c r="AX1113" s="14" t="s">
        <v>83</v>
      </c>
      <c r="AY1113" s="244" t="s">
        <v>156</v>
      </c>
    </row>
    <row r="1114" spans="2:51" s="16" customFormat="1" ht="11.25">
      <c r="B1114" s="256"/>
      <c r="C1114" s="257"/>
      <c r="D1114" s="218" t="s">
        <v>176</v>
      </c>
      <c r="E1114" s="258" t="s">
        <v>1</v>
      </c>
      <c r="F1114" s="259" t="s">
        <v>210</v>
      </c>
      <c r="G1114" s="257"/>
      <c r="H1114" s="260">
        <v>7.6539999999999999</v>
      </c>
      <c r="I1114" s="261"/>
      <c r="J1114" s="257"/>
      <c r="K1114" s="257"/>
      <c r="L1114" s="262"/>
      <c r="M1114" s="263"/>
      <c r="N1114" s="264"/>
      <c r="O1114" s="264"/>
      <c r="P1114" s="264"/>
      <c r="Q1114" s="264"/>
      <c r="R1114" s="264"/>
      <c r="S1114" s="264"/>
      <c r="T1114" s="265"/>
      <c r="AT1114" s="266" t="s">
        <v>176</v>
      </c>
      <c r="AU1114" s="266" t="s">
        <v>92</v>
      </c>
      <c r="AV1114" s="16" t="s">
        <v>157</v>
      </c>
      <c r="AW1114" s="16" t="s">
        <v>37</v>
      </c>
      <c r="AX1114" s="16" t="s">
        <v>83</v>
      </c>
      <c r="AY1114" s="266" t="s">
        <v>156</v>
      </c>
    </row>
    <row r="1115" spans="2:51" s="13" customFormat="1" ht="11.25">
      <c r="B1115" s="224"/>
      <c r="C1115" s="225"/>
      <c r="D1115" s="218" t="s">
        <v>176</v>
      </c>
      <c r="E1115" s="226" t="s">
        <v>1</v>
      </c>
      <c r="F1115" s="227" t="s">
        <v>250</v>
      </c>
      <c r="G1115" s="225"/>
      <c r="H1115" s="226" t="s">
        <v>1</v>
      </c>
      <c r="I1115" s="228"/>
      <c r="J1115" s="225"/>
      <c r="K1115" s="225"/>
      <c r="L1115" s="229"/>
      <c r="M1115" s="230"/>
      <c r="N1115" s="231"/>
      <c r="O1115" s="231"/>
      <c r="P1115" s="231"/>
      <c r="Q1115" s="231"/>
      <c r="R1115" s="231"/>
      <c r="S1115" s="231"/>
      <c r="T1115" s="232"/>
      <c r="AT1115" s="233" t="s">
        <v>176</v>
      </c>
      <c r="AU1115" s="233" t="s">
        <v>92</v>
      </c>
      <c r="AV1115" s="13" t="s">
        <v>21</v>
      </c>
      <c r="AW1115" s="13" t="s">
        <v>37</v>
      </c>
      <c r="AX1115" s="13" t="s">
        <v>83</v>
      </c>
      <c r="AY1115" s="233" t="s">
        <v>156</v>
      </c>
    </row>
    <row r="1116" spans="2:51" s="14" customFormat="1" ht="11.25">
      <c r="B1116" s="234"/>
      <c r="C1116" s="235"/>
      <c r="D1116" s="218" t="s">
        <v>176</v>
      </c>
      <c r="E1116" s="236" t="s">
        <v>1</v>
      </c>
      <c r="F1116" s="237" t="s">
        <v>1216</v>
      </c>
      <c r="G1116" s="235"/>
      <c r="H1116" s="238">
        <v>1.96</v>
      </c>
      <c r="I1116" s="239"/>
      <c r="J1116" s="235"/>
      <c r="K1116" s="235"/>
      <c r="L1116" s="240"/>
      <c r="M1116" s="241"/>
      <c r="N1116" s="242"/>
      <c r="O1116" s="242"/>
      <c r="P1116" s="242"/>
      <c r="Q1116" s="242"/>
      <c r="R1116" s="242"/>
      <c r="S1116" s="242"/>
      <c r="T1116" s="243"/>
      <c r="AT1116" s="244" t="s">
        <v>176</v>
      </c>
      <c r="AU1116" s="244" t="s">
        <v>92</v>
      </c>
      <c r="AV1116" s="14" t="s">
        <v>92</v>
      </c>
      <c r="AW1116" s="14" t="s">
        <v>37</v>
      </c>
      <c r="AX1116" s="14" t="s">
        <v>83</v>
      </c>
      <c r="AY1116" s="244" t="s">
        <v>156</v>
      </c>
    </row>
    <row r="1117" spans="2:51" s="14" customFormat="1" ht="11.25">
      <c r="B1117" s="234"/>
      <c r="C1117" s="235"/>
      <c r="D1117" s="218" t="s">
        <v>176</v>
      </c>
      <c r="E1117" s="236" t="s">
        <v>1</v>
      </c>
      <c r="F1117" s="237" t="s">
        <v>1217</v>
      </c>
      <c r="G1117" s="235"/>
      <c r="H1117" s="238">
        <v>0.1</v>
      </c>
      <c r="I1117" s="239"/>
      <c r="J1117" s="235"/>
      <c r="K1117" s="235"/>
      <c r="L1117" s="240"/>
      <c r="M1117" s="241"/>
      <c r="N1117" s="242"/>
      <c r="O1117" s="242"/>
      <c r="P1117" s="242"/>
      <c r="Q1117" s="242"/>
      <c r="R1117" s="242"/>
      <c r="S1117" s="242"/>
      <c r="T1117" s="243"/>
      <c r="AT1117" s="244" t="s">
        <v>176</v>
      </c>
      <c r="AU1117" s="244" t="s">
        <v>92</v>
      </c>
      <c r="AV1117" s="14" t="s">
        <v>92</v>
      </c>
      <c r="AW1117" s="14" t="s">
        <v>37</v>
      </c>
      <c r="AX1117" s="14" t="s">
        <v>83</v>
      </c>
      <c r="AY1117" s="244" t="s">
        <v>156</v>
      </c>
    </row>
    <row r="1118" spans="2:51" s="16" customFormat="1" ht="11.25">
      <c r="B1118" s="256"/>
      <c r="C1118" s="257"/>
      <c r="D1118" s="218" t="s">
        <v>176</v>
      </c>
      <c r="E1118" s="258" t="s">
        <v>1</v>
      </c>
      <c r="F1118" s="259" t="s">
        <v>210</v>
      </c>
      <c r="G1118" s="257"/>
      <c r="H1118" s="260">
        <v>2.06</v>
      </c>
      <c r="I1118" s="261"/>
      <c r="J1118" s="257"/>
      <c r="K1118" s="257"/>
      <c r="L1118" s="262"/>
      <c r="M1118" s="263"/>
      <c r="N1118" s="264"/>
      <c r="O1118" s="264"/>
      <c r="P1118" s="264"/>
      <c r="Q1118" s="264"/>
      <c r="R1118" s="264"/>
      <c r="S1118" s="264"/>
      <c r="T1118" s="265"/>
      <c r="AT1118" s="266" t="s">
        <v>176</v>
      </c>
      <c r="AU1118" s="266" t="s">
        <v>92</v>
      </c>
      <c r="AV1118" s="16" t="s">
        <v>157</v>
      </c>
      <c r="AW1118" s="16" t="s">
        <v>37</v>
      </c>
      <c r="AX1118" s="16" t="s">
        <v>83</v>
      </c>
      <c r="AY1118" s="266" t="s">
        <v>156</v>
      </c>
    </row>
    <row r="1119" spans="2:51" s="13" customFormat="1" ht="11.25">
      <c r="B1119" s="224"/>
      <c r="C1119" s="225"/>
      <c r="D1119" s="218" t="s">
        <v>176</v>
      </c>
      <c r="E1119" s="226" t="s">
        <v>1</v>
      </c>
      <c r="F1119" s="227" t="s">
        <v>252</v>
      </c>
      <c r="G1119" s="225"/>
      <c r="H1119" s="226" t="s">
        <v>1</v>
      </c>
      <c r="I1119" s="228"/>
      <c r="J1119" s="225"/>
      <c r="K1119" s="225"/>
      <c r="L1119" s="229"/>
      <c r="M1119" s="230"/>
      <c r="N1119" s="231"/>
      <c r="O1119" s="231"/>
      <c r="P1119" s="231"/>
      <c r="Q1119" s="231"/>
      <c r="R1119" s="231"/>
      <c r="S1119" s="231"/>
      <c r="T1119" s="232"/>
      <c r="AT1119" s="233" t="s">
        <v>176</v>
      </c>
      <c r="AU1119" s="233" t="s">
        <v>92</v>
      </c>
      <c r="AV1119" s="13" t="s">
        <v>21</v>
      </c>
      <c r="AW1119" s="13" t="s">
        <v>37</v>
      </c>
      <c r="AX1119" s="13" t="s">
        <v>83</v>
      </c>
      <c r="AY1119" s="233" t="s">
        <v>156</v>
      </c>
    </row>
    <row r="1120" spans="2:51" s="14" customFormat="1" ht="11.25">
      <c r="B1120" s="234"/>
      <c r="C1120" s="235"/>
      <c r="D1120" s="218" t="s">
        <v>176</v>
      </c>
      <c r="E1120" s="236" t="s">
        <v>1</v>
      </c>
      <c r="F1120" s="237" t="s">
        <v>1218</v>
      </c>
      <c r="G1120" s="235"/>
      <c r="H1120" s="238">
        <v>18.63</v>
      </c>
      <c r="I1120" s="239"/>
      <c r="J1120" s="235"/>
      <c r="K1120" s="235"/>
      <c r="L1120" s="240"/>
      <c r="M1120" s="241"/>
      <c r="N1120" s="242"/>
      <c r="O1120" s="242"/>
      <c r="P1120" s="242"/>
      <c r="Q1120" s="242"/>
      <c r="R1120" s="242"/>
      <c r="S1120" s="242"/>
      <c r="T1120" s="243"/>
      <c r="AT1120" s="244" t="s">
        <v>176</v>
      </c>
      <c r="AU1120" s="244" t="s">
        <v>92</v>
      </c>
      <c r="AV1120" s="14" t="s">
        <v>92</v>
      </c>
      <c r="AW1120" s="14" t="s">
        <v>37</v>
      </c>
      <c r="AX1120" s="14" t="s">
        <v>83</v>
      </c>
      <c r="AY1120" s="244" t="s">
        <v>156</v>
      </c>
    </row>
    <row r="1121" spans="2:51" s="16" customFormat="1" ht="11.25">
      <c r="B1121" s="256"/>
      <c r="C1121" s="257"/>
      <c r="D1121" s="218" t="s">
        <v>176</v>
      </c>
      <c r="E1121" s="258" t="s">
        <v>1</v>
      </c>
      <c r="F1121" s="259" t="s">
        <v>210</v>
      </c>
      <c r="G1121" s="257"/>
      <c r="H1121" s="260">
        <v>18.63</v>
      </c>
      <c r="I1121" s="261"/>
      <c r="J1121" s="257"/>
      <c r="K1121" s="257"/>
      <c r="L1121" s="262"/>
      <c r="M1121" s="263"/>
      <c r="N1121" s="264"/>
      <c r="O1121" s="264"/>
      <c r="P1121" s="264"/>
      <c r="Q1121" s="264"/>
      <c r="R1121" s="264"/>
      <c r="S1121" s="264"/>
      <c r="T1121" s="265"/>
      <c r="AT1121" s="266" t="s">
        <v>176</v>
      </c>
      <c r="AU1121" s="266" t="s">
        <v>92</v>
      </c>
      <c r="AV1121" s="16" t="s">
        <v>157</v>
      </c>
      <c r="AW1121" s="16" t="s">
        <v>37</v>
      </c>
      <c r="AX1121" s="16" t="s">
        <v>83</v>
      </c>
      <c r="AY1121" s="266" t="s">
        <v>156</v>
      </c>
    </row>
    <row r="1122" spans="2:51" s="13" customFormat="1" ht="11.25">
      <c r="B1122" s="224"/>
      <c r="C1122" s="225"/>
      <c r="D1122" s="218" t="s">
        <v>176</v>
      </c>
      <c r="E1122" s="226" t="s">
        <v>1</v>
      </c>
      <c r="F1122" s="227" t="s">
        <v>254</v>
      </c>
      <c r="G1122" s="225"/>
      <c r="H1122" s="226" t="s">
        <v>1</v>
      </c>
      <c r="I1122" s="228"/>
      <c r="J1122" s="225"/>
      <c r="K1122" s="225"/>
      <c r="L1122" s="229"/>
      <c r="M1122" s="230"/>
      <c r="N1122" s="231"/>
      <c r="O1122" s="231"/>
      <c r="P1122" s="231"/>
      <c r="Q1122" s="231"/>
      <c r="R1122" s="231"/>
      <c r="S1122" s="231"/>
      <c r="T1122" s="232"/>
      <c r="AT1122" s="233" t="s">
        <v>176</v>
      </c>
      <c r="AU1122" s="233" t="s">
        <v>92</v>
      </c>
      <c r="AV1122" s="13" t="s">
        <v>21</v>
      </c>
      <c r="AW1122" s="13" t="s">
        <v>37</v>
      </c>
      <c r="AX1122" s="13" t="s">
        <v>83</v>
      </c>
      <c r="AY1122" s="233" t="s">
        <v>156</v>
      </c>
    </row>
    <row r="1123" spans="2:51" s="14" customFormat="1" ht="11.25">
      <c r="B1123" s="234"/>
      <c r="C1123" s="235"/>
      <c r="D1123" s="218" t="s">
        <v>176</v>
      </c>
      <c r="E1123" s="236" t="s">
        <v>1</v>
      </c>
      <c r="F1123" s="237" t="s">
        <v>1219</v>
      </c>
      <c r="G1123" s="235"/>
      <c r="H1123" s="238">
        <v>11.4</v>
      </c>
      <c r="I1123" s="239"/>
      <c r="J1123" s="235"/>
      <c r="K1123" s="235"/>
      <c r="L1123" s="240"/>
      <c r="M1123" s="241"/>
      <c r="N1123" s="242"/>
      <c r="O1123" s="242"/>
      <c r="P1123" s="242"/>
      <c r="Q1123" s="242"/>
      <c r="R1123" s="242"/>
      <c r="S1123" s="242"/>
      <c r="T1123" s="243"/>
      <c r="AT1123" s="244" t="s">
        <v>176</v>
      </c>
      <c r="AU1123" s="244" t="s">
        <v>92</v>
      </c>
      <c r="AV1123" s="14" t="s">
        <v>92</v>
      </c>
      <c r="AW1123" s="14" t="s">
        <v>37</v>
      </c>
      <c r="AX1123" s="14" t="s">
        <v>83</v>
      </c>
      <c r="AY1123" s="244" t="s">
        <v>156</v>
      </c>
    </row>
    <row r="1124" spans="2:51" s="14" customFormat="1" ht="11.25">
      <c r="B1124" s="234"/>
      <c r="C1124" s="235"/>
      <c r="D1124" s="218" t="s">
        <v>176</v>
      </c>
      <c r="E1124" s="236" t="s">
        <v>1</v>
      </c>
      <c r="F1124" s="237" t="s">
        <v>1220</v>
      </c>
      <c r="G1124" s="235"/>
      <c r="H1124" s="238">
        <v>1.33</v>
      </c>
      <c r="I1124" s="239"/>
      <c r="J1124" s="235"/>
      <c r="K1124" s="235"/>
      <c r="L1124" s="240"/>
      <c r="M1124" s="241"/>
      <c r="N1124" s="242"/>
      <c r="O1124" s="242"/>
      <c r="P1124" s="242"/>
      <c r="Q1124" s="242"/>
      <c r="R1124" s="242"/>
      <c r="S1124" s="242"/>
      <c r="T1124" s="243"/>
      <c r="AT1124" s="244" t="s">
        <v>176</v>
      </c>
      <c r="AU1124" s="244" t="s">
        <v>92</v>
      </c>
      <c r="AV1124" s="14" t="s">
        <v>92</v>
      </c>
      <c r="AW1124" s="14" t="s">
        <v>37</v>
      </c>
      <c r="AX1124" s="14" t="s">
        <v>83</v>
      </c>
      <c r="AY1124" s="244" t="s">
        <v>156</v>
      </c>
    </row>
    <row r="1125" spans="2:51" s="16" customFormat="1" ht="11.25">
      <c r="B1125" s="256"/>
      <c r="C1125" s="257"/>
      <c r="D1125" s="218" t="s">
        <v>176</v>
      </c>
      <c r="E1125" s="258" t="s">
        <v>1</v>
      </c>
      <c r="F1125" s="259" t="s">
        <v>210</v>
      </c>
      <c r="G1125" s="257"/>
      <c r="H1125" s="260">
        <v>12.73</v>
      </c>
      <c r="I1125" s="261"/>
      <c r="J1125" s="257"/>
      <c r="K1125" s="257"/>
      <c r="L1125" s="262"/>
      <c r="M1125" s="263"/>
      <c r="N1125" s="264"/>
      <c r="O1125" s="264"/>
      <c r="P1125" s="264"/>
      <c r="Q1125" s="264"/>
      <c r="R1125" s="264"/>
      <c r="S1125" s="264"/>
      <c r="T1125" s="265"/>
      <c r="AT1125" s="266" t="s">
        <v>176</v>
      </c>
      <c r="AU1125" s="266" t="s">
        <v>92</v>
      </c>
      <c r="AV1125" s="16" t="s">
        <v>157</v>
      </c>
      <c r="AW1125" s="16" t="s">
        <v>37</v>
      </c>
      <c r="AX1125" s="16" t="s">
        <v>83</v>
      </c>
      <c r="AY1125" s="266" t="s">
        <v>156</v>
      </c>
    </row>
    <row r="1126" spans="2:51" s="13" customFormat="1" ht="11.25">
      <c r="B1126" s="224"/>
      <c r="C1126" s="225"/>
      <c r="D1126" s="218" t="s">
        <v>176</v>
      </c>
      <c r="E1126" s="226" t="s">
        <v>1</v>
      </c>
      <c r="F1126" s="227" t="s">
        <v>256</v>
      </c>
      <c r="G1126" s="225"/>
      <c r="H1126" s="226" t="s">
        <v>1</v>
      </c>
      <c r="I1126" s="228"/>
      <c r="J1126" s="225"/>
      <c r="K1126" s="225"/>
      <c r="L1126" s="229"/>
      <c r="M1126" s="230"/>
      <c r="N1126" s="231"/>
      <c r="O1126" s="231"/>
      <c r="P1126" s="231"/>
      <c r="Q1126" s="231"/>
      <c r="R1126" s="231"/>
      <c r="S1126" s="231"/>
      <c r="T1126" s="232"/>
      <c r="AT1126" s="233" t="s">
        <v>176</v>
      </c>
      <c r="AU1126" s="233" t="s">
        <v>92</v>
      </c>
      <c r="AV1126" s="13" t="s">
        <v>21</v>
      </c>
      <c r="AW1126" s="13" t="s">
        <v>37</v>
      </c>
      <c r="AX1126" s="13" t="s">
        <v>83</v>
      </c>
      <c r="AY1126" s="233" t="s">
        <v>156</v>
      </c>
    </row>
    <row r="1127" spans="2:51" s="14" customFormat="1" ht="11.25">
      <c r="B1127" s="234"/>
      <c r="C1127" s="235"/>
      <c r="D1127" s="218" t="s">
        <v>176</v>
      </c>
      <c r="E1127" s="236" t="s">
        <v>1</v>
      </c>
      <c r="F1127" s="237" t="s">
        <v>1221</v>
      </c>
      <c r="G1127" s="235"/>
      <c r="H1127" s="238">
        <v>15.39</v>
      </c>
      <c r="I1127" s="239"/>
      <c r="J1127" s="235"/>
      <c r="K1127" s="235"/>
      <c r="L1127" s="240"/>
      <c r="M1127" s="241"/>
      <c r="N1127" s="242"/>
      <c r="O1127" s="242"/>
      <c r="P1127" s="242"/>
      <c r="Q1127" s="242"/>
      <c r="R1127" s="242"/>
      <c r="S1127" s="242"/>
      <c r="T1127" s="243"/>
      <c r="AT1127" s="244" t="s">
        <v>176</v>
      </c>
      <c r="AU1127" s="244" t="s">
        <v>92</v>
      </c>
      <c r="AV1127" s="14" t="s">
        <v>92</v>
      </c>
      <c r="AW1127" s="14" t="s">
        <v>37</v>
      </c>
      <c r="AX1127" s="14" t="s">
        <v>83</v>
      </c>
      <c r="AY1127" s="244" t="s">
        <v>156</v>
      </c>
    </row>
    <row r="1128" spans="2:51" s="16" customFormat="1" ht="11.25">
      <c r="B1128" s="256"/>
      <c r="C1128" s="257"/>
      <c r="D1128" s="218" t="s">
        <v>176</v>
      </c>
      <c r="E1128" s="258" t="s">
        <v>1</v>
      </c>
      <c r="F1128" s="259" t="s">
        <v>210</v>
      </c>
      <c r="G1128" s="257"/>
      <c r="H1128" s="260">
        <v>15.39</v>
      </c>
      <c r="I1128" s="261"/>
      <c r="J1128" s="257"/>
      <c r="K1128" s="257"/>
      <c r="L1128" s="262"/>
      <c r="M1128" s="263"/>
      <c r="N1128" s="264"/>
      <c r="O1128" s="264"/>
      <c r="P1128" s="264"/>
      <c r="Q1128" s="264"/>
      <c r="R1128" s="264"/>
      <c r="S1128" s="264"/>
      <c r="T1128" s="265"/>
      <c r="AT1128" s="266" t="s">
        <v>176</v>
      </c>
      <c r="AU1128" s="266" t="s">
        <v>92</v>
      </c>
      <c r="AV1128" s="16" t="s">
        <v>157</v>
      </c>
      <c r="AW1128" s="16" t="s">
        <v>37</v>
      </c>
      <c r="AX1128" s="16" t="s">
        <v>83</v>
      </c>
      <c r="AY1128" s="266" t="s">
        <v>156</v>
      </c>
    </row>
    <row r="1129" spans="2:51" s="13" customFormat="1" ht="11.25">
      <c r="B1129" s="224"/>
      <c r="C1129" s="225"/>
      <c r="D1129" s="218" t="s">
        <v>176</v>
      </c>
      <c r="E1129" s="226" t="s">
        <v>1</v>
      </c>
      <c r="F1129" s="227" t="s">
        <v>258</v>
      </c>
      <c r="G1129" s="225"/>
      <c r="H1129" s="226" t="s">
        <v>1</v>
      </c>
      <c r="I1129" s="228"/>
      <c r="J1129" s="225"/>
      <c r="K1129" s="225"/>
      <c r="L1129" s="229"/>
      <c r="M1129" s="230"/>
      <c r="N1129" s="231"/>
      <c r="O1129" s="231"/>
      <c r="P1129" s="231"/>
      <c r="Q1129" s="231"/>
      <c r="R1129" s="231"/>
      <c r="S1129" s="231"/>
      <c r="T1129" s="232"/>
      <c r="AT1129" s="233" t="s">
        <v>176</v>
      </c>
      <c r="AU1129" s="233" t="s">
        <v>92</v>
      </c>
      <c r="AV1129" s="13" t="s">
        <v>21</v>
      </c>
      <c r="AW1129" s="13" t="s">
        <v>37</v>
      </c>
      <c r="AX1129" s="13" t="s">
        <v>83</v>
      </c>
      <c r="AY1129" s="233" t="s">
        <v>156</v>
      </c>
    </row>
    <row r="1130" spans="2:51" s="14" customFormat="1" ht="11.25">
      <c r="B1130" s="234"/>
      <c r="C1130" s="235"/>
      <c r="D1130" s="218" t="s">
        <v>176</v>
      </c>
      <c r="E1130" s="236" t="s">
        <v>1</v>
      </c>
      <c r="F1130" s="237" t="s">
        <v>1222</v>
      </c>
      <c r="G1130" s="235"/>
      <c r="H1130" s="238">
        <v>12.006</v>
      </c>
      <c r="I1130" s="239"/>
      <c r="J1130" s="235"/>
      <c r="K1130" s="235"/>
      <c r="L1130" s="240"/>
      <c r="M1130" s="241"/>
      <c r="N1130" s="242"/>
      <c r="O1130" s="242"/>
      <c r="P1130" s="242"/>
      <c r="Q1130" s="242"/>
      <c r="R1130" s="242"/>
      <c r="S1130" s="242"/>
      <c r="T1130" s="243"/>
      <c r="AT1130" s="244" t="s">
        <v>176</v>
      </c>
      <c r="AU1130" s="244" t="s">
        <v>92</v>
      </c>
      <c r="AV1130" s="14" t="s">
        <v>92</v>
      </c>
      <c r="AW1130" s="14" t="s">
        <v>37</v>
      </c>
      <c r="AX1130" s="14" t="s">
        <v>83</v>
      </c>
      <c r="AY1130" s="244" t="s">
        <v>156</v>
      </c>
    </row>
    <row r="1131" spans="2:51" s="16" customFormat="1" ht="11.25">
      <c r="B1131" s="256"/>
      <c r="C1131" s="257"/>
      <c r="D1131" s="218" t="s">
        <v>176</v>
      </c>
      <c r="E1131" s="258" t="s">
        <v>1</v>
      </c>
      <c r="F1131" s="259" t="s">
        <v>210</v>
      </c>
      <c r="G1131" s="257"/>
      <c r="H1131" s="260">
        <v>12.006</v>
      </c>
      <c r="I1131" s="261"/>
      <c r="J1131" s="257"/>
      <c r="K1131" s="257"/>
      <c r="L1131" s="262"/>
      <c r="M1131" s="263"/>
      <c r="N1131" s="264"/>
      <c r="O1131" s="264"/>
      <c r="P1131" s="264"/>
      <c r="Q1131" s="264"/>
      <c r="R1131" s="264"/>
      <c r="S1131" s="264"/>
      <c r="T1131" s="265"/>
      <c r="AT1131" s="266" t="s">
        <v>176</v>
      </c>
      <c r="AU1131" s="266" t="s">
        <v>92</v>
      </c>
      <c r="AV1131" s="16" t="s">
        <v>157</v>
      </c>
      <c r="AW1131" s="16" t="s">
        <v>37</v>
      </c>
      <c r="AX1131" s="16" t="s">
        <v>83</v>
      </c>
      <c r="AY1131" s="266" t="s">
        <v>156</v>
      </c>
    </row>
    <row r="1132" spans="2:51" s="13" customFormat="1" ht="11.25">
      <c r="B1132" s="224"/>
      <c r="C1132" s="225"/>
      <c r="D1132" s="218" t="s">
        <v>176</v>
      </c>
      <c r="E1132" s="226" t="s">
        <v>1</v>
      </c>
      <c r="F1132" s="227" t="s">
        <v>260</v>
      </c>
      <c r="G1132" s="225"/>
      <c r="H1132" s="226" t="s">
        <v>1</v>
      </c>
      <c r="I1132" s="228"/>
      <c r="J1132" s="225"/>
      <c r="K1132" s="225"/>
      <c r="L1132" s="229"/>
      <c r="M1132" s="230"/>
      <c r="N1132" s="231"/>
      <c r="O1132" s="231"/>
      <c r="P1132" s="231"/>
      <c r="Q1132" s="231"/>
      <c r="R1132" s="231"/>
      <c r="S1132" s="231"/>
      <c r="T1132" s="232"/>
      <c r="AT1132" s="233" t="s">
        <v>176</v>
      </c>
      <c r="AU1132" s="233" t="s">
        <v>92</v>
      </c>
      <c r="AV1132" s="13" t="s">
        <v>21</v>
      </c>
      <c r="AW1132" s="13" t="s">
        <v>37</v>
      </c>
      <c r="AX1132" s="13" t="s">
        <v>83</v>
      </c>
      <c r="AY1132" s="233" t="s">
        <v>156</v>
      </c>
    </row>
    <row r="1133" spans="2:51" s="14" customFormat="1" ht="11.25">
      <c r="B1133" s="234"/>
      <c r="C1133" s="235"/>
      <c r="D1133" s="218" t="s">
        <v>176</v>
      </c>
      <c r="E1133" s="236" t="s">
        <v>1</v>
      </c>
      <c r="F1133" s="237" t="s">
        <v>1223</v>
      </c>
      <c r="G1133" s="235"/>
      <c r="H1133" s="238">
        <v>15.818</v>
      </c>
      <c r="I1133" s="239"/>
      <c r="J1133" s="235"/>
      <c r="K1133" s="235"/>
      <c r="L1133" s="240"/>
      <c r="M1133" s="241"/>
      <c r="N1133" s="242"/>
      <c r="O1133" s="242"/>
      <c r="P1133" s="242"/>
      <c r="Q1133" s="242"/>
      <c r="R1133" s="242"/>
      <c r="S1133" s="242"/>
      <c r="T1133" s="243"/>
      <c r="AT1133" s="244" t="s">
        <v>176</v>
      </c>
      <c r="AU1133" s="244" t="s">
        <v>92</v>
      </c>
      <c r="AV1133" s="14" t="s">
        <v>92</v>
      </c>
      <c r="AW1133" s="14" t="s">
        <v>37</v>
      </c>
      <c r="AX1133" s="14" t="s">
        <v>83</v>
      </c>
      <c r="AY1133" s="244" t="s">
        <v>156</v>
      </c>
    </row>
    <row r="1134" spans="2:51" s="16" customFormat="1" ht="11.25">
      <c r="B1134" s="256"/>
      <c r="C1134" s="257"/>
      <c r="D1134" s="218" t="s">
        <v>176</v>
      </c>
      <c r="E1134" s="258" t="s">
        <v>1</v>
      </c>
      <c r="F1134" s="259" t="s">
        <v>210</v>
      </c>
      <c r="G1134" s="257"/>
      <c r="H1134" s="260">
        <v>15.818</v>
      </c>
      <c r="I1134" s="261"/>
      <c r="J1134" s="257"/>
      <c r="K1134" s="257"/>
      <c r="L1134" s="262"/>
      <c r="M1134" s="263"/>
      <c r="N1134" s="264"/>
      <c r="O1134" s="264"/>
      <c r="P1134" s="264"/>
      <c r="Q1134" s="264"/>
      <c r="R1134" s="264"/>
      <c r="S1134" s="264"/>
      <c r="T1134" s="265"/>
      <c r="AT1134" s="266" t="s">
        <v>176</v>
      </c>
      <c r="AU1134" s="266" t="s">
        <v>92</v>
      </c>
      <c r="AV1134" s="16" t="s">
        <v>157</v>
      </c>
      <c r="AW1134" s="16" t="s">
        <v>37</v>
      </c>
      <c r="AX1134" s="16" t="s">
        <v>83</v>
      </c>
      <c r="AY1134" s="266" t="s">
        <v>156</v>
      </c>
    </row>
    <row r="1135" spans="2:51" s="13" customFormat="1" ht="11.25">
      <c r="B1135" s="224"/>
      <c r="C1135" s="225"/>
      <c r="D1135" s="218" t="s">
        <v>176</v>
      </c>
      <c r="E1135" s="226" t="s">
        <v>1</v>
      </c>
      <c r="F1135" s="227" t="s">
        <v>262</v>
      </c>
      <c r="G1135" s="225"/>
      <c r="H1135" s="226" t="s">
        <v>1</v>
      </c>
      <c r="I1135" s="228"/>
      <c r="J1135" s="225"/>
      <c r="K1135" s="225"/>
      <c r="L1135" s="229"/>
      <c r="M1135" s="230"/>
      <c r="N1135" s="231"/>
      <c r="O1135" s="231"/>
      <c r="P1135" s="231"/>
      <c r="Q1135" s="231"/>
      <c r="R1135" s="231"/>
      <c r="S1135" s="231"/>
      <c r="T1135" s="232"/>
      <c r="AT1135" s="233" t="s">
        <v>176</v>
      </c>
      <c r="AU1135" s="233" t="s">
        <v>92</v>
      </c>
      <c r="AV1135" s="13" t="s">
        <v>21</v>
      </c>
      <c r="AW1135" s="13" t="s">
        <v>37</v>
      </c>
      <c r="AX1135" s="13" t="s">
        <v>83</v>
      </c>
      <c r="AY1135" s="233" t="s">
        <v>156</v>
      </c>
    </row>
    <row r="1136" spans="2:51" s="14" customFormat="1" ht="11.25">
      <c r="B1136" s="234"/>
      <c r="C1136" s="235"/>
      <c r="D1136" s="218" t="s">
        <v>176</v>
      </c>
      <c r="E1136" s="236" t="s">
        <v>1</v>
      </c>
      <c r="F1136" s="237" t="s">
        <v>1224</v>
      </c>
      <c r="G1136" s="235"/>
      <c r="H1136" s="238">
        <v>15.105</v>
      </c>
      <c r="I1136" s="239"/>
      <c r="J1136" s="235"/>
      <c r="K1136" s="235"/>
      <c r="L1136" s="240"/>
      <c r="M1136" s="241"/>
      <c r="N1136" s="242"/>
      <c r="O1136" s="242"/>
      <c r="P1136" s="242"/>
      <c r="Q1136" s="242"/>
      <c r="R1136" s="242"/>
      <c r="S1136" s="242"/>
      <c r="T1136" s="243"/>
      <c r="AT1136" s="244" t="s">
        <v>176</v>
      </c>
      <c r="AU1136" s="244" t="s">
        <v>92</v>
      </c>
      <c r="AV1136" s="14" t="s">
        <v>92</v>
      </c>
      <c r="AW1136" s="14" t="s">
        <v>37</v>
      </c>
      <c r="AX1136" s="14" t="s">
        <v>83</v>
      </c>
      <c r="AY1136" s="244" t="s">
        <v>156</v>
      </c>
    </row>
    <row r="1137" spans="2:51" s="14" customFormat="1" ht="11.25">
      <c r="B1137" s="234"/>
      <c r="C1137" s="235"/>
      <c r="D1137" s="218" t="s">
        <v>176</v>
      </c>
      <c r="E1137" s="236" t="s">
        <v>1</v>
      </c>
      <c r="F1137" s="237" t="s">
        <v>1225</v>
      </c>
      <c r="G1137" s="235"/>
      <c r="H1137" s="238">
        <v>-0.10100000000000001</v>
      </c>
      <c r="I1137" s="239"/>
      <c r="J1137" s="235"/>
      <c r="K1137" s="235"/>
      <c r="L1137" s="240"/>
      <c r="M1137" s="241"/>
      <c r="N1137" s="242"/>
      <c r="O1137" s="242"/>
      <c r="P1137" s="242"/>
      <c r="Q1137" s="242"/>
      <c r="R1137" s="242"/>
      <c r="S1137" s="242"/>
      <c r="T1137" s="243"/>
      <c r="AT1137" s="244" t="s">
        <v>176</v>
      </c>
      <c r="AU1137" s="244" t="s">
        <v>92</v>
      </c>
      <c r="AV1137" s="14" t="s">
        <v>92</v>
      </c>
      <c r="AW1137" s="14" t="s">
        <v>37</v>
      </c>
      <c r="AX1137" s="14" t="s">
        <v>83</v>
      </c>
      <c r="AY1137" s="244" t="s">
        <v>156</v>
      </c>
    </row>
    <row r="1138" spans="2:51" s="14" customFormat="1" ht="11.25">
      <c r="B1138" s="234"/>
      <c r="C1138" s="235"/>
      <c r="D1138" s="218" t="s">
        <v>176</v>
      </c>
      <c r="E1138" s="236" t="s">
        <v>1</v>
      </c>
      <c r="F1138" s="237" t="s">
        <v>304</v>
      </c>
      <c r="G1138" s="235"/>
      <c r="H1138" s="238">
        <v>0.18</v>
      </c>
      <c r="I1138" s="239"/>
      <c r="J1138" s="235"/>
      <c r="K1138" s="235"/>
      <c r="L1138" s="240"/>
      <c r="M1138" s="241"/>
      <c r="N1138" s="242"/>
      <c r="O1138" s="242"/>
      <c r="P1138" s="242"/>
      <c r="Q1138" s="242"/>
      <c r="R1138" s="242"/>
      <c r="S1138" s="242"/>
      <c r="T1138" s="243"/>
      <c r="AT1138" s="244" t="s">
        <v>176</v>
      </c>
      <c r="AU1138" s="244" t="s">
        <v>92</v>
      </c>
      <c r="AV1138" s="14" t="s">
        <v>92</v>
      </c>
      <c r="AW1138" s="14" t="s">
        <v>37</v>
      </c>
      <c r="AX1138" s="14" t="s">
        <v>83</v>
      </c>
      <c r="AY1138" s="244" t="s">
        <v>156</v>
      </c>
    </row>
    <row r="1139" spans="2:51" s="16" customFormat="1" ht="11.25">
      <c r="B1139" s="256"/>
      <c r="C1139" s="257"/>
      <c r="D1139" s="218" t="s">
        <v>176</v>
      </c>
      <c r="E1139" s="258" t="s">
        <v>1</v>
      </c>
      <c r="F1139" s="259" t="s">
        <v>210</v>
      </c>
      <c r="G1139" s="257"/>
      <c r="H1139" s="260">
        <v>15.183999999999999</v>
      </c>
      <c r="I1139" s="261"/>
      <c r="J1139" s="257"/>
      <c r="K1139" s="257"/>
      <c r="L1139" s="262"/>
      <c r="M1139" s="263"/>
      <c r="N1139" s="264"/>
      <c r="O1139" s="264"/>
      <c r="P1139" s="264"/>
      <c r="Q1139" s="264"/>
      <c r="R1139" s="264"/>
      <c r="S1139" s="264"/>
      <c r="T1139" s="265"/>
      <c r="AT1139" s="266" t="s">
        <v>176</v>
      </c>
      <c r="AU1139" s="266" t="s">
        <v>92</v>
      </c>
      <c r="AV1139" s="16" t="s">
        <v>157</v>
      </c>
      <c r="AW1139" s="16" t="s">
        <v>37</v>
      </c>
      <c r="AX1139" s="16" t="s">
        <v>83</v>
      </c>
      <c r="AY1139" s="266" t="s">
        <v>156</v>
      </c>
    </row>
    <row r="1140" spans="2:51" s="13" customFormat="1" ht="11.25">
      <c r="B1140" s="224"/>
      <c r="C1140" s="225"/>
      <c r="D1140" s="218" t="s">
        <v>176</v>
      </c>
      <c r="E1140" s="226" t="s">
        <v>1</v>
      </c>
      <c r="F1140" s="227" t="s">
        <v>264</v>
      </c>
      <c r="G1140" s="225"/>
      <c r="H1140" s="226" t="s">
        <v>1</v>
      </c>
      <c r="I1140" s="228"/>
      <c r="J1140" s="225"/>
      <c r="K1140" s="225"/>
      <c r="L1140" s="229"/>
      <c r="M1140" s="230"/>
      <c r="N1140" s="231"/>
      <c r="O1140" s="231"/>
      <c r="P1140" s="231"/>
      <c r="Q1140" s="231"/>
      <c r="R1140" s="231"/>
      <c r="S1140" s="231"/>
      <c r="T1140" s="232"/>
      <c r="AT1140" s="233" t="s">
        <v>176</v>
      </c>
      <c r="AU1140" s="233" t="s">
        <v>92</v>
      </c>
      <c r="AV1140" s="13" t="s">
        <v>21</v>
      </c>
      <c r="AW1140" s="13" t="s">
        <v>37</v>
      </c>
      <c r="AX1140" s="13" t="s">
        <v>83</v>
      </c>
      <c r="AY1140" s="233" t="s">
        <v>156</v>
      </c>
    </row>
    <row r="1141" spans="2:51" s="14" customFormat="1" ht="11.25">
      <c r="B1141" s="234"/>
      <c r="C1141" s="235"/>
      <c r="D1141" s="218" t="s">
        <v>176</v>
      </c>
      <c r="E1141" s="236" t="s">
        <v>1</v>
      </c>
      <c r="F1141" s="237" t="s">
        <v>1221</v>
      </c>
      <c r="G1141" s="235"/>
      <c r="H1141" s="238">
        <v>15.39</v>
      </c>
      <c r="I1141" s="239"/>
      <c r="J1141" s="235"/>
      <c r="K1141" s="235"/>
      <c r="L1141" s="240"/>
      <c r="M1141" s="241"/>
      <c r="N1141" s="242"/>
      <c r="O1141" s="242"/>
      <c r="P1141" s="242"/>
      <c r="Q1141" s="242"/>
      <c r="R1141" s="242"/>
      <c r="S1141" s="242"/>
      <c r="T1141" s="243"/>
      <c r="AT1141" s="244" t="s">
        <v>176</v>
      </c>
      <c r="AU1141" s="244" t="s">
        <v>92</v>
      </c>
      <c r="AV1141" s="14" t="s">
        <v>92</v>
      </c>
      <c r="AW1141" s="14" t="s">
        <v>37</v>
      </c>
      <c r="AX1141" s="14" t="s">
        <v>83</v>
      </c>
      <c r="AY1141" s="244" t="s">
        <v>156</v>
      </c>
    </row>
    <row r="1142" spans="2:51" s="14" customFormat="1" ht="11.25">
      <c r="B1142" s="234"/>
      <c r="C1142" s="235"/>
      <c r="D1142" s="218" t="s">
        <v>176</v>
      </c>
      <c r="E1142" s="236" t="s">
        <v>1</v>
      </c>
      <c r="F1142" s="237" t="s">
        <v>1226</v>
      </c>
      <c r="G1142" s="235"/>
      <c r="H1142" s="238">
        <v>0.77</v>
      </c>
      <c r="I1142" s="239"/>
      <c r="J1142" s="235"/>
      <c r="K1142" s="235"/>
      <c r="L1142" s="240"/>
      <c r="M1142" s="241"/>
      <c r="N1142" s="242"/>
      <c r="O1142" s="242"/>
      <c r="P1142" s="242"/>
      <c r="Q1142" s="242"/>
      <c r="R1142" s="242"/>
      <c r="S1142" s="242"/>
      <c r="T1142" s="243"/>
      <c r="AT1142" s="244" t="s">
        <v>176</v>
      </c>
      <c r="AU1142" s="244" t="s">
        <v>92</v>
      </c>
      <c r="AV1142" s="14" t="s">
        <v>92</v>
      </c>
      <c r="AW1142" s="14" t="s">
        <v>37</v>
      </c>
      <c r="AX1142" s="14" t="s">
        <v>83</v>
      </c>
      <c r="AY1142" s="244" t="s">
        <v>156</v>
      </c>
    </row>
    <row r="1143" spans="2:51" s="16" customFormat="1" ht="11.25">
      <c r="B1143" s="256"/>
      <c r="C1143" s="257"/>
      <c r="D1143" s="218" t="s">
        <v>176</v>
      </c>
      <c r="E1143" s="258" t="s">
        <v>1</v>
      </c>
      <c r="F1143" s="259" t="s">
        <v>210</v>
      </c>
      <c r="G1143" s="257"/>
      <c r="H1143" s="260">
        <v>16.16</v>
      </c>
      <c r="I1143" s="261"/>
      <c r="J1143" s="257"/>
      <c r="K1143" s="257"/>
      <c r="L1143" s="262"/>
      <c r="M1143" s="263"/>
      <c r="N1143" s="264"/>
      <c r="O1143" s="264"/>
      <c r="P1143" s="264"/>
      <c r="Q1143" s="264"/>
      <c r="R1143" s="264"/>
      <c r="S1143" s="264"/>
      <c r="T1143" s="265"/>
      <c r="AT1143" s="266" t="s">
        <v>176</v>
      </c>
      <c r="AU1143" s="266" t="s">
        <v>92</v>
      </c>
      <c r="AV1143" s="16" t="s">
        <v>157</v>
      </c>
      <c r="AW1143" s="16" t="s">
        <v>37</v>
      </c>
      <c r="AX1143" s="16" t="s">
        <v>83</v>
      </c>
      <c r="AY1143" s="266" t="s">
        <v>156</v>
      </c>
    </row>
    <row r="1144" spans="2:51" s="13" customFormat="1" ht="11.25">
      <c r="B1144" s="224"/>
      <c r="C1144" s="225"/>
      <c r="D1144" s="218" t="s">
        <v>176</v>
      </c>
      <c r="E1144" s="226" t="s">
        <v>1</v>
      </c>
      <c r="F1144" s="227" t="s">
        <v>266</v>
      </c>
      <c r="G1144" s="225"/>
      <c r="H1144" s="226" t="s">
        <v>1</v>
      </c>
      <c r="I1144" s="228"/>
      <c r="J1144" s="225"/>
      <c r="K1144" s="225"/>
      <c r="L1144" s="229"/>
      <c r="M1144" s="230"/>
      <c r="N1144" s="231"/>
      <c r="O1144" s="231"/>
      <c r="P1144" s="231"/>
      <c r="Q1144" s="231"/>
      <c r="R1144" s="231"/>
      <c r="S1144" s="231"/>
      <c r="T1144" s="232"/>
      <c r="AT1144" s="233" t="s">
        <v>176</v>
      </c>
      <c r="AU1144" s="233" t="s">
        <v>92</v>
      </c>
      <c r="AV1144" s="13" t="s">
        <v>21</v>
      </c>
      <c r="AW1144" s="13" t="s">
        <v>37</v>
      </c>
      <c r="AX1144" s="13" t="s">
        <v>83</v>
      </c>
      <c r="AY1144" s="233" t="s">
        <v>156</v>
      </c>
    </row>
    <row r="1145" spans="2:51" s="14" customFormat="1" ht="11.25">
      <c r="B1145" s="234"/>
      <c r="C1145" s="235"/>
      <c r="D1145" s="218" t="s">
        <v>176</v>
      </c>
      <c r="E1145" s="236" t="s">
        <v>1</v>
      </c>
      <c r="F1145" s="237" t="s">
        <v>1227</v>
      </c>
      <c r="G1145" s="235"/>
      <c r="H1145" s="238">
        <v>14.025</v>
      </c>
      <c r="I1145" s="239"/>
      <c r="J1145" s="235"/>
      <c r="K1145" s="235"/>
      <c r="L1145" s="240"/>
      <c r="M1145" s="241"/>
      <c r="N1145" s="242"/>
      <c r="O1145" s="242"/>
      <c r="P1145" s="242"/>
      <c r="Q1145" s="242"/>
      <c r="R1145" s="242"/>
      <c r="S1145" s="242"/>
      <c r="T1145" s="243"/>
      <c r="AT1145" s="244" t="s">
        <v>176</v>
      </c>
      <c r="AU1145" s="244" t="s">
        <v>92</v>
      </c>
      <c r="AV1145" s="14" t="s">
        <v>92</v>
      </c>
      <c r="AW1145" s="14" t="s">
        <v>37</v>
      </c>
      <c r="AX1145" s="14" t="s">
        <v>83</v>
      </c>
      <c r="AY1145" s="244" t="s">
        <v>156</v>
      </c>
    </row>
    <row r="1146" spans="2:51" s="16" customFormat="1" ht="11.25">
      <c r="B1146" s="256"/>
      <c r="C1146" s="257"/>
      <c r="D1146" s="218" t="s">
        <v>176</v>
      </c>
      <c r="E1146" s="258" t="s">
        <v>1</v>
      </c>
      <c r="F1146" s="259" t="s">
        <v>210</v>
      </c>
      <c r="G1146" s="257"/>
      <c r="H1146" s="260">
        <v>14.025</v>
      </c>
      <c r="I1146" s="261"/>
      <c r="J1146" s="257"/>
      <c r="K1146" s="257"/>
      <c r="L1146" s="262"/>
      <c r="M1146" s="263"/>
      <c r="N1146" s="264"/>
      <c r="O1146" s="264"/>
      <c r="P1146" s="264"/>
      <c r="Q1146" s="264"/>
      <c r="R1146" s="264"/>
      <c r="S1146" s="264"/>
      <c r="T1146" s="265"/>
      <c r="AT1146" s="266" t="s">
        <v>176</v>
      </c>
      <c r="AU1146" s="266" t="s">
        <v>92</v>
      </c>
      <c r="AV1146" s="16" t="s">
        <v>157</v>
      </c>
      <c r="AW1146" s="16" t="s">
        <v>37</v>
      </c>
      <c r="AX1146" s="16" t="s">
        <v>83</v>
      </c>
      <c r="AY1146" s="266" t="s">
        <v>156</v>
      </c>
    </row>
    <row r="1147" spans="2:51" s="13" customFormat="1" ht="11.25">
      <c r="B1147" s="224"/>
      <c r="C1147" s="225"/>
      <c r="D1147" s="218" t="s">
        <v>176</v>
      </c>
      <c r="E1147" s="226" t="s">
        <v>1</v>
      </c>
      <c r="F1147" s="227" t="s">
        <v>268</v>
      </c>
      <c r="G1147" s="225"/>
      <c r="H1147" s="226" t="s">
        <v>1</v>
      </c>
      <c r="I1147" s="228"/>
      <c r="J1147" s="225"/>
      <c r="K1147" s="225"/>
      <c r="L1147" s="229"/>
      <c r="M1147" s="230"/>
      <c r="N1147" s="231"/>
      <c r="O1147" s="231"/>
      <c r="P1147" s="231"/>
      <c r="Q1147" s="231"/>
      <c r="R1147" s="231"/>
      <c r="S1147" s="231"/>
      <c r="T1147" s="232"/>
      <c r="AT1147" s="233" t="s">
        <v>176</v>
      </c>
      <c r="AU1147" s="233" t="s">
        <v>92</v>
      </c>
      <c r="AV1147" s="13" t="s">
        <v>21</v>
      </c>
      <c r="AW1147" s="13" t="s">
        <v>37</v>
      </c>
      <c r="AX1147" s="13" t="s">
        <v>83</v>
      </c>
      <c r="AY1147" s="233" t="s">
        <v>156</v>
      </c>
    </row>
    <row r="1148" spans="2:51" s="14" customFormat="1" ht="11.25">
      <c r="B1148" s="234"/>
      <c r="C1148" s="235"/>
      <c r="D1148" s="218" t="s">
        <v>176</v>
      </c>
      <c r="E1148" s="236" t="s">
        <v>1</v>
      </c>
      <c r="F1148" s="237" t="s">
        <v>1228</v>
      </c>
      <c r="G1148" s="235"/>
      <c r="H1148" s="238">
        <v>29.925000000000001</v>
      </c>
      <c r="I1148" s="239"/>
      <c r="J1148" s="235"/>
      <c r="K1148" s="235"/>
      <c r="L1148" s="240"/>
      <c r="M1148" s="241"/>
      <c r="N1148" s="242"/>
      <c r="O1148" s="242"/>
      <c r="P1148" s="242"/>
      <c r="Q1148" s="242"/>
      <c r="R1148" s="242"/>
      <c r="S1148" s="242"/>
      <c r="T1148" s="243"/>
      <c r="AT1148" s="244" t="s">
        <v>176</v>
      </c>
      <c r="AU1148" s="244" t="s">
        <v>92</v>
      </c>
      <c r="AV1148" s="14" t="s">
        <v>92</v>
      </c>
      <c r="AW1148" s="14" t="s">
        <v>37</v>
      </c>
      <c r="AX1148" s="14" t="s">
        <v>83</v>
      </c>
      <c r="AY1148" s="244" t="s">
        <v>156</v>
      </c>
    </row>
    <row r="1149" spans="2:51" s="16" customFormat="1" ht="11.25">
      <c r="B1149" s="256"/>
      <c r="C1149" s="257"/>
      <c r="D1149" s="218" t="s">
        <v>176</v>
      </c>
      <c r="E1149" s="258" t="s">
        <v>1</v>
      </c>
      <c r="F1149" s="259" t="s">
        <v>210</v>
      </c>
      <c r="G1149" s="257"/>
      <c r="H1149" s="260">
        <v>29.925000000000001</v>
      </c>
      <c r="I1149" s="261"/>
      <c r="J1149" s="257"/>
      <c r="K1149" s="257"/>
      <c r="L1149" s="262"/>
      <c r="M1149" s="263"/>
      <c r="N1149" s="264"/>
      <c r="O1149" s="264"/>
      <c r="P1149" s="264"/>
      <c r="Q1149" s="264"/>
      <c r="R1149" s="264"/>
      <c r="S1149" s="264"/>
      <c r="T1149" s="265"/>
      <c r="AT1149" s="266" t="s">
        <v>176</v>
      </c>
      <c r="AU1149" s="266" t="s">
        <v>92</v>
      </c>
      <c r="AV1149" s="16" t="s">
        <v>157</v>
      </c>
      <c r="AW1149" s="16" t="s">
        <v>37</v>
      </c>
      <c r="AX1149" s="16" t="s">
        <v>83</v>
      </c>
      <c r="AY1149" s="266" t="s">
        <v>156</v>
      </c>
    </row>
    <row r="1150" spans="2:51" s="13" customFormat="1" ht="11.25">
      <c r="B1150" s="224"/>
      <c r="C1150" s="225"/>
      <c r="D1150" s="218" t="s">
        <v>176</v>
      </c>
      <c r="E1150" s="226" t="s">
        <v>1</v>
      </c>
      <c r="F1150" s="227" t="s">
        <v>270</v>
      </c>
      <c r="G1150" s="225"/>
      <c r="H1150" s="226" t="s">
        <v>1</v>
      </c>
      <c r="I1150" s="228"/>
      <c r="J1150" s="225"/>
      <c r="K1150" s="225"/>
      <c r="L1150" s="229"/>
      <c r="M1150" s="230"/>
      <c r="N1150" s="231"/>
      <c r="O1150" s="231"/>
      <c r="P1150" s="231"/>
      <c r="Q1150" s="231"/>
      <c r="R1150" s="231"/>
      <c r="S1150" s="231"/>
      <c r="T1150" s="232"/>
      <c r="AT1150" s="233" t="s">
        <v>176</v>
      </c>
      <c r="AU1150" s="233" t="s">
        <v>92</v>
      </c>
      <c r="AV1150" s="13" t="s">
        <v>21</v>
      </c>
      <c r="AW1150" s="13" t="s">
        <v>37</v>
      </c>
      <c r="AX1150" s="13" t="s">
        <v>83</v>
      </c>
      <c r="AY1150" s="233" t="s">
        <v>156</v>
      </c>
    </row>
    <row r="1151" spans="2:51" s="14" customFormat="1" ht="11.25">
      <c r="B1151" s="234"/>
      <c r="C1151" s="235"/>
      <c r="D1151" s="218" t="s">
        <v>176</v>
      </c>
      <c r="E1151" s="236" t="s">
        <v>1</v>
      </c>
      <c r="F1151" s="237" t="s">
        <v>1229</v>
      </c>
      <c r="G1151" s="235"/>
      <c r="H1151" s="238">
        <v>18.038</v>
      </c>
      <c r="I1151" s="239"/>
      <c r="J1151" s="235"/>
      <c r="K1151" s="235"/>
      <c r="L1151" s="240"/>
      <c r="M1151" s="241"/>
      <c r="N1151" s="242"/>
      <c r="O1151" s="242"/>
      <c r="P1151" s="242"/>
      <c r="Q1151" s="242"/>
      <c r="R1151" s="242"/>
      <c r="S1151" s="242"/>
      <c r="T1151" s="243"/>
      <c r="AT1151" s="244" t="s">
        <v>176</v>
      </c>
      <c r="AU1151" s="244" t="s">
        <v>92</v>
      </c>
      <c r="AV1151" s="14" t="s">
        <v>92</v>
      </c>
      <c r="AW1151" s="14" t="s">
        <v>37</v>
      </c>
      <c r="AX1151" s="14" t="s">
        <v>83</v>
      </c>
      <c r="AY1151" s="244" t="s">
        <v>156</v>
      </c>
    </row>
    <row r="1152" spans="2:51" s="16" customFormat="1" ht="11.25">
      <c r="B1152" s="256"/>
      <c r="C1152" s="257"/>
      <c r="D1152" s="218" t="s">
        <v>176</v>
      </c>
      <c r="E1152" s="258" t="s">
        <v>1</v>
      </c>
      <c r="F1152" s="259" t="s">
        <v>210</v>
      </c>
      <c r="G1152" s="257"/>
      <c r="H1152" s="260">
        <v>18.038</v>
      </c>
      <c r="I1152" s="261"/>
      <c r="J1152" s="257"/>
      <c r="K1152" s="257"/>
      <c r="L1152" s="262"/>
      <c r="M1152" s="263"/>
      <c r="N1152" s="264"/>
      <c r="O1152" s="264"/>
      <c r="P1152" s="264"/>
      <c r="Q1152" s="264"/>
      <c r="R1152" s="264"/>
      <c r="S1152" s="264"/>
      <c r="T1152" s="265"/>
      <c r="AT1152" s="266" t="s">
        <v>176</v>
      </c>
      <c r="AU1152" s="266" t="s">
        <v>92</v>
      </c>
      <c r="AV1152" s="16" t="s">
        <v>157</v>
      </c>
      <c r="AW1152" s="16" t="s">
        <v>37</v>
      </c>
      <c r="AX1152" s="16" t="s">
        <v>83</v>
      </c>
      <c r="AY1152" s="266" t="s">
        <v>156</v>
      </c>
    </row>
    <row r="1153" spans="1:65" s="13" customFormat="1" ht="11.25">
      <c r="B1153" s="224"/>
      <c r="C1153" s="225"/>
      <c r="D1153" s="218" t="s">
        <v>176</v>
      </c>
      <c r="E1153" s="226" t="s">
        <v>1</v>
      </c>
      <c r="F1153" s="227" t="s">
        <v>272</v>
      </c>
      <c r="G1153" s="225"/>
      <c r="H1153" s="226" t="s">
        <v>1</v>
      </c>
      <c r="I1153" s="228"/>
      <c r="J1153" s="225"/>
      <c r="K1153" s="225"/>
      <c r="L1153" s="229"/>
      <c r="M1153" s="230"/>
      <c r="N1153" s="231"/>
      <c r="O1153" s="231"/>
      <c r="P1153" s="231"/>
      <c r="Q1153" s="231"/>
      <c r="R1153" s="231"/>
      <c r="S1153" s="231"/>
      <c r="T1153" s="232"/>
      <c r="AT1153" s="233" t="s">
        <v>176</v>
      </c>
      <c r="AU1153" s="233" t="s">
        <v>92</v>
      </c>
      <c r="AV1153" s="13" t="s">
        <v>21</v>
      </c>
      <c r="AW1153" s="13" t="s">
        <v>37</v>
      </c>
      <c r="AX1153" s="13" t="s">
        <v>83</v>
      </c>
      <c r="AY1153" s="233" t="s">
        <v>156</v>
      </c>
    </row>
    <row r="1154" spans="1:65" s="14" customFormat="1" ht="11.25">
      <c r="B1154" s="234"/>
      <c r="C1154" s="235"/>
      <c r="D1154" s="218" t="s">
        <v>176</v>
      </c>
      <c r="E1154" s="236" t="s">
        <v>1</v>
      </c>
      <c r="F1154" s="237" t="s">
        <v>1229</v>
      </c>
      <c r="G1154" s="235"/>
      <c r="H1154" s="238">
        <v>18.038</v>
      </c>
      <c r="I1154" s="239"/>
      <c r="J1154" s="235"/>
      <c r="K1154" s="235"/>
      <c r="L1154" s="240"/>
      <c r="M1154" s="241"/>
      <c r="N1154" s="242"/>
      <c r="O1154" s="242"/>
      <c r="P1154" s="242"/>
      <c r="Q1154" s="242"/>
      <c r="R1154" s="242"/>
      <c r="S1154" s="242"/>
      <c r="T1154" s="243"/>
      <c r="AT1154" s="244" t="s">
        <v>176</v>
      </c>
      <c r="AU1154" s="244" t="s">
        <v>92</v>
      </c>
      <c r="AV1154" s="14" t="s">
        <v>92</v>
      </c>
      <c r="AW1154" s="14" t="s">
        <v>37</v>
      </c>
      <c r="AX1154" s="14" t="s">
        <v>83</v>
      </c>
      <c r="AY1154" s="244" t="s">
        <v>156</v>
      </c>
    </row>
    <row r="1155" spans="1:65" s="16" customFormat="1" ht="11.25">
      <c r="B1155" s="256"/>
      <c r="C1155" s="257"/>
      <c r="D1155" s="218" t="s">
        <v>176</v>
      </c>
      <c r="E1155" s="258" t="s">
        <v>1</v>
      </c>
      <c r="F1155" s="259" t="s">
        <v>210</v>
      </c>
      <c r="G1155" s="257"/>
      <c r="H1155" s="260">
        <v>18.038</v>
      </c>
      <c r="I1155" s="261"/>
      <c r="J1155" s="257"/>
      <c r="K1155" s="257"/>
      <c r="L1155" s="262"/>
      <c r="M1155" s="263"/>
      <c r="N1155" s="264"/>
      <c r="O1155" s="264"/>
      <c r="P1155" s="264"/>
      <c r="Q1155" s="264"/>
      <c r="R1155" s="264"/>
      <c r="S1155" s="264"/>
      <c r="T1155" s="265"/>
      <c r="AT1155" s="266" t="s">
        <v>176</v>
      </c>
      <c r="AU1155" s="266" t="s">
        <v>92</v>
      </c>
      <c r="AV1155" s="16" t="s">
        <v>157</v>
      </c>
      <c r="AW1155" s="16" t="s">
        <v>37</v>
      </c>
      <c r="AX1155" s="16" t="s">
        <v>83</v>
      </c>
      <c r="AY1155" s="266" t="s">
        <v>156</v>
      </c>
    </row>
    <row r="1156" spans="1:65" s="15" customFormat="1" ht="11.25">
      <c r="B1156" s="245"/>
      <c r="C1156" s="246"/>
      <c r="D1156" s="218" t="s">
        <v>176</v>
      </c>
      <c r="E1156" s="247" t="s">
        <v>1</v>
      </c>
      <c r="F1156" s="248" t="s">
        <v>180</v>
      </c>
      <c r="G1156" s="246"/>
      <c r="H1156" s="249">
        <v>403.161</v>
      </c>
      <c r="I1156" s="250"/>
      <c r="J1156" s="246"/>
      <c r="K1156" s="246"/>
      <c r="L1156" s="251"/>
      <c r="M1156" s="252"/>
      <c r="N1156" s="253"/>
      <c r="O1156" s="253"/>
      <c r="P1156" s="253"/>
      <c r="Q1156" s="253"/>
      <c r="R1156" s="253"/>
      <c r="S1156" s="253"/>
      <c r="T1156" s="254"/>
      <c r="AT1156" s="255" t="s">
        <v>176</v>
      </c>
      <c r="AU1156" s="255" t="s">
        <v>92</v>
      </c>
      <c r="AV1156" s="15" t="s">
        <v>164</v>
      </c>
      <c r="AW1156" s="15" t="s">
        <v>37</v>
      </c>
      <c r="AX1156" s="15" t="s">
        <v>21</v>
      </c>
      <c r="AY1156" s="255" t="s">
        <v>156</v>
      </c>
    </row>
    <row r="1157" spans="1:65" s="2" customFormat="1" ht="16.5" customHeight="1">
      <c r="A1157" s="36"/>
      <c r="B1157" s="37"/>
      <c r="C1157" s="206" t="s">
        <v>1230</v>
      </c>
      <c r="D1157" s="206" t="s">
        <v>159</v>
      </c>
      <c r="E1157" s="207" t="s">
        <v>1176</v>
      </c>
      <c r="F1157" s="208" t="s">
        <v>1177</v>
      </c>
      <c r="G1157" s="209" t="s">
        <v>190</v>
      </c>
      <c r="H1157" s="210">
        <v>109.679</v>
      </c>
      <c r="I1157" s="211"/>
      <c r="J1157" s="212">
        <f>ROUND(I1157*H1157,2)</f>
        <v>0</v>
      </c>
      <c r="K1157" s="208" t="s">
        <v>163</v>
      </c>
      <c r="L1157" s="39"/>
      <c r="M1157" s="213" t="s">
        <v>1</v>
      </c>
      <c r="N1157" s="214" t="s">
        <v>48</v>
      </c>
      <c r="O1157" s="73"/>
      <c r="P1157" s="215">
        <f>O1157*H1157</f>
        <v>0</v>
      </c>
      <c r="Q1157" s="215">
        <v>0</v>
      </c>
      <c r="R1157" s="215">
        <f>Q1157*H1157</f>
        <v>0</v>
      </c>
      <c r="S1157" s="215">
        <v>0</v>
      </c>
      <c r="T1157" s="216">
        <f>S1157*H1157</f>
        <v>0</v>
      </c>
      <c r="U1157" s="36"/>
      <c r="V1157" s="36"/>
      <c r="W1157" s="36"/>
      <c r="X1157" s="36"/>
      <c r="Y1157" s="36"/>
      <c r="Z1157" s="36"/>
      <c r="AA1157" s="36"/>
      <c r="AB1157" s="36"/>
      <c r="AC1157" s="36"/>
      <c r="AD1157" s="36"/>
      <c r="AE1157" s="36"/>
      <c r="AR1157" s="217" t="s">
        <v>360</v>
      </c>
      <c r="AT1157" s="217" t="s">
        <v>159</v>
      </c>
      <c r="AU1157" s="217" t="s">
        <v>92</v>
      </c>
      <c r="AY1157" s="18" t="s">
        <v>156</v>
      </c>
      <c r="BE1157" s="112">
        <f>IF(N1157="základní",J1157,0)</f>
        <v>0</v>
      </c>
      <c r="BF1157" s="112">
        <f>IF(N1157="snížená",J1157,0)</f>
        <v>0</v>
      </c>
      <c r="BG1157" s="112">
        <f>IF(N1157="zákl. přenesená",J1157,0)</f>
        <v>0</v>
      </c>
      <c r="BH1157" s="112">
        <f>IF(N1157="sníž. přenesená",J1157,0)</f>
        <v>0</v>
      </c>
      <c r="BI1157" s="112">
        <f>IF(N1157="nulová",J1157,0)</f>
        <v>0</v>
      </c>
      <c r="BJ1157" s="18" t="s">
        <v>21</v>
      </c>
      <c r="BK1157" s="112">
        <f>ROUND(I1157*H1157,2)</f>
        <v>0</v>
      </c>
      <c r="BL1157" s="18" t="s">
        <v>360</v>
      </c>
      <c r="BM1157" s="217" t="s">
        <v>1231</v>
      </c>
    </row>
    <row r="1158" spans="1:65" s="2" customFormat="1" ht="11.25">
      <c r="A1158" s="36"/>
      <c r="B1158" s="37"/>
      <c r="C1158" s="38"/>
      <c r="D1158" s="218" t="s">
        <v>166</v>
      </c>
      <c r="E1158" s="38"/>
      <c r="F1158" s="219" t="s">
        <v>1179</v>
      </c>
      <c r="G1158" s="38"/>
      <c r="H1158" s="38"/>
      <c r="I1158" s="176"/>
      <c r="J1158" s="38"/>
      <c r="K1158" s="38"/>
      <c r="L1158" s="39"/>
      <c r="M1158" s="220"/>
      <c r="N1158" s="221"/>
      <c r="O1158" s="73"/>
      <c r="P1158" s="73"/>
      <c r="Q1158" s="73"/>
      <c r="R1158" s="73"/>
      <c r="S1158" s="73"/>
      <c r="T1158" s="74"/>
      <c r="U1158" s="36"/>
      <c r="V1158" s="36"/>
      <c r="W1158" s="36"/>
      <c r="X1158" s="36"/>
      <c r="Y1158" s="36"/>
      <c r="Z1158" s="36"/>
      <c r="AA1158" s="36"/>
      <c r="AB1158" s="36"/>
      <c r="AC1158" s="36"/>
      <c r="AD1158" s="36"/>
      <c r="AE1158" s="36"/>
      <c r="AT1158" s="18" t="s">
        <v>166</v>
      </c>
      <c r="AU1158" s="18" t="s">
        <v>92</v>
      </c>
    </row>
    <row r="1159" spans="1:65" s="2" customFormat="1" ht="11.25">
      <c r="A1159" s="36"/>
      <c r="B1159" s="37"/>
      <c r="C1159" s="38"/>
      <c r="D1159" s="222" t="s">
        <v>168</v>
      </c>
      <c r="E1159" s="38"/>
      <c r="F1159" s="223" t="s">
        <v>1180</v>
      </c>
      <c r="G1159" s="38"/>
      <c r="H1159" s="38"/>
      <c r="I1159" s="176"/>
      <c r="J1159" s="38"/>
      <c r="K1159" s="38"/>
      <c r="L1159" s="39"/>
      <c r="M1159" s="220"/>
      <c r="N1159" s="221"/>
      <c r="O1159" s="73"/>
      <c r="P1159" s="73"/>
      <c r="Q1159" s="73"/>
      <c r="R1159" s="73"/>
      <c r="S1159" s="73"/>
      <c r="T1159" s="74"/>
      <c r="U1159" s="36"/>
      <c r="V1159" s="36"/>
      <c r="W1159" s="36"/>
      <c r="X1159" s="36"/>
      <c r="Y1159" s="36"/>
      <c r="Z1159" s="36"/>
      <c r="AA1159" s="36"/>
      <c r="AB1159" s="36"/>
      <c r="AC1159" s="36"/>
      <c r="AD1159" s="36"/>
      <c r="AE1159" s="36"/>
      <c r="AT1159" s="18" t="s">
        <v>168</v>
      </c>
      <c r="AU1159" s="18" t="s">
        <v>92</v>
      </c>
    </row>
    <row r="1160" spans="1:65" s="13" customFormat="1" ht="11.25">
      <c r="B1160" s="224"/>
      <c r="C1160" s="225"/>
      <c r="D1160" s="218" t="s">
        <v>176</v>
      </c>
      <c r="E1160" s="226" t="s">
        <v>1</v>
      </c>
      <c r="F1160" s="227" t="s">
        <v>964</v>
      </c>
      <c r="G1160" s="225"/>
      <c r="H1160" s="226" t="s">
        <v>1</v>
      </c>
      <c r="I1160" s="228"/>
      <c r="J1160" s="225"/>
      <c r="K1160" s="225"/>
      <c r="L1160" s="229"/>
      <c r="M1160" s="230"/>
      <c r="N1160" s="231"/>
      <c r="O1160" s="231"/>
      <c r="P1160" s="231"/>
      <c r="Q1160" s="231"/>
      <c r="R1160" s="231"/>
      <c r="S1160" s="231"/>
      <c r="T1160" s="232"/>
      <c r="AT1160" s="233" t="s">
        <v>176</v>
      </c>
      <c r="AU1160" s="233" t="s">
        <v>92</v>
      </c>
      <c r="AV1160" s="13" t="s">
        <v>21</v>
      </c>
      <c r="AW1160" s="13" t="s">
        <v>37</v>
      </c>
      <c r="AX1160" s="13" t="s">
        <v>83</v>
      </c>
      <c r="AY1160" s="233" t="s">
        <v>156</v>
      </c>
    </row>
    <row r="1161" spans="1:65" s="13" customFormat="1" ht="11.25">
      <c r="B1161" s="224"/>
      <c r="C1161" s="225"/>
      <c r="D1161" s="218" t="s">
        <v>176</v>
      </c>
      <c r="E1161" s="226" t="s">
        <v>1</v>
      </c>
      <c r="F1161" s="227" t="s">
        <v>208</v>
      </c>
      <c r="G1161" s="225"/>
      <c r="H1161" s="226" t="s">
        <v>1</v>
      </c>
      <c r="I1161" s="228"/>
      <c r="J1161" s="225"/>
      <c r="K1161" s="225"/>
      <c r="L1161" s="229"/>
      <c r="M1161" s="230"/>
      <c r="N1161" s="231"/>
      <c r="O1161" s="231"/>
      <c r="P1161" s="231"/>
      <c r="Q1161" s="231"/>
      <c r="R1161" s="231"/>
      <c r="S1161" s="231"/>
      <c r="T1161" s="232"/>
      <c r="AT1161" s="233" t="s">
        <v>176</v>
      </c>
      <c r="AU1161" s="233" t="s">
        <v>92</v>
      </c>
      <c r="AV1161" s="13" t="s">
        <v>21</v>
      </c>
      <c r="AW1161" s="13" t="s">
        <v>37</v>
      </c>
      <c r="AX1161" s="13" t="s">
        <v>83</v>
      </c>
      <c r="AY1161" s="233" t="s">
        <v>156</v>
      </c>
    </row>
    <row r="1162" spans="1:65" s="14" customFormat="1" ht="11.25">
      <c r="B1162" s="234"/>
      <c r="C1162" s="235"/>
      <c r="D1162" s="218" t="s">
        <v>176</v>
      </c>
      <c r="E1162" s="236" t="s">
        <v>1</v>
      </c>
      <c r="F1162" s="237" t="s">
        <v>1232</v>
      </c>
      <c r="G1162" s="235"/>
      <c r="H1162" s="238">
        <v>9.9749999999999996</v>
      </c>
      <c r="I1162" s="239"/>
      <c r="J1162" s="235"/>
      <c r="K1162" s="235"/>
      <c r="L1162" s="240"/>
      <c r="M1162" s="241"/>
      <c r="N1162" s="242"/>
      <c r="O1162" s="242"/>
      <c r="P1162" s="242"/>
      <c r="Q1162" s="242"/>
      <c r="R1162" s="242"/>
      <c r="S1162" s="242"/>
      <c r="T1162" s="243"/>
      <c r="AT1162" s="244" t="s">
        <v>176</v>
      </c>
      <c r="AU1162" s="244" t="s">
        <v>92</v>
      </c>
      <c r="AV1162" s="14" t="s">
        <v>92</v>
      </c>
      <c r="AW1162" s="14" t="s">
        <v>37</v>
      </c>
      <c r="AX1162" s="14" t="s">
        <v>83</v>
      </c>
      <c r="AY1162" s="244" t="s">
        <v>156</v>
      </c>
    </row>
    <row r="1163" spans="1:65" s="14" customFormat="1" ht="11.25">
      <c r="B1163" s="234"/>
      <c r="C1163" s="235"/>
      <c r="D1163" s="218" t="s">
        <v>176</v>
      </c>
      <c r="E1163" s="236" t="s">
        <v>1</v>
      </c>
      <c r="F1163" s="237" t="s">
        <v>1233</v>
      </c>
      <c r="G1163" s="235"/>
      <c r="H1163" s="238">
        <v>0.24</v>
      </c>
      <c r="I1163" s="239"/>
      <c r="J1163" s="235"/>
      <c r="K1163" s="235"/>
      <c r="L1163" s="240"/>
      <c r="M1163" s="241"/>
      <c r="N1163" s="242"/>
      <c r="O1163" s="242"/>
      <c r="P1163" s="242"/>
      <c r="Q1163" s="242"/>
      <c r="R1163" s="242"/>
      <c r="S1163" s="242"/>
      <c r="T1163" s="243"/>
      <c r="AT1163" s="244" t="s">
        <v>176</v>
      </c>
      <c r="AU1163" s="244" t="s">
        <v>92</v>
      </c>
      <c r="AV1163" s="14" t="s">
        <v>92</v>
      </c>
      <c r="AW1163" s="14" t="s">
        <v>37</v>
      </c>
      <c r="AX1163" s="14" t="s">
        <v>83</v>
      </c>
      <c r="AY1163" s="244" t="s">
        <v>156</v>
      </c>
    </row>
    <row r="1164" spans="1:65" s="14" customFormat="1" ht="11.25">
      <c r="B1164" s="234"/>
      <c r="C1164" s="235"/>
      <c r="D1164" s="218" t="s">
        <v>176</v>
      </c>
      <c r="E1164" s="236" t="s">
        <v>1</v>
      </c>
      <c r="F1164" s="237" t="s">
        <v>1234</v>
      </c>
      <c r="G1164" s="235"/>
      <c r="H1164" s="238">
        <v>0.09</v>
      </c>
      <c r="I1164" s="239"/>
      <c r="J1164" s="235"/>
      <c r="K1164" s="235"/>
      <c r="L1164" s="240"/>
      <c r="M1164" s="241"/>
      <c r="N1164" s="242"/>
      <c r="O1164" s="242"/>
      <c r="P1164" s="242"/>
      <c r="Q1164" s="242"/>
      <c r="R1164" s="242"/>
      <c r="S1164" s="242"/>
      <c r="T1164" s="243"/>
      <c r="AT1164" s="244" t="s">
        <v>176</v>
      </c>
      <c r="AU1164" s="244" t="s">
        <v>92</v>
      </c>
      <c r="AV1164" s="14" t="s">
        <v>92</v>
      </c>
      <c r="AW1164" s="14" t="s">
        <v>37</v>
      </c>
      <c r="AX1164" s="14" t="s">
        <v>83</v>
      </c>
      <c r="AY1164" s="244" t="s">
        <v>156</v>
      </c>
    </row>
    <row r="1165" spans="1:65" s="14" customFormat="1" ht="11.25">
      <c r="B1165" s="234"/>
      <c r="C1165" s="235"/>
      <c r="D1165" s="218" t="s">
        <v>176</v>
      </c>
      <c r="E1165" s="236" t="s">
        <v>1</v>
      </c>
      <c r="F1165" s="237" t="s">
        <v>1235</v>
      </c>
      <c r="G1165" s="235"/>
      <c r="H1165" s="238">
        <v>0.45</v>
      </c>
      <c r="I1165" s="239"/>
      <c r="J1165" s="235"/>
      <c r="K1165" s="235"/>
      <c r="L1165" s="240"/>
      <c r="M1165" s="241"/>
      <c r="N1165" s="242"/>
      <c r="O1165" s="242"/>
      <c r="P1165" s="242"/>
      <c r="Q1165" s="242"/>
      <c r="R1165" s="242"/>
      <c r="S1165" s="242"/>
      <c r="T1165" s="243"/>
      <c r="AT1165" s="244" t="s">
        <v>176</v>
      </c>
      <c r="AU1165" s="244" t="s">
        <v>92</v>
      </c>
      <c r="AV1165" s="14" t="s">
        <v>92</v>
      </c>
      <c r="AW1165" s="14" t="s">
        <v>37</v>
      </c>
      <c r="AX1165" s="14" t="s">
        <v>83</v>
      </c>
      <c r="AY1165" s="244" t="s">
        <v>156</v>
      </c>
    </row>
    <row r="1166" spans="1:65" s="16" customFormat="1" ht="11.25">
      <c r="B1166" s="256"/>
      <c r="C1166" s="257"/>
      <c r="D1166" s="218" t="s">
        <v>176</v>
      </c>
      <c r="E1166" s="258" t="s">
        <v>1</v>
      </c>
      <c r="F1166" s="259" t="s">
        <v>210</v>
      </c>
      <c r="G1166" s="257"/>
      <c r="H1166" s="260">
        <v>10.755000000000001</v>
      </c>
      <c r="I1166" s="261"/>
      <c r="J1166" s="257"/>
      <c r="K1166" s="257"/>
      <c r="L1166" s="262"/>
      <c r="M1166" s="263"/>
      <c r="N1166" s="264"/>
      <c r="O1166" s="264"/>
      <c r="P1166" s="264"/>
      <c r="Q1166" s="264"/>
      <c r="R1166" s="264"/>
      <c r="S1166" s="264"/>
      <c r="T1166" s="265"/>
      <c r="AT1166" s="266" t="s">
        <v>176</v>
      </c>
      <c r="AU1166" s="266" t="s">
        <v>92</v>
      </c>
      <c r="AV1166" s="16" t="s">
        <v>157</v>
      </c>
      <c r="AW1166" s="16" t="s">
        <v>37</v>
      </c>
      <c r="AX1166" s="16" t="s">
        <v>83</v>
      </c>
      <c r="AY1166" s="266" t="s">
        <v>156</v>
      </c>
    </row>
    <row r="1167" spans="1:65" s="13" customFormat="1" ht="11.25">
      <c r="B1167" s="224"/>
      <c r="C1167" s="225"/>
      <c r="D1167" s="218" t="s">
        <v>176</v>
      </c>
      <c r="E1167" s="226" t="s">
        <v>1</v>
      </c>
      <c r="F1167" s="227" t="s">
        <v>236</v>
      </c>
      <c r="G1167" s="225"/>
      <c r="H1167" s="226" t="s">
        <v>1</v>
      </c>
      <c r="I1167" s="228"/>
      <c r="J1167" s="225"/>
      <c r="K1167" s="225"/>
      <c r="L1167" s="229"/>
      <c r="M1167" s="230"/>
      <c r="N1167" s="231"/>
      <c r="O1167" s="231"/>
      <c r="P1167" s="231"/>
      <c r="Q1167" s="231"/>
      <c r="R1167" s="231"/>
      <c r="S1167" s="231"/>
      <c r="T1167" s="232"/>
      <c r="AT1167" s="233" t="s">
        <v>176</v>
      </c>
      <c r="AU1167" s="233" t="s">
        <v>92</v>
      </c>
      <c r="AV1167" s="13" t="s">
        <v>21</v>
      </c>
      <c r="AW1167" s="13" t="s">
        <v>37</v>
      </c>
      <c r="AX1167" s="13" t="s">
        <v>83</v>
      </c>
      <c r="AY1167" s="233" t="s">
        <v>156</v>
      </c>
    </row>
    <row r="1168" spans="1:65" s="14" customFormat="1" ht="11.25">
      <c r="B1168" s="234"/>
      <c r="C1168" s="235"/>
      <c r="D1168" s="218" t="s">
        <v>176</v>
      </c>
      <c r="E1168" s="236" t="s">
        <v>1</v>
      </c>
      <c r="F1168" s="237" t="s">
        <v>1236</v>
      </c>
      <c r="G1168" s="235"/>
      <c r="H1168" s="238">
        <v>16.100000000000001</v>
      </c>
      <c r="I1168" s="239"/>
      <c r="J1168" s="235"/>
      <c r="K1168" s="235"/>
      <c r="L1168" s="240"/>
      <c r="M1168" s="241"/>
      <c r="N1168" s="242"/>
      <c r="O1168" s="242"/>
      <c r="P1168" s="242"/>
      <c r="Q1168" s="242"/>
      <c r="R1168" s="242"/>
      <c r="S1168" s="242"/>
      <c r="T1168" s="243"/>
      <c r="AT1168" s="244" t="s">
        <v>176</v>
      </c>
      <c r="AU1168" s="244" t="s">
        <v>92</v>
      </c>
      <c r="AV1168" s="14" t="s">
        <v>92</v>
      </c>
      <c r="AW1168" s="14" t="s">
        <v>37</v>
      </c>
      <c r="AX1168" s="14" t="s">
        <v>83</v>
      </c>
      <c r="AY1168" s="244" t="s">
        <v>156</v>
      </c>
    </row>
    <row r="1169" spans="2:51" s="14" customFormat="1" ht="11.25">
      <c r="B1169" s="234"/>
      <c r="C1169" s="235"/>
      <c r="D1169" s="218" t="s">
        <v>176</v>
      </c>
      <c r="E1169" s="236" t="s">
        <v>1</v>
      </c>
      <c r="F1169" s="237" t="s">
        <v>1237</v>
      </c>
      <c r="G1169" s="235"/>
      <c r="H1169" s="238">
        <v>18</v>
      </c>
      <c r="I1169" s="239"/>
      <c r="J1169" s="235"/>
      <c r="K1169" s="235"/>
      <c r="L1169" s="240"/>
      <c r="M1169" s="241"/>
      <c r="N1169" s="242"/>
      <c r="O1169" s="242"/>
      <c r="P1169" s="242"/>
      <c r="Q1169" s="242"/>
      <c r="R1169" s="242"/>
      <c r="S1169" s="242"/>
      <c r="T1169" s="243"/>
      <c r="AT1169" s="244" t="s">
        <v>176</v>
      </c>
      <c r="AU1169" s="244" t="s">
        <v>92</v>
      </c>
      <c r="AV1169" s="14" t="s">
        <v>92</v>
      </c>
      <c r="AW1169" s="14" t="s">
        <v>37</v>
      </c>
      <c r="AX1169" s="14" t="s">
        <v>83</v>
      </c>
      <c r="AY1169" s="244" t="s">
        <v>156</v>
      </c>
    </row>
    <row r="1170" spans="2:51" s="14" customFormat="1" ht="11.25">
      <c r="B1170" s="234"/>
      <c r="C1170" s="235"/>
      <c r="D1170" s="218" t="s">
        <v>176</v>
      </c>
      <c r="E1170" s="236" t="s">
        <v>1</v>
      </c>
      <c r="F1170" s="237" t="s">
        <v>1238</v>
      </c>
      <c r="G1170" s="235"/>
      <c r="H1170" s="238">
        <v>1.2150000000000001</v>
      </c>
      <c r="I1170" s="239"/>
      <c r="J1170" s="235"/>
      <c r="K1170" s="235"/>
      <c r="L1170" s="240"/>
      <c r="M1170" s="241"/>
      <c r="N1170" s="242"/>
      <c r="O1170" s="242"/>
      <c r="P1170" s="242"/>
      <c r="Q1170" s="242"/>
      <c r="R1170" s="242"/>
      <c r="S1170" s="242"/>
      <c r="T1170" s="243"/>
      <c r="AT1170" s="244" t="s">
        <v>176</v>
      </c>
      <c r="AU1170" s="244" t="s">
        <v>92</v>
      </c>
      <c r="AV1170" s="14" t="s">
        <v>92</v>
      </c>
      <c r="AW1170" s="14" t="s">
        <v>37</v>
      </c>
      <c r="AX1170" s="14" t="s">
        <v>83</v>
      </c>
      <c r="AY1170" s="244" t="s">
        <v>156</v>
      </c>
    </row>
    <row r="1171" spans="2:51" s="14" customFormat="1" ht="11.25">
      <c r="B1171" s="234"/>
      <c r="C1171" s="235"/>
      <c r="D1171" s="218" t="s">
        <v>176</v>
      </c>
      <c r="E1171" s="236" t="s">
        <v>1</v>
      </c>
      <c r="F1171" s="237" t="s">
        <v>1215</v>
      </c>
      <c r="G1171" s="235"/>
      <c r="H1171" s="238">
        <v>0.06</v>
      </c>
      <c r="I1171" s="239"/>
      <c r="J1171" s="235"/>
      <c r="K1171" s="235"/>
      <c r="L1171" s="240"/>
      <c r="M1171" s="241"/>
      <c r="N1171" s="242"/>
      <c r="O1171" s="242"/>
      <c r="P1171" s="242"/>
      <c r="Q1171" s="242"/>
      <c r="R1171" s="242"/>
      <c r="S1171" s="242"/>
      <c r="T1171" s="243"/>
      <c r="AT1171" s="244" t="s">
        <v>176</v>
      </c>
      <c r="AU1171" s="244" t="s">
        <v>92</v>
      </c>
      <c r="AV1171" s="14" t="s">
        <v>92</v>
      </c>
      <c r="AW1171" s="14" t="s">
        <v>37</v>
      </c>
      <c r="AX1171" s="14" t="s">
        <v>83</v>
      </c>
      <c r="AY1171" s="244" t="s">
        <v>156</v>
      </c>
    </row>
    <row r="1172" spans="2:51" s="14" customFormat="1" ht="11.25">
      <c r="B1172" s="234"/>
      <c r="C1172" s="235"/>
      <c r="D1172" s="218" t="s">
        <v>176</v>
      </c>
      <c r="E1172" s="236" t="s">
        <v>1</v>
      </c>
      <c r="F1172" s="237" t="s">
        <v>1239</v>
      </c>
      <c r="G1172" s="235"/>
      <c r="H1172" s="238">
        <v>0.21</v>
      </c>
      <c r="I1172" s="239"/>
      <c r="J1172" s="235"/>
      <c r="K1172" s="235"/>
      <c r="L1172" s="240"/>
      <c r="M1172" s="241"/>
      <c r="N1172" s="242"/>
      <c r="O1172" s="242"/>
      <c r="P1172" s="242"/>
      <c r="Q1172" s="242"/>
      <c r="R1172" s="242"/>
      <c r="S1172" s="242"/>
      <c r="T1172" s="243"/>
      <c r="AT1172" s="244" t="s">
        <v>176</v>
      </c>
      <c r="AU1172" s="244" t="s">
        <v>92</v>
      </c>
      <c r="AV1172" s="14" t="s">
        <v>92</v>
      </c>
      <c r="AW1172" s="14" t="s">
        <v>37</v>
      </c>
      <c r="AX1172" s="14" t="s">
        <v>83</v>
      </c>
      <c r="AY1172" s="244" t="s">
        <v>156</v>
      </c>
    </row>
    <row r="1173" spans="2:51" s="14" customFormat="1" ht="11.25">
      <c r="B1173" s="234"/>
      <c r="C1173" s="235"/>
      <c r="D1173" s="218" t="s">
        <v>176</v>
      </c>
      <c r="E1173" s="236" t="s">
        <v>1</v>
      </c>
      <c r="F1173" s="237" t="s">
        <v>1240</v>
      </c>
      <c r="G1173" s="235"/>
      <c r="H1173" s="238">
        <v>0.36</v>
      </c>
      <c r="I1173" s="239"/>
      <c r="J1173" s="235"/>
      <c r="K1173" s="235"/>
      <c r="L1173" s="240"/>
      <c r="M1173" s="241"/>
      <c r="N1173" s="242"/>
      <c r="O1173" s="242"/>
      <c r="P1173" s="242"/>
      <c r="Q1173" s="242"/>
      <c r="R1173" s="242"/>
      <c r="S1173" s="242"/>
      <c r="T1173" s="243"/>
      <c r="AT1173" s="244" t="s">
        <v>176</v>
      </c>
      <c r="AU1173" s="244" t="s">
        <v>92</v>
      </c>
      <c r="AV1173" s="14" t="s">
        <v>92</v>
      </c>
      <c r="AW1173" s="14" t="s">
        <v>37</v>
      </c>
      <c r="AX1173" s="14" t="s">
        <v>83</v>
      </c>
      <c r="AY1173" s="244" t="s">
        <v>156</v>
      </c>
    </row>
    <row r="1174" spans="2:51" s="14" customFormat="1" ht="11.25">
      <c r="B1174" s="234"/>
      <c r="C1174" s="235"/>
      <c r="D1174" s="218" t="s">
        <v>176</v>
      </c>
      <c r="E1174" s="236" t="s">
        <v>1</v>
      </c>
      <c r="F1174" s="237" t="s">
        <v>1241</v>
      </c>
      <c r="G1174" s="235"/>
      <c r="H1174" s="238">
        <v>3.6</v>
      </c>
      <c r="I1174" s="239"/>
      <c r="J1174" s="235"/>
      <c r="K1174" s="235"/>
      <c r="L1174" s="240"/>
      <c r="M1174" s="241"/>
      <c r="N1174" s="242"/>
      <c r="O1174" s="242"/>
      <c r="P1174" s="242"/>
      <c r="Q1174" s="242"/>
      <c r="R1174" s="242"/>
      <c r="S1174" s="242"/>
      <c r="T1174" s="243"/>
      <c r="AT1174" s="244" t="s">
        <v>176</v>
      </c>
      <c r="AU1174" s="244" t="s">
        <v>92</v>
      </c>
      <c r="AV1174" s="14" t="s">
        <v>92</v>
      </c>
      <c r="AW1174" s="14" t="s">
        <v>37</v>
      </c>
      <c r="AX1174" s="14" t="s">
        <v>83</v>
      </c>
      <c r="AY1174" s="244" t="s">
        <v>156</v>
      </c>
    </row>
    <row r="1175" spans="2:51" s="14" customFormat="1" ht="11.25">
      <c r="B1175" s="234"/>
      <c r="C1175" s="235"/>
      <c r="D1175" s="218" t="s">
        <v>176</v>
      </c>
      <c r="E1175" s="236" t="s">
        <v>1</v>
      </c>
      <c r="F1175" s="237" t="s">
        <v>1234</v>
      </c>
      <c r="G1175" s="235"/>
      <c r="H1175" s="238">
        <v>0.09</v>
      </c>
      <c r="I1175" s="239"/>
      <c r="J1175" s="235"/>
      <c r="K1175" s="235"/>
      <c r="L1175" s="240"/>
      <c r="M1175" s="241"/>
      <c r="N1175" s="242"/>
      <c r="O1175" s="242"/>
      <c r="P1175" s="242"/>
      <c r="Q1175" s="242"/>
      <c r="R1175" s="242"/>
      <c r="S1175" s="242"/>
      <c r="T1175" s="243"/>
      <c r="AT1175" s="244" t="s">
        <v>176</v>
      </c>
      <c r="AU1175" s="244" t="s">
        <v>92</v>
      </c>
      <c r="AV1175" s="14" t="s">
        <v>92</v>
      </c>
      <c r="AW1175" s="14" t="s">
        <v>37</v>
      </c>
      <c r="AX1175" s="14" t="s">
        <v>83</v>
      </c>
      <c r="AY1175" s="244" t="s">
        <v>156</v>
      </c>
    </row>
    <row r="1176" spans="2:51" s="14" customFormat="1" ht="11.25">
      <c r="B1176" s="234"/>
      <c r="C1176" s="235"/>
      <c r="D1176" s="218" t="s">
        <v>176</v>
      </c>
      <c r="E1176" s="236" t="s">
        <v>1</v>
      </c>
      <c r="F1176" s="237" t="s">
        <v>1240</v>
      </c>
      <c r="G1176" s="235"/>
      <c r="H1176" s="238">
        <v>0.36</v>
      </c>
      <c r="I1176" s="239"/>
      <c r="J1176" s="235"/>
      <c r="K1176" s="235"/>
      <c r="L1176" s="240"/>
      <c r="M1176" s="241"/>
      <c r="N1176" s="242"/>
      <c r="O1176" s="242"/>
      <c r="P1176" s="242"/>
      <c r="Q1176" s="242"/>
      <c r="R1176" s="242"/>
      <c r="S1176" s="242"/>
      <c r="T1176" s="243"/>
      <c r="AT1176" s="244" t="s">
        <v>176</v>
      </c>
      <c r="AU1176" s="244" t="s">
        <v>92</v>
      </c>
      <c r="AV1176" s="14" t="s">
        <v>92</v>
      </c>
      <c r="AW1176" s="14" t="s">
        <v>37</v>
      </c>
      <c r="AX1176" s="14" t="s">
        <v>83</v>
      </c>
      <c r="AY1176" s="244" t="s">
        <v>156</v>
      </c>
    </row>
    <row r="1177" spans="2:51" s="14" customFormat="1" ht="11.25">
      <c r="B1177" s="234"/>
      <c r="C1177" s="235"/>
      <c r="D1177" s="218" t="s">
        <v>176</v>
      </c>
      <c r="E1177" s="236" t="s">
        <v>1</v>
      </c>
      <c r="F1177" s="237" t="s">
        <v>1242</v>
      </c>
      <c r="G1177" s="235"/>
      <c r="H1177" s="238">
        <v>8.5500000000000007</v>
      </c>
      <c r="I1177" s="239"/>
      <c r="J1177" s="235"/>
      <c r="K1177" s="235"/>
      <c r="L1177" s="240"/>
      <c r="M1177" s="241"/>
      <c r="N1177" s="242"/>
      <c r="O1177" s="242"/>
      <c r="P1177" s="242"/>
      <c r="Q1177" s="242"/>
      <c r="R1177" s="242"/>
      <c r="S1177" s="242"/>
      <c r="T1177" s="243"/>
      <c r="AT1177" s="244" t="s">
        <v>176</v>
      </c>
      <c r="AU1177" s="244" t="s">
        <v>92</v>
      </c>
      <c r="AV1177" s="14" t="s">
        <v>92</v>
      </c>
      <c r="AW1177" s="14" t="s">
        <v>37</v>
      </c>
      <c r="AX1177" s="14" t="s">
        <v>83</v>
      </c>
      <c r="AY1177" s="244" t="s">
        <v>156</v>
      </c>
    </row>
    <row r="1178" spans="2:51" s="14" customFormat="1" ht="11.25">
      <c r="B1178" s="234"/>
      <c r="C1178" s="235"/>
      <c r="D1178" s="218" t="s">
        <v>176</v>
      </c>
      <c r="E1178" s="236" t="s">
        <v>1</v>
      </c>
      <c r="F1178" s="237" t="s">
        <v>1243</v>
      </c>
      <c r="G1178" s="235"/>
      <c r="H1178" s="238">
        <v>4.68</v>
      </c>
      <c r="I1178" s="239"/>
      <c r="J1178" s="235"/>
      <c r="K1178" s="235"/>
      <c r="L1178" s="240"/>
      <c r="M1178" s="241"/>
      <c r="N1178" s="242"/>
      <c r="O1178" s="242"/>
      <c r="P1178" s="242"/>
      <c r="Q1178" s="242"/>
      <c r="R1178" s="242"/>
      <c r="S1178" s="242"/>
      <c r="T1178" s="243"/>
      <c r="AT1178" s="244" t="s">
        <v>176</v>
      </c>
      <c r="AU1178" s="244" t="s">
        <v>92</v>
      </c>
      <c r="AV1178" s="14" t="s">
        <v>92</v>
      </c>
      <c r="AW1178" s="14" t="s">
        <v>37</v>
      </c>
      <c r="AX1178" s="14" t="s">
        <v>83</v>
      </c>
      <c r="AY1178" s="244" t="s">
        <v>156</v>
      </c>
    </row>
    <row r="1179" spans="2:51" s="14" customFormat="1" ht="11.25">
      <c r="B1179" s="234"/>
      <c r="C1179" s="235"/>
      <c r="D1179" s="218" t="s">
        <v>176</v>
      </c>
      <c r="E1179" s="236" t="s">
        <v>1</v>
      </c>
      <c r="F1179" s="237" t="s">
        <v>1215</v>
      </c>
      <c r="G1179" s="235"/>
      <c r="H1179" s="238">
        <v>0.06</v>
      </c>
      <c r="I1179" s="239"/>
      <c r="J1179" s="235"/>
      <c r="K1179" s="235"/>
      <c r="L1179" s="240"/>
      <c r="M1179" s="241"/>
      <c r="N1179" s="242"/>
      <c r="O1179" s="242"/>
      <c r="P1179" s="242"/>
      <c r="Q1179" s="242"/>
      <c r="R1179" s="242"/>
      <c r="S1179" s="242"/>
      <c r="T1179" s="243"/>
      <c r="AT1179" s="244" t="s">
        <v>176</v>
      </c>
      <c r="AU1179" s="244" t="s">
        <v>92</v>
      </c>
      <c r="AV1179" s="14" t="s">
        <v>92</v>
      </c>
      <c r="AW1179" s="14" t="s">
        <v>37</v>
      </c>
      <c r="AX1179" s="14" t="s">
        <v>83</v>
      </c>
      <c r="AY1179" s="244" t="s">
        <v>156</v>
      </c>
    </row>
    <row r="1180" spans="2:51" s="14" customFormat="1" ht="11.25">
      <c r="B1180" s="234"/>
      <c r="C1180" s="235"/>
      <c r="D1180" s="218" t="s">
        <v>176</v>
      </c>
      <c r="E1180" s="236" t="s">
        <v>1</v>
      </c>
      <c r="F1180" s="237" t="s">
        <v>1069</v>
      </c>
      <c r="G1180" s="235"/>
      <c r="H1180" s="238">
        <v>0.13500000000000001</v>
      </c>
      <c r="I1180" s="239"/>
      <c r="J1180" s="235"/>
      <c r="K1180" s="235"/>
      <c r="L1180" s="240"/>
      <c r="M1180" s="241"/>
      <c r="N1180" s="242"/>
      <c r="O1180" s="242"/>
      <c r="P1180" s="242"/>
      <c r="Q1180" s="242"/>
      <c r="R1180" s="242"/>
      <c r="S1180" s="242"/>
      <c r="T1180" s="243"/>
      <c r="AT1180" s="244" t="s">
        <v>176</v>
      </c>
      <c r="AU1180" s="244" t="s">
        <v>92</v>
      </c>
      <c r="AV1180" s="14" t="s">
        <v>92</v>
      </c>
      <c r="AW1180" s="14" t="s">
        <v>37</v>
      </c>
      <c r="AX1180" s="14" t="s">
        <v>83</v>
      </c>
      <c r="AY1180" s="244" t="s">
        <v>156</v>
      </c>
    </row>
    <row r="1181" spans="2:51" s="14" customFormat="1" ht="11.25">
      <c r="B1181" s="234"/>
      <c r="C1181" s="235"/>
      <c r="D1181" s="218" t="s">
        <v>176</v>
      </c>
      <c r="E1181" s="236" t="s">
        <v>1</v>
      </c>
      <c r="F1181" s="237" t="s">
        <v>1244</v>
      </c>
      <c r="G1181" s="235"/>
      <c r="H1181" s="238">
        <v>0.495</v>
      </c>
      <c r="I1181" s="239"/>
      <c r="J1181" s="235"/>
      <c r="K1181" s="235"/>
      <c r="L1181" s="240"/>
      <c r="M1181" s="241"/>
      <c r="N1181" s="242"/>
      <c r="O1181" s="242"/>
      <c r="P1181" s="242"/>
      <c r="Q1181" s="242"/>
      <c r="R1181" s="242"/>
      <c r="S1181" s="242"/>
      <c r="T1181" s="243"/>
      <c r="AT1181" s="244" t="s">
        <v>176</v>
      </c>
      <c r="AU1181" s="244" t="s">
        <v>92</v>
      </c>
      <c r="AV1181" s="14" t="s">
        <v>92</v>
      </c>
      <c r="AW1181" s="14" t="s">
        <v>37</v>
      </c>
      <c r="AX1181" s="14" t="s">
        <v>83</v>
      </c>
      <c r="AY1181" s="244" t="s">
        <v>156</v>
      </c>
    </row>
    <row r="1182" spans="2:51" s="14" customFormat="1" ht="11.25">
      <c r="B1182" s="234"/>
      <c r="C1182" s="235"/>
      <c r="D1182" s="218" t="s">
        <v>176</v>
      </c>
      <c r="E1182" s="236" t="s">
        <v>1</v>
      </c>
      <c r="F1182" s="237" t="s">
        <v>1240</v>
      </c>
      <c r="G1182" s="235"/>
      <c r="H1182" s="238">
        <v>0.36</v>
      </c>
      <c r="I1182" s="239"/>
      <c r="J1182" s="235"/>
      <c r="K1182" s="235"/>
      <c r="L1182" s="240"/>
      <c r="M1182" s="241"/>
      <c r="N1182" s="242"/>
      <c r="O1182" s="242"/>
      <c r="P1182" s="242"/>
      <c r="Q1182" s="242"/>
      <c r="R1182" s="242"/>
      <c r="S1182" s="242"/>
      <c r="T1182" s="243"/>
      <c r="AT1182" s="244" t="s">
        <v>176</v>
      </c>
      <c r="AU1182" s="244" t="s">
        <v>92</v>
      </c>
      <c r="AV1182" s="14" t="s">
        <v>92</v>
      </c>
      <c r="AW1182" s="14" t="s">
        <v>37</v>
      </c>
      <c r="AX1182" s="14" t="s">
        <v>83</v>
      </c>
      <c r="AY1182" s="244" t="s">
        <v>156</v>
      </c>
    </row>
    <row r="1183" spans="2:51" s="14" customFormat="1" ht="11.25">
      <c r="B1183" s="234"/>
      <c r="C1183" s="235"/>
      <c r="D1183" s="218" t="s">
        <v>176</v>
      </c>
      <c r="E1183" s="236" t="s">
        <v>1</v>
      </c>
      <c r="F1183" s="237" t="s">
        <v>1245</v>
      </c>
      <c r="G1183" s="235"/>
      <c r="H1183" s="238">
        <v>2.7</v>
      </c>
      <c r="I1183" s="239"/>
      <c r="J1183" s="235"/>
      <c r="K1183" s="235"/>
      <c r="L1183" s="240"/>
      <c r="M1183" s="241"/>
      <c r="N1183" s="242"/>
      <c r="O1183" s="242"/>
      <c r="P1183" s="242"/>
      <c r="Q1183" s="242"/>
      <c r="R1183" s="242"/>
      <c r="S1183" s="242"/>
      <c r="T1183" s="243"/>
      <c r="AT1183" s="244" t="s">
        <v>176</v>
      </c>
      <c r="AU1183" s="244" t="s">
        <v>92</v>
      </c>
      <c r="AV1183" s="14" t="s">
        <v>92</v>
      </c>
      <c r="AW1183" s="14" t="s">
        <v>37</v>
      </c>
      <c r="AX1183" s="14" t="s">
        <v>83</v>
      </c>
      <c r="AY1183" s="244" t="s">
        <v>156</v>
      </c>
    </row>
    <row r="1184" spans="2:51" s="14" customFormat="1" ht="11.25">
      <c r="B1184" s="234"/>
      <c r="C1184" s="235"/>
      <c r="D1184" s="218" t="s">
        <v>176</v>
      </c>
      <c r="E1184" s="236" t="s">
        <v>1</v>
      </c>
      <c r="F1184" s="237" t="s">
        <v>1240</v>
      </c>
      <c r="G1184" s="235"/>
      <c r="H1184" s="238">
        <v>0.36</v>
      </c>
      <c r="I1184" s="239"/>
      <c r="J1184" s="235"/>
      <c r="K1184" s="235"/>
      <c r="L1184" s="240"/>
      <c r="M1184" s="241"/>
      <c r="N1184" s="242"/>
      <c r="O1184" s="242"/>
      <c r="P1184" s="242"/>
      <c r="Q1184" s="242"/>
      <c r="R1184" s="242"/>
      <c r="S1184" s="242"/>
      <c r="T1184" s="243"/>
      <c r="AT1184" s="244" t="s">
        <v>176</v>
      </c>
      <c r="AU1184" s="244" t="s">
        <v>92</v>
      </c>
      <c r="AV1184" s="14" t="s">
        <v>92</v>
      </c>
      <c r="AW1184" s="14" t="s">
        <v>37</v>
      </c>
      <c r="AX1184" s="14" t="s">
        <v>83</v>
      </c>
      <c r="AY1184" s="244" t="s">
        <v>156</v>
      </c>
    </row>
    <row r="1185" spans="2:51" s="14" customFormat="1" ht="11.25">
      <c r="B1185" s="234"/>
      <c r="C1185" s="235"/>
      <c r="D1185" s="218" t="s">
        <v>176</v>
      </c>
      <c r="E1185" s="236" t="s">
        <v>1</v>
      </c>
      <c r="F1185" s="237" t="s">
        <v>1212</v>
      </c>
      <c r="G1185" s="235"/>
      <c r="H1185" s="238">
        <v>0.08</v>
      </c>
      <c r="I1185" s="239"/>
      <c r="J1185" s="235"/>
      <c r="K1185" s="235"/>
      <c r="L1185" s="240"/>
      <c r="M1185" s="241"/>
      <c r="N1185" s="242"/>
      <c r="O1185" s="242"/>
      <c r="P1185" s="242"/>
      <c r="Q1185" s="242"/>
      <c r="R1185" s="242"/>
      <c r="S1185" s="242"/>
      <c r="T1185" s="243"/>
      <c r="AT1185" s="244" t="s">
        <v>176</v>
      </c>
      <c r="AU1185" s="244" t="s">
        <v>92</v>
      </c>
      <c r="AV1185" s="14" t="s">
        <v>92</v>
      </c>
      <c r="AW1185" s="14" t="s">
        <v>37</v>
      </c>
      <c r="AX1185" s="14" t="s">
        <v>83</v>
      </c>
      <c r="AY1185" s="244" t="s">
        <v>156</v>
      </c>
    </row>
    <row r="1186" spans="2:51" s="14" customFormat="1" ht="11.25">
      <c r="B1186" s="234"/>
      <c r="C1186" s="235"/>
      <c r="D1186" s="218" t="s">
        <v>176</v>
      </c>
      <c r="E1186" s="236" t="s">
        <v>1</v>
      </c>
      <c r="F1186" s="237" t="s">
        <v>1246</v>
      </c>
      <c r="G1186" s="235"/>
      <c r="H1186" s="238">
        <v>-0.10100000000000001</v>
      </c>
      <c r="I1186" s="239"/>
      <c r="J1186" s="235"/>
      <c r="K1186" s="235"/>
      <c r="L1186" s="240"/>
      <c r="M1186" s="241"/>
      <c r="N1186" s="242"/>
      <c r="O1186" s="242"/>
      <c r="P1186" s="242"/>
      <c r="Q1186" s="242"/>
      <c r="R1186" s="242"/>
      <c r="S1186" s="242"/>
      <c r="T1186" s="243"/>
      <c r="AT1186" s="244" t="s">
        <v>176</v>
      </c>
      <c r="AU1186" s="244" t="s">
        <v>92</v>
      </c>
      <c r="AV1186" s="14" t="s">
        <v>92</v>
      </c>
      <c r="AW1186" s="14" t="s">
        <v>37</v>
      </c>
      <c r="AX1186" s="14" t="s">
        <v>83</v>
      </c>
      <c r="AY1186" s="244" t="s">
        <v>156</v>
      </c>
    </row>
    <row r="1187" spans="2:51" s="16" customFormat="1" ht="11.25">
      <c r="B1187" s="256"/>
      <c r="C1187" s="257"/>
      <c r="D1187" s="218" t="s">
        <v>176</v>
      </c>
      <c r="E1187" s="258" t="s">
        <v>1</v>
      </c>
      <c r="F1187" s="259" t="s">
        <v>210</v>
      </c>
      <c r="G1187" s="257"/>
      <c r="H1187" s="260">
        <v>57.314</v>
      </c>
      <c r="I1187" s="261"/>
      <c r="J1187" s="257"/>
      <c r="K1187" s="257"/>
      <c r="L1187" s="262"/>
      <c r="M1187" s="263"/>
      <c r="N1187" s="264"/>
      <c r="O1187" s="264"/>
      <c r="P1187" s="264"/>
      <c r="Q1187" s="264"/>
      <c r="R1187" s="264"/>
      <c r="S1187" s="264"/>
      <c r="T1187" s="265"/>
      <c r="AT1187" s="266" t="s">
        <v>176</v>
      </c>
      <c r="AU1187" s="266" t="s">
        <v>92</v>
      </c>
      <c r="AV1187" s="16" t="s">
        <v>157</v>
      </c>
      <c r="AW1187" s="16" t="s">
        <v>37</v>
      </c>
      <c r="AX1187" s="16" t="s">
        <v>83</v>
      </c>
      <c r="AY1187" s="266" t="s">
        <v>156</v>
      </c>
    </row>
    <row r="1188" spans="2:51" s="13" customFormat="1" ht="11.25">
      <c r="B1188" s="224"/>
      <c r="C1188" s="225"/>
      <c r="D1188" s="218" t="s">
        <v>176</v>
      </c>
      <c r="E1188" s="226" t="s">
        <v>1</v>
      </c>
      <c r="F1188" s="227" t="s">
        <v>248</v>
      </c>
      <c r="G1188" s="225"/>
      <c r="H1188" s="226" t="s">
        <v>1</v>
      </c>
      <c r="I1188" s="228"/>
      <c r="J1188" s="225"/>
      <c r="K1188" s="225"/>
      <c r="L1188" s="229"/>
      <c r="M1188" s="230"/>
      <c r="N1188" s="231"/>
      <c r="O1188" s="231"/>
      <c r="P1188" s="231"/>
      <c r="Q1188" s="231"/>
      <c r="R1188" s="231"/>
      <c r="S1188" s="231"/>
      <c r="T1188" s="232"/>
      <c r="AT1188" s="233" t="s">
        <v>176</v>
      </c>
      <c r="AU1188" s="233" t="s">
        <v>92</v>
      </c>
      <c r="AV1188" s="13" t="s">
        <v>21</v>
      </c>
      <c r="AW1188" s="13" t="s">
        <v>37</v>
      </c>
      <c r="AX1188" s="13" t="s">
        <v>83</v>
      </c>
      <c r="AY1188" s="233" t="s">
        <v>156</v>
      </c>
    </row>
    <row r="1189" spans="2:51" s="14" customFormat="1" ht="11.25">
      <c r="B1189" s="234"/>
      <c r="C1189" s="235"/>
      <c r="D1189" s="218" t="s">
        <v>176</v>
      </c>
      <c r="E1189" s="236" t="s">
        <v>1</v>
      </c>
      <c r="F1189" s="237" t="s">
        <v>1242</v>
      </c>
      <c r="G1189" s="235"/>
      <c r="H1189" s="238">
        <v>8.5500000000000007</v>
      </c>
      <c r="I1189" s="239"/>
      <c r="J1189" s="235"/>
      <c r="K1189" s="235"/>
      <c r="L1189" s="240"/>
      <c r="M1189" s="241"/>
      <c r="N1189" s="242"/>
      <c r="O1189" s="242"/>
      <c r="P1189" s="242"/>
      <c r="Q1189" s="242"/>
      <c r="R1189" s="242"/>
      <c r="S1189" s="242"/>
      <c r="T1189" s="243"/>
      <c r="AT1189" s="244" t="s">
        <v>176</v>
      </c>
      <c r="AU1189" s="244" t="s">
        <v>92</v>
      </c>
      <c r="AV1189" s="14" t="s">
        <v>92</v>
      </c>
      <c r="AW1189" s="14" t="s">
        <v>37</v>
      </c>
      <c r="AX1189" s="14" t="s">
        <v>83</v>
      </c>
      <c r="AY1189" s="244" t="s">
        <v>156</v>
      </c>
    </row>
    <row r="1190" spans="2:51" s="14" customFormat="1" ht="11.25">
      <c r="B1190" s="234"/>
      <c r="C1190" s="235"/>
      <c r="D1190" s="218" t="s">
        <v>176</v>
      </c>
      <c r="E1190" s="236" t="s">
        <v>1</v>
      </c>
      <c r="F1190" s="237" t="s">
        <v>1247</v>
      </c>
      <c r="G1190" s="235"/>
      <c r="H1190" s="238">
        <v>3.1850000000000001</v>
      </c>
      <c r="I1190" s="239"/>
      <c r="J1190" s="235"/>
      <c r="K1190" s="235"/>
      <c r="L1190" s="240"/>
      <c r="M1190" s="241"/>
      <c r="N1190" s="242"/>
      <c r="O1190" s="242"/>
      <c r="P1190" s="242"/>
      <c r="Q1190" s="242"/>
      <c r="R1190" s="242"/>
      <c r="S1190" s="242"/>
      <c r="T1190" s="243"/>
      <c r="AT1190" s="244" t="s">
        <v>176</v>
      </c>
      <c r="AU1190" s="244" t="s">
        <v>92</v>
      </c>
      <c r="AV1190" s="14" t="s">
        <v>92</v>
      </c>
      <c r="AW1190" s="14" t="s">
        <v>37</v>
      </c>
      <c r="AX1190" s="14" t="s">
        <v>83</v>
      </c>
      <c r="AY1190" s="244" t="s">
        <v>156</v>
      </c>
    </row>
    <row r="1191" spans="2:51" s="14" customFormat="1" ht="11.25">
      <c r="B1191" s="234"/>
      <c r="C1191" s="235"/>
      <c r="D1191" s="218" t="s">
        <v>176</v>
      </c>
      <c r="E1191" s="236" t="s">
        <v>1</v>
      </c>
      <c r="F1191" s="237" t="s">
        <v>1248</v>
      </c>
      <c r="G1191" s="235"/>
      <c r="H1191" s="238">
        <v>0.33600000000000002</v>
      </c>
      <c r="I1191" s="239"/>
      <c r="J1191" s="235"/>
      <c r="K1191" s="235"/>
      <c r="L1191" s="240"/>
      <c r="M1191" s="241"/>
      <c r="N1191" s="242"/>
      <c r="O1191" s="242"/>
      <c r="P1191" s="242"/>
      <c r="Q1191" s="242"/>
      <c r="R1191" s="242"/>
      <c r="S1191" s="242"/>
      <c r="T1191" s="243"/>
      <c r="AT1191" s="244" t="s">
        <v>176</v>
      </c>
      <c r="AU1191" s="244" t="s">
        <v>92</v>
      </c>
      <c r="AV1191" s="14" t="s">
        <v>92</v>
      </c>
      <c r="AW1191" s="14" t="s">
        <v>37</v>
      </c>
      <c r="AX1191" s="14" t="s">
        <v>83</v>
      </c>
      <c r="AY1191" s="244" t="s">
        <v>156</v>
      </c>
    </row>
    <row r="1192" spans="2:51" s="14" customFormat="1" ht="11.25">
      <c r="B1192" s="234"/>
      <c r="C1192" s="235"/>
      <c r="D1192" s="218" t="s">
        <v>176</v>
      </c>
      <c r="E1192" s="236" t="s">
        <v>1</v>
      </c>
      <c r="F1192" s="237" t="s">
        <v>1249</v>
      </c>
      <c r="G1192" s="235"/>
      <c r="H1192" s="238">
        <v>3.673</v>
      </c>
      <c r="I1192" s="239"/>
      <c r="J1192" s="235"/>
      <c r="K1192" s="235"/>
      <c r="L1192" s="240"/>
      <c r="M1192" s="241"/>
      <c r="N1192" s="242"/>
      <c r="O1192" s="242"/>
      <c r="P1192" s="242"/>
      <c r="Q1192" s="242"/>
      <c r="R1192" s="242"/>
      <c r="S1192" s="242"/>
      <c r="T1192" s="243"/>
      <c r="AT1192" s="244" t="s">
        <v>176</v>
      </c>
      <c r="AU1192" s="244" t="s">
        <v>92</v>
      </c>
      <c r="AV1192" s="14" t="s">
        <v>92</v>
      </c>
      <c r="AW1192" s="14" t="s">
        <v>37</v>
      </c>
      <c r="AX1192" s="14" t="s">
        <v>83</v>
      </c>
      <c r="AY1192" s="244" t="s">
        <v>156</v>
      </c>
    </row>
    <row r="1193" spans="2:51" s="14" customFormat="1" ht="11.25">
      <c r="B1193" s="234"/>
      <c r="C1193" s="235"/>
      <c r="D1193" s="218" t="s">
        <v>176</v>
      </c>
      <c r="E1193" s="236" t="s">
        <v>1</v>
      </c>
      <c r="F1193" s="237" t="s">
        <v>1250</v>
      </c>
      <c r="G1193" s="235"/>
      <c r="H1193" s="238">
        <v>0.67500000000000004</v>
      </c>
      <c r="I1193" s="239"/>
      <c r="J1193" s="235"/>
      <c r="K1193" s="235"/>
      <c r="L1193" s="240"/>
      <c r="M1193" s="241"/>
      <c r="N1193" s="242"/>
      <c r="O1193" s="242"/>
      <c r="P1193" s="242"/>
      <c r="Q1193" s="242"/>
      <c r="R1193" s="242"/>
      <c r="S1193" s="242"/>
      <c r="T1193" s="243"/>
      <c r="AT1193" s="244" t="s">
        <v>176</v>
      </c>
      <c r="AU1193" s="244" t="s">
        <v>92</v>
      </c>
      <c r="AV1193" s="14" t="s">
        <v>92</v>
      </c>
      <c r="AW1193" s="14" t="s">
        <v>37</v>
      </c>
      <c r="AX1193" s="14" t="s">
        <v>83</v>
      </c>
      <c r="AY1193" s="244" t="s">
        <v>156</v>
      </c>
    </row>
    <row r="1194" spans="2:51" s="16" customFormat="1" ht="11.25">
      <c r="B1194" s="256"/>
      <c r="C1194" s="257"/>
      <c r="D1194" s="218" t="s">
        <v>176</v>
      </c>
      <c r="E1194" s="258" t="s">
        <v>1</v>
      </c>
      <c r="F1194" s="259" t="s">
        <v>210</v>
      </c>
      <c r="G1194" s="257"/>
      <c r="H1194" s="260">
        <v>16.419</v>
      </c>
      <c r="I1194" s="261"/>
      <c r="J1194" s="257"/>
      <c r="K1194" s="257"/>
      <c r="L1194" s="262"/>
      <c r="M1194" s="263"/>
      <c r="N1194" s="264"/>
      <c r="O1194" s="264"/>
      <c r="P1194" s="264"/>
      <c r="Q1194" s="264"/>
      <c r="R1194" s="264"/>
      <c r="S1194" s="264"/>
      <c r="T1194" s="265"/>
      <c r="AT1194" s="266" t="s">
        <v>176</v>
      </c>
      <c r="AU1194" s="266" t="s">
        <v>92</v>
      </c>
      <c r="AV1194" s="16" t="s">
        <v>157</v>
      </c>
      <c r="AW1194" s="16" t="s">
        <v>37</v>
      </c>
      <c r="AX1194" s="16" t="s">
        <v>83</v>
      </c>
      <c r="AY1194" s="266" t="s">
        <v>156</v>
      </c>
    </row>
    <row r="1195" spans="2:51" s="13" customFormat="1" ht="11.25">
      <c r="B1195" s="224"/>
      <c r="C1195" s="225"/>
      <c r="D1195" s="218" t="s">
        <v>176</v>
      </c>
      <c r="E1195" s="226" t="s">
        <v>1</v>
      </c>
      <c r="F1195" s="227" t="s">
        <v>273</v>
      </c>
      <c r="G1195" s="225"/>
      <c r="H1195" s="226" t="s">
        <v>1</v>
      </c>
      <c r="I1195" s="228"/>
      <c r="J1195" s="225"/>
      <c r="K1195" s="225"/>
      <c r="L1195" s="229"/>
      <c r="M1195" s="230"/>
      <c r="N1195" s="231"/>
      <c r="O1195" s="231"/>
      <c r="P1195" s="231"/>
      <c r="Q1195" s="231"/>
      <c r="R1195" s="231"/>
      <c r="S1195" s="231"/>
      <c r="T1195" s="232"/>
      <c r="AT1195" s="233" t="s">
        <v>176</v>
      </c>
      <c r="AU1195" s="233" t="s">
        <v>92</v>
      </c>
      <c r="AV1195" s="13" t="s">
        <v>21</v>
      </c>
      <c r="AW1195" s="13" t="s">
        <v>37</v>
      </c>
      <c r="AX1195" s="13" t="s">
        <v>83</v>
      </c>
      <c r="AY1195" s="233" t="s">
        <v>156</v>
      </c>
    </row>
    <row r="1196" spans="2:51" s="14" customFormat="1" ht="11.25">
      <c r="B1196" s="234"/>
      <c r="C1196" s="235"/>
      <c r="D1196" s="218" t="s">
        <v>176</v>
      </c>
      <c r="E1196" s="236" t="s">
        <v>1</v>
      </c>
      <c r="F1196" s="237" t="s">
        <v>1242</v>
      </c>
      <c r="G1196" s="235"/>
      <c r="H1196" s="238">
        <v>8.5500000000000007</v>
      </c>
      <c r="I1196" s="239"/>
      <c r="J1196" s="235"/>
      <c r="K1196" s="235"/>
      <c r="L1196" s="240"/>
      <c r="M1196" s="241"/>
      <c r="N1196" s="242"/>
      <c r="O1196" s="242"/>
      <c r="P1196" s="242"/>
      <c r="Q1196" s="242"/>
      <c r="R1196" s="242"/>
      <c r="S1196" s="242"/>
      <c r="T1196" s="243"/>
      <c r="AT1196" s="244" t="s">
        <v>176</v>
      </c>
      <c r="AU1196" s="244" t="s">
        <v>92</v>
      </c>
      <c r="AV1196" s="14" t="s">
        <v>92</v>
      </c>
      <c r="AW1196" s="14" t="s">
        <v>37</v>
      </c>
      <c r="AX1196" s="14" t="s">
        <v>83</v>
      </c>
      <c r="AY1196" s="244" t="s">
        <v>156</v>
      </c>
    </row>
    <row r="1197" spans="2:51" s="14" customFormat="1" ht="11.25">
      <c r="B1197" s="234"/>
      <c r="C1197" s="235"/>
      <c r="D1197" s="218" t="s">
        <v>176</v>
      </c>
      <c r="E1197" s="236" t="s">
        <v>1</v>
      </c>
      <c r="F1197" s="237" t="s">
        <v>1251</v>
      </c>
      <c r="G1197" s="235"/>
      <c r="H1197" s="238">
        <v>0.72</v>
      </c>
      <c r="I1197" s="239"/>
      <c r="J1197" s="235"/>
      <c r="K1197" s="235"/>
      <c r="L1197" s="240"/>
      <c r="M1197" s="241"/>
      <c r="N1197" s="242"/>
      <c r="O1197" s="242"/>
      <c r="P1197" s="242"/>
      <c r="Q1197" s="242"/>
      <c r="R1197" s="242"/>
      <c r="S1197" s="242"/>
      <c r="T1197" s="243"/>
      <c r="AT1197" s="244" t="s">
        <v>176</v>
      </c>
      <c r="AU1197" s="244" t="s">
        <v>92</v>
      </c>
      <c r="AV1197" s="14" t="s">
        <v>92</v>
      </c>
      <c r="AW1197" s="14" t="s">
        <v>37</v>
      </c>
      <c r="AX1197" s="14" t="s">
        <v>83</v>
      </c>
      <c r="AY1197" s="244" t="s">
        <v>156</v>
      </c>
    </row>
    <row r="1198" spans="2:51" s="14" customFormat="1" ht="11.25">
      <c r="B1198" s="234"/>
      <c r="C1198" s="235"/>
      <c r="D1198" s="218" t="s">
        <v>176</v>
      </c>
      <c r="E1198" s="236" t="s">
        <v>1</v>
      </c>
      <c r="F1198" s="237" t="s">
        <v>1252</v>
      </c>
      <c r="G1198" s="235"/>
      <c r="H1198" s="238">
        <v>0.27</v>
      </c>
      <c r="I1198" s="239"/>
      <c r="J1198" s="235"/>
      <c r="K1198" s="235"/>
      <c r="L1198" s="240"/>
      <c r="M1198" s="241"/>
      <c r="N1198" s="242"/>
      <c r="O1198" s="242"/>
      <c r="P1198" s="242"/>
      <c r="Q1198" s="242"/>
      <c r="R1198" s="242"/>
      <c r="S1198" s="242"/>
      <c r="T1198" s="243"/>
      <c r="AT1198" s="244" t="s">
        <v>176</v>
      </c>
      <c r="AU1198" s="244" t="s">
        <v>92</v>
      </c>
      <c r="AV1198" s="14" t="s">
        <v>92</v>
      </c>
      <c r="AW1198" s="14" t="s">
        <v>37</v>
      </c>
      <c r="AX1198" s="14" t="s">
        <v>83</v>
      </c>
      <c r="AY1198" s="244" t="s">
        <v>156</v>
      </c>
    </row>
    <row r="1199" spans="2:51" s="16" customFormat="1" ht="11.25">
      <c r="B1199" s="256"/>
      <c r="C1199" s="257"/>
      <c r="D1199" s="218" t="s">
        <v>176</v>
      </c>
      <c r="E1199" s="258" t="s">
        <v>1</v>
      </c>
      <c r="F1199" s="259" t="s">
        <v>210</v>
      </c>
      <c r="G1199" s="257"/>
      <c r="H1199" s="260">
        <v>9.5399999999999991</v>
      </c>
      <c r="I1199" s="261"/>
      <c r="J1199" s="257"/>
      <c r="K1199" s="257"/>
      <c r="L1199" s="262"/>
      <c r="M1199" s="263"/>
      <c r="N1199" s="264"/>
      <c r="O1199" s="264"/>
      <c r="P1199" s="264"/>
      <c r="Q1199" s="264"/>
      <c r="R1199" s="264"/>
      <c r="S1199" s="264"/>
      <c r="T1199" s="265"/>
      <c r="AT1199" s="266" t="s">
        <v>176</v>
      </c>
      <c r="AU1199" s="266" t="s">
        <v>92</v>
      </c>
      <c r="AV1199" s="16" t="s">
        <v>157</v>
      </c>
      <c r="AW1199" s="16" t="s">
        <v>37</v>
      </c>
      <c r="AX1199" s="16" t="s">
        <v>83</v>
      </c>
      <c r="AY1199" s="266" t="s">
        <v>156</v>
      </c>
    </row>
    <row r="1200" spans="2:51" s="13" customFormat="1" ht="11.25">
      <c r="B1200" s="224"/>
      <c r="C1200" s="225"/>
      <c r="D1200" s="218" t="s">
        <v>176</v>
      </c>
      <c r="E1200" s="226" t="s">
        <v>1</v>
      </c>
      <c r="F1200" s="227" t="s">
        <v>275</v>
      </c>
      <c r="G1200" s="225"/>
      <c r="H1200" s="226" t="s">
        <v>1</v>
      </c>
      <c r="I1200" s="228"/>
      <c r="J1200" s="225"/>
      <c r="K1200" s="225"/>
      <c r="L1200" s="229"/>
      <c r="M1200" s="230"/>
      <c r="N1200" s="231"/>
      <c r="O1200" s="231"/>
      <c r="P1200" s="231"/>
      <c r="Q1200" s="231"/>
      <c r="R1200" s="231"/>
      <c r="S1200" s="231"/>
      <c r="T1200" s="232"/>
      <c r="AT1200" s="233" t="s">
        <v>176</v>
      </c>
      <c r="AU1200" s="233" t="s">
        <v>92</v>
      </c>
      <c r="AV1200" s="13" t="s">
        <v>21</v>
      </c>
      <c r="AW1200" s="13" t="s">
        <v>37</v>
      </c>
      <c r="AX1200" s="13" t="s">
        <v>83</v>
      </c>
      <c r="AY1200" s="233" t="s">
        <v>156</v>
      </c>
    </row>
    <row r="1201" spans="1:65" s="14" customFormat="1" ht="11.25">
      <c r="B1201" s="234"/>
      <c r="C1201" s="235"/>
      <c r="D1201" s="218" t="s">
        <v>176</v>
      </c>
      <c r="E1201" s="236" t="s">
        <v>1</v>
      </c>
      <c r="F1201" s="237" t="s">
        <v>1232</v>
      </c>
      <c r="G1201" s="235"/>
      <c r="H1201" s="238">
        <v>9.9749999999999996</v>
      </c>
      <c r="I1201" s="239"/>
      <c r="J1201" s="235"/>
      <c r="K1201" s="235"/>
      <c r="L1201" s="240"/>
      <c r="M1201" s="241"/>
      <c r="N1201" s="242"/>
      <c r="O1201" s="242"/>
      <c r="P1201" s="242"/>
      <c r="Q1201" s="242"/>
      <c r="R1201" s="242"/>
      <c r="S1201" s="242"/>
      <c r="T1201" s="243"/>
      <c r="AT1201" s="244" t="s">
        <v>176</v>
      </c>
      <c r="AU1201" s="244" t="s">
        <v>92</v>
      </c>
      <c r="AV1201" s="14" t="s">
        <v>92</v>
      </c>
      <c r="AW1201" s="14" t="s">
        <v>37</v>
      </c>
      <c r="AX1201" s="14" t="s">
        <v>83</v>
      </c>
      <c r="AY1201" s="244" t="s">
        <v>156</v>
      </c>
    </row>
    <row r="1202" spans="1:65" s="14" customFormat="1" ht="11.25">
      <c r="B1202" s="234"/>
      <c r="C1202" s="235"/>
      <c r="D1202" s="218" t="s">
        <v>176</v>
      </c>
      <c r="E1202" s="236" t="s">
        <v>1</v>
      </c>
      <c r="F1202" s="237" t="s">
        <v>1253</v>
      </c>
      <c r="G1202" s="235"/>
      <c r="H1202" s="238">
        <v>0.435</v>
      </c>
      <c r="I1202" s="239"/>
      <c r="J1202" s="235"/>
      <c r="K1202" s="235"/>
      <c r="L1202" s="240"/>
      <c r="M1202" s="241"/>
      <c r="N1202" s="242"/>
      <c r="O1202" s="242"/>
      <c r="P1202" s="242"/>
      <c r="Q1202" s="242"/>
      <c r="R1202" s="242"/>
      <c r="S1202" s="242"/>
      <c r="T1202" s="243"/>
      <c r="AT1202" s="244" t="s">
        <v>176</v>
      </c>
      <c r="AU1202" s="244" t="s">
        <v>92</v>
      </c>
      <c r="AV1202" s="14" t="s">
        <v>92</v>
      </c>
      <c r="AW1202" s="14" t="s">
        <v>37</v>
      </c>
      <c r="AX1202" s="14" t="s">
        <v>83</v>
      </c>
      <c r="AY1202" s="244" t="s">
        <v>156</v>
      </c>
    </row>
    <row r="1203" spans="1:65" s="14" customFormat="1" ht="11.25">
      <c r="B1203" s="234"/>
      <c r="C1203" s="235"/>
      <c r="D1203" s="218" t="s">
        <v>176</v>
      </c>
      <c r="E1203" s="236" t="s">
        <v>1</v>
      </c>
      <c r="F1203" s="237" t="s">
        <v>1240</v>
      </c>
      <c r="G1203" s="235"/>
      <c r="H1203" s="238">
        <v>0.36</v>
      </c>
      <c r="I1203" s="239"/>
      <c r="J1203" s="235"/>
      <c r="K1203" s="235"/>
      <c r="L1203" s="240"/>
      <c r="M1203" s="241"/>
      <c r="N1203" s="242"/>
      <c r="O1203" s="242"/>
      <c r="P1203" s="242"/>
      <c r="Q1203" s="242"/>
      <c r="R1203" s="242"/>
      <c r="S1203" s="242"/>
      <c r="T1203" s="243"/>
      <c r="AT1203" s="244" t="s">
        <v>176</v>
      </c>
      <c r="AU1203" s="244" t="s">
        <v>92</v>
      </c>
      <c r="AV1203" s="14" t="s">
        <v>92</v>
      </c>
      <c r="AW1203" s="14" t="s">
        <v>37</v>
      </c>
      <c r="AX1203" s="14" t="s">
        <v>83</v>
      </c>
      <c r="AY1203" s="244" t="s">
        <v>156</v>
      </c>
    </row>
    <row r="1204" spans="1:65" s="14" customFormat="1" ht="11.25">
      <c r="B1204" s="234"/>
      <c r="C1204" s="235"/>
      <c r="D1204" s="218" t="s">
        <v>176</v>
      </c>
      <c r="E1204" s="236" t="s">
        <v>1</v>
      </c>
      <c r="F1204" s="237" t="s">
        <v>1252</v>
      </c>
      <c r="G1204" s="235"/>
      <c r="H1204" s="238">
        <v>0.27</v>
      </c>
      <c r="I1204" s="239"/>
      <c r="J1204" s="235"/>
      <c r="K1204" s="235"/>
      <c r="L1204" s="240"/>
      <c r="M1204" s="241"/>
      <c r="N1204" s="242"/>
      <c r="O1204" s="242"/>
      <c r="P1204" s="242"/>
      <c r="Q1204" s="242"/>
      <c r="R1204" s="242"/>
      <c r="S1204" s="242"/>
      <c r="T1204" s="243"/>
      <c r="AT1204" s="244" t="s">
        <v>176</v>
      </c>
      <c r="AU1204" s="244" t="s">
        <v>92</v>
      </c>
      <c r="AV1204" s="14" t="s">
        <v>92</v>
      </c>
      <c r="AW1204" s="14" t="s">
        <v>37</v>
      </c>
      <c r="AX1204" s="14" t="s">
        <v>83</v>
      </c>
      <c r="AY1204" s="244" t="s">
        <v>156</v>
      </c>
    </row>
    <row r="1205" spans="1:65" s="14" customFormat="1" ht="11.25">
      <c r="B1205" s="234"/>
      <c r="C1205" s="235"/>
      <c r="D1205" s="218" t="s">
        <v>176</v>
      </c>
      <c r="E1205" s="236" t="s">
        <v>1</v>
      </c>
      <c r="F1205" s="237" t="s">
        <v>1254</v>
      </c>
      <c r="G1205" s="235"/>
      <c r="H1205" s="238">
        <v>4.29</v>
      </c>
      <c r="I1205" s="239"/>
      <c r="J1205" s="235"/>
      <c r="K1205" s="235"/>
      <c r="L1205" s="240"/>
      <c r="M1205" s="241"/>
      <c r="N1205" s="242"/>
      <c r="O1205" s="242"/>
      <c r="P1205" s="242"/>
      <c r="Q1205" s="242"/>
      <c r="R1205" s="242"/>
      <c r="S1205" s="242"/>
      <c r="T1205" s="243"/>
      <c r="AT1205" s="244" t="s">
        <v>176</v>
      </c>
      <c r="AU1205" s="244" t="s">
        <v>92</v>
      </c>
      <c r="AV1205" s="14" t="s">
        <v>92</v>
      </c>
      <c r="AW1205" s="14" t="s">
        <v>37</v>
      </c>
      <c r="AX1205" s="14" t="s">
        <v>83</v>
      </c>
      <c r="AY1205" s="244" t="s">
        <v>156</v>
      </c>
    </row>
    <row r="1206" spans="1:65" s="14" customFormat="1" ht="11.25">
      <c r="B1206" s="234"/>
      <c r="C1206" s="235"/>
      <c r="D1206" s="218" t="s">
        <v>176</v>
      </c>
      <c r="E1206" s="236" t="s">
        <v>1</v>
      </c>
      <c r="F1206" s="237" t="s">
        <v>1255</v>
      </c>
      <c r="G1206" s="235"/>
      <c r="H1206" s="238">
        <v>-8.4000000000000005E-2</v>
      </c>
      <c r="I1206" s="239"/>
      <c r="J1206" s="235"/>
      <c r="K1206" s="235"/>
      <c r="L1206" s="240"/>
      <c r="M1206" s="241"/>
      <c r="N1206" s="242"/>
      <c r="O1206" s="242"/>
      <c r="P1206" s="242"/>
      <c r="Q1206" s="242"/>
      <c r="R1206" s="242"/>
      <c r="S1206" s="242"/>
      <c r="T1206" s="243"/>
      <c r="AT1206" s="244" t="s">
        <v>176</v>
      </c>
      <c r="AU1206" s="244" t="s">
        <v>92</v>
      </c>
      <c r="AV1206" s="14" t="s">
        <v>92</v>
      </c>
      <c r="AW1206" s="14" t="s">
        <v>37</v>
      </c>
      <c r="AX1206" s="14" t="s">
        <v>83</v>
      </c>
      <c r="AY1206" s="244" t="s">
        <v>156</v>
      </c>
    </row>
    <row r="1207" spans="1:65" s="14" customFormat="1" ht="11.25">
      <c r="B1207" s="234"/>
      <c r="C1207" s="235"/>
      <c r="D1207" s="218" t="s">
        <v>176</v>
      </c>
      <c r="E1207" s="236" t="s">
        <v>1</v>
      </c>
      <c r="F1207" s="237" t="s">
        <v>1256</v>
      </c>
      <c r="G1207" s="235"/>
      <c r="H1207" s="238">
        <v>0.40500000000000003</v>
      </c>
      <c r="I1207" s="239"/>
      <c r="J1207" s="235"/>
      <c r="K1207" s="235"/>
      <c r="L1207" s="240"/>
      <c r="M1207" s="241"/>
      <c r="N1207" s="242"/>
      <c r="O1207" s="242"/>
      <c r="P1207" s="242"/>
      <c r="Q1207" s="242"/>
      <c r="R1207" s="242"/>
      <c r="S1207" s="242"/>
      <c r="T1207" s="243"/>
      <c r="AT1207" s="244" t="s">
        <v>176</v>
      </c>
      <c r="AU1207" s="244" t="s">
        <v>92</v>
      </c>
      <c r="AV1207" s="14" t="s">
        <v>92</v>
      </c>
      <c r="AW1207" s="14" t="s">
        <v>37</v>
      </c>
      <c r="AX1207" s="14" t="s">
        <v>83</v>
      </c>
      <c r="AY1207" s="244" t="s">
        <v>156</v>
      </c>
    </row>
    <row r="1208" spans="1:65" s="16" customFormat="1" ht="11.25">
      <c r="B1208" s="256"/>
      <c r="C1208" s="257"/>
      <c r="D1208" s="218" t="s">
        <v>176</v>
      </c>
      <c r="E1208" s="258" t="s">
        <v>1</v>
      </c>
      <c r="F1208" s="259" t="s">
        <v>210</v>
      </c>
      <c r="G1208" s="257"/>
      <c r="H1208" s="260">
        <v>15.651</v>
      </c>
      <c r="I1208" s="261"/>
      <c r="J1208" s="257"/>
      <c r="K1208" s="257"/>
      <c r="L1208" s="262"/>
      <c r="M1208" s="263"/>
      <c r="N1208" s="264"/>
      <c r="O1208" s="264"/>
      <c r="P1208" s="264"/>
      <c r="Q1208" s="264"/>
      <c r="R1208" s="264"/>
      <c r="S1208" s="264"/>
      <c r="T1208" s="265"/>
      <c r="AT1208" s="266" t="s">
        <v>176</v>
      </c>
      <c r="AU1208" s="266" t="s">
        <v>92</v>
      </c>
      <c r="AV1208" s="16" t="s">
        <v>157</v>
      </c>
      <c r="AW1208" s="16" t="s">
        <v>37</v>
      </c>
      <c r="AX1208" s="16" t="s">
        <v>83</v>
      </c>
      <c r="AY1208" s="266" t="s">
        <v>156</v>
      </c>
    </row>
    <row r="1209" spans="1:65" s="15" customFormat="1" ht="11.25">
      <c r="B1209" s="245"/>
      <c r="C1209" s="246"/>
      <c r="D1209" s="218" t="s">
        <v>176</v>
      </c>
      <c r="E1209" s="247" t="s">
        <v>1</v>
      </c>
      <c r="F1209" s="248" t="s">
        <v>180</v>
      </c>
      <c r="G1209" s="246"/>
      <c r="H1209" s="249">
        <v>109.679</v>
      </c>
      <c r="I1209" s="250"/>
      <c r="J1209" s="246"/>
      <c r="K1209" s="246"/>
      <c r="L1209" s="251"/>
      <c r="M1209" s="252"/>
      <c r="N1209" s="253"/>
      <c r="O1209" s="253"/>
      <c r="P1209" s="253"/>
      <c r="Q1209" s="253"/>
      <c r="R1209" s="253"/>
      <c r="S1209" s="253"/>
      <c r="T1209" s="254"/>
      <c r="AT1209" s="255" t="s">
        <v>176</v>
      </c>
      <c r="AU1209" s="255" t="s">
        <v>92</v>
      </c>
      <c r="AV1209" s="15" t="s">
        <v>164</v>
      </c>
      <c r="AW1209" s="15" t="s">
        <v>37</v>
      </c>
      <c r="AX1209" s="15" t="s">
        <v>21</v>
      </c>
      <c r="AY1209" s="255" t="s">
        <v>156</v>
      </c>
    </row>
    <row r="1210" spans="1:65" s="2" customFormat="1" ht="24.2" customHeight="1">
      <c r="A1210" s="36"/>
      <c r="B1210" s="37"/>
      <c r="C1210" s="206" t="s">
        <v>1257</v>
      </c>
      <c r="D1210" s="206" t="s">
        <v>159</v>
      </c>
      <c r="E1210" s="207" t="s">
        <v>1258</v>
      </c>
      <c r="F1210" s="208" t="s">
        <v>1259</v>
      </c>
      <c r="G1210" s="209" t="s">
        <v>455</v>
      </c>
      <c r="H1210" s="210"/>
      <c r="I1210" s="211"/>
      <c r="J1210" s="212">
        <f>ROUND(I1210*H1210,2)</f>
        <v>0</v>
      </c>
      <c r="K1210" s="208" t="s">
        <v>163</v>
      </c>
      <c r="L1210" s="39"/>
      <c r="M1210" s="213" t="s">
        <v>1</v>
      </c>
      <c r="N1210" s="214" t="s">
        <v>48</v>
      </c>
      <c r="O1210" s="73"/>
      <c r="P1210" s="215">
        <f>O1210*H1210</f>
        <v>0</v>
      </c>
      <c r="Q1210" s="215">
        <v>0</v>
      </c>
      <c r="R1210" s="215">
        <f>Q1210*H1210</f>
        <v>0</v>
      </c>
      <c r="S1210" s="215">
        <v>0</v>
      </c>
      <c r="T1210" s="216">
        <f>S1210*H1210</f>
        <v>0</v>
      </c>
      <c r="U1210" s="36"/>
      <c r="V1210" s="36"/>
      <c r="W1210" s="36"/>
      <c r="X1210" s="36"/>
      <c r="Y1210" s="36"/>
      <c r="Z1210" s="36"/>
      <c r="AA1210" s="36"/>
      <c r="AB1210" s="36"/>
      <c r="AC1210" s="36"/>
      <c r="AD1210" s="36"/>
      <c r="AE1210" s="36"/>
      <c r="AR1210" s="217" t="s">
        <v>360</v>
      </c>
      <c r="AT1210" s="217" t="s">
        <v>159</v>
      </c>
      <c r="AU1210" s="217" t="s">
        <v>92</v>
      </c>
      <c r="AY1210" s="18" t="s">
        <v>156</v>
      </c>
      <c r="BE1210" s="112">
        <f>IF(N1210="základní",J1210,0)</f>
        <v>0</v>
      </c>
      <c r="BF1210" s="112">
        <f>IF(N1210="snížená",J1210,0)</f>
        <v>0</v>
      </c>
      <c r="BG1210" s="112">
        <f>IF(N1210="zákl. přenesená",J1210,0)</f>
        <v>0</v>
      </c>
      <c r="BH1210" s="112">
        <f>IF(N1210="sníž. přenesená",J1210,0)</f>
        <v>0</v>
      </c>
      <c r="BI1210" s="112">
        <f>IF(N1210="nulová",J1210,0)</f>
        <v>0</v>
      </c>
      <c r="BJ1210" s="18" t="s">
        <v>21</v>
      </c>
      <c r="BK1210" s="112">
        <f>ROUND(I1210*H1210,2)</f>
        <v>0</v>
      </c>
      <c r="BL1210" s="18" t="s">
        <v>360</v>
      </c>
      <c r="BM1210" s="217" t="s">
        <v>1260</v>
      </c>
    </row>
    <row r="1211" spans="1:65" s="2" customFormat="1" ht="29.25">
      <c r="A1211" s="36"/>
      <c r="B1211" s="37"/>
      <c r="C1211" s="38"/>
      <c r="D1211" s="218" t="s">
        <v>166</v>
      </c>
      <c r="E1211" s="38"/>
      <c r="F1211" s="219" t="s">
        <v>1261</v>
      </c>
      <c r="G1211" s="38"/>
      <c r="H1211" s="38"/>
      <c r="I1211" s="176"/>
      <c r="J1211" s="38"/>
      <c r="K1211" s="38"/>
      <c r="L1211" s="39"/>
      <c r="M1211" s="220"/>
      <c r="N1211" s="221"/>
      <c r="O1211" s="73"/>
      <c r="P1211" s="73"/>
      <c r="Q1211" s="73"/>
      <c r="R1211" s="73"/>
      <c r="S1211" s="73"/>
      <c r="T1211" s="74"/>
      <c r="U1211" s="36"/>
      <c r="V1211" s="36"/>
      <c r="W1211" s="36"/>
      <c r="X1211" s="36"/>
      <c r="Y1211" s="36"/>
      <c r="Z1211" s="36"/>
      <c r="AA1211" s="36"/>
      <c r="AB1211" s="36"/>
      <c r="AC1211" s="36"/>
      <c r="AD1211" s="36"/>
      <c r="AE1211" s="36"/>
      <c r="AT1211" s="18" t="s">
        <v>166</v>
      </c>
      <c r="AU1211" s="18" t="s">
        <v>92</v>
      </c>
    </row>
    <row r="1212" spans="1:65" s="2" customFormat="1" ht="11.25">
      <c r="A1212" s="36"/>
      <c r="B1212" s="37"/>
      <c r="C1212" s="38"/>
      <c r="D1212" s="222" t="s">
        <v>168</v>
      </c>
      <c r="E1212" s="38"/>
      <c r="F1212" s="223" t="s">
        <v>1262</v>
      </c>
      <c r="G1212" s="38"/>
      <c r="H1212" s="38"/>
      <c r="I1212" s="176"/>
      <c r="J1212" s="38"/>
      <c r="K1212" s="38"/>
      <c r="L1212" s="39"/>
      <c r="M1212" s="220"/>
      <c r="N1212" s="221"/>
      <c r="O1212" s="73"/>
      <c r="P1212" s="73"/>
      <c r="Q1212" s="73"/>
      <c r="R1212" s="73"/>
      <c r="S1212" s="73"/>
      <c r="T1212" s="74"/>
      <c r="U1212" s="36"/>
      <c r="V1212" s="36"/>
      <c r="W1212" s="36"/>
      <c r="X1212" s="36"/>
      <c r="Y1212" s="36"/>
      <c r="Z1212" s="36"/>
      <c r="AA1212" s="36"/>
      <c r="AB1212" s="36"/>
      <c r="AC1212" s="36"/>
      <c r="AD1212" s="36"/>
      <c r="AE1212" s="36"/>
      <c r="AT1212" s="18" t="s">
        <v>168</v>
      </c>
      <c r="AU1212" s="18" t="s">
        <v>92</v>
      </c>
    </row>
    <row r="1213" spans="1:65" s="2" customFormat="1" ht="33" customHeight="1">
      <c r="A1213" s="36"/>
      <c r="B1213" s="37"/>
      <c r="C1213" s="206" t="s">
        <v>1263</v>
      </c>
      <c r="D1213" s="206" t="s">
        <v>159</v>
      </c>
      <c r="E1213" s="207" t="s">
        <v>1264</v>
      </c>
      <c r="F1213" s="208" t="s">
        <v>1265</v>
      </c>
      <c r="G1213" s="209" t="s">
        <v>455</v>
      </c>
      <c r="H1213" s="210"/>
      <c r="I1213" s="211"/>
      <c r="J1213" s="212">
        <f>ROUND(I1213*H1213,2)</f>
        <v>0</v>
      </c>
      <c r="K1213" s="208" t="s">
        <v>163</v>
      </c>
      <c r="L1213" s="39"/>
      <c r="M1213" s="213" t="s">
        <v>1</v>
      </c>
      <c r="N1213" s="214" t="s">
        <v>48</v>
      </c>
      <c r="O1213" s="73"/>
      <c r="P1213" s="215">
        <f>O1213*H1213</f>
        <v>0</v>
      </c>
      <c r="Q1213" s="215">
        <v>0</v>
      </c>
      <c r="R1213" s="215">
        <f>Q1213*H1213</f>
        <v>0</v>
      </c>
      <c r="S1213" s="215">
        <v>0</v>
      </c>
      <c r="T1213" s="216">
        <f>S1213*H1213</f>
        <v>0</v>
      </c>
      <c r="U1213" s="36"/>
      <c r="V1213" s="36"/>
      <c r="W1213" s="36"/>
      <c r="X1213" s="36"/>
      <c r="Y1213" s="36"/>
      <c r="Z1213" s="36"/>
      <c r="AA1213" s="36"/>
      <c r="AB1213" s="36"/>
      <c r="AC1213" s="36"/>
      <c r="AD1213" s="36"/>
      <c r="AE1213" s="36"/>
      <c r="AR1213" s="217" t="s">
        <v>360</v>
      </c>
      <c r="AT1213" s="217" t="s">
        <v>159</v>
      </c>
      <c r="AU1213" s="217" t="s">
        <v>92</v>
      </c>
      <c r="AY1213" s="18" t="s">
        <v>156</v>
      </c>
      <c r="BE1213" s="112">
        <f>IF(N1213="základní",J1213,0)</f>
        <v>0</v>
      </c>
      <c r="BF1213" s="112">
        <f>IF(N1213="snížená",J1213,0)</f>
        <v>0</v>
      </c>
      <c r="BG1213" s="112">
        <f>IF(N1213="zákl. přenesená",J1213,0)</f>
        <v>0</v>
      </c>
      <c r="BH1213" s="112">
        <f>IF(N1213="sníž. přenesená",J1213,0)</f>
        <v>0</v>
      </c>
      <c r="BI1213" s="112">
        <f>IF(N1213="nulová",J1213,0)</f>
        <v>0</v>
      </c>
      <c r="BJ1213" s="18" t="s">
        <v>21</v>
      </c>
      <c r="BK1213" s="112">
        <f>ROUND(I1213*H1213,2)</f>
        <v>0</v>
      </c>
      <c r="BL1213" s="18" t="s">
        <v>360</v>
      </c>
      <c r="BM1213" s="217" t="s">
        <v>1266</v>
      </c>
    </row>
    <row r="1214" spans="1:65" s="2" customFormat="1" ht="39">
      <c r="A1214" s="36"/>
      <c r="B1214" s="37"/>
      <c r="C1214" s="38"/>
      <c r="D1214" s="218" t="s">
        <v>166</v>
      </c>
      <c r="E1214" s="38"/>
      <c r="F1214" s="219" t="s">
        <v>1267</v>
      </c>
      <c r="G1214" s="38"/>
      <c r="H1214" s="38"/>
      <c r="I1214" s="176"/>
      <c r="J1214" s="38"/>
      <c r="K1214" s="38"/>
      <c r="L1214" s="39"/>
      <c r="M1214" s="220"/>
      <c r="N1214" s="221"/>
      <c r="O1214" s="73"/>
      <c r="P1214" s="73"/>
      <c r="Q1214" s="73"/>
      <c r="R1214" s="73"/>
      <c r="S1214" s="73"/>
      <c r="T1214" s="74"/>
      <c r="U1214" s="36"/>
      <c r="V1214" s="36"/>
      <c r="W1214" s="36"/>
      <c r="X1214" s="36"/>
      <c r="Y1214" s="36"/>
      <c r="Z1214" s="36"/>
      <c r="AA1214" s="36"/>
      <c r="AB1214" s="36"/>
      <c r="AC1214" s="36"/>
      <c r="AD1214" s="36"/>
      <c r="AE1214" s="36"/>
      <c r="AT1214" s="18" t="s">
        <v>166</v>
      </c>
      <c r="AU1214" s="18" t="s">
        <v>92</v>
      </c>
    </row>
    <row r="1215" spans="1:65" s="2" customFormat="1" ht="11.25">
      <c r="A1215" s="36"/>
      <c r="B1215" s="37"/>
      <c r="C1215" s="38"/>
      <c r="D1215" s="222" t="s">
        <v>168</v>
      </c>
      <c r="E1215" s="38"/>
      <c r="F1215" s="223" t="s">
        <v>1268</v>
      </c>
      <c r="G1215" s="38"/>
      <c r="H1215" s="38"/>
      <c r="I1215" s="176"/>
      <c r="J1215" s="38"/>
      <c r="K1215" s="38"/>
      <c r="L1215" s="39"/>
      <c r="M1215" s="220"/>
      <c r="N1215" s="221"/>
      <c r="O1215" s="73"/>
      <c r="P1215" s="73"/>
      <c r="Q1215" s="73"/>
      <c r="R1215" s="73"/>
      <c r="S1215" s="73"/>
      <c r="T1215" s="74"/>
      <c r="U1215" s="36"/>
      <c r="V1215" s="36"/>
      <c r="W1215" s="36"/>
      <c r="X1215" s="36"/>
      <c r="Y1215" s="36"/>
      <c r="Z1215" s="36"/>
      <c r="AA1215" s="36"/>
      <c r="AB1215" s="36"/>
      <c r="AC1215" s="36"/>
      <c r="AD1215" s="36"/>
      <c r="AE1215" s="36"/>
      <c r="AT1215" s="18" t="s">
        <v>168</v>
      </c>
      <c r="AU1215" s="18" t="s">
        <v>92</v>
      </c>
    </row>
    <row r="1216" spans="1:65" s="12" customFormat="1" ht="22.9" customHeight="1">
      <c r="B1216" s="190"/>
      <c r="C1216" s="191"/>
      <c r="D1216" s="192" t="s">
        <v>82</v>
      </c>
      <c r="E1216" s="204" t="s">
        <v>1269</v>
      </c>
      <c r="F1216" s="204" t="s">
        <v>1270</v>
      </c>
      <c r="G1216" s="191"/>
      <c r="H1216" s="191"/>
      <c r="I1216" s="194"/>
      <c r="J1216" s="205">
        <f>BK1216</f>
        <v>0</v>
      </c>
      <c r="K1216" s="191"/>
      <c r="L1216" s="196"/>
      <c r="M1216" s="197"/>
      <c r="N1216" s="198"/>
      <c r="O1216" s="198"/>
      <c r="P1216" s="199">
        <f>SUM(P1217:P1247)</f>
        <v>0</v>
      </c>
      <c r="Q1216" s="198"/>
      <c r="R1216" s="199">
        <f>SUM(R1217:R1247)</f>
        <v>1.9713628300000001E-2</v>
      </c>
      <c r="S1216" s="198"/>
      <c r="T1216" s="200">
        <f>SUM(T1217:T1247)</f>
        <v>0</v>
      </c>
      <c r="AR1216" s="201" t="s">
        <v>92</v>
      </c>
      <c r="AT1216" s="202" t="s">
        <v>82</v>
      </c>
      <c r="AU1216" s="202" t="s">
        <v>21</v>
      </c>
      <c r="AY1216" s="201" t="s">
        <v>156</v>
      </c>
      <c r="BK1216" s="203">
        <f>SUM(BK1217:BK1247)</f>
        <v>0</v>
      </c>
    </row>
    <row r="1217" spans="1:65" s="2" customFormat="1" ht="24.2" customHeight="1">
      <c r="A1217" s="36"/>
      <c r="B1217" s="37"/>
      <c r="C1217" s="206" t="s">
        <v>1271</v>
      </c>
      <c r="D1217" s="206" t="s">
        <v>159</v>
      </c>
      <c r="E1217" s="207" t="s">
        <v>1272</v>
      </c>
      <c r="F1217" s="208" t="s">
        <v>1273</v>
      </c>
      <c r="G1217" s="209" t="s">
        <v>190</v>
      </c>
      <c r="H1217" s="210">
        <v>52.192999999999998</v>
      </c>
      <c r="I1217" s="211"/>
      <c r="J1217" s="212">
        <f>ROUND(I1217*H1217,2)</f>
        <v>0</v>
      </c>
      <c r="K1217" s="208" t="s">
        <v>1274</v>
      </c>
      <c r="L1217" s="39"/>
      <c r="M1217" s="213" t="s">
        <v>1</v>
      </c>
      <c r="N1217" s="214" t="s">
        <v>48</v>
      </c>
      <c r="O1217" s="73"/>
      <c r="P1217" s="215">
        <f>O1217*H1217</f>
        <v>0</v>
      </c>
      <c r="Q1217" s="215">
        <v>6.7000000000000002E-5</v>
      </c>
      <c r="R1217" s="215">
        <f>Q1217*H1217</f>
        <v>3.496931E-3</v>
      </c>
      <c r="S1217" s="215">
        <v>0</v>
      </c>
      <c r="T1217" s="216">
        <f>S1217*H1217</f>
        <v>0</v>
      </c>
      <c r="U1217" s="36"/>
      <c r="V1217" s="36"/>
      <c r="W1217" s="36"/>
      <c r="X1217" s="36"/>
      <c r="Y1217" s="36"/>
      <c r="Z1217" s="36"/>
      <c r="AA1217" s="36"/>
      <c r="AB1217" s="36"/>
      <c r="AC1217" s="36"/>
      <c r="AD1217" s="36"/>
      <c r="AE1217" s="36"/>
      <c r="AR1217" s="217" t="s">
        <v>360</v>
      </c>
      <c r="AT1217" s="217" t="s">
        <v>159</v>
      </c>
      <c r="AU1217" s="217" t="s">
        <v>92</v>
      </c>
      <c r="AY1217" s="18" t="s">
        <v>156</v>
      </c>
      <c r="BE1217" s="112">
        <f>IF(N1217="základní",J1217,0)</f>
        <v>0</v>
      </c>
      <c r="BF1217" s="112">
        <f>IF(N1217="snížená",J1217,0)</f>
        <v>0</v>
      </c>
      <c r="BG1217" s="112">
        <f>IF(N1217="zákl. přenesená",J1217,0)</f>
        <v>0</v>
      </c>
      <c r="BH1217" s="112">
        <f>IF(N1217="sníž. přenesená",J1217,0)</f>
        <v>0</v>
      </c>
      <c r="BI1217" s="112">
        <f>IF(N1217="nulová",J1217,0)</f>
        <v>0</v>
      </c>
      <c r="BJ1217" s="18" t="s">
        <v>21</v>
      </c>
      <c r="BK1217" s="112">
        <f>ROUND(I1217*H1217,2)</f>
        <v>0</v>
      </c>
      <c r="BL1217" s="18" t="s">
        <v>360</v>
      </c>
      <c r="BM1217" s="217" t="s">
        <v>1275</v>
      </c>
    </row>
    <row r="1218" spans="1:65" s="2" customFormat="1" ht="19.5">
      <c r="A1218" s="36"/>
      <c r="B1218" s="37"/>
      <c r="C1218" s="38"/>
      <c r="D1218" s="218" t="s">
        <v>166</v>
      </c>
      <c r="E1218" s="38"/>
      <c r="F1218" s="219" t="s">
        <v>1276</v>
      </c>
      <c r="G1218" s="38"/>
      <c r="H1218" s="38"/>
      <c r="I1218" s="176"/>
      <c r="J1218" s="38"/>
      <c r="K1218" s="38"/>
      <c r="L1218" s="39"/>
      <c r="M1218" s="220"/>
      <c r="N1218" s="221"/>
      <c r="O1218" s="73"/>
      <c r="P1218" s="73"/>
      <c r="Q1218" s="73"/>
      <c r="R1218" s="73"/>
      <c r="S1218" s="73"/>
      <c r="T1218" s="74"/>
      <c r="U1218" s="36"/>
      <c r="V1218" s="36"/>
      <c r="W1218" s="36"/>
      <c r="X1218" s="36"/>
      <c r="Y1218" s="36"/>
      <c r="Z1218" s="36"/>
      <c r="AA1218" s="36"/>
      <c r="AB1218" s="36"/>
      <c r="AC1218" s="36"/>
      <c r="AD1218" s="36"/>
      <c r="AE1218" s="36"/>
      <c r="AT1218" s="18" t="s">
        <v>166</v>
      </c>
      <c r="AU1218" s="18" t="s">
        <v>92</v>
      </c>
    </row>
    <row r="1219" spans="1:65" s="2" customFormat="1" ht="11.25">
      <c r="A1219" s="36"/>
      <c r="B1219" s="37"/>
      <c r="C1219" s="38"/>
      <c r="D1219" s="222" t="s">
        <v>168</v>
      </c>
      <c r="E1219" s="38"/>
      <c r="F1219" s="223" t="s">
        <v>1277</v>
      </c>
      <c r="G1219" s="38"/>
      <c r="H1219" s="38"/>
      <c r="I1219" s="176"/>
      <c r="J1219" s="38"/>
      <c r="K1219" s="38"/>
      <c r="L1219" s="39"/>
      <c r="M1219" s="220"/>
      <c r="N1219" s="221"/>
      <c r="O1219" s="73"/>
      <c r="P1219" s="73"/>
      <c r="Q1219" s="73"/>
      <c r="R1219" s="73"/>
      <c r="S1219" s="73"/>
      <c r="T1219" s="74"/>
      <c r="U1219" s="36"/>
      <c r="V1219" s="36"/>
      <c r="W1219" s="36"/>
      <c r="X1219" s="36"/>
      <c r="Y1219" s="36"/>
      <c r="Z1219" s="36"/>
      <c r="AA1219" s="36"/>
      <c r="AB1219" s="36"/>
      <c r="AC1219" s="36"/>
      <c r="AD1219" s="36"/>
      <c r="AE1219" s="36"/>
      <c r="AT1219" s="18" t="s">
        <v>168</v>
      </c>
      <c r="AU1219" s="18" t="s">
        <v>92</v>
      </c>
    </row>
    <row r="1220" spans="1:65" s="14" customFormat="1" ht="11.25">
      <c r="B1220" s="234"/>
      <c r="C1220" s="235"/>
      <c r="D1220" s="218" t="s">
        <v>176</v>
      </c>
      <c r="E1220" s="236" t="s">
        <v>1</v>
      </c>
      <c r="F1220" s="237" t="s">
        <v>1278</v>
      </c>
      <c r="G1220" s="235"/>
      <c r="H1220" s="238">
        <v>8.1720000000000006</v>
      </c>
      <c r="I1220" s="239"/>
      <c r="J1220" s="235"/>
      <c r="K1220" s="235"/>
      <c r="L1220" s="240"/>
      <c r="M1220" s="241"/>
      <c r="N1220" s="242"/>
      <c r="O1220" s="242"/>
      <c r="P1220" s="242"/>
      <c r="Q1220" s="242"/>
      <c r="R1220" s="242"/>
      <c r="S1220" s="242"/>
      <c r="T1220" s="243"/>
      <c r="AT1220" s="244" t="s">
        <v>176</v>
      </c>
      <c r="AU1220" s="244" t="s">
        <v>92</v>
      </c>
      <c r="AV1220" s="14" t="s">
        <v>92</v>
      </c>
      <c r="AW1220" s="14" t="s">
        <v>37</v>
      </c>
      <c r="AX1220" s="14" t="s">
        <v>83</v>
      </c>
      <c r="AY1220" s="244" t="s">
        <v>156</v>
      </c>
    </row>
    <row r="1221" spans="1:65" s="14" customFormat="1" ht="11.25">
      <c r="B1221" s="234"/>
      <c r="C1221" s="235"/>
      <c r="D1221" s="218" t="s">
        <v>176</v>
      </c>
      <c r="E1221" s="236" t="s">
        <v>1</v>
      </c>
      <c r="F1221" s="237" t="s">
        <v>1279</v>
      </c>
      <c r="G1221" s="235"/>
      <c r="H1221" s="238">
        <v>1.135</v>
      </c>
      <c r="I1221" s="239"/>
      <c r="J1221" s="235"/>
      <c r="K1221" s="235"/>
      <c r="L1221" s="240"/>
      <c r="M1221" s="241"/>
      <c r="N1221" s="242"/>
      <c r="O1221" s="242"/>
      <c r="P1221" s="242"/>
      <c r="Q1221" s="242"/>
      <c r="R1221" s="242"/>
      <c r="S1221" s="242"/>
      <c r="T1221" s="243"/>
      <c r="AT1221" s="244" t="s">
        <v>176</v>
      </c>
      <c r="AU1221" s="244" t="s">
        <v>92</v>
      </c>
      <c r="AV1221" s="14" t="s">
        <v>92</v>
      </c>
      <c r="AW1221" s="14" t="s">
        <v>37</v>
      </c>
      <c r="AX1221" s="14" t="s">
        <v>83</v>
      </c>
      <c r="AY1221" s="244" t="s">
        <v>156</v>
      </c>
    </row>
    <row r="1222" spans="1:65" s="14" customFormat="1" ht="11.25">
      <c r="B1222" s="234"/>
      <c r="C1222" s="235"/>
      <c r="D1222" s="218" t="s">
        <v>176</v>
      </c>
      <c r="E1222" s="236" t="s">
        <v>1</v>
      </c>
      <c r="F1222" s="237" t="s">
        <v>1280</v>
      </c>
      <c r="G1222" s="235"/>
      <c r="H1222" s="238">
        <v>2.7839999999999998</v>
      </c>
      <c r="I1222" s="239"/>
      <c r="J1222" s="235"/>
      <c r="K1222" s="235"/>
      <c r="L1222" s="240"/>
      <c r="M1222" s="241"/>
      <c r="N1222" s="242"/>
      <c r="O1222" s="242"/>
      <c r="P1222" s="242"/>
      <c r="Q1222" s="242"/>
      <c r="R1222" s="242"/>
      <c r="S1222" s="242"/>
      <c r="T1222" s="243"/>
      <c r="AT1222" s="244" t="s">
        <v>176</v>
      </c>
      <c r="AU1222" s="244" t="s">
        <v>92</v>
      </c>
      <c r="AV1222" s="14" t="s">
        <v>92</v>
      </c>
      <c r="AW1222" s="14" t="s">
        <v>37</v>
      </c>
      <c r="AX1222" s="14" t="s">
        <v>83</v>
      </c>
      <c r="AY1222" s="244" t="s">
        <v>156</v>
      </c>
    </row>
    <row r="1223" spans="1:65" s="14" customFormat="1" ht="11.25">
      <c r="B1223" s="234"/>
      <c r="C1223" s="235"/>
      <c r="D1223" s="218" t="s">
        <v>176</v>
      </c>
      <c r="E1223" s="236" t="s">
        <v>1</v>
      </c>
      <c r="F1223" s="237" t="s">
        <v>1281</v>
      </c>
      <c r="G1223" s="235"/>
      <c r="H1223" s="238">
        <v>1.1599999999999999</v>
      </c>
      <c r="I1223" s="239"/>
      <c r="J1223" s="235"/>
      <c r="K1223" s="235"/>
      <c r="L1223" s="240"/>
      <c r="M1223" s="241"/>
      <c r="N1223" s="242"/>
      <c r="O1223" s="242"/>
      <c r="P1223" s="242"/>
      <c r="Q1223" s="242"/>
      <c r="R1223" s="242"/>
      <c r="S1223" s="242"/>
      <c r="T1223" s="243"/>
      <c r="AT1223" s="244" t="s">
        <v>176</v>
      </c>
      <c r="AU1223" s="244" t="s">
        <v>92</v>
      </c>
      <c r="AV1223" s="14" t="s">
        <v>92</v>
      </c>
      <c r="AW1223" s="14" t="s">
        <v>37</v>
      </c>
      <c r="AX1223" s="14" t="s">
        <v>83</v>
      </c>
      <c r="AY1223" s="244" t="s">
        <v>156</v>
      </c>
    </row>
    <row r="1224" spans="1:65" s="14" customFormat="1" ht="11.25">
      <c r="B1224" s="234"/>
      <c r="C1224" s="235"/>
      <c r="D1224" s="218" t="s">
        <v>176</v>
      </c>
      <c r="E1224" s="236" t="s">
        <v>1</v>
      </c>
      <c r="F1224" s="237" t="s">
        <v>1282</v>
      </c>
      <c r="G1224" s="235"/>
      <c r="H1224" s="238">
        <v>1.8959999999999999</v>
      </c>
      <c r="I1224" s="239"/>
      <c r="J1224" s="235"/>
      <c r="K1224" s="235"/>
      <c r="L1224" s="240"/>
      <c r="M1224" s="241"/>
      <c r="N1224" s="242"/>
      <c r="O1224" s="242"/>
      <c r="P1224" s="242"/>
      <c r="Q1224" s="242"/>
      <c r="R1224" s="242"/>
      <c r="S1224" s="242"/>
      <c r="T1224" s="243"/>
      <c r="AT1224" s="244" t="s">
        <v>176</v>
      </c>
      <c r="AU1224" s="244" t="s">
        <v>92</v>
      </c>
      <c r="AV1224" s="14" t="s">
        <v>92</v>
      </c>
      <c r="AW1224" s="14" t="s">
        <v>37</v>
      </c>
      <c r="AX1224" s="14" t="s">
        <v>83</v>
      </c>
      <c r="AY1224" s="244" t="s">
        <v>156</v>
      </c>
    </row>
    <row r="1225" spans="1:65" s="14" customFormat="1" ht="11.25">
      <c r="B1225" s="234"/>
      <c r="C1225" s="235"/>
      <c r="D1225" s="218" t="s">
        <v>176</v>
      </c>
      <c r="E1225" s="236" t="s">
        <v>1</v>
      </c>
      <c r="F1225" s="237" t="s">
        <v>1283</v>
      </c>
      <c r="G1225" s="235"/>
      <c r="H1225" s="238">
        <v>0.96799999999999997</v>
      </c>
      <c r="I1225" s="239"/>
      <c r="J1225" s="235"/>
      <c r="K1225" s="235"/>
      <c r="L1225" s="240"/>
      <c r="M1225" s="241"/>
      <c r="N1225" s="242"/>
      <c r="O1225" s="242"/>
      <c r="P1225" s="242"/>
      <c r="Q1225" s="242"/>
      <c r="R1225" s="242"/>
      <c r="S1225" s="242"/>
      <c r="T1225" s="243"/>
      <c r="AT1225" s="244" t="s">
        <v>176</v>
      </c>
      <c r="AU1225" s="244" t="s">
        <v>92</v>
      </c>
      <c r="AV1225" s="14" t="s">
        <v>92</v>
      </c>
      <c r="AW1225" s="14" t="s">
        <v>37</v>
      </c>
      <c r="AX1225" s="14" t="s">
        <v>83</v>
      </c>
      <c r="AY1225" s="244" t="s">
        <v>156</v>
      </c>
    </row>
    <row r="1226" spans="1:65" s="14" customFormat="1" ht="11.25">
      <c r="B1226" s="234"/>
      <c r="C1226" s="235"/>
      <c r="D1226" s="218" t="s">
        <v>176</v>
      </c>
      <c r="E1226" s="236" t="s">
        <v>1</v>
      </c>
      <c r="F1226" s="237" t="s">
        <v>1284</v>
      </c>
      <c r="G1226" s="235"/>
      <c r="H1226" s="238">
        <v>35.090000000000003</v>
      </c>
      <c r="I1226" s="239"/>
      <c r="J1226" s="235"/>
      <c r="K1226" s="235"/>
      <c r="L1226" s="240"/>
      <c r="M1226" s="241"/>
      <c r="N1226" s="242"/>
      <c r="O1226" s="242"/>
      <c r="P1226" s="242"/>
      <c r="Q1226" s="242"/>
      <c r="R1226" s="242"/>
      <c r="S1226" s="242"/>
      <c r="T1226" s="243"/>
      <c r="AT1226" s="244" t="s">
        <v>176</v>
      </c>
      <c r="AU1226" s="244" t="s">
        <v>92</v>
      </c>
      <c r="AV1226" s="14" t="s">
        <v>92</v>
      </c>
      <c r="AW1226" s="14" t="s">
        <v>37</v>
      </c>
      <c r="AX1226" s="14" t="s">
        <v>83</v>
      </c>
      <c r="AY1226" s="244" t="s">
        <v>156</v>
      </c>
    </row>
    <row r="1227" spans="1:65" s="14" customFormat="1" ht="11.25">
      <c r="B1227" s="234"/>
      <c r="C1227" s="235"/>
      <c r="D1227" s="218" t="s">
        <v>176</v>
      </c>
      <c r="E1227" s="236" t="s">
        <v>1</v>
      </c>
      <c r="F1227" s="237" t="s">
        <v>1285</v>
      </c>
      <c r="G1227" s="235"/>
      <c r="H1227" s="238">
        <v>0.98799999999999999</v>
      </c>
      <c r="I1227" s="239"/>
      <c r="J1227" s="235"/>
      <c r="K1227" s="235"/>
      <c r="L1227" s="240"/>
      <c r="M1227" s="241"/>
      <c r="N1227" s="242"/>
      <c r="O1227" s="242"/>
      <c r="P1227" s="242"/>
      <c r="Q1227" s="242"/>
      <c r="R1227" s="242"/>
      <c r="S1227" s="242"/>
      <c r="T1227" s="243"/>
      <c r="AT1227" s="244" t="s">
        <v>176</v>
      </c>
      <c r="AU1227" s="244" t="s">
        <v>92</v>
      </c>
      <c r="AV1227" s="14" t="s">
        <v>92</v>
      </c>
      <c r="AW1227" s="14" t="s">
        <v>37</v>
      </c>
      <c r="AX1227" s="14" t="s">
        <v>83</v>
      </c>
      <c r="AY1227" s="244" t="s">
        <v>156</v>
      </c>
    </row>
    <row r="1228" spans="1:65" s="15" customFormat="1" ht="11.25">
      <c r="B1228" s="245"/>
      <c r="C1228" s="246"/>
      <c r="D1228" s="218" t="s">
        <v>176</v>
      </c>
      <c r="E1228" s="247" t="s">
        <v>1</v>
      </c>
      <c r="F1228" s="248" t="s">
        <v>180</v>
      </c>
      <c r="G1228" s="246"/>
      <c r="H1228" s="249">
        <v>52.192999999999998</v>
      </c>
      <c r="I1228" s="250"/>
      <c r="J1228" s="246"/>
      <c r="K1228" s="246"/>
      <c r="L1228" s="251"/>
      <c r="M1228" s="252"/>
      <c r="N1228" s="253"/>
      <c r="O1228" s="253"/>
      <c r="P1228" s="253"/>
      <c r="Q1228" s="253"/>
      <c r="R1228" s="253"/>
      <c r="S1228" s="253"/>
      <c r="T1228" s="254"/>
      <c r="AT1228" s="255" t="s">
        <v>176</v>
      </c>
      <c r="AU1228" s="255" t="s">
        <v>92</v>
      </c>
      <c r="AV1228" s="15" t="s">
        <v>164</v>
      </c>
      <c r="AW1228" s="15" t="s">
        <v>37</v>
      </c>
      <c r="AX1228" s="15" t="s">
        <v>21</v>
      </c>
      <c r="AY1228" s="255" t="s">
        <v>156</v>
      </c>
    </row>
    <row r="1229" spans="1:65" s="2" customFormat="1" ht="24.2" customHeight="1">
      <c r="A1229" s="36"/>
      <c r="B1229" s="37"/>
      <c r="C1229" s="206" t="s">
        <v>1286</v>
      </c>
      <c r="D1229" s="206" t="s">
        <v>159</v>
      </c>
      <c r="E1229" s="207" t="s">
        <v>1287</v>
      </c>
      <c r="F1229" s="208" t="s">
        <v>1288</v>
      </c>
      <c r="G1229" s="209" t="s">
        <v>190</v>
      </c>
      <c r="H1229" s="210">
        <v>52.192999999999998</v>
      </c>
      <c r="I1229" s="211"/>
      <c r="J1229" s="212">
        <f>ROUND(I1229*H1229,2)</f>
        <v>0</v>
      </c>
      <c r="K1229" s="208" t="s">
        <v>163</v>
      </c>
      <c r="L1229" s="39"/>
      <c r="M1229" s="213" t="s">
        <v>1</v>
      </c>
      <c r="N1229" s="214" t="s">
        <v>48</v>
      </c>
      <c r="O1229" s="73"/>
      <c r="P1229" s="215">
        <f>O1229*H1229</f>
        <v>0</v>
      </c>
      <c r="Q1229" s="215">
        <v>1.2305000000000001E-4</v>
      </c>
      <c r="R1229" s="215">
        <f>Q1229*H1229</f>
        <v>6.4223486500000005E-3</v>
      </c>
      <c r="S1229" s="215">
        <v>0</v>
      </c>
      <c r="T1229" s="216">
        <f>S1229*H1229</f>
        <v>0</v>
      </c>
      <c r="U1229" s="36"/>
      <c r="V1229" s="36"/>
      <c r="W1229" s="36"/>
      <c r="X1229" s="36"/>
      <c r="Y1229" s="36"/>
      <c r="Z1229" s="36"/>
      <c r="AA1229" s="36"/>
      <c r="AB1229" s="36"/>
      <c r="AC1229" s="36"/>
      <c r="AD1229" s="36"/>
      <c r="AE1229" s="36"/>
      <c r="AR1229" s="217" t="s">
        <v>360</v>
      </c>
      <c r="AT1229" s="217" t="s">
        <v>159</v>
      </c>
      <c r="AU1229" s="217" t="s">
        <v>92</v>
      </c>
      <c r="AY1229" s="18" t="s">
        <v>156</v>
      </c>
      <c r="BE1229" s="112">
        <f>IF(N1229="základní",J1229,0)</f>
        <v>0</v>
      </c>
      <c r="BF1229" s="112">
        <f>IF(N1229="snížená",J1229,0)</f>
        <v>0</v>
      </c>
      <c r="BG1229" s="112">
        <f>IF(N1229="zákl. přenesená",J1229,0)</f>
        <v>0</v>
      </c>
      <c r="BH1229" s="112">
        <f>IF(N1229="sníž. přenesená",J1229,0)</f>
        <v>0</v>
      </c>
      <c r="BI1229" s="112">
        <f>IF(N1229="nulová",J1229,0)</f>
        <v>0</v>
      </c>
      <c r="BJ1229" s="18" t="s">
        <v>21</v>
      </c>
      <c r="BK1229" s="112">
        <f>ROUND(I1229*H1229,2)</f>
        <v>0</v>
      </c>
      <c r="BL1229" s="18" t="s">
        <v>360</v>
      </c>
      <c r="BM1229" s="217" t="s">
        <v>1289</v>
      </c>
    </row>
    <row r="1230" spans="1:65" s="2" customFormat="1" ht="19.5">
      <c r="A1230" s="36"/>
      <c r="B1230" s="37"/>
      <c r="C1230" s="38"/>
      <c r="D1230" s="218" t="s">
        <v>166</v>
      </c>
      <c r="E1230" s="38"/>
      <c r="F1230" s="219" t="s">
        <v>1290</v>
      </c>
      <c r="G1230" s="38"/>
      <c r="H1230" s="38"/>
      <c r="I1230" s="176"/>
      <c r="J1230" s="38"/>
      <c r="K1230" s="38"/>
      <c r="L1230" s="39"/>
      <c r="M1230" s="220"/>
      <c r="N1230" s="221"/>
      <c r="O1230" s="73"/>
      <c r="P1230" s="73"/>
      <c r="Q1230" s="73"/>
      <c r="R1230" s="73"/>
      <c r="S1230" s="73"/>
      <c r="T1230" s="74"/>
      <c r="U1230" s="36"/>
      <c r="V1230" s="36"/>
      <c r="W1230" s="36"/>
      <c r="X1230" s="36"/>
      <c r="Y1230" s="36"/>
      <c r="Z1230" s="36"/>
      <c r="AA1230" s="36"/>
      <c r="AB1230" s="36"/>
      <c r="AC1230" s="36"/>
      <c r="AD1230" s="36"/>
      <c r="AE1230" s="36"/>
      <c r="AT1230" s="18" t="s">
        <v>166</v>
      </c>
      <c r="AU1230" s="18" t="s">
        <v>92</v>
      </c>
    </row>
    <row r="1231" spans="1:65" s="2" customFormat="1" ht="11.25">
      <c r="A1231" s="36"/>
      <c r="B1231" s="37"/>
      <c r="C1231" s="38"/>
      <c r="D1231" s="222" t="s">
        <v>168</v>
      </c>
      <c r="E1231" s="38"/>
      <c r="F1231" s="223" t="s">
        <v>1291</v>
      </c>
      <c r="G1231" s="38"/>
      <c r="H1231" s="38"/>
      <c r="I1231" s="176"/>
      <c r="J1231" s="38"/>
      <c r="K1231" s="38"/>
      <c r="L1231" s="39"/>
      <c r="M1231" s="220"/>
      <c r="N1231" s="221"/>
      <c r="O1231" s="73"/>
      <c r="P1231" s="73"/>
      <c r="Q1231" s="73"/>
      <c r="R1231" s="73"/>
      <c r="S1231" s="73"/>
      <c r="T1231" s="74"/>
      <c r="U1231" s="36"/>
      <c r="V1231" s="36"/>
      <c r="W1231" s="36"/>
      <c r="X1231" s="36"/>
      <c r="Y1231" s="36"/>
      <c r="Z1231" s="36"/>
      <c r="AA1231" s="36"/>
      <c r="AB1231" s="36"/>
      <c r="AC1231" s="36"/>
      <c r="AD1231" s="36"/>
      <c r="AE1231" s="36"/>
      <c r="AT1231" s="18" t="s">
        <v>168</v>
      </c>
      <c r="AU1231" s="18" t="s">
        <v>92</v>
      </c>
    </row>
    <row r="1232" spans="1:65" s="2" customFormat="1" ht="24.2" customHeight="1">
      <c r="A1232" s="36"/>
      <c r="B1232" s="37"/>
      <c r="C1232" s="206" t="s">
        <v>1292</v>
      </c>
      <c r="D1232" s="206" t="s">
        <v>159</v>
      </c>
      <c r="E1232" s="207" t="s">
        <v>1293</v>
      </c>
      <c r="F1232" s="208" t="s">
        <v>1294</v>
      </c>
      <c r="G1232" s="209" t="s">
        <v>190</v>
      </c>
      <c r="H1232" s="210">
        <v>52.192999999999998</v>
      </c>
      <c r="I1232" s="211"/>
      <c r="J1232" s="212">
        <f>ROUND(I1232*H1232,2)</f>
        <v>0</v>
      </c>
      <c r="K1232" s="208" t="s">
        <v>163</v>
      </c>
      <c r="L1232" s="39"/>
      <c r="M1232" s="213" t="s">
        <v>1</v>
      </c>
      <c r="N1232" s="214" t="s">
        <v>48</v>
      </c>
      <c r="O1232" s="73"/>
      <c r="P1232" s="215">
        <f>O1232*H1232</f>
        <v>0</v>
      </c>
      <c r="Q1232" s="215">
        <v>1.2305000000000001E-4</v>
      </c>
      <c r="R1232" s="215">
        <f>Q1232*H1232</f>
        <v>6.4223486500000005E-3</v>
      </c>
      <c r="S1232" s="215">
        <v>0</v>
      </c>
      <c r="T1232" s="216">
        <f>S1232*H1232</f>
        <v>0</v>
      </c>
      <c r="U1232" s="36"/>
      <c r="V1232" s="36"/>
      <c r="W1232" s="36"/>
      <c r="X1232" s="36"/>
      <c r="Y1232" s="36"/>
      <c r="Z1232" s="36"/>
      <c r="AA1232" s="36"/>
      <c r="AB1232" s="36"/>
      <c r="AC1232" s="36"/>
      <c r="AD1232" s="36"/>
      <c r="AE1232" s="36"/>
      <c r="AR1232" s="217" t="s">
        <v>360</v>
      </c>
      <c r="AT1232" s="217" t="s">
        <v>159</v>
      </c>
      <c r="AU1232" s="217" t="s">
        <v>92</v>
      </c>
      <c r="AY1232" s="18" t="s">
        <v>156</v>
      </c>
      <c r="BE1232" s="112">
        <f>IF(N1232="základní",J1232,0)</f>
        <v>0</v>
      </c>
      <c r="BF1232" s="112">
        <f>IF(N1232="snížená",J1232,0)</f>
        <v>0</v>
      </c>
      <c r="BG1232" s="112">
        <f>IF(N1232="zákl. přenesená",J1232,0)</f>
        <v>0</v>
      </c>
      <c r="BH1232" s="112">
        <f>IF(N1232="sníž. přenesená",J1232,0)</f>
        <v>0</v>
      </c>
      <c r="BI1232" s="112">
        <f>IF(N1232="nulová",J1232,0)</f>
        <v>0</v>
      </c>
      <c r="BJ1232" s="18" t="s">
        <v>21</v>
      </c>
      <c r="BK1232" s="112">
        <f>ROUND(I1232*H1232,2)</f>
        <v>0</v>
      </c>
      <c r="BL1232" s="18" t="s">
        <v>360</v>
      </c>
      <c r="BM1232" s="217" t="s">
        <v>1295</v>
      </c>
    </row>
    <row r="1233" spans="1:65" s="2" customFormat="1" ht="19.5">
      <c r="A1233" s="36"/>
      <c r="B1233" s="37"/>
      <c r="C1233" s="38"/>
      <c r="D1233" s="218" t="s">
        <v>166</v>
      </c>
      <c r="E1233" s="38"/>
      <c r="F1233" s="219" t="s">
        <v>1296</v>
      </c>
      <c r="G1233" s="38"/>
      <c r="H1233" s="38"/>
      <c r="I1233" s="176"/>
      <c r="J1233" s="38"/>
      <c r="K1233" s="38"/>
      <c r="L1233" s="39"/>
      <c r="M1233" s="220"/>
      <c r="N1233" s="221"/>
      <c r="O1233" s="73"/>
      <c r="P1233" s="73"/>
      <c r="Q1233" s="73"/>
      <c r="R1233" s="73"/>
      <c r="S1233" s="73"/>
      <c r="T1233" s="74"/>
      <c r="U1233" s="36"/>
      <c r="V1233" s="36"/>
      <c r="W1233" s="36"/>
      <c r="X1233" s="36"/>
      <c r="Y1233" s="36"/>
      <c r="Z1233" s="36"/>
      <c r="AA1233" s="36"/>
      <c r="AB1233" s="36"/>
      <c r="AC1233" s="36"/>
      <c r="AD1233" s="36"/>
      <c r="AE1233" s="36"/>
      <c r="AT1233" s="18" t="s">
        <v>166</v>
      </c>
      <c r="AU1233" s="18" t="s">
        <v>92</v>
      </c>
    </row>
    <row r="1234" spans="1:65" s="2" customFormat="1" ht="11.25">
      <c r="A1234" s="36"/>
      <c r="B1234" s="37"/>
      <c r="C1234" s="38"/>
      <c r="D1234" s="222" t="s">
        <v>168</v>
      </c>
      <c r="E1234" s="38"/>
      <c r="F1234" s="223" t="s">
        <v>1297</v>
      </c>
      <c r="G1234" s="38"/>
      <c r="H1234" s="38"/>
      <c r="I1234" s="176"/>
      <c r="J1234" s="38"/>
      <c r="K1234" s="38"/>
      <c r="L1234" s="39"/>
      <c r="M1234" s="220"/>
      <c r="N1234" s="221"/>
      <c r="O1234" s="73"/>
      <c r="P1234" s="73"/>
      <c r="Q1234" s="73"/>
      <c r="R1234" s="73"/>
      <c r="S1234" s="73"/>
      <c r="T1234" s="74"/>
      <c r="U1234" s="36"/>
      <c r="V1234" s="36"/>
      <c r="W1234" s="36"/>
      <c r="X1234" s="36"/>
      <c r="Y1234" s="36"/>
      <c r="Z1234" s="36"/>
      <c r="AA1234" s="36"/>
      <c r="AB1234" s="36"/>
      <c r="AC1234" s="36"/>
      <c r="AD1234" s="36"/>
      <c r="AE1234" s="36"/>
      <c r="AT1234" s="18" t="s">
        <v>168</v>
      </c>
      <c r="AU1234" s="18" t="s">
        <v>92</v>
      </c>
    </row>
    <row r="1235" spans="1:65" s="2" customFormat="1" ht="24.2" customHeight="1">
      <c r="A1235" s="36"/>
      <c r="B1235" s="37"/>
      <c r="C1235" s="206" t="s">
        <v>1298</v>
      </c>
      <c r="D1235" s="206" t="s">
        <v>159</v>
      </c>
      <c r="E1235" s="207" t="s">
        <v>1299</v>
      </c>
      <c r="F1235" s="208" t="s">
        <v>1300</v>
      </c>
      <c r="G1235" s="209" t="s">
        <v>308</v>
      </c>
      <c r="H1235" s="210">
        <v>56.2</v>
      </c>
      <c r="I1235" s="211"/>
      <c r="J1235" s="212">
        <f>ROUND(I1235*H1235,2)</f>
        <v>0</v>
      </c>
      <c r="K1235" s="208" t="s">
        <v>163</v>
      </c>
      <c r="L1235" s="39"/>
      <c r="M1235" s="213" t="s">
        <v>1</v>
      </c>
      <c r="N1235" s="214" t="s">
        <v>48</v>
      </c>
      <c r="O1235" s="73"/>
      <c r="P1235" s="215">
        <f>O1235*H1235</f>
        <v>0</v>
      </c>
      <c r="Q1235" s="215">
        <v>2.0000000000000002E-5</v>
      </c>
      <c r="R1235" s="215">
        <f>Q1235*H1235</f>
        <v>1.1240000000000002E-3</v>
      </c>
      <c r="S1235" s="215">
        <v>0</v>
      </c>
      <c r="T1235" s="216">
        <f>S1235*H1235</f>
        <v>0</v>
      </c>
      <c r="U1235" s="36"/>
      <c r="V1235" s="36"/>
      <c r="W1235" s="36"/>
      <c r="X1235" s="36"/>
      <c r="Y1235" s="36"/>
      <c r="Z1235" s="36"/>
      <c r="AA1235" s="36"/>
      <c r="AB1235" s="36"/>
      <c r="AC1235" s="36"/>
      <c r="AD1235" s="36"/>
      <c r="AE1235" s="36"/>
      <c r="AR1235" s="217" t="s">
        <v>360</v>
      </c>
      <c r="AT1235" s="217" t="s">
        <v>159</v>
      </c>
      <c r="AU1235" s="217" t="s">
        <v>92</v>
      </c>
      <c r="AY1235" s="18" t="s">
        <v>156</v>
      </c>
      <c r="BE1235" s="112">
        <f>IF(N1235="základní",J1235,0)</f>
        <v>0</v>
      </c>
      <c r="BF1235" s="112">
        <f>IF(N1235="snížená",J1235,0)</f>
        <v>0</v>
      </c>
      <c r="BG1235" s="112">
        <f>IF(N1235="zákl. přenesená",J1235,0)</f>
        <v>0</v>
      </c>
      <c r="BH1235" s="112">
        <f>IF(N1235="sníž. přenesená",J1235,0)</f>
        <v>0</v>
      </c>
      <c r="BI1235" s="112">
        <f>IF(N1235="nulová",J1235,0)</f>
        <v>0</v>
      </c>
      <c r="BJ1235" s="18" t="s">
        <v>21</v>
      </c>
      <c r="BK1235" s="112">
        <f>ROUND(I1235*H1235,2)</f>
        <v>0</v>
      </c>
      <c r="BL1235" s="18" t="s">
        <v>360</v>
      </c>
      <c r="BM1235" s="217" t="s">
        <v>1301</v>
      </c>
    </row>
    <row r="1236" spans="1:65" s="2" customFormat="1" ht="29.25">
      <c r="A1236" s="36"/>
      <c r="B1236" s="37"/>
      <c r="C1236" s="38"/>
      <c r="D1236" s="218" t="s">
        <v>166</v>
      </c>
      <c r="E1236" s="38"/>
      <c r="F1236" s="219" t="s">
        <v>1302</v>
      </c>
      <c r="G1236" s="38"/>
      <c r="H1236" s="38"/>
      <c r="I1236" s="176"/>
      <c r="J1236" s="38"/>
      <c r="K1236" s="38"/>
      <c r="L1236" s="39"/>
      <c r="M1236" s="220"/>
      <c r="N1236" s="221"/>
      <c r="O1236" s="73"/>
      <c r="P1236" s="73"/>
      <c r="Q1236" s="73"/>
      <c r="R1236" s="73"/>
      <c r="S1236" s="73"/>
      <c r="T1236" s="74"/>
      <c r="U1236" s="36"/>
      <c r="V1236" s="36"/>
      <c r="W1236" s="36"/>
      <c r="X1236" s="36"/>
      <c r="Y1236" s="36"/>
      <c r="Z1236" s="36"/>
      <c r="AA1236" s="36"/>
      <c r="AB1236" s="36"/>
      <c r="AC1236" s="36"/>
      <c r="AD1236" s="36"/>
      <c r="AE1236" s="36"/>
      <c r="AT1236" s="18" t="s">
        <v>166</v>
      </c>
      <c r="AU1236" s="18" t="s">
        <v>92</v>
      </c>
    </row>
    <row r="1237" spans="1:65" s="2" customFormat="1" ht="11.25">
      <c r="A1237" s="36"/>
      <c r="B1237" s="37"/>
      <c r="C1237" s="38"/>
      <c r="D1237" s="222" t="s">
        <v>168</v>
      </c>
      <c r="E1237" s="38"/>
      <c r="F1237" s="223" t="s">
        <v>1303</v>
      </c>
      <c r="G1237" s="38"/>
      <c r="H1237" s="38"/>
      <c r="I1237" s="176"/>
      <c r="J1237" s="38"/>
      <c r="K1237" s="38"/>
      <c r="L1237" s="39"/>
      <c r="M1237" s="220"/>
      <c r="N1237" s="221"/>
      <c r="O1237" s="73"/>
      <c r="P1237" s="73"/>
      <c r="Q1237" s="73"/>
      <c r="R1237" s="73"/>
      <c r="S1237" s="73"/>
      <c r="T1237" s="74"/>
      <c r="U1237" s="36"/>
      <c r="V1237" s="36"/>
      <c r="W1237" s="36"/>
      <c r="X1237" s="36"/>
      <c r="Y1237" s="36"/>
      <c r="Z1237" s="36"/>
      <c r="AA1237" s="36"/>
      <c r="AB1237" s="36"/>
      <c r="AC1237" s="36"/>
      <c r="AD1237" s="36"/>
      <c r="AE1237" s="36"/>
      <c r="AT1237" s="18" t="s">
        <v>168</v>
      </c>
      <c r="AU1237" s="18" t="s">
        <v>92</v>
      </c>
    </row>
    <row r="1238" spans="1:65" s="14" customFormat="1" ht="11.25">
      <c r="B1238" s="234"/>
      <c r="C1238" s="235"/>
      <c r="D1238" s="218" t="s">
        <v>176</v>
      </c>
      <c r="E1238" s="236" t="s">
        <v>1</v>
      </c>
      <c r="F1238" s="237" t="s">
        <v>1304</v>
      </c>
      <c r="G1238" s="235"/>
      <c r="H1238" s="238">
        <v>25</v>
      </c>
      <c r="I1238" s="239"/>
      <c r="J1238" s="235"/>
      <c r="K1238" s="235"/>
      <c r="L1238" s="240"/>
      <c r="M1238" s="241"/>
      <c r="N1238" s="242"/>
      <c r="O1238" s="242"/>
      <c r="P1238" s="242"/>
      <c r="Q1238" s="242"/>
      <c r="R1238" s="242"/>
      <c r="S1238" s="242"/>
      <c r="T1238" s="243"/>
      <c r="AT1238" s="244" t="s">
        <v>176</v>
      </c>
      <c r="AU1238" s="244" t="s">
        <v>92</v>
      </c>
      <c r="AV1238" s="14" t="s">
        <v>92</v>
      </c>
      <c r="AW1238" s="14" t="s">
        <v>37</v>
      </c>
      <c r="AX1238" s="14" t="s">
        <v>83</v>
      </c>
      <c r="AY1238" s="244" t="s">
        <v>156</v>
      </c>
    </row>
    <row r="1239" spans="1:65" s="14" customFormat="1" ht="11.25">
      <c r="B1239" s="234"/>
      <c r="C1239" s="235"/>
      <c r="D1239" s="218" t="s">
        <v>176</v>
      </c>
      <c r="E1239" s="236" t="s">
        <v>1</v>
      </c>
      <c r="F1239" s="237" t="s">
        <v>1305</v>
      </c>
      <c r="G1239" s="235"/>
      <c r="H1239" s="238">
        <v>16.8</v>
      </c>
      <c r="I1239" s="239"/>
      <c r="J1239" s="235"/>
      <c r="K1239" s="235"/>
      <c r="L1239" s="240"/>
      <c r="M1239" s="241"/>
      <c r="N1239" s="242"/>
      <c r="O1239" s="242"/>
      <c r="P1239" s="242"/>
      <c r="Q1239" s="242"/>
      <c r="R1239" s="242"/>
      <c r="S1239" s="242"/>
      <c r="T1239" s="243"/>
      <c r="AT1239" s="244" t="s">
        <v>176</v>
      </c>
      <c r="AU1239" s="244" t="s">
        <v>92</v>
      </c>
      <c r="AV1239" s="14" t="s">
        <v>92</v>
      </c>
      <c r="AW1239" s="14" t="s">
        <v>37</v>
      </c>
      <c r="AX1239" s="14" t="s">
        <v>83</v>
      </c>
      <c r="AY1239" s="244" t="s">
        <v>156</v>
      </c>
    </row>
    <row r="1240" spans="1:65" s="14" customFormat="1" ht="11.25">
      <c r="B1240" s="234"/>
      <c r="C1240" s="235"/>
      <c r="D1240" s="218" t="s">
        <v>176</v>
      </c>
      <c r="E1240" s="236" t="s">
        <v>1</v>
      </c>
      <c r="F1240" s="237" t="s">
        <v>1306</v>
      </c>
      <c r="G1240" s="235"/>
      <c r="H1240" s="238">
        <v>14.4</v>
      </c>
      <c r="I1240" s="239"/>
      <c r="J1240" s="235"/>
      <c r="K1240" s="235"/>
      <c r="L1240" s="240"/>
      <c r="M1240" s="241"/>
      <c r="N1240" s="242"/>
      <c r="O1240" s="242"/>
      <c r="P1240" s="242"/>
      <c r="Q1240" s="242"/>
      <c r="R1240" s="242"/>
      <c r="S1240" s="242"/>
      <c r="T1240" s="243"/>
      <c r="AT1240" s="244" t="s">
        <v>176</v>
      </c>
      <c r="AU1240" s="244" t="s">
        <v>92</v>
      </c>
      <c r="AV1240" s="14" t="s">
        <v>92</v>
      </c>
      <c r="AW1240" s="14" t="s">
        <v>37</v>
      </c>
      <c r="AX1240" s="14" t="s">
        <v>83</v>
      </c>
      <c r="AY1240" s="244" t="s">
        <v>156</v>
      </c>
    </row>
    <row r="1241" spans="1:65" s="15" customFormat="1" ht="11.25">
      <c r="B1241" s="245"/>
      <c r="C1241" s="246"/>
      <c r="D1241" s="218" t="s">
        <v>176</v>
      </c>
      <c r="E1241" s="247" t="s">
        <v>1</v>
      </c>
      <c r="F1241" s="248" t="s">
        <v>180</v>
      </c>
      <c r="G1241" s="246"/>
      <c r="H1241" s="249">
        <v>56.2</v>
      </c>
      <c r="I1241" s="250"/>
      <c r="J1241" s="246"/>
      <c r="K1241" s="246"/>
      <c r="L1241" s="251"/>
      <c r="M1241" s="252"/>
      <c r="N1241" s="253"/>
      <c r="O1241" s="253"/>
      <c r="P1241" s="253"/>
      <c r="Q1241" s="253"/>
      <c r="R1241" s="253"/>
      <c r="S1241" s="253"/>
      <c r="T1241" s="254"/>
      <c r="AT1241" s="255" t="s">
        <v>176</v>
      </c>
      <c r="AU1241" s="255" t="s">
        <v>92</v>
      </c>
      <c r="AV1241" s="15" t="s">
        <v>164</v>
      </c>
      <c r="AW1241" s="15" t="s">
        <v>37</v>
      </c>
      <c r="AX1241" s="15" t="s">
        <v>21</v>
      </c>
      <c r="AY1241" s="255" t="s">
        <v>156</v>
      </c>
    </row>
    <row r="1242" spans="1:65" s="2" customFormat="1" ht="24.2" customHeight="1">
      <c r="A1242" s="36"/>
      <c r="B1242" s="37"/>
      <c r="C1242" s="206" t="s">
        <v>1307</v>
      </c>
      <c r="D1242" s="206" t="s">
        <v>159</v>
      </c>
      <c r="E1242" s="207" t="s">
        <v>1308</v>
      </c>
      <c r="F1242" s="208" t="s">
        <v>1309</v>
      </c>
      <c r="G1242" s="209" t="s">
        <v>308</v>
      </c>
      <c r="H1242" s="210">
        <v>56.2</v>
      </c>
      <c r="I1242" s="211"/>
      <c r="J1242" s="212">
        <f>ROUND(I1242*H1242,2)</f>
        <v>0</v>
      </c>
      <c r="K1242" s="208" t="s">
        <v>163</v>
      </c>
      <c r="L1242" s="39"/>
      <c r="M1242" s="213" t="s">
        <v>1</v>
      </c>
      <c r="N1242" s="214" t="s">
        <v>48</v>
      </c>
      <c r="O1242" s="73"/>
      <c r="P1242" s="215">
        <f>O1242*H1242</f>
        <v>0</v>
      </c>
      <c r="Q1242" s="215">
        <v>2.0000000000000002E-5</v>
      </c>
      <c r="R1242" s="215">
        <f>Q1242*H1242</f>
        <v>1.1240000000000002E-3</v>
      </c>
      <c r="S1242" s="215">
        <v>0</v>
      </c>
      <c r="T1242" s="216">
        <f>S1242*H1242</f>
        <v>0</v>
      </c>
      <c r="U1242" s="36"/>
      <c r="V1242" s="36"/>
      <c r="W1242" s="36"/>
      <c r="X1242" s="36"/>
      <c r="Y1242" s="36"/>
      <c r="Z1242" s="36"/>
      <c r="AA1242" s="36"/>
      <c r="AB1242" s="36"/>
      <c r="AC1242" s="36"/>
      <c r="AD1242" s="36"/>
      <c r="AE1242" s="36"/>
      <c r="AR1242" s="217" t="s">
        <v>360</v>
      </c>
      <c r="AT1242" s="217" t="s">
        <v>159</v>
      </c>
      <c r="AU1242" s="217" t="s">
        <v>92</v>
      </c>
      <c r="AY1242" s="18" t="s">
        <v>156</v>
      </c>
      <c r="BE1242" s="112">
        <f>IF(N1242="základní",J1242,0)</f>
        <v>0</v>
      </c>
      <c r="BF1242" s="112">
        <f>IF(N1242="snížená",J1242,0)</f>
        <v>0</v>
      </c>
      <c r="BG1242" s="112">
        <f>IF(N1242="zákl. přenesená",J1242,0)</f>
        <v>0</v>
      </c>
      <c r="BH1242" s="112">
        <f>IF(N1242="sníž. přenesená",J1242,0)</f>
        <v>0</v>
      </c>
      <c r="BI1242" s="112">
        <f>IF(N1242="nulová",J1242,0)</f>
        <v>0</v>
      </c>
      <c r="BJ1242" s="18" t="s">
        <v>21</v>
      </c>
      <c r="BK1242" s="112">
        <f>ROUND(I1242*H1242,2)</f>
        <v>0</v>
      </c>
      <c r="BL1242" s="18" t="s">
        <v>360</v>
      </c>
      <c r="BM1242" s="217" t="s">
        <v>1310</v>
      </c>
    </row>
    <row r="1243" spans="1:65" s="2" customFormat="1" ht="19.5">
      <c r="A1243" s="36"/>
      <c r="B1243" s="37"/>
      <c r="C1243" s="38"/>
      <c r="D1243" s="218" t="s">
        <v>166</v>
      </c>
      <c r="E1243" s="38"/>
      <c r="F1243" s="219" t="s">
        <v>1311</v>
      </c>
      <c r="G1243" s="38"/>
      <c r="H1243" s="38"/>
      <c r="I1243" s="176"/>
      <c r="J1243" s="38"/>
      <c r="K1243" s="38"/>
      <c r="L1243" s="39"/>
      <c r="M1243" s="220"/>
      <c r="N1243" s="221"/>
      <c r="O1243" s="73"/>
      <c r="P1243" s="73"/>
      <c r="Q1243" s="73"/>
      <c r="R1243" s="73"/>
      <c r="S1243" s="73"/>
      <c r="T1243" s="74"/>
      <c r="U1243" s="36"/>
      <c r="V1243" s="36"/>
      <c r="W1243" s="36"/>
      <c r="X1243" s="36"/>
      <c r="Y1243" s="36"/>
      <c r="Z1243" s="36"/>
      <c r="AA1243" s="36"/>
      <c r="AB1243" s="36"/>
      <c r="AC1243" s="36"/>
      <c r="AD1243" s="36"/>
      <c r="AE1243" s="36"/>
      <c r="AT1243" s="18" t="s">
        <v>166</v>
      </c>
      <c r="AU1243" s="18" t="s">
        <v>92</v>
      </c>
    </row>
    <row r="1244" spans="1:65" s="2" customFormat="1" ht="11.25">
      <c r="A1244" s="36"/>
      <c r="B1244" s="37"/>
      <c r="C1244" s="38"/>
      <c r="D1244" s="222" t="s">
        <v>168</v>
      </c>
      <c r="E1244" s="38"/>
      <c r="F1244" s="223" t="s">
        <v>1312</v>
      </c>
      <c r="G1244" s="38"/>
      <c r="H1244" s="38"/>
      <c r="I1244" s="176"/>
      <c r="J1244" s="38"/>
      <c r="K1244" s="38"/>
      <c r="L1244" s="39"/>
      <c r="M1244" s="220"/>
      <c r="N1244" s="221"/>
      <c r="O1244" s="73"/>
      <c r="P1244" s="73"/>
      <c r="Q1244" s="73"/>
      <c r="R1244" s="73"/>
      <c r="S1244" s="73"/>
      <c r="T1244" s="74"/>
      <c r="U1244" s="36"/>
      <c r="V1244" s="36"/>
      <c r="W1244" s="36"/>
      <c r="X1244" s="36"/>
      <c r="Y1244" s="36"/>
      <c r="Z1244" s="36"/>
      <c r="AA1244" s="36"/>
      <c r="AB1244" s="36"/>
      <c r="AC1244" s="36"/>
      <c r="AD1244" s="36"/>
      <c r="AE1244" s="36"/>
      <c r="AT1244" s="18" t="s">
        <v>168</v>
      </c>
      <c r="AU1244" s="18" t="s">
        <v>92</v>
      </c>
    </row>
    <row r="1245" spans="1:65" s="2" customFormat="1" ht="24.2" customHeight="1">
      <c r="A1245" s="36"/>
      <c r="B1245" s="37"/>
      <c r="C1245" s="206" t="s">
        <v>1313</v>
      </c>
      <c r="D1245" s="206" t="s">
        <v>159</v>
      </c>
      <c r="E1245" s="207" t="s">
        <v>1314</v>
      </c>
      <c r="F1245" s="208" t="s">
        <v>1315</v>
      </c>
      <c r="G1245" s="209" t="s">
        <v>308</v>
      </c>
      <c r="H1245" s="210">
        <v>56.2</v>
      </c>
      <c r="I1245" s="211"/>
      <c r="J1245" s="212">
        <f>ROUND(I1245*H1245,2)</f>
        <v>0</v>
      </c>
      <c r="K1245" s="208" t="s">
        <v>163</v>
      </c>
      <c r="L1245" s="39"/>
      <c r="M1245" s="213" t="s">
        <v>1</v>
      </c>
      <c r="N1245" s="214" t="s">
        <v>48</v>
      </c>
      <c r="O1245" s="73"/>
      <c r="P1245" s="215">
        <f>O1245*H1245</f>
        <v>0</v>
      </c>
      <c r="Q1245" s="215">
        <v>2.0000000000000002E-5</v>
      </c>
      <c r="R1245" s="215">
        <f>Q1245*H1245</f>
        <v>1.1240000000000002E-3</v>
      </c>
      <c r="S1245" s="215">
        <v>0</v>
      </c>
      <c r="T1245" s="216">
        <f>S1245*H1245</f>
        <v>0</v>
      </c>
      <c r="U1245" s="36"/>
      <c r="V1245" s="36"/>
      <c r="W1245" s="36"/>
      <c r="X1245" s="36"/>
      <c r="Y1245" s="36"/>
      <c r="Z1245" s="36"/>
      <c r="AA1245" s="36"/>
      <c r="AB1245" s="36"/>
      <c r="AC1245" s="36"/>
      <c r="AD1245" s="36"/>
      <c r="AE1245" s="36"/>
      <c r="AR1245" s="217" t="s">
        <v>360</v>
      </c>
      <c r="AT1245" s="217" t="s">
        <v>159</v>
      </c>
      <c r="AU1245" s="217" t="s">
        <v>92</v>
      </c>
      <c r="AY1245" s="18" t="s">
        <v>156</v>
      </c>
      <c r="BE1245" s="112">
        <f>IF(N1245="základní",J1245,0)</f>
        <v>0</v>
      </c>
      <c r="BF1245" s="112">
        <f>IF(N1245="snížená",J1245,0)</f>
        <v>0</v>
      </c>
      <c r="BG1245" s="112">
        <f>IF(N1245="zákl. přenesená",J1245,0)</f>
        <v>0</v>
      </c>
      <c r="BH1245" s="112">
        <f>IF(N1245="sníž. přenesená",J1245,0)</f>
        <v>0</v>
      </c>
      <c r="BI1245" s="112">
        <f>IF(N1245="nulová",J1245,0)</f>
        <v>0</v>
      </c>
      <c r="BJ1245" s="18" t="s">
        <v>21</v>
      </c>
      <c r="BK1245" s="112">
        <f>ROUND(I1245*H1245,2)</f>
        <v>0</v>
      </c>
      <c r="BL1245" s="18" t="s">
        <v>360</v>
      </c>
      <c r="BM1245" s="217" t="s">
        <v>1316</v>
      </c>
    </row>
    <row r="1246" spans="1:65" s="2" customFormat="1" ht="19.5">
      <c r="A1246" s="36"/>
      <c r="B1246" s="37"/>
      <c r="C1246" s="38"/>
      <c r="D1246" s="218" t="s">
        <v>166</v>
      </c>
      <c r="E1246" s="38"/>
      <c r="F1246" s="219" t="s">
        <v>1317</v>
      </c>
      <c r="G1246" s="38"/>
      <c r="H1246" s="38"/>
      <c r="I1246" s="176"/>
      <c r="J1246" s="38"/>
      <c r="K1246" s="38"/>
      <c r="L1246" s="39"/>
      <c r="M1246" s="220"/>
      <c r="N1246" s="221"/>
      <c r="O1246" s="73"/>
      <c r="P1246" s="73"/>
      <c r="Q1246" s="73"/>
      <c r="R1246" s="73"/>
      <c r="S1246" s="73"/>
      <c r="T1246" s="74"/>
      <c r="U1246" s="36"/>
      <c r="V1246" s="36"/>
      <c r="W1246" s="36"/>
      <c r="X1246" s="36"/>
      <c r="Y1246" s="36"/>
      <c r="Z1246" s="36"/>
      <c r="AA1246" s="36"/>
      <c r="AB1246" s="36"/>
      <c r="AC1246" s="36"/>
      <c r="AD1246" s="36"/>
      <c r="AE1246" s="36"/>
      <c r="AT1246" s="18" t="s">
        <v>166</v>
      </c>
      <c r="AU1246" s="18" t="s">
        <v>92</v>
      </c>
    </row>
    <row r="1247" spans="1:65" s="2" customFormat="1" ht="11.25">
      <c r="A1247" s="36"/>
      <c r="B1247" s="37"/>
      <c r="C1247" s="38"/>
      <c r="D1247" s="222" t="s">
        <v>168</v>
      </c>
      <c r="E1247" s="38"/>
      <c r="F1247" s="223" t="s">
        <v>1318</v>
      </c>
      <c r="G1247" s="38"/>
      <c r="H1247" s="38"/>
      <c r="I1247" s="176"/>
      <c r="J1247" s="38"/>
      <c r="K1247" s="38"/>
      <c r="L1247" s="39"/>
      <c r="M1247" s="220"/>
      <c r="N1247" s="221"/>
      <c r="O1247" s="73"/>
      <c r="P1247" s="73"/>
      <c r="Q1247" s="73"/>
      <c r="R1247" s="73"/>
      <c r="S1247" s="73"/>
      <c r="T1247" s="74"/>
      <c r="U1247" s="36"/>
      <c r="V1247" s="36"/>
      <c r="W1247" s="36"/>
      <c r="X1247" s="36"/>
      <c r="Y1247" s="36"/>
      <c r="Z1247" s="36"/>
      <c r="AA1247" s="36"/>
      <c r="AB1247" s="36"/>
      <c r="AC1247" s="36"/>
      <c r="AD1247" s="36"/>
      <c r="AE1247" s="36"/>
      <c r="AT1247" s="18" t="s">
        <v>168</v>
      </c>
      <c r="AU1247" s="18" t="s">
        <v>92</v>
      </c>
    </row>
    <row r="1248" spans="1:65" s="12" customFormat="1" ht="22.9" customHeight="1">
      <c r="B1248" s="190"/>
      <c r="C1248" s="191"/>
      <c r="D1248" s="192" t="s">
        <v>82</v>
      </c>
      <c r="E1248" s="204" t="s">
        <v>1319</v>
      </c>
      <c r="F1248" s="204" t="s">
        <v>1320</v>
      </c>
      <c r="G1248" s="191"/>
      <c r="H1248" s="191"/>
      <c r="I1248" s="194"/>
      <c r="J1248" s="205">
        <f>BK1248</f>
        <v>0</v>
      </c>
      <c r="K1248" s="191"/>
      <c r="L1248" s="196"/>
      <c r="M1248" s="197"/>
      <c r="N1248" s="198"/>
      <c r="O1248" s="198"/>
      <c r="P1248" s="199">
        <f>SUM(P1249:P1679)</f>
        <v>0</v>
      </c>
      <c r="Q1248" s="198"/>
      <c r="R1248" s="199">
        <f>SUM(R1249:R1679)</f>
        <v>1.3221223052000002</v>
      </c>
      <c r="S1248" s="198"/>
      <c r="T1248" s="200">
        <f>SUM(T1249:T1679)</f>
        <v>0.13760782999999999</v>
      </c>
      <c r="AR1248" s="201" t="s">
        <v>92</v>
      </c>
      <c r="AT1248" s="202" t="s">
        <v>82</v>
      </c>
      <c r="AU1248" s="202" t="s">
        <v>21</v>
      </c>
      <c r="AY1248" s="201" t="s">
        <v>156</v>
      </c>
      <c r="BK1248" s="203">
        <f>SUM(BK1249:BK1679)</f>
        <v>0</v>
      </c>
    </row>
    <row r="1249" spans="1:65" s="2" customFormat="1" ht="16.5" customHeight="1">
      <c r="A1249" s="36"/>
      <c r="B1249" s="37"/>
      <c r="C1249" s="206" t="s">
        <v>1321</v>
      </c>
      <c r="D1249" s="206" t="s">
        <v>159</v>
      </c>
      <c r="E1249" s="207" t="s">
        <v>1322</v>
      </c>
      <c r="F1249" s="208" t="s">
        <v>1323</v>
      </c>
      <c r="G1249" s="209" t="s">
        <v>190</v>
      </c>
      <c r="H1249" s="210">
        <v>1578.7</v>
      </c>
      <c r="I1249" s="211"/>
      <c r="J1249" s="212">
        <f>ROUND(I1249*H1249,2)</f>
        <v>0</v>
      </c>
      <c r="K1249" s="208" t="s">
        <v>163</v>
      </c>
      <c r="L1249" s="39"/>
      <c r="M1249" s="213" t="s">
        <v>1</v>
      </c>
      <c r="N1249" s="214" t="s">
        <v>48</v>
      </c>
      <c r="O1249" s="73"/>
      <c r="P1249" s="215">
        <f>O1249*H1249</f>
        <v>0</v>
      </c>
      <c r="Q1249" s="215">
        <v>0</v>
      </c>
      <c r="R1249" s="215">
        <f>Q1249*H1249</f>
        <v>0</v>
      </c>
      <c r="S1249" s="215">
        <v>0</v>
      </c>
      <c r="T1249" s="216">
        <f>S1249*H1249</f>
        <v>0</v>
      </c>
      <c r="U1249" s="36"/>
      <c r="V1249" s="36"/>
      <c r="W1249" s="36"/>
      <c r="X1249" s="36"/>
      <c r="Y1249" s="36"/>
      <c r="Z1249" s="36"/>
      <c r="AA1249" s="36"/>
      <c r="AB1249" s="36"/>
      <c r="AC1249" s="36"/>
      <c r="AD1249" s="36"/>
      <c r="AE1249" s="36"/>
      <c r="AR1249" s="217" t="s">
        <v>360</v>
      </c>
      <c r="AT1249" s="217" t="s">
        <v>159</v>
      </c>
      <c r="AU1249" s="217" t="s">
        <v>92</v>
      </c>
      <c r="AY1249" s="18" t="s">
        <v>156</v>
      </c>
      <c r="BE1249" s="112">
        <f>IF(N1249="základní",J1249,0)</f>
        <v>0</v>
      </c>
      <c r="BF1249" s="112">
        <f>IF(N1249="snížená",J1249,0)</f>
        <v>0</v>
      </c>
      <c r="BG1249" s="112">
        <f>IF(N1249="zákl. přenesená",J1249,0)</f>
        <v>0</v>
      </c>
      <c r="BH1249" s="112">
        <f>IF(N1249="sníž. přenesená",J1249,0)</f>
        <v>0</v>
      </c>
      <c r="BI1249" s="112">
        <f>IF(N1249="nulová",J1249,0)</f>
        <v>0</v>
      </c>
      <c r="BJ1249" s="18" t="s">
        <v>21</v>
      </c>
      <c r="BK1249" s="112">
        <f>ROUND(I1249*H1249,2)</f>
        <v>0</v>
      </c>
      <c r="BL1249" s="18" t="s">
        <v>360</v>
      </c>
      <c r="BM1249" s="217" t="s">
        <v>1324</v>
      </c>
    </row>
    <row r="1250" spans="1:65" s="2" customFormat="1" ht="11.25">
      <c r="A1250" s="36"/>
      <c r="B1250" s="37"/>
      <c r="C1250" s="38"/>
      <c r="D1250" s="218" t="s">
        <v>166</v>
      </c>
      <c r="E1250" s="38"/>
      <c r="F1250" s="219" t="s">
        <v>1325</v>
      </c>
      <c r="G1250" s="38"/>
      <c r="H1250" s="38"/>
      <c r="I1250" s="176"/>
      <c r="J1250" s="38"/>
      <c r="K1250" s="38"/>
      <c r="L1250" s="39"/>
      <c r="M1250" s="220"/>
      <c r="N1250" s="221"/>
      <c r="O1250" s="73"/>
      <c r="P1250" s="73"/>
      <c r="Q1250" s="73"/>
      <c r="R1250" s="73"/>
      <c r="S1250" s="73"/>
      <c r="T1250" s="74"/>
      <c r="U1250" s="36"/>
      <c r="V1250" s="36"/>
      <c r="W1250" s="36"/>
      <c r="X1250" s="36"/>
      <c r="Y1250" s="36"/>
      <c r="Z1250" s="36"/>
      <c r="AA1250" s="36"/>
      <c r="AB1250" s="36"/>
      <c r="AC1250" s="36"/>
      <c r="AD1250" s="36"/>
      <c r="AE1250" s="36"/>
      <c r="AT1250" s="18" t="s">
        <v>166</v>
      </c>
      <c r="AU1250" s="18" t="s">
        <v>92</v>
      </c>
    </row>
    <row r="1251" spans="1:65" s="2" customFormat="1" ht="11.25">
      <c r="A1251" s="36"/>
      <c r="B1251" s="37"/>
      <c r="C1251" s="38"/>
      <c r="D1251" s="222" t="s">
        <v>168</v>
      </c>
      <c r="E1251" s="38"/>
      <c r="F1251" s="223" t="s">
        <v>1326</v>
      </c>
      <c r="G1251" s="38"/>
      <c r="H1251" s="38"/>
      <c r="I1251" s="176"/>
      <c r="J1251" s="38"/>
      <c r="K1251" s="38"/>
      <c r="L1251" s="39"/>
      <c r="M1251" s="220"/>
      <c r="N1251" s="221"/>
      <c r="O1251" s="73"/>
      <c r="P1251" s="73"/>
      <c r="Q1251" s="73"/>
      <c r="R1251" s="73"/>
      <c r="S1251" s="73"/>
      <c r="T1251" s="74"/>
      <c r="U1251" s="36"/>
      <c r="V1251" s="36"/>
      <c r="W1251" s="36"/>
      <c r="X1251" s="36"/>
      <c r="Y1251" s="36"/>
      <c r="Z1251" s="36"/>
      <c r="AA1251" s="36"/>
      <c r="AB1251" s="36"/>
      <c r="AC1251" s="36"/>
      <c r="AD1251" s="36"/>
      <c r="AE1251" s="36"/>
      <c r="AT1251" s="18" t="s">
        <v>168</v>
      </c>
      <c r="AU1251" s="18" t="s">
        <v>92</v>
      </c>
    </row>
    <row r="1252" spans="1:65" s="13" customFormat="1" ht="11.25">
      <c r="B1252" s="224"/>
      <c r="C1252" s="225"/>
      <c r="D1252" s="218" t="s">
        <v>176</v>
      </c>
      <c r="E1252" s="226" t="s">
        <v>1</v>
      </c>
      <c r="F1252" s="227" t="s">
        <v>1327</v>
      </c>
      <c r="G1252" s="225"/>
      <c r="H1252" s="226" t="s">
        <v>1</v>
      </c>
      <c r="I1252" s="228"/>
      <c r="J1252" s="225"/>
      <c r="K1252" s="225"/>
      <c r="L1252" s="229"/>
      <c r="M1252" s="230"/>
      <c r="N1252" s="231"/>
      <c r="O1252" s="231"/>
      <c r="P1252" s="231"/>
      <c r="Q1252" s="231"/>
      <c r="R1252" s="231"/>
      <c r="S1252" s="231"/>
      <c r="T1252" s="232"/>
      <c r="AT1252" s="233" t="s">
        <v>176</v>
      </c>
      <c r="AU1252" s="233" t="s">
        <v>92</v>
      </c>
      <c r="AV1252" s="13" t="s">
        <v>21</v>
      </c>
      <c r="AW1252" s="13" t="s">
        <v>37</v>
      </c>
      <c r="AX1252" s="13" t="s">
        <v>83</v>
      </c>
      <c r="AY1252" s="233" t="s">
        <v>156</v>
      </c>
    </row>
    <row r="1253" spans="1:65" s="14" customFormat="1" ht="11.25">
      <c r="B1253" s="234"/>
      <c r="C1253" s="235"/>
      <c r="D1253" s="218" t="s">
        <v>176</v>
      </c>
      <c r="E1253" s="236" t="s">
        <v>1</v>
      </c>
      <c r="F1253" s="237" t="s">
        <v>1328</v>
      </c>
      <c r="G1253" s="235"/>
      <c r="H1253" s="238">
        <v>1931.46</v>
      </c>
      <c r="I1253" s="239"/>
      <c r="J1253" s="235"/>
      <c r="K1253" s="235"/>
      <c r="L1253" s="240"/>
      <c r="M1253" s="241"/>
      <c r="N1253" s="242"/>
      <c r="O1253" s="242"/>
      <c r="P1253" s="242"/>
      <c r="Q1253" s="242"/>
      <c r="R1253" s="242"/>
      <c r="S1253" s="242"/>
      <c r="T1253" s="243"/>
      <c r="AT1253" s="244" t="s">
        <v>176</v>
      </c>
      <c r="AU1253" s="244" t="s">
        <v>92</v>
      </c>
      <c r="AV1253" s="14" t="s">
        <v>92</v>
      </c>
      <c r="AW1253" s="14" t="s">
        <v>37</v>
      </c>
      <c r="AX1253" s="14" t="s">
        <v>83</v>
      </c>
      <c r="AY1253" s="244" t="s">
        <v>156</v>
      </c>
    </row>
    <row r="1254" spans="1:65" s="13" customFormat="1" ht="11.25">
      <c r="B1254" s="224"/>
      <c r="C1254" s="225"/>
      <c r="D1254" s="218" t="s">
        <v>176</v>
      </c>
      <c r="E1254" s="226" t="s">
        <v>1</v>
      </c>
      <c r="F1254" s="227" t="s">
        <v>1329</v>
      </c>
      <c r="G1254" s="225"/>
      <c r="H1254" s="226" t="s">
        <v>1</v>
      </c>
      <c r="I1254" s="228"/>
      <c r="J1254" s="225"/>
      <c r="K1254" s="225"/>
      <c r="L1254" s="229"/>
      <c r="M1254" s="230"/>
      <c r="N1254" s="231"/>
      <c r="O1254" s="231"/>
      <c r="P1254" s="231"/>
      <c r="Q1254" s="231"/>
      <c r="R1254" s="231"/>
      <c r="S1254" s="231"/>
      <c r="T1254" s="232"/>
      <c r="AT1254" s="233" t="s">
        <v>176</v>
      </c>
      <c r="AU1254" s="233" t="s">
        <v>92</v>
      </c>
      <c r="AV1254" s="13" t="s">
        <v>21</v>
      </c>
      <c r="AW1254" s="13" t="s">
        <v>37</v>
      </c>
      <c r="AX1254" s="13" t="s">
        <v>83</v>
      </c>
      <c r="AY1254" s="233" t="s">
        <v>156</v>
      </c>
    </row>
    <row r="1255" spans="1:65" s="14" customFormat="1" ht="11.25">
      <c r="B1255" s="234"/>
      <c r="C1255" s="235"/>
      <c r="D1255" s="218" t="s">
        <v>176</v>
      </c>
      <c r="E1255" s="236" t="s">
        <v>1</v>
      </c>
      <c r="F1255" s="237" t="s">
        <v>1330</v>
      </c>
      <c r="G1255" s="235"/>
      <c r="H1255" s="238">
        <v>-352.76</v>
      </c>
      <c r="I1255" s="239"/>
      <c r="J1255" s="235"/>
      <c r="K1255" s="235"/>
      <c r="L1255" s="240"/>
      <c r="M1255" s="241"/>
      <c r="N1255" s="242"/>
      <c r="O1255" s="242"/>
      <c r="P1255" s="242"/>
      <c r="Q1255" s="242"/>
      <c r="R1255" s="242"/>
      <c r="S1255" s="242"/>
      <c r="T1255" s="243"/>
      <c r="AT1255" s="244" t="s">
        <v>176</v>
      </c>
      <c r="AU1255" s="244" t="s">
        <v>92</v>
      </c>
      <c r="AV1255" s="14" t="s">
        <v>92</v>
      </c>
      <c r="AW1255" s="14" t="s">
        <v>37</v>
      </c>
      <c r="AX1255" s="14" t="s">
        <v>83</v>
      </c>
      <c r="AY1255" s="244" t="s">
        <v>156</v>
      </c>
    </row>
    <row r="1256" spans="1:65" s="15" customFormat="1" ht="11.25">
      <c r="B1256" s="245"/>
      <c r="C1256" s="246"/>
      <c r="D1256" s="218" t="s">
        <v>176</v>
      </c>
      <c r="E1256" s="247" t="s">
        <v>1</v>
      </c>
      <c r="F1256" s="248" t="s">
        <v>180</v>
      </c>
      <c r="G1256" s="246"/>
      <c r="H1256" s="249">
        <v>1578.7</v>
      </c>
      <c r="I1256" s="250"/>
      <c r="J1256" s="246"/>
      <c r="K1256" s="246"/>
      <c r="L1256" s="251"/>
      <c r="M1256" s="252"/>
      <c r="N1256" s="253"/>
      <c r="O1256" s="253"/>
      <c r="P1256" s="253"/>
      <c r="Q1256" s="253"/>
      <c r="R1256" s="253"/>
      <c r="S1256" s="253"/>
      <c r="T1256" s="254"/>
      <c r="AT1256" s="255" t="s">
        <v>176</v>
      </c>
      <c r="AU1256" s="255" t="s">
        <v>92</v>
      </c>
      <c r="AV1256" s="15" t="s">
        <v>164</v>
      </c>
      <c r="AW1256" s="15" t="s">
        <v>37</v>
      </c>
      <c r="AX1256" s="15" t="s">
        <v>21</v>
      </c>
      <c r="AY1256" s="255" t="s">
        <v>156</v>
      </c>
    </row>
    <row r="1257" spans="1:65" s="2" customFormat="1" ht="16.5" customHeight="1">
      <c r="A1257" s="36"/>
      <c r="B1257" s="37"/>
      <c r="C1257" s="206" t="s">
        <v>1331</v>
      </c>
      <c r="D1257" s="206" t="s">
        <v>159</v>
      </c>
      <c r="E1257" s="207" t="s">
        <v>1332</v>
      </c>
      <c r="F1257" s="208" t="s">
        <v>1333</v>
      </c>
      <c r="G1257" s="209" t="s">
        <v>190</v>
      </c>
      <c r="H1257" s="210">
        <v>352.76</v>
      </c>
      <c r="I1257" s="211"/>
      <c r="J1257" s="212">
        <f>ROUND(I1257*H1257,2)</f>
        <v>0</v>
      </c>
      <c r="K1257" s="208" t="s">
        <v>163</v>
      </c>
      <c r="L1257" s="39"/>
      <c r="M1257" s="213" t="s">
        <v>1</v>
      </c>
      <c r="N1257" s="214" t="s">
        <v>48</v>
      </c>
      <c r="O1257" s="73"/>
      <c r="P1257" s="215">
        <f>O1257*H1257</f>
        <v>0</v>
      </c>
      <c r="Q1257" s="215">
        <v>1E-3</v>
      </c>
      <c r="R1257" s="215">
        <f>Q1257*H1257</f>
        <v>0.35276000000000002</v>
      </c>
      <c r="S1257" s="215">
        <v>3.1E-4</v>
      </c>
      <c r="T1257" s="216">
        <f>S1257*H1257</f>
        <v>0.1093556</v>
      </c>
      <c r="U1257" s="36"/>
      <c r="V1257" s="36"/>
      <c r="W1257" s="36"/>
      <c r="X1257" s="36"/>
      <c r="Y1257" s="36"/>
      <c r="Z1257" s="36"/>
      <c r="AA1257" s="36"/>
      <c r="AB1257" s="36"/>
      <c r="AC1257" s="36"/>
      <c r="AD1257" s="36"/>
      <c r="AE1257" s="36"/>
      <c r="AR1257" s="217" t="s">
        <v>360</v>
      </c>
      <c r="AT1257" s="217" t="s">
        <v>159</v>
      </c>
      <c r="AU1257" s="217" t="s">
        <v>92</v>
      </c>
      <c r="AY1257" s="18" t="s">
        <v>156</v>
      </c>
      <c r="BE1257" s="112">
        <f>IF(N1257="základní",J1257,0)</f>
        <v>0</v>
      </c>
      <c r="BF1257" s="112">
        <f>IF(N1257="snížená",J1257,0)</f>
        <v>0</v>
      </c>
      <c r="BG1257" s="112">
        <f>IF(N1257="zákl. přenesená",J1257,0)</f>
        <v>0</v>
      </c>
      <c r="BH1257" s="112">
        <f>IF(N1257="sníž. přenesená",J1257,0)</f>
        <v>0</v>
      </c>
      <c r="BI1257" s="112">
        <f>IF(N1257="nulová",J1257,0)</f>
        <v>0</v>
      </c>
      <c r="BJ1257" s="18" t="s">
        <v>21</v>
      </c>
      <c r="BK1257" s="112">
        <f>ROUND(I1257*H1257,2)</f>
        <v>0</v>
      </c>
      <c r="BL1257" s="18" t="s">
        <v>360</v>
      </c>
      <c r="BM1257" s="217" t="s">
        <v>1334</v>
      </c>
    </row>
    <row r="1258" spans="1:65" s="2" customFormat="1" ht="11.25">
      <c r="A1258" s="36"/>
      <c r="B1258" s="37"/>
      <c r="C1258" s="38"/>
      <c r="D1258" s="218" t="s">
        <v>166</v>
      </c>
      <c r="E1258" s="38"/>
      <c r="F1258" s="219" t="s">
        <v>1335</v>
      </c>
      <c r="G1258" s="38"/>
      <c r="H1258" s="38"/>
      <c r="I1258" s="176"/>
      <c r="J1258" s="38"/>
      <c r="K1258" s="38"/>
      <c r="L1258" s="39"/>
      <c r="M1258" s="220"/>
      <c r="N1258" s="221"/>
      <c r="O1258" s="73"/>
      <c r="P1258" s="73"/>
      <c r="Q1258" s="73"/>
      <c r="R1258" s="73"/>
      <c r="S1258" s="73"/>
      <c r="T1258" s="74"/>
      <c r="U1258" s="36"/>
      <c r="V1258" s="36"/>
      <c r="W1258" s="36"/>
      <c r="X1258" s="36"/>
      <c r="Y1258" s="36"/>
      <c r="Z1258" s="36"/>
      <c r="AA1258" s="36"/>
      <c r="AB1258" s="36"/>
      <c r="AC1258" s="36"/>
      <c r="AD1258" s="36"/>
      <c r="AE1258" s="36"/>
      <c r="AT1258" s="18" t="s">
        <v>166</v>
      </c>
      <c r="AU1258" s="18" t="s">
        <v>92</v>
      </c>
    </row>
    <row r="1259" spans="1:65" s="2" customFormat="1" ht="11.25">
      <c r="A1259" s="36"/>
      <c r="B1259" s="37"/>
      <c r="C1259" s="38"/>
      <c r="D1259" s="222" t="s">
        <v>168</v>
      </c>
      <c r="E1259" s="38"/>
      <c r="F1259" s="223" t="s">
        <v>1336</v>
      </c>
      <c r="G1259" s="38"/>
      <c r="H1259" s="38"/>
      <c r="I1259" s="176"/>
      <c r="J1259" s="38"/>
      <c r="K1259" s="38"/>
      <c r="L1259" s="39"/>
      <c r="M1259" s="220"/>
      <c r="N1259" s="221"/>
      <c r="O1259" s="73"/>
      <c r="P1259" s="73"/>
      <c r="Q1259" s="73"/>
      <c r="R1259" s="73"/>
      <c r="S1259" s="73"/>
      <c r="T1259" s="74"/>
      <c r="U1259" s="36"/>
      <c r="V1259" s="36"/>
      <c r="W1259" s="36"/>
      <c r="X1259" s="36"/>
      <c r="Y1259" s="36"/>
      <c r="Z1259" s="36"/>
      <c r="AA1259" s="36"/>
      <c r="AB1259" s="36"/>
      <c r="AC1259" s="36"/>
      <c r="AD1259" s="36"/>
      <c r="AE1259" s="36"/>
      <c r="AT1259" s="18" t="s">
        <v>168</v>
      </c>
      <c r="AU1259" s="18" t="s">
        <v>92</v>
      </c>
    </row>
    <row r="1260" spans="1:65" s="13" customFormat="1" ht="11.25">
      <c r="B1260" s="224"/>
      <c r="C1260" s="225"/>
      <c r="D1260" s="218" t="s">
        <v>176</v>
      </c>
      <c r="E1260" s="226" t="s">
        <v>1</v>
      </c>
      <c r="F1260" s="227" t="s">
        <v>208</v>
      </c>
      <c r="G1260" s="225"/>
      <c r="H1260" s="226" t="s">
        <v>1</v>
      </c>
      <c r="I1260" s="228"/>
      <c r="J1260" s="225"/>
      <c r="K1260" s="225"/>
      <c r="L1260" s="229"/>
      <c r="M1260" s="230"/>
      <c r="N1260" s="231"/>
      <c r="O1260" s="231"/>
      <c r="P1260" s="231"/>
      <c r="Q1260" s="231"/>
      <c r="R1260" s="231"/>
      <c r="S1260" s="231"/>
      <c r="T1260" s="232"/>
      <c r="AT1260" s="233" t="s">
        <v>176</v>
      </c>
      <c r="AU1260" s="233" t="s">
        <v>92</v>
      </c>
      <c r="AV1260" s="13" t="s">
        <v>21</v>
      </c>
      <c r="AW1260" s="13" t="s">
        <v>37</v>
      </c>
      <c r="AX1260" s="13" t="s">
        <v>83</v>
      </c>
      <c r="AY1260" s="233" t="s">
        <v>156</v>
      </c>
    </row>
    <row r="1261" spans="1:65" s="14" customFormat="1" ht="11.25">
      <c r="B1261" s="234"/>
      <c r="C1261" s="235"/>
      <c r="D1261" s="218" t="s">
        <v>176</v>
      </c>
      <c r="E1261" s="236" t="s">
        <v>1</v>
      </c>
      <c r="F1261" s="237" t="s">
        <v>1337</v>
      </c>
      <c r="G1261" s="235"/>
      <c r="H1261" s="238">
        <v>7.95</v>
      </c>
      <c r="I1261" s="239"/>
      <c r="J1261" s="235"/>
      <c r="K1261" s="235"/>
      <c r="L1261" s="240"/>
      <c r="M1261" s="241"/>
      <c r="N1261" s="242"/>
      <c r="O1261" s="242"/>
      <c r="P1261" s="242"/>
      <c r="Q1261" s="242"/>
      <c r="R1261" s="242"/>
      <c r="S1261" s="242"/>
      <c r="T1261" s="243"/>
      <c r="AT1261" s="244" t="s">
        <v>176</v>
      </c>
      <c r="AU1261" s="244" t="s">
        <v>92</v>
      </c>
      <c r="AV1261" s="14" t="s">
        <v>92</v>
      </c>
      <c r="AW1261" s="14" t="s">
        <v>37</v>
      </c>
      <c r="AX1261" s="14" t="s">
        <v>83</v>
      </c>
      <c r="AY1261" s="244" t="s">
        <v>156</v>
      </c>
    </row>
    <row r="1262" spans="1:65" s="16" customFormat="1" ht="11.25">
      <c r="B1262" s="256"/>
      <c r="C1262" s="257"/>
      <c r="D1262" s="218" t="s">
        <v>176</v>
      </c>
      <c r="E1262" s="258" t="s">
        <v>1</v>
      </c>
      <c r="F1262" s="259" t="s">
        <v>210</v>
      </c>
      <c r="G1262" s="257"/>
      <c r="H1262" s="260">
        <v>7.95</v>
      </c>
      <c r="I1262" s="261"/>
      <c r="J1262" s="257"/>
      <c r="K1262" s="257"/>
      <c r="L1262" s="262"/>
      <c r="M1262" s="263"/>
      <c r="N1262" s="264"/>
      <c r="O1262" s="264"/>
      <c r="P1262" s="264"/>
      <c r="Q1262" s="264"/>
      <c r="R1262" s="264"/>
      <c r="S1262" s="264"/>
      <c r="T1262" s="265"/>
      <c r="AT1262" s="266" t="s">
        <v>176</v>
      </c>
      <c r="AU1262" s="266" t="s">
        <v>92</v>
      </c>
      <c r="AV1262" s="16" t="s">
        <v>157</v>
      </c>
      <c r="AW1262" s="16" t="s">
        <v>37</v>
      </c>
      <c r="AX1262" s="16" t="s">
        <v>83</v>
      </c>
      <c r="AY1262" s="266" t="s">
        <v>156</v>
      </c>
    </row>
    <row r="1263" spans="1:65" s="13" customFormat="1" ht="11.25">
      <c r="B1263" s="224"/>
      <c r="C1263" s="225"/>
      <c r="D1263" s="218" t="s">
        <v>176</v>
      </c>
      <c r="E1263" s="226" t="s">
        <v>1</v>
      </c>
      <c r="F1263" s="227" t="s">
        <v>211</v>
      </c>
      <c r="G1263" s="225"/>
      <c r="H1263" s="226" t="s">
        <v>1</v>
      </c>
      <c r="I1263" s="228"/>
      <c r="J1263" s="225"/>
      <c r="K1263" s="225"/>
      <c r="L1263" s="229"/>
      <c r="M1263" s="230"/>
      <c r="N1263" s="231"/>
      <c r="O1263" s="231"/>
      <c r="P1263" s="231"/>
      <c r="Q1263" s="231"/>
      <c r="R1263" s="231"/>
      <c r="S1263" s="231"/>
      <c r="T1263" s="232"/>
      <c r="AT1263" s="233" t="s">
        <v>176</v>
      </c>
      <c r="AU1263" s="233" t="s">
        <v>92</v>
      </c>
      <c r="AV1263" s="13" t="s">
        <v>21</v>
      </c>
      <c r="AW1263" s="13" t="s">
        <v>37</v>
      </c>
      <c r="AX1263" s="13" t="s">
        <v>83</v>
      </c>
      <c r="AY1263" s="233" t="s">
        <v>156</v>
      </c>
    </row>
    <row r="1264" spans="1:65" s="14" customFormat="1" ht="11.25">
      <c r="B1264" s="234"/>
      <c r="C1264" s="235"/>
      <c r="D1264" s="218" t="s">
        <v>176</v>
      </c>
      <c r="E1264" s="236" t="s">
        <v>1</v>
      </c>
      <c r="F1264" s="237" t="s">
        <v>1338</v>
      </c>
      <c r="G1264" s="235"/>
      <c r="H1264" s="238">
        <v>9.75</v>
      </c>
      <c r="I1264" s="239"/>
      <c r="J1264" s="235"/>
      <c r="K1264" s="235"/>
      <c r="L1264" s="240"/>
      <c r="M1264" s="241"/>
      <c r="N1264" s="242"/>
      <c r="O1264" s="242"/>
      <c r="P1264" s="242"/>
      <c r="Q1264" s="242"/>
      <c r="R1264" s="242"/>
      <c r="S1264" s="242"/>
      <c r="T1264" s="243"/>
      <c r="AT1264" s="244" t="s">
        <v>176</v>
      </c>
      <c r="AU1264" s="244" t="s">
        <v>92</v>
      </c>
      <c r="AV1264" s="14" t="s">
        <v>92</v>
      </c>
      <c r="AW1264" s="14" t="s">
        <v>37</v>
      </c>
      <c r="AX1264" s="14" t="s">
        <v>83</v>
      </c>
      <c r="AY1264" s="244" t="s">
        <v>156</v>
      </c>
    </row>
    <row r="1265" spans="2:51" s="16" customFormat="1" ht="11.25">
      <c r="B1265" s="256"/>
      <c r="C1265" s="257"/>
      <c r="D1265" s="218" t="s">
        <v>176</v>
      </c>
      <c r="E1265" s="258" t="s">
        <v>1</v>
      </c>
      <c r="F1265" s="259" t="s">
        <v>210</v>
      </c>
      <c r="G1265" s="257"/>
      <c r="H1265" s="260">
        <v>9.75</v>
      </c>
      <c r="I1265" s="261"/>
      <c r="J1265" s="257"/>
      <c r="K1265" s="257"/>
      <c r="L1265" s="262"/>
      <c r="M1265" s="263"/>
      <c r="N1265" s="264"/>
      <c r="O1265" s="264"/>
      <c r="P1265" s="264"/>
      <c r="Q1265" s="264"/>
      <c r="R1265" s="264"/>
      <c r="S1265" s="264"/>
      <c r="T1265" s="265"/>
      <c r="AT1265" s="266" t="s">
        <v>176</v>
      </c>
      <c r="AU1265" s="266" t="s">
        <v>92</v>
      </c>
      <c r="AV1265" s="16" t="s">
        <v>157</v>
      </c>
      <c r="AW1265" s="16" t="s">
        <v>37</v>
      </c>
      <c r="AX1265" s="16" t="s">
        <v>83</v>
      </c>
      <c r="AY1265" s="266" t="s">
        <v>156</v>
      </c>
    </row>
    <row r="1266" spans="2:51" s="13" customFormat="1" ht="11.25">
      <c r="B1266" s="224"/>
      <c r="C1266" s="225"/>
      <c r="D1266" s="218" t="s">
        <v>176</v>
      </c>
      <c r="E1266" s="226" t="s">
        <v>1</v>
      </c>
      <c r="F1266" s="227" t="s">
        <v>213</v>
      </c>
      <c r="G1266" s="225"/>
      <c r="H1266" s="226" t="s">
        <v>1</v>
      </c>
      <c r="I1266" s="228"/>
      <c r="J1266" s="225"/>
      <c r="K1266" s="225"/>
      <c r="L1266" s="229"/>
      <c r="M1266" s="230"/>
      <c r="N1266" s="231"/>
      <c r="O1266" s="231"/>
      <c r="P1266" s="231"/>
      <c r="Q1266" s="231"/>
      <c r="R1266" s="231"/>
      <c r="S1266" s="231"/>
      <c r="T1266" s="232"/>
      <c r="AT1266" s="233" t="s">
        <v>176</v>
      </c>
      <c r="AU1266" s="233" t="s">
        <v>92</v>
      </c>
      <c r="AV1266" s="13" t="s">
        <v>21</v>
      </c>
      <c r="AW1266" s="13" t="s">
        <v>37</v>
      </c>
      <c r="AX1266" s="13" t="s">
        <v>83</v>
      </c>
      <c r="AY1266" s="233" t="s">
        <v>156</v>
      </c>
    </row>
    <row r="1267" spans="2:51" s="14" customFormat="1" ht="11.25">
      <c r="B1267" s="234"/>
      <c r="C1267" s="235"/>
      <c r="D1267" s="218" t="s">
        <v>176</v>
      </c>
      <c r="E1267" s="236" t="s">
        <v>1</v>
      </c>
      <c r="F1267" s="237" t="s">
        <v>1339</v>
      </c>
      <c r="G1267" s="235"/>
      <c r="H1267" s="238">
        <v>11.55</v>
      </c>
      <c r="I1267" s="239"/>
      <c r="J1267" s="235"/>
      <c r="K1267" s="235"/>
      <c r="L1267" s="240"/>
      <c r="M1267" s="241"/>
      <c r="N1267" s="242"/>
      <c r="O1267" s="242"/>
      <c r="P1267" s="242"/>
      <c r="Q1267" s="242"/>
      <c r="R1267" s="242"/>
      <c r="S1267" s="242"/>
      <c r="T1267" s="243"/>
      <c r="AT1267" s="244" t="s">
        <v>176</v>
      </c>
      <c r="AU1267" s="244" t="s">
        <v>92</v>
      </c>
      <c r="AV1267" s="14" t="s">
        <v>92</v>
      </c>
      <c r="AW1267" s="14" t="s">
        <v>37</v>
      </c>
      <c r="AX1267" s="14" t="s">
        <v>83</v>
      </c>
      <c r="AY1267" s="244" t="s">
        <v>156</v>
      </c>
    </row>
    <row r="1268" spans="2:51" s="16" customFormat="1" ht="11.25">
      <c r="B1268" s="256"/>
      <c r="C1268" s="257"/>
      <c r="D1268" s="218" t="s">
        <v>176</v>
      </c>
      <c r="E1268" s="258" t="s">
        <v>1</v>
      </c>
      <c r="F1268" s="259" t="s">
        <v>210</v>
      </c>
      <c r="G1268" s="257"/>
      <c r="H1268" s="260">
        <v>11.55</v>
      </c>
      <c r="I1268" s="261"/>
      <c r="J1268" s="257"/>
      <c r="K1268" s="257"/>
      <c r="L1268" s="262"/>
      <c r="M1268" s="263"/>
      <c r="N1268" s="264"/>
      <c r="O1268" s="264"/>
      <c r="P1268" s="264"/>
      <c r="Q1268" s="264"/>
      <c r="R1268" s="264"/>
      <c r="S1268" s="264"/>
      <c r="T1268" s="265"/>
      <c r="AT1268" s="266" t="s">
        <v>176</v>
      </c>
      <c r="AU1268" s="266" t="s">
        <v>92</v>
      </c>
      <c r="AV1268" s="16" t="s">
        <v>157</v>
      </c>
      <c r="AW1268" s="16" t="s">
        <v>37</v>
      </c>
      <c r="AX1268" s="16" t="s">
        <v>83</v>
      </c>
      <c r="AY1268" s="266" t="s">
        <v>156</v>
      </c>
    </row>
    <row r="1269" spans="2:51" s="13" customFormat="1" ht="11.25">
      <c r="B1269" s="224"/>
      <c r="C1269" s="225"/>
      <c r="D1269" s="218" t="s">
        <v>176</v>
      </c>
      <c r="E1269" s="226" t="s">
        <v>1</v>
      </c>
      <c r="F1269" s="227" t="s">
        <v>215</v>
      </c>
      <c r="G1269" s="225"/>
      <c r="H1269" s="226" t="s">
        <v>1</v>
      </c>
      <c r="I1269" s="228"/>
      <c r="J1269" s="225"/>
      <c r="K1269" s="225"/>
      <c r="L1269" s="229"/>
      <c r="M1269" s="230"/>
      <c r="N1269" s="231"/>
      <c r="O1269" s="231"/>
      <c r="P1269" s="231"/>
      <c r="Q1269" s="231"/>
      <c r="R1269" s="231"/>
      <c r="S1269" s="231"/>
      <c r="T1269" s="232"/>
      <c r="AT1269" s="233" t="s">
        <v>176</v>
      </c>
      <c r="AU1269" s="233" t="s">
        <v>92</v>
      </c>
      <c r="AV1269" s="13" t="s">
        <v>21</v>
      </c>
      <c r="AW1269" s="13" t="s">
        <v>37</v>
      </c>
      <c r="AX1269" s="13" t="s">
        <v>83</v>
      </c>
      <c r="AY1269" s="233" t="s">
        <v>156</v>
      </c>
    </row>
    <row r="1270" spans="2:51" s="14" customFormat="1" ht="11.25">
      <c r="B1270" s="234"/>
      <c r="C1270" s="235"/>
      <c r="D1270" s="218" t="s">
        <v>176</v>
      </c>
      <c r="E1270" s="236" t="s">
        <v>1</v>
      </c>
      <c r="F1270" s="237" t="s">
        <v>1340</v>
      </c>
      <c r="G1270" s="235"/>
      <c r="H1270" s="238">
        <v>4.25</v>
      </c>
      <c r="I1270" s="239"/>
      <c r="J1270" s="235"/>
      <c r="K1270" s="235"/>
      <c r="L1270" s="240"/>
      <c r="M1270" s="241"/>
      <c r="N1270" s="242"/>
      <c r="O1270" s="242"/>
      <c r="P1270" s="242"/>
      <c r="Q1270" s="242"/>
      <c r="R1270" s="242"/>
      <c r="S1270" s="242"/>
      <c r="T1270" s="243"/>
      <c r="AT1270" s="244" t="s">
        <v>176</v>
      </c>
      <c r="AU1270" s="244" t="s">
        <v>92</v>
      </c>
      <c r="AV1270" s="14" t="s">
        <v>92</v>
      </c>
      <c r="AW1270" s="14" t="s">
        <v>37</v>
      </c>
      <c r="AX1270" s="14" t="s">
        <v>83</v>
      </c>
      <c r="AY1270" s="244" t="s">
        <v>156</v>
      </c>
    </row>
    <row r="1271" spans="2:51" s="16" customFormat="1" ht="11.25">
      <c r="B1271" s="256"/>
      <c r="C1271" s="257"/>
      <c r="D1271" s="218" t="s">
        <v>176</v>
      </c>
      <c r="E1271" s="258" t="s">
        <v>1</v>
      </c>
      <c r="F1271" s="259" t="s">
        <v>210</v>
      </c>
      <c r="G1271" s="257"/>
      <c r="H1271" s="260">
        <v>4.25</v>
      </c>
      <c r="I1271" s="261"/>
      <c r="J1271" s="257"/>
      <c r="K1271" s="257"/>
      <c r="L1271" s="262"/>
      <c r="M1271" s="263"/>
      <c r="N1271" s="264"/>
      <c r="O1271" s="264"/>
      <c r="P1271" s="264"/>
      <c r="Q1271" s="264"/>
      <c r="R1271" s="264"/>
      <c r="S1271" s="264"/>
      <c r="T1271" s="265"/>
      <c r="AT1271" s="266" t="s">
        <v>176</v>
      </c>
      <c r="AU1271" s="266" t="s">
        <v>92</v>
      </c>
      <c r="AV1271" s="16" t="s">
        <v>157</v>
      </c>
      <c r="AW1271" s="16" t="s">
        <v>37</v>
      </c>
      <c r="AX1271" s="16" t="s">
        <v>83</v>
      </c>
      <c r="AY1271" s="266" t="s">
        <v>156</v>
      </c>
    </row>
    <row r="1272" spans="2:51" s="13" customFormat="1" ht="11.25">
      <c r="B1272" s="224"/>
      <c r="C1272" s="225"/>
      <c r="D1272" s="218" t="s">
        <v>176</v>
      </c>
      <c r="E1272" s="226" t="s">
        <v>1</v>
      </c>
      <c r="F1272" s="227" t="s">
        <v>217</v>
      </c>
      <c r="G1272" s="225"/>
      <c r="H1272" s="226" t="s">
        <v>1</v>
      </c>
      <c r="I1272" s="228"/>
      <c r="J1272" s="225"/>
      <c r="K1272" s="225"/>
      <c r="L1272" s="229"/>
      <c r="M1272" s="230"/>
      <c r="N1272" s="231"/>
      <c r="O1272" s="231"/>
      <c r="P1272" s="231"/>
      <c r="Q1272" s="231"/>
      <c r="R1272" s="231"/>
      <c r="S1272" s="231"/>
      <c r="T1272" s="232"/>
      <c r="AT1272" s="233" t="s">
        <v>176</v>
      </c>
      <c r="AU1272" s="233" t="s">
        <v>92</v>
      </c>
      <c r="AV1272" s="13" t="s">
        <v>21</v>
      </c>
      <c r="AW1272" s="13" t="s">
        <v>37</v>
      </c>
      <c r="AX1272" s="13" t="s">
        <v>83</v>
      </c>
      <c r="AY1272" s="233" t="s">
        <v>156</v>
      </c>
    </row>
    <row r="1273" spans="2:51" s="14" customFormat="1" ht="11.25">
      <c r="B1273" s="234"/>
      <c r="C1273" s="235"/>
      <c r="D1273" s="218" t="s">
        <v>176</v>
      </c>
      <c r="E1273" s="236" t="s">
        <v>1</v>
      </c>
      <c r="F1273" s="237" t="s">
        <v>1341</v>
      </c>
      <c r="G1273" s="235"/>
      <c r="H1273" s="238">
        <v>4.2</v>
      </c>
      <c r="I1273" s="239"/>
      <c r="J1273" s="235"/>
      <c r="K1273" s="235"/>
      <c r="L1273" s="240"/>
      <c r="M1273" s="241"/>
      <c r="N1273" s="242"/>
      <c r="O1273" s="242"/>
      <c r="P1273" s="242"/>
      <c r="Q1273" s="242"/>
      <c r="R1273" s="242"/>
      <c r="S1273" s="242"/>
      <c r="T1273" s="243"/>
      <c r="AT1273" s="244" t="s">
        <v>176</v>
      </c>
      <c r="AU1273" s="244" t="s">
        <v>92</v>
      </c>
      <c r="AV1273" s="14" t="s">
        <v>92</v>
      </c>
      <c r="AW1273" s="14" t="s">
        <v>37</v>
      </c>
      <c r="AX1273" s="14" t="s">
        <v>83</v>
      </c>
      <c r="AY1273" s="244" t="s">
        <v>156</v>
      </c>
    </row>
    <row r="1274" spans="2:51" s="16" customFormat="1" ht="11.25">
      <c r="B1274" s="256"/>
      <c r="C1274" s="257"/>
      <c r="D1274" s="218" t="s">
        <v>176</v>
      </c>
      <c r="E1274" s="258" t="s">
        <v>1</v>
      </c>
      <c r="F1274" s="259" t="s">
        <v>210</v>
      </c>
      <c r="G1274" s="257"/>
      <c r="H1274" s="260">
        <v>4.2</v>
      </c>
      <c r="I1274" s="261"/>
      <c r="J1274" s="257"/>
      <c r="K1274" s="257"/>
      <c r="L1274" s="262"/>
      <c r="M1274" s="263"/>
      <c r="N1274" s="264"/>
      <c r="O1274" s="264"/>
      <c r="P1274" s="264"/>
      <c r="Q1274" s="264"/>
      <c r="R1274" s="264"/>
      <c r="S1274" s="264"/>
      <c r="T1274" s="265"/>
      <c r="AT1274" s="266" t="s">
        <v>176</v>
      </c>
      <c r="AU1274" s="266" t="s">
        <v>92</v>
      </c>
      <c r="AV1274" s="16" t="s">
        <v>157</v>
      </c>
      <c r="AW1274" s="16" t="s">
        <v>37</v>
      </c>
      <c r="AX1274" s="16" t="s">
        <v>83</v>
      </c>
      <c r="AY1274" s="266" t="s">
        <v>156</v>
      </c>
    </row>
    <row r="1275" spans="2:51" s="13" customFormat="1" ht="11.25">
      <c r="B1275" s="224"/>
      <c r="C1275" s="225"/>
      <c r="D1275" s="218" t="s">
        <v>176</v>
      </c>
      <c r="E1275" s="226" t="s">
        <v>1</v>
      </c>
      <c r="F1275" s="227" t="s">
        <v>219</v>
      </c>
      <c r="G1275" s="225"/>
      <c r="H1275" s="226" t="s">
        <v>1</v>
      </c>
      <c r="I1275" s="228"/>
      <c r="J1275" s="225"/>
      <c r="K1275" s="225"/>
      <c r="L1275" s="229"/>
      <c r="M1275" s="230"/>
      <c r="N1275" s="231"/>
      <c r="O1275" s="231"/>
      <c r="P1275" s="231"/>
      <c r="Q1275" s="231"/>
      <c r="R1275" s="231"/>
      <c r="S1275" s="231"/>
      <c r="T1275" s="232"/>
      <c r="AT1275" s="233" t="s">
        <v>176</v>
      </c>
      <c r="AU1275" s="233" t="s">
        <v>92</v>
      </c>
      <c r="AV1275" s="13" t="s">
        <v>21</v>
      </c>
      <c r="AW1275" s="13" t="s">
        <v>37</v>
      </c>
      <c r="AX1275" s="13" t="s">
        <v>83</v>
      </c>
      <c r="AY1275" s="233" t="s">
        <v>156</v>
      </c>
    </row>
    <row r="1276" spans="2:51" s="14" customFormat="1" ht="11.25">
      <c r="B1276" s="234"/>
      <c r="C1276" s="235"/>
      <c r="D1276" s="218" t="s">
        <v>176</v>
      </c>
      <c r="E1276" s="236" t="s">
        <v>1</v>
      </c>
      <c r="F1276" s="237" t="s">
        <v>1342</v>
      </c>
      <c r="G1276" s="235"/>
      <c r="H1276" s="238">
        <v>10.050000000000001</v>
      </c>
      <c r="I1276" s="239"/>
      <c r="J1276" s="235"/>
      <c r="K1276" s="235"/>
      <c r="L1276" s="240"/>
      <c r="M1276" s="241"/>
      <c r="N1276" s="242"/>
      <c r="O1276" s="242"/>
      <c r="P1276" s="242"/>
      <c r="Q1276" s="242"/>
      <c r="R1276" s="242"/>
      <c r="S1276" s="242"/>
      <c r="T1276" s="243"/>
      <c r="AT1276" s="244" t="s">
        <v>176</v>
      </c>
      <c r="AU1276" s="244" t="s">
        <v>92</v>
      </c>
      <c r="AV1276" s="14" t="s">
        <v>92</v>
      </c>
      <c r="AW1276" s="14" t="s">
        <v>37</v>
      </c>
      <c r="AX1276" s="14" t="s">
        <v>83</v>
      </c>
      <c r="AY1276" s="244" t="s">
        <v>156</v>
      </c>
    </row>
    <row r="1277" spans="2:51" s="16" customFormat="1" ht="11.25">
      <c r="B1277" s="256"/>
      <c r="C1277" s="257"/>
      <c r="D1277" s="218" t="s">
        <v>176</v>
      </c>
      <c r="E1277" s="258" t="s">
        <v>1</v>
      </c>
      <c r="F1277" s="259" t="s">
        <v>210</v>
      </c>
      <c r="G1277" s="257"/>
      <c r="H1277" s="260">
        <v>10.050000000000001</v>
      </c>
      <c r="I1277" s="261"/>
      <c r="J1277" s="257"/>
      <c r="K1277" s="257"/>
      <c r="L1277" s="262"/>
      <c r="M1277" s="263"/>
      <c r="N1277" s="264"/>
      <c r="O1277" s="264"/>
      <c r="P1277" s="264"/>
      <c r="Q1277" s="264"/>
      <c r="R1277" s="264"/>
      <c r="S1277" s="264"/>
      <c r="T1277" s="265"/>
      <c r="AT1277" s="266" t="s">
        <v>176</v>
      </c>
      <c r="AU1277" s="266" t="s">
        <v>92</v>
      </c>
      <c r="AV1277" s="16" t="s">
        <v>157</v>
      </c>
      <c r="AW1277" s="16" t="s">
        <v>37</v>
      </c>
      <c r="AX1277" s="16" t="s">
        <v>83</v>
      </c>
      <c r="AY1277" s="266" t="s">
        <v>156</v>
      </c>
    </row>
    <row r="1278" spans="2:51" s="13" customFormat="1" ht="11.25">
      <c r="B1278" s="224"/>
      <c r="C1278" s="225"/>
      <c r="D1278" s="218" t="s">
        <v>176</v>
      </c>
      <c r="E1278" s="226" t="s">
        <v>1</v>
      </c>
      <c r="F1278" s="227" t="s">
        <v>221</v>
      </c>
      <c r="G1278" s="225"/>
      <c r="H1278" s="226" t="s">
        <v>1</v>
      </c>
      <c r="I1278" s="228"/>
      <c r="J1278" s="225"/>
      <c r="K1278" s="225"/>
      <c r="L1278" s="229"/>
      <c r="M1278" s="230"/>
      <c r="N1278" s="231"/>
      <c r="O1278" s="231"/>
      <c r="P1278" s="231"/>
      <c r="Q1278" s="231"/>
      <c r="R1278" s="231"/>
      <c r="S1278" s="231"/>
      <c r="T1278" s="232"/>
      <c r="AT1278" s="233" t="s">
        <v>176</v>
      </c>
      <c r="AU1278" s="233" t="s">
        <v>92</v>
      </c>
      <c r="AV1278" s="13" t="s">
        <v>21</v>
      </c>
      <c r="AW1278" s="13" t="s">
        <v>37</v>
      </c>
      <c r="AX1278" s="13" t="s">
        <v>83</v>
      </c>
      <c r="AY1278" s="233" t="s">
        <v>156</v>
      </c>
    </row>
    <row r="1279" spans="2:51" s="14" customFormat="1" ht="11.25">
      <c r="B1279" s="234"/>
      <c r="C1279" s="235"/>
      <c r="D1279" s="218" t="s">
        <v>176</v>
      </c>
      <c r="E1279" s="236" t="s">
        <v>1</v>
      </c>
      <c r="F1279" s="237" t="s">
        <v>1343</v>
      </c>
      <c r="G1279" s="235"/>
      <c r="H1279" s="238">
        <v>6.65</v>
      </c>
      <c r="I1279" s="239"/>
      <c r="J1279" s="235"/>
      <c r="K1279" s="235"/>
      <c r="L1279" s="240"/>
      <c r="M1279" s="241"/>
      <c r="N1279" s="242"/>
      <c r="O1279" s="242"/>
      <c r="P1279" s="242"/>
      <c r="Q1279" s="242"/>
      <c r="R1279" s="242"/>
      <c r="S1279" s="242"/>
      <c r="T1279" s="243"/>
      <c r="AT1279" s="244" t="s">
        <v>176</v>
      </c>
      <c r="AU1279" s="244" t="s">
        <v>92</v>
      </c>
      <c r="AV1279" s="14" t="s">
        <v>92</v>
      </c>
      <c r="AW1279" s="14" t="s">
        <v>37</v>
      </c>
      <c r="AX1279" s="14" t="s">
        <v>83</v>
      </c>
      <c r="AY1279" s="244" t="s">
        <v>156</v>
      </c>
    </row>
    <row r="1280" spans="2:51" s="16" customFormat="1" ht="11.25">
      <c r="B1280" s="256"/>
      <c r="C1280" s="257"/>
      <c r="D1280" s="218" t="s">
        <v>176</v>
      </c>
      <c r="E1280" s="258" t="s">
        <v>1</v>
      </c>
      <c r="F1280" s="259" t="s">
        <v>210</v>
      </c>
      <c r="G1280" s="257"/>
      <c r="H1280" s="260">
        <v>6.65</v>
      </c>
      <c r="I1280" s="261"/>
      <c r="J1280" s="257"/>
      <c r="K1280" s="257"/>
      <c r="L1280" s="262"/>
      <c r="M1280" s="263"/>
      <c r="N1280" s="264"/>
      <c r="O1280" s="264"/>
      <c r="P1280" s="264"/>
      <c r="Q1280" s="264"/>
      <c r="R1280" s="264"/>
      <c r="S1280" s="264"/>
      <c r="T1280" s="265"/>
      <c r="AT1280" s="266" t="s">
        <v>176</v>
      </c>
      <c r="AU1280" s="266" t="s">
        <v>92</v>
      </c>
      <c r="AV1280" s="16" t="s">
        <v>157</v>
      </c>
      <c r="AW1280" s="16" t="s">
        <v>37</v>
      </c>
      <c r="AX1280" s="16" t="s">
        <v>83</v>
      </c>
      <c r="AY1280" s="266" t="s">
        <v>156</v>
      </c>
    </row>
    <row r="1281" spans="2:51" s="13" customFormat="1" ht="11.25">
      <c r="B1281" s="224"/>
      <c r="C1281" s="225"/>
      <c r="D1281" s="218" t="s">
        <v>176</v>
      </c>
      <c r="E1281" s="226" t="s">
        <v>1</v>
      </c>
      <c r="F1281" s="227" t="s">
        <v>223</v>
      </c>
      <c r="G1281" s="225"/>
      <c r="H1281" s="226" t="s">
        <v>1</v>
      </c>
      <c r="I1281" s="228"/>
      <c r="J1281" s="225"/>
      <c r="K1281" s="225"/>
      <c r="L1281" s="229"/>
      <c r="M1281" s="230"/>
      <c r="N1281" s="231"/>
      <c r="O1281" s="231"/>
      <c r="P1281" s="231"/>
      <c r="Q1281" s="231"/>
      <c r="R1281" s="231"/>
      <c r="S1281" s="231"/>
      <c r="T1281" s="232"/>
      <c r="AT1281" s="233" t="s">
        <v>176</v>
      </c>
      <c r="AU1281" s="233" t="s">
        <v>92</v>
      </c>
      <c r="AV1281" s="13" t="s">
        <v>21</v>
      </c>
      <c r="AW1281" s="13" t="s">
        <v>37</v>
      </c>
      <c r="AX1281" s="13" t="s">
        <v>83</v>
      </c>
      <c r="AY1281" s="233" t="s">
        <v>156</v>
      </c>
    </row>
    <row r="1282" spans="2:51" s="14" customFormat="1" ht="11.25">
      <c r="B1282" s="234"/>
      <c r="C1282" s="235"/>
      <c r="D1282" s="218" t="s">
        <v>176</v>
      </c>
      <c r="E1282" s="236" t="s">
        <v>1</v>
      </c>
      <c r="F1282" s="237" t="s">
        <v>1343</v>
      </c>
      <c r="G1282" s="235"/>
      <c r="H1282" s="238">
        <v>6.65</v>
      </c>
      <c r="I1282" s="239"/>
      <c r="J1282" s="235"/>
      <c r="K1282" s="235"/>
      <c r="L1282" s="240"/>
      <c r="M1282" s="241"/>
      <c r="N1282" s="242"/>
      <c r="O1282" s="242"/>
      <c r="P1282" s="242"/>
      <c r="Q1282" s="242"/>
      <c r="R1282" s="242"/>
      <c r="S1282" s="242"/>
      <c r="T1282" s="243"/>
      <c r="AT1282" s="244" t="s">
        <v>176</v>
      </c>
      <c r="AU1282" s="244" t="s">
        <v>92</v>
      </c>
      <c r="AV1282" s="14" t="s">
        <v>92</v>
      </c>
      <c r="AW1282" s="14" t="s">
        <v>37</v>
      </c>
      <c r="AX1282" s="14" t="s">
        <v>83</v>
      </c>
      <c r="AY1282" s="244" t="s">
        <v>156</v>
      </c>
    </row>
    <row r="1283" spans="2:51" s="16" customFormat="1" ht="11.25">
      <c r="B1283" s="256"/>
      <c r="C1283" s="257"/>
      <c r="D1283" s="218" t="s">
        <v>176</v>
      </c>
      <c r="E1283" s="258" t="s">
        <v>1</v>
      </c>
      <c r="F1283" s="259" t="s">
        <v>210</v>
      </c>
      <c r="G1283" s="257"/>
      <c r="H1283" s="260">
        <v>6.65</v>
      </c>
      <c r="I1283" s="261"/>
      <c r="J1283" s="257"/>
      <c r="K1283" s="257"/>
      <c r="L1283" s="262"/>
      <c r="M1283" s="263"/>
      <c r="N1283" s="264"/>
      <c r="O1283" s="264"/>
      <c r="P1283" s="264"/>
      <c r="Q1283" s="264"/>
      <c r="R1283" s="264"/>
      <c r="S1283" s="264"/>
      <c r="T1283" s="265"/>
      <c r="AT1283" s="266" t="s">
        <v>176</v>
      </c>
      <c r="AU1283" s="266" t="s">
        <v>92</v>
      </c>
      <c r="AV1283" s="16" t="s">
        <v>157</v>
      </c>
      <c r="AW1283" s="16" t="s">
        <v>37</v>
      </c>
      <c r="AX1283" s="16" t="s">
        <v>83</v>
      </c>
      <c r="AY1283" s="266" t="s">
        <v>156</v>
      </c>
    </row>
    <row r="1284" spans="2:51" s="13" customFormat="1" ht="11.25">
      <c r="B1284" s="224"/>
      <c r="C1284" s="225"/>
      <c r="D1284" s="218" t="s">
        <v>176</v>
      </c>
      <c r="E1284" s="226" t="s">
        <v>1</v>
      </c>
      <c r="F1284" s="227" t="s">
        <v>224</v>
      </c>
      <c r="G1284" s="225"/>
      <c r="H1284" s="226" t="s">
        <v>1</v>
      </c>
      <c r="I1284" s="228"/>
      <c r="J1284" s="225"/>
      <c r="K1284" s="225"/>
      <c r="L1284" s="229"/>
      <c r="M1284" s="230"/>
      <c r="N1284" s="231"/>
      <c r="O1284" s="231"/>
      <c r="P1284" s="231"/>
      <c r="Q1284" s="231"/>
      <c r="R1284" s="231"/>
      <c r="S1284" s="231"/>
      <c r="T1284" s="232"/>
      <c r="AT1284" s="233" t="s">
        <v>176</v>
      </c>
      <c r="AU1284" s="233" t="s">
        <v>92</v>
      </c>
      <c r="AV1284" s="13" t="s">
        <v>21</v>
      </c>
      <c r="AW1284" s="13" t="s">
        <v>37</v>
      </c>
      <c r="AX1284" s="13" t="s">
        <v>83</v>
      </c>
      <c r="AY1284" s="233" t="s">
        <v>156</v>
      </c>
    </row>
    <row r="1285" spans="2:51" s="14" customFormat="1" ht="11.25">
      <c r="B1285" s="234"/>
      <c r="C1285" s="235"/>
      <c r="D1285" s="218" t="s">
        <v>176</v>
      </c>
      <c r="E1285" s="236" t="s">
        <v>1</v>
      </c>
      <c r="F1285" s="237" t="s">
        <v>1344</v>
      </c>
      <c r="G1285" s="235"/>
      <c r="H1285" s="238">
        <v>8.3000000000000007</v>
      </c>
      <c r="I1285" s="239"/>
      <c r="J1285" s="235"/>
      <c r="K1285" s="235"/>
      <c r="L1285" s="240"/>
      <c r="M1285" s="241"/>
      <c r="N1285" s="242"/>
      <c r="O1285" s="242"/>
      <c r="P1285" s="242"/>
      <c r="Q1285" s="242"/>
      <c r="R1285" s="242"/>
      <c r="S1285" s="242"/>
      <c r="T1285" s="243"/>
      <c r="AT1285" s="244" t="s">
        <v>176</v>
      </c>
      <c r="AU1285" s="244" t="s">
        <v>92</v>
      </c>
      <c r="AV1285" s="14" t="s">
        <v>92</v>
      </c>
      <c r="AW1285" s="14" t="s">
        <v>37</v>
      </c>
      <c r="AX1285" s="14" t="s">
        <v>83</v>
      </c>
      <c r="AY1285" s="244" t="s">
        <v>156</v>
      </c>
    </row>
    <row r="1286" spans="2:51" s="16" customFormat="1" ht="11.25">
      <c r="B1286" s="256"/>
      <c r="C1286" s="257"/>
      <c r="D1286" s="218" t="s">
        <v>176</v>
      </c>
      <c r="E1286" s="258" t="s">
        <v>1</v>
      </c>
      <c r="F1286" s="259" t="s">
        <v>210</v>
      </c>
      <c r="G1286" s="257"/>
      <c r="H1286" s="260">
        <v>8.3000000000000007</v>
      </c>
      <c r="I1286" s="261"/>
      <c r="J1286" s="257"/>
      <c r="K1286" s="257"/>
      <c r="L1286" s="262"/>
      <c r="M1286" s="263"/>
      <c r="N1286" s="264"/>
      <c r="O1286" s="264"/>
      <c r="P1286" s="264"/>
      <c r="Q1286" s="264"/>
      <c r="R1286" s="264"/>
      <c r="S1286" s="264"/>
      <c r="T1286" s="265"/>
      <c r="AT1286" s="266" t="s">
        <v>176</v>
      </c>
      <c r="AU1286" s="266" t="s">
        <v>92</v>
      </c>
      <c r="AV1286" s="16" t="s">
        <v>157</v>
      </c>
      <c r="AW1286" s="16" t="s">
        <v>37</v>
      </c>
      <c r="AX1286" s="16" t="s">
        <v>83</v>
      </c>
      <c r="AY1286" s="266" t="s">
        <v>156</v>
      </c>
    </row>
    <row r="1287" spans="2:51" s="13" customFormat="1" ht="11.25">
      <c r="B1287" s="224"/>
      <c r="C1287" s="225"/>
      <c r="D1287" s="218" t="s">
        <v>176</v>
      </c>
      <c r="E1287" s="226" t="s">
        <v>1</v>
      </c>
      <c r="F1287" s="227" t="s">
        <v>226</v>
      </c>
      <c r="G1287" s="225"/>
      <c r="H1287" s="226" t="s">
        <v>1</v>
      </c>
      <c r="I1287" s="228"/>
      <c r="J1287" s="225"/>
      <c r="K1287" s="225"/>
      <c r="L1287" s="229"/>
      <c r="M1287" s="230"/>
      <c r="N1287" s="231"/>
      <c r="O1287" s="231"/>
      <c r="P1287" s="231"/>
      <c r="Q1287" s="231"/>
      <c r="R1287" s="231"/>
      <c r="S1287" s="231"/>
      <c r="T1287" s="232"/>
      <c r="AT1287" s="233" t="s">
        <v>176</v>
      </c>
      <c r="AU1287" s="233" t="s">
        <v>92</v>
      </c>
      <c r="AV1287" s="13" t="s">
        <v>21</v>
      </c>
      <c r="AW1287" s="13" t="s">
        <v>37</v>
      </c>
      <c r="AX1287" s="13" t="s">
        <v>83</v>
      </c>
      <c r="AY1287" s="233" t="s">
        <v>156</v>
      </c>
    </row>
    <row r="1288" spans="2:51" s="14" customFormat="1" ht="11.25">
      <c r="B1288" s="234"/>
      <c r="C1288" s="235"/>
      <c r="D1288" s="218" t="s">
        <v>176</v>
      </c>
      <c r="E1288" s="236" t="s">
        <v>1</v>
      </c>
      <c r="F1288" s="237" t="s">
        <v>1345</v>
      </c>
      <c r="G1288" s="235"/>
      <c r="H1288" s="238">
        <v>7.15</v>
      </c>
      <c r="I1288" s="239"/>
      <c r="J1288" s="235"/>
      <c r="K1288" s="235"/>
      <c r="L1288" s="240"/>
      <c r="M1288" s="241"/>
      <c r="N1288" s="242"/>
      <c r="O1288" s="242"/>
      <c r="P1288" s="242"/>
      <c r="Q1288" s="242"/>
      <c r="R1288" s="242"/>
      <c r="S1288" s="242"/>
      <c r="T1288" s="243"/>
      <c r="AT1288" s="244" t="s">
        <v>176</v>
      </c>
      <c r="AU1288" s="244" t="s">
        <v>92</v>
      </c>
      <c r="AV1288" s="14" t="s">
        <v>92</v>
      </c>
      <c r="AW1288" s="14" t="s">
        <v>37</v>
      </c>
      <c r="AX1288" s="14" t="s">
        <v>83</v>
      </c>
      <c r="AY1288" s="244" t="s">
        <v>156</v>
      </c>
    </row>
    <row r="1289" spans="2:51" s="16" customFormat="1" ht="11.25">
      <c r="B1289" s="256"/>
      <c r="C1289" s="257"/>
      <c r="D1289" s="218" t="s">
        <v>176</v>
      </c>
      <c r="E1289" s="258" t="s">
        <v>1</v>
      </c>
      <c r="F1289" s="259" t="s">
        <v>210</v>
      </c>
      <c r="G1289" s="257"/>
      <c r="H1289" s="260">
        <v>7.15</v>
      </c>
      <c r="I1289" s="261"/>
      <c r="J1289" s="257"/>
      <c r="K1289" s="257"/>
      <c r="L1289" s="262"/>
      <c r="M1289" s="263"/>
      <c r="N1289" s="264"/>
      <c r="O1289" s="264"/>
      <c r="P1289" s="264"/>
      <c r="Q1289" s="264"/>
      <c r="R1289" s="264"/>
      <c r="S1289" s="264"/>
      <c r="T1289" s="265"/>
      <c r="AT1289" s="266" t="s">
        <v>176</v>
      </c>
      <c r="AU1289" s="266" t="s">
        <v>92</v>
      </c>
      <c r="AV1289" s="16" t="s">
        <v>157</v>
      </c>
      <c r="AW1289" s="16" t="s">
        <v>37</v>
      </c>
      <c r="AX1289" s="16" t="s">
        <v>83</v>
      </c>
      <c r="AY1289" s="266" t="s">
        <v>156</v>
      </c>
    </row>
    <row r="1290" spans="2:51" s="13" customFormat="1" ht="11.25">
      <c r="B1290" s="224"/>
      <c r="C1290" s="225"/>
      <c r="D1290" s="218" t="s">
        <v>176</v>
      </c>
      <c r="E1290" s="226" t="s">
        <v>1</v>
      </c>
      <c r="F1290" s="227" t="s">
        <v>228</v>
      </c>
      <c r="G1290" s="225"/>
      <c r="H1290" s="226" t="s">
        <v>1</v>
      </c>
      <c r="I1290" s="228"/>
      <c r="J1290" s="225"/>
      <c r="K1290" s="225"/>
      <c r="L1290" s="229"/>
      <c r="M1290" s="230"/>
      <c r="N1290" s="231"/>
      <c r="O1290" s="231"/>
      <c r="P1290" s="231"/>
      <c r="Q1290" s="231"/>
      <c r="R1290" s="231"/>
      <c r="S1290" s="231"/>
      <c r="T1290" s="232"/>
      <c r="AT1290" s="233" t="s">
        <v>176</v>
      </c>
      <c r="AU1290" s="233" t="s">
        <v>92</v>
      </c>
      <c r="AV1290" s="13" t="s">
        <v>21</v>
      </c>
      <c r="AW1290" s="13" t="s">
        <v>37</v>
      </c>
      <c r="AX1290" s="13" t="s">
        <v>83</v>
      </c>
      <c r="AY1290" s="233" t="s">
        <v>156</v>
      </c>
    </row>
    <row r="1291" spans="2:51" s="14" customFormat="1" ht="11.25">
      <c r="B1291" s="234"/>
      <c r="C1291" s="235"/>
      <c r="D1291" s="218" t="s">
        <v>176</v>
      </c>
      <c r="E1291" s="236" t="s">
        <v>1</v>
      </c>
      <c r="F1291" s="237" t="s">
        <v>1346</v>
      </c>
      <c r="G1291" s="235"/>
      <c r="H1291" s="238">
        <v>7.2</v>
      </c>
      <c r="I1291" s="239"/>
      <c r="J1291" s="235"/>
      <c r="K1291" s="235"/>
      <c r="L1291" s="240"/>
      <c r="M1291" s="241"/>
      <c r="N1291" s="242"/>
      <c r="O1291" s="242"/>
      <c r="P1291" s="242"/>
      <c r="Q1291" s="242"/>
      <c r="R1291" s="242"/>
      <c r="S1291" s="242"/>
      <c r="T1291" s="243"/>
      <c r="AT1291" s="244" t="s">
        <v>176</v>
      </c>
      <c r="AU1291" s="244" t="s">
        <v>92</v>
      </c>
      <c r="AV1291" s="14" t="s">
        <v>92</v>
      </c>
      <c r="AW1291" s="14" t="s">
        <v>37</v>
      </c>
      <c r="AX1291" s="14" t="s">
        <v>83</v>
      </c>
      <c r="AY1291" s="244" t="s">
        <v>156</v>
      </c>
    </row>
    <row r="1292" spans="2:51" s="16" customFormat="1" ht="11.25">
      <c r="B1292" s="256"/>
      <c r="C1292" s="257"/>
      <c r="D1292" s="218" t="s">
        <v>176</v>
      </c>
      <c r="E1292" s="258" t="s">
        <v>1</v>
      </c>
      <c r="F1292" s="259" t="s">
        <v>210</v>
      </c>
      <c r="G1292" s="257"/>
      <c r="H1292" s="260">
        <v>7.2</v>
      </c>
      <c r="I1292" s="261"/>
      <c r="J1292" s="257"/>
      <c r="K1292" s="257"/>
      <c r="L1292" s="262"/>
      <c r="M1292" s="263"/>
      <c r="N1292" s="264"/>
      <c r="O1292" s="264"/>
      <c r="P1292" s="264"/>
      <c r="Q1292" s="264"/>
      <c r="R1292" s="264"/>
      <c r="S1292" s="264"/>
      <c r="T1292" s="265"/>
      <c r="AT1292" s="266" t="s">
        <v>176</v>
      </c>
      <c r="AU1292" s="266" t="s">
        <v>92</v>
      </c>
      <c r="AV1292" s="16" t="s">
        <v>157</v>
      </c>
      <c r="AW1292" s="16" t="s">
        <v>37</v>
      </c>
      <c r="AX1292" s="16" t="s">
        <v>83</v>
      </c>
      <c r="AY1292" s="266" t="s">
        <v>156</v>
      </c>
    </row>
    <row r="1293" spans="2:51" s="13" customFormat="1" ht="11.25">
      <c r="B1293" s="224"/>
      <c r="C1293" s="225"/>
      <c r="D1293" s="218" t="s">
        <v>176</v>
      </c>
      <c r="E1293" s="226" t="s">
        <v>1</v>
      </c>
      <c r="F1293" s="227" t="s">
        <v>230</v>
      </c>
      <c r="G1293" s="225"/>
      <c r="H1293" s="226" t="s">
        <v>1</v>
      </c>
      <c r="I1293" s="228"/>
      <c r="J1293" s="225"/>
      <c r="K1293" s="225"/>
      <c r="L1293" s="229"/>
      <c r="M1293" s="230"/>
      <c r="N1293" s="231"/>
      <c r="O1293" s="231"/>
      <c r="P1293" s="231"/>
      <c r="Q1293" s="231"/>
      <c r="R1293" s="231"/>
      <c r="S1293" s="231"/>
      <c r="T1293" s="232"/>
      <c r="AT1293" s="233" t="s">
        <v>176</v>
      </c>
      <c r="AU1293" s="233" t="s">
        <v>92</v>
      </c>
      <c r="AV1293" s="13" t="s">
        <v>21</v>
      </c>
      <c r="AW1293" s="13" t="s">
        <v>37</v>
      </c>
      <c r="AX1293" s="13" t="s">
        <v>83</v>
      </c>
      <c r="AY1293" s="233" t="s">
        <v>156</v>
      </c>
    </row>
    <row r="1294" spans="2:51" s="14" customFormat="1" ht="11.25">
      <c r="B1294" s="234"/>
      <c r="C1294" s="235"/>
      <c r="D1294" s="218" t="s">
        <v>176</v>
      </c>
      <c r="E1294" s="236" t="s">
        <v>1</v>
      </c>
      <c r="F1294" s="237" t="s">
        <v>1347</v>
      </c>
      <c r="G1294" s="235"/>
      <c r="H1294" s="238">
        <v>7.25</v>
      </c>
      <c r="I1294" s="239"/>
      <c r="J1294" s="235"/>
      <c r="K1294" s="235"/>
      <c r="L1294" s="240"/>
      <c r="M1294" s="241"/>
      <c r="N1294" s="242"/>
      <c r="O1294" s="242"/>
      <c r="P1294" s="242"/>
      <c r="Q1294" s="242"/>
      <c r="R1294" s="242"/>
      <c r="S1294" s="242"/>
      <c r="T1294" s="243"/>
      <c r="AT1294" s="244" t="s">
        <v>176</v>
      </c>
      <c r="AU1294" s="244" t="s">
        <v>92</v>
      </c>
      <c r="AV1294" s="14" t="s">
        <v>92</v>
      </c>
      <c r="AW1294" s="14" t="s">
        <v>37</v>
      </c>
      <c r="AX1294" s="14" t="s">
        <v>83</v>
      </c>
      <c r="AY1294" s="244" t="s">
        <v>156</v>
      </c>
    </row>
    <row r="1295" spans="2:51" s="16" customFormat="1" ht="11.25">
      <c r="B1295" s="256"/>
      <c r="C1295" s="257"/>
      <c r="D1295" s="218" t="s">
        <v>176</v>
      </c>
      <c r="E1295" s="258" t="s">
        <v>1</v>
      </c>
      <c r="F1295" s="259" t="s">
        <v>210</v>
      </c>
      <c r="G1295" s="257"/>
      <c r="H1295" s="260">
        <v>7.25</v>
      </c>
      <c r="I1295" s="261"/>
      <c r="J1295" s="257"/>
      <c r="K1295" s="257"/>
      <c r="L1295" s="262"/>
      <c r="M1295" s="263"/>
      <c r="N1295" s="264"/>
      <c r="O1295" s="264"/>
      <c r="P1295" s="264"/>
      <c r="Q1295" s="264"/>
      <c r="R1295" s="264"/>
      <c r="S1295" s="264"/>
      <c r="T1295" s="265"/>
      <c r="AT1295" s="266" t="s">
        <v>176</v>
      </c>
      <c r="AU1295" s="266" t="s">
        <v>92</v>
      </c>
      <c r="AV1295" s="16" t="s">
        <v>157</v>
      </c>
      <c r="AW1295" s="16" t="s">
        <v>37</v>
      </c>
      <c r="AX1295" s="16" t="s">
        <v>83</v>
      </c>
      <c r="AY1295" s="266" t="s">
        <v>156</v>
      </c>
    </row>
    <row r="1296" spans="2:51" s="13" customFormat="1" ht="11.25">
      <c r="B1296" s="224"/>
      <c r="C1296" s="225"/>
      <c r="D1296" s="218" t="s">
        <v>176</v>
      </c>
      <c r="E1296" s="226" t="s">
        <v>1</v>
      </c>
      <c r="F1296" s="227" t="s">
        <v>232</v>
      </c>
      <c r="G1296" s="225"/>
      <c r="H1296" s="226" t="s">
        <v>1</v>
      </c>
      <c r="I1296" s="228"/>
      <c r="J1296" s="225"/>
      <c r="K1296" s="225"/>
      <c r="L1296" s="229"/>
      <c r="M1296" s="230"/>
      <c r="N1296" s="231"/>
      <c r="O1296" s="231"/>
      <c r="P1296" s="231"/>
      <c r="Q1296" s="231"/>
      <c r="R1296" s="231"/>
      <c r="S1296" s="231"/>
      <c r="T1296" s="232"/>
      <c r="AT1296" s="233" t="s">
        <v>176</v>
      </c>
      <c r="AU1296" s="233" t="s">
        <v>92</v>
      </c>
      <c r="AV1296" s="13" t="s">
        <v>21</v>
      </c>
      <c r="AW1296" s="13" t="s">
        <v>37</v>
      </c>
      <c r="AX1296" s="13" t="s">
        <v>83</v>
      </c>
      <c r="AY1296" s="233" t="s">
        <v>156</v>
      </c>
    </row>
    <row r="1297" spans="2:51" s="14" customFormat="1" ht="11.25">
      <c r="B1297" s="234"/>
      <c r="C1297" s="235"/>
      <c r="D1297" s="218" t="s">
        <v>176</v>
      </c>
      <c r="E1297" s="236" t="s">
        <v>1</v>
      </c>
      <c r="F1297" s="237" t="s">
        <v>1348</v>
      </c>
      <c r="G1297" s="235"/>
      <c r="H1297" s="238">
        <v>6.48</v>
      </c>
      <c r="I1297" s="239"/>
      <c r="J1297" s="235"/>
      <c r="K1297" s="235"/>
      <c r="L1297" s="240"/>
      <c r="M1297" s="241"/>
      <c r="N1297" s="242"/>
      <c r="O1297" s="242"/>
      <c r="P1297" s="242"/>
      <c r="Q1297" s="242"/>
      <c r="R1297" s="242"/>
      <c r="S1297" s="242"/>
      <c r="T1297" s="243"/>
      <c r="AT1297" s="244" t="s">
        <v>176</v>
      </c>
      <c r="AU1297" s="244" t="s">
        <v>92</v>
      </c>
      <c r="AV1297" s="14" t="s">
        <v>92</v>
      </c>
      <c r="AW1297" s="14" t="s">
        <v>37</v>
      </c>
      <c r="AX1297" s="14" t="s">
        <v>83</v>
      </c>
      <c r="AY1297" s="244" t="s">
        <v>156</v>
      </c>
    </row>
    <row r="1298" spans="2:51" s="16" customFormat="1" ht="11.25">
      <c r="B1298" s="256"/>
      <c r="C1298" s="257"/>
      <c r="D1298" s="218" t="s">
        <v>176</v>
      </c>
      <c r="E1298" s="258" t="s">
        <v>1</v>
      </c>
      <c r="F1298" s="259" t="s">
        <v>210</v>
      </c>
      <c r="G1298" s="257"/>
      <c r="H1298" s="260">
        <v>6.48</v>
      </c>
      <c r="I1298" s="261"/>
      <c r="J1298" s="257"/>
      <c r="K1298" s="257"/>
      <c r="L1298" s="262"/>
      <c r="M1298" s="263"/>
      <c r="N1298" s="264"/>
      <c r="O1298" s="264"/>
      <c r="P1298" s="264"/>
      <c r="Q1298" s="264"/>
      <c r="R1298" s="264"/>
      <c r="S1298" s="264"/>
      <c r="T1298" s="265"/>
      <c r="AT1298" s="266" t="s">
        <v>176</v>
      </c>
      <c r="AU1298" s="266" t="s">
        <v>92</v>
      </c>
      <c r="AV1298" s="16" t="s">
        <v>157</v>
      </c>
      <c r="AW1298" s="16" t="s">
        <v>37</v>
      </c>
      <c r="AX1298" s="16" t="s">
        <v>83</v>
      </c>
      <c r="AY1298" s="266" t="s">
        <v>156</v>
      </c>
    </row>
    <row r="1299" spans="2:51" s="13" customFormat="1" ht="11.25">
      <c r="B1299" s="224"/>
      <c r="C1299" s="225"/>
      <c r="D1299" s="218" t="s">
        <v>176</v>
      </c>
      <c r="E1299" s="226" t="s">
        <v>1</v>
      </c>
      <c r="F1299" s="227" t="s">
        <v>234</v>
      </c>
      <c r="G1299" s="225"/>
      <c r="H1299" s="226" t="s">
        <v>1</v>
      </c>
      <c r="I1299" s="228"/>
      <c r="J1299" s="225"/>
      <c r="K1299" s="225"/>
      <c r="L1299" s="229"/>
      <c r="M1299" s="230"/>
      <c r="N1299" s="231"/>
      <c r="O1299" s="231"/>
      <c r="P1299" s="231"/>
      <c r="Q1299" s="231"/>
      <c r="R1299" s="231"/>
      <c r="S1299" s="231"/>
      <c r="T1299" s="232"/>
      <c r="AT1299" s="233" t="s">
        <v>176</v>
      </c>
      <c r="AU1299" s="233" t="s">
        <v>92</v>
      </c>
      <c r="AV1299" s="13" t="s">
        <v>21</v>
      </c>
      <c r="AW1299" s="13" t="s">
        <v>37</v>
      </c>
      <c r="AX1299" s="13" t="s">
        <v>83</v>
      </c>
      <c r="AY1299" s="233" t="s">
        <v>156</v>
      </c>
    </row>
    <row r="1300" spans="2:51" s="14" customFormat="1" ht="11.25">
      <c r="B1300" s="234"/>
      <c r="C1300" s="235"/>
      <c r="D1300" s="218" t="s">
        <v>176</v>
      </c>
      <c r="E1300" s="236" t="s">
        <v>1</v>
      </c>
      <c r="F1300" s="237" t="s">
        <v>1349</v>
      </c>
      <c r="G1300" s="235"/>
      <c r="H1300" s="238">
        <v>8.5399999999999991</v>
      </c>
      <c r="I1300" s="239"/>
      <c r="J1300" s="235"/>
      <c r="K1300" s="235"/>
      <c r="L1300" s="240"/>
      <c r="M1300" s="241"/>
      <c r="N1300" s="242"/>
      <c r="O1300" s="242"/>
      <c r="P1300" s="242"/>
      <c r="Q1300" s="242"/>
      <c r="R1300" s="242"/>
      <c r="S1300" s="242"/>
      <c r="T1300" s="243"/>
      <c r="AT1300" s="244" t="s">
        <v>176</v>
      </c>
      <c r="AU1300" s="244" t="s">
        <v>92</v>
      </c>
      <c r="AV1300" s="14" t="s">
        <v>92</v>
      </c>
      <c r="AW1300" s="14" t="s">
        <v>37</v>
      </c>
      <c r="AX1300" s="14" t="s">
        <v>83</v>
      </c>
      <c r="AY1300" s="244" t="s">
        <v>156</v>
      </c>
    </row>
    <row r="1301" spans="2:51" s="16" customFormat="1" ht="11.25">
      <c r="B1301" s="256"/>
      <c r="C1301" s="257"/>
      <c r="D1301" s="218" t="s">
        <v>176</v>
      </c>
      <c r="E1301" s="258" t="s">
        <v>1</v>
      </c>
      <c r="F1301" s="259" t="s">
        <v>210</v>
      </c>
      <c r="G1301" s="257"/>
      <c r="H1301" s="260">
        <v>8.5399999999999991</v>
      </c>
      <c r="I1301" s="261"/>
      <c r="J1301" s="257"/>
      <c r="K1301" s="257"/>
      <c r="L1301" s="262"/>
      <c r="M1301" s="263"/>
      <c r="N1301" s="264"/>
      <c r="O1301" s="264"/>
      <c r="P1301" s="264"/>
      <c r="Q1301" s="264"/>
      <c r="R1301" s="264"/>
      <c r="S1301" s="264"/>
      <c r="T1301" s="265"/>
      <c r="AT1301" s="266" t="s">
        <v>176</v>
      </c>
      <c r="AU1301" s="266" t="s">
        <v>92</v>
      </c>
      <c r="AV1301" s="16" t="s">
        <v>157</v>
      </c>
      <c r="AW1301" s="16" t="s">
        <v>37</v>
      </c>
      <c r="AX1301" s="16" t="s">
        <v>83</v>
      </c>
      <c r="AY1301" s="266" t="s">
        <v>156</v>
      </c>
    </row>
    <row r="1302" spans="2:51" s="13" customFormat="1" ht="11.25">
      <c r="B1302" s="224"/>
      <c r="C1302" s="225"/>
      <c r="D1302" s="218" t="s">
        <v>176</v>
      </c>
      <c r="E1302" s="226" t="s">
        <v>1</v>
      </c>
      <c r="F1302" s="227" t="s">
        <v>236</v>
      </c>
      <c r="G1302" s="225"/>
      <c r="H1302" s="226" t="s">
        <v>1</v>
      </c>
      <c r="I1302" s="228"/>
      <c r="J1302" s="225"/>
      <c r="K1302" s="225"/>
      <c r="L1302" s="229"/>
      <c r="M1302" s="230"/>
      <c r="N1302" s="231"/>
      <c r="O1302" s="231"/>
      <c r="P1302" s="231"/>
      <c r="Q1302" s="231"/>
      <c r="R1302" s="231"/>
      <c r="S1302" s="231"/>
      <c r="T1302" s="232"/>
      <c r="AT1302" s="233" t="s">
        <v>176</v>
      </c>
      <c r="AU1302" s="233" t="s">
        <v>92</v>
      </c>
      <c r="AV1302" s="13" t="s">
        <v>21</v>
      </c>
      <c r="AW1302" s="13" t="s">
        <v>37</v>
      </c>
      <c r="AX1302" s="13" t="s">
        <v>83</v>
      </c>
      <c r="AY1302" s="233" t="s">
        <v>156</v>
      </c>
    </row>
    <row r="1303" spans="2:51" s="14" customFormat="1" ht="11.25">
      <c r="B1303" s="234"/>
      <c r="C1303" s="235"/>
      <c r="D1303" s="218" t="s">
        <v>176</v>
      </c>
      <c r="E1303" s="236" t="s">
        <v>1</v>
      </c>
      <c r="F1303" s="237" t="s">
        <v>1350</v>
      </c>
      <c r="G1303" s="235"/>
      <c r="H1303" s="238">
        <v>23.19</v>
      </c>
      <c r="I1303" s="239"/>
      <c r="J1303" s="235"/>
      <c r="K1303" s="235"/>
      <c r="L1303" s="240"/>
      <c r="M1303" s="241"/>
      <c r="N1303" s="242"/>
      <c r="O1303" s="242"/>
      <c r="P1303" s="242"/>
      <c r="Q1303" s="242"/>
      <c r="R1303" s="242"/>
      <c r="S1303" s="242"/>
      <c r="T1303" s="243"/>
      <c r="AT1303" s="244" t="s">
        <v>176</v>
      </c>
      <c r="AU1303" s="244" t="s">
        <v>92</v>
      </c>
      <c r="AV1303" s="14" t="s">
        <v>92</v>
      </c>
      <c r="AW1303" s="14" t="s">
        <v>37</v>
      </c>
      <c r="AX1303" s="14" t="s">
        <v>83</v>
      </c>
      <c r="AY1303" s="244" t="s">
        <v>156</v>
      </c>
    </row>
    <row r="1304" spans="2:51" s="14" customFormat="1" ht="22.5">
      <c r="B1304" s="234"/>
      <c r="C1304" s="235"/>
      <c r="D1304" s="218" t="s">
        <v>176</v>
      </c>
      <c r="E1304" s="236" t="s">
        <v>1</v>
      </c>
      <c r="F1304" s="237" t="s">
        <v>1351</v>
      </c>
      <c r="G1304" s="235"/>
      <c r="H1304" s="238">
        <v>19.2</v>
      </c>
      <c r="I1304" s="239"/>
      <c r="J1304" s="235"/>
      <c r="K1304" s="235"/>
      <c r="L1304" s="240"/>
      <c r="M1304" s="241"/>
      <c r="N1304" s="242"/>
      <c r="O1304" s="242"/>
      <c r="P1304" s="242"/>
      <c r="Q1304" s="242"/>
      <c r="R1304" s="242"/>
      <c r="S1304" s="242"/>
      <c r="T1304" s="243"/>
      <c r="AT1304" s="244" t="s">
        <v>176</v>
      </c>
      <c r="AU1304" s="244" t="s">
        <v>92</v>
      </c>
      <c r="AV1304" s="14" t="s">
        <v>92</v>
      </c>
      <c r="AW1304" s="14" t="s">
        <v>37</v>
      </c>
      <c r="AX1304" s="14" t="s">
        <v>83</v>
      </c>
      <c r="AY1304" s="244" t="s">
        <v>156</v>
      </c>
    </row>
    <row r="1305" spans="2:51" s="16" customFormat="1" ht="11.25">
      <c r="B1305" s="256"/>
      <c r="C1305" s="257"/>
      <c r="D1305" s="218" t="s">
        <v>176</v>
      </c>
      <c r="E1305" s="258" t="s">
        <v>1</v>
      </c>
      <c r="F1305" s="259" t="s">
        <v>210</v>
      </c>
      <c r="G1305" s="257"/>
      <c r="H1305" s="260">
        <v>42.39</v>
      </c>
      <c r="I1305" s="261"/>
      <c r="J1305" s="257"/>
      <c r="K1305" s="257"/>
      <c r="L1305" s="262"/>
      <c r="M1305" s="263"/>
      <c r="N1305" s="264"/>
      <c r="O1305" s="264"/>
      <c r="P1305" s="264"/>
      <c r="Q1305" s="264"/>
      <c r="R1305" s="264"/>
      <c r="S1305" s="264"/>
      <c r="T1305" s="265"/>
      <c r="AT1305" s="266" t="s">
        <v>176</v>
      </c>
      <c r="AU1305" s="266" t="s">
        <v>92</v>
      </c>
      <c r="AV1305" s="16" t="s">
        <v>157</v>
      </c>
      <c r="AW1305" s="16" t="s">
        <v>37</v>
      </c>
      <c r="AX1305" s="16" t="s">
        <v>83</v>
      </c>
      <c r="AY1305" s="266" t="s">
        <v>156</v>
      </c>
    </row>
    <row r="1306" spans="2:51" s="13" customFormat="1" ht="11.25">
      <c r="B1306" s="224"/>
      <c r="C1306" s="225"/>
      <c r="D1306" s="218" t="s">
        <v>176</v>
      </c>
      <c r="E1306" s="226" t="s">
        <v>1</v>
      </c>
      <c r="F1306" s="227" t="s">
        <v>239</v>
      </c>
      <c r="G1306" s="225"/>
      <c r="H1306" s="226" t="s">
        <v>1</v>
      </c>
      <c r="I1306" s="228"/>
      <c r="J1306" s="225"/>
      <c r="K1306" s="225"/>
      <c r="L1306" s="229"/>
      <c r="M1306" s="230"/>
      <c r="N1306" s="231"/>
      <c r="O1306" s="231"/>
      <c r="P1306" s="231"/>
      <c r="Q1306" s="231"/>
      <c r="R1306" s="231"/>
      <c r="S1306" s="231"/>
      <c r="T1306" s="232"/>
      <c r="AT1306" s="233" t="s">
        <v>176</v>
      </c>
      <c r="AU1306" s="233" t="s">
        <v>92</v>
      </c>
      <c r="AV1306" s="13" t="s">
        <v>21</v>
      </c>
      <c r="AW1306" s="13" t="s">
        <v>37</v>
      </c>
      <c r="AX1306" s="13" t="s">
        <v>83</v>
      </c>
      <c r="AY1306" s="233" t="s">
        <v>156</v>
      </c>
    </row>
    <row r="1307" spans="2:51" s="14" customFormat="1" ht="11.25">
      <c r="B1307" s="234"/>
      <c r="C1307" s="235"/>
      <c r="D1307" s="218" t="s">
        <v>176</v>
      </c>
      <c r="E1307" s="236" t="s">
        <v>1</v>
      </c>
      <c r="F1307" s="237" t="s">
        <v>1352</v>
      </c>
      <c r="G1307" s="235"/>
      <c r="H1307" s="238">
        <v>5.86</v>
      </c>
      <c r="I1307" s="239"/>
      <c r="J1307" s="235"/>
      <c r="K1307" s="235"/>
      <c r="L1307" s="240"/>
      <c r="M1307" s="241"/>
      <c r="N1307" s="242"/>
      <c r="O1307" s="242"/>
      <c r="P1307" s="242"/>
      <c r="Q1307" s="242"/>
      <c r="R1307" s="242"/>
      <c r="S1307" s="242"/>
      <c r="T1307" s="243"/>
      <c r="AT1307" s="244" t="s">
        <v>176</v>
      </c>
      <c r="AU1307" s="244" t="s">
        <v>92</v>
      </c>
      <c r="AV1307" s="14" t="s">
        <v>92</v>
      </c>
      <c r="AW1307" s="14" t="s">
        <v>37</v>
      </c>
      <c r="AX1307" s="14" t="s">
        <v>83</v>
      </c>
      <c r="AY1307" s="244" t="s">
        <v>156</v>
      </c>
    </row>
    <row r="1308" spans="2:51" s="16" customFormat="1" ht="11.25">
      <c r="B1308" s="256"/>
      <c r="C1308" s="257"/>
      <c r="D1308" s="218" t="s">
        <v>176</v>
      </c>
      <c r="E1308" s="258" t="s">
        <v>1</v>
      </c>
      <c r="F1308" s="259" t="s">
        <v>210</v>
      </c>
      <c r="G1308" s="257"/>
      <c r="H1308" s="260">
        <v>5.86</v>
      </c>
      <c r="I1308" s="261"/>
      <c r="J1308" s="257"/>
      <c r="K1308" s="257"/>
      <c r="L1308" s="262"/>
      <c r="M1308" s="263"/>
      <c r="N1308" s="264"/>
      <c r="O1308" s="264"/>
      <c r="P1308" s="264"/>
      <c r="Q1308" s="264"/>
      <c r="R1308" s="264"/>
      <c r="S1308" s="264"/>
      <c r="T1308" s="265"/>
      <c r="AT1308" s="266" t="s">
        <v>176</v>
      </c>
      <c r="AU1308" s="266" t="s">
        <v>92</v>
      </c>
      <c r="AV1308" s="16" t="s">
        <v>157</v>
      </c>
      <c r="AW1308" s="16" t="s">
        <v>37</v>
      </c>
      <c r="AX1308" s="16" t="s">
        <v>83</v>
      </c>
      <c r="AY1308" s="266" t="s">
        <v>156</v>
      </c>
    </row>
    <row r="1309" spans="2:51" s="13" customFormat="1" ht="11.25">
      <c r="B1309" s="224"/>
      <c r="C1309" s="225"/>
      <c r="D1309" s="218" t="s">
        <v>176</v>
      </c>
      <c r="E1309" s="226" t="s">
        <v>1</v>
      </c>
      <c r="F1309" s="227" t="s">
        <v>241</v>
      </c>
      <c r="G1309" s="225"/>
      <c r="H1309" s="226" t="s">
        <v>1</v>
      </c>
      <c r="I1309" s="228"/>
      <c r="J1309" s="225"/>
      <c r="K1309" s="225"/>
      <c r="L1309" s="229"/>
      <c r="M1309" s="230"/>
      <c r="N1309" s="231"/>
      <c r="O1309" s="231"/>
      <c r="P1309" s="231"/>
      <c r="Q1309" s="231"/>
      <c r="R1309" s="231"/>
      <c r="S1309" s="231"/>
      <c r="T1309" s="232"/>
      <c r="AT1309" s="233" t="s">
        <v>176</v>
      </c>
      <c r="AU1309" s="233" t="s">
        <v>92</v>
      </c>
      <c r="AV1309" s="13" t="s">
        <v>21</v>
      </c>
      <c r="AW1309" s="13" t="s">
        <v>37</v>
      </c>
      <c r="AX1309" s="13" t="s">
        <v>83</v>
      </c>
      <c r="AY1309" s="233" t="s">
        <v>156</v>
      </c>
    </row>
    <row r="1310" spans="2:51" s="14" customFormat="1" ht="11.25">
      <c r="B1310" s="234"/>
      <c r="C1310" s="235"/>
      <c r="D1310" s="218" t="s">
        <v>176</v>
      </c>
      <c r="E1310" s="236" t="s">
        <v>1</v>
      </c>
      <c r="F1310" s="237" t="s">
        <v>1353</v>
      </c>
      <c r="G1310" s="235"/>
      <c r="H1310" s="238">
        <v>10.164999999999999</v>
      </c>
      <c r="I1310" s="239"/>
      <c r="J1310" s="235"/>
      <c r="K1310" s="235"/>
      <c r="L1310" s="240"/>
      <c r="M1310" s="241"/>
      <c r="N1310" s="242"/>
      <c r="O1310" s="242"/>
      <c r="P1310" s="242"/>
      <c r="Q1310" s="242"/>
      <c r="R1310" s="242"/>
      <c r="S1310" s="242"/>
      <c r="T1310" s="243"/>
      <c r="AT1310" s="244" t="s">
        <v>176</v>
      </c>
      <c r="AU1310" s="244" t="s">
        <v>92</v>
      </c>
      <c r="AV1310" s="14" t="s">
        <v>92</v>
      </c>
      <c r="AW1310" s="14" t="s">
        <v>37</v>
      </c>
      <c r="AX1310" s="14" t="s">
        <v>83</v>
      </c>
      <c r="AY1310" s="244" t="s">
        <v>156</v>
      </c>
    </row>
    <row r="1311" spans="2:51" s="16" customFormat="1" ht="11.25">
      <c r="B1311" s="256"/>
      <c r="C1311" s="257"/>
      <c r="D1311" s="218" t="s">
        <v>176</v>
      </c>
      <c r="E1311" s="258" t="s">
        <v>1</v>
      </c>
      <c r="F1311" s="259" t="s">
        <v>210</v>
      </c>
      <c r="G1311" s="257"/>
      <c r="H1311" s="260">
        <v>10.164999999999999</v>
      </c>
      <c r="I1311" s="261"/>
      <c r="J1311" s="257"/>
      <c r="K1311" s="257"/>
      <c r="L1311" s="262"/>
      <c r="M1311" s="263"/>
      <c r="N1311" s="264"/>
      <c r="O1311" s="264"/>
      <c r="P1311" s="264"/>
      <c r="Q1311" s="264"/>
      <c r="R1311" s="264"/>
      <c r="S1311" s="264"/>
      <c r="T1311" s="265"/>
      <c r="AT1311" s="266" t="s">
        <v>176</v>
      </c>
      <c r="AU1311" s="266" t="s">
        <v>92</v>
      </c>
      <c r="AV1311" s="16" t="s">
        <v>157</v>
      </c>
      <c r="AW1311" s="16" t="s">
        <v>37</v>
      </c>
      <c r="AX1311" s="16" t="s">
        <v>83</v>
      </c>
      <c r="AY1311" s="266" t="s">
        <v>156</v>
      </c>
    </row>
    <row r="1312" spans="2:51" s="13" customFormat="1" ht="11.25">
      <c r="B1312" s="224"/>
      <c r="C1312" s="225"/>
      <c r="D1312" s="218" t="s">
        <v>176</v>
      </c>
      <c r="E1312" s="226" t="s">
        <v>1</v>
      </c>
      <c r="F1312" s="227" t="s">
        <v>243</v>
      </c>
      <c r="G1312" s="225"/>
      <c r="H1312" s="226" t="s">
        <v>1</v>
      </c>
      <c r="I1312" s="228"/>
      <c r="J1312" s="225"/>
      <c r="K1312" s="225"/>
      <c r="L1312" s="229"/>
      <c r="M1312" s="230"/>
      <c r="N1312" s="231"/>
      <c r="O1312" s="231"/>
      <c r="P1312" s="231"/>
      <c r="Q1312" s="231"/>
      <c r="R1312" s="231"/>
      <c r="S1312" s="231"/>
      <c r="T1312" s="232"/>
      <c r="AT1312" s="233" t="s">
        <v>176</v>
      </c>
      <c r="AU1312" s="233" t="s">
        <v>92</v>
      </c>
      <c r="AV1312" s="13" t="s">
        <v>21</v>
      </c>
      <c r="AW1312" s="13" t="s">
        <v>37</v>
      </c>
      <c r="AX1312" s="13" t="s">
        <v>83</v>
      </c>
      <c r="AY1312" s="233" t="s">
        <v>156</v>
      </c>
    </row>
    <row r="1313" spans="2:51" s="14" customFormat="1" ht="11.25">
      <c r="B1313" s="234"/>
      <c r="C1313" s="235"/>
      <c r="D1313" s="218" t="s">
        <v>176</v>
      </c>
      <c r="E1313" s="236" t="s">
        <v>1</v>
      </c>
      <c r="F1313" s="237" t="s">
        <v>1354</v>
      </c>
      <c r="G1313" s="235"/>
      <c r="H1313" s="238">
        <v>4.8</v>
      </c>
      <c r="I1313" s="239"/>
      <c r="J1313" s="235"/>
      <c r="K1313" s="235"/>
      <c r="L1313" s="240"/>
      <c r="M1313" s="241"/>
      <c r="N1313" s="242"/>
      <c r="O1313" s="242"/>
      <c r="P1313" s="242"/>
      <c r="Q1313" s="242"/>
      <c r="R1313" s="242"/>
      <c r="S1313" s="242"/>
      <c r="T1313" s="243"/>
      <c r="AT1313" s="244" t="s">
        <v>176</v>
      </c>
      <c r="AU1313" s="244" t="s">
        <v>92</v>
      </c>
      <c r="AV1313" s="14" t="s">
        <v>92</v>
      </c>
      <c r="AW1313" s="14" t="s">
        <v>37</v>
      </c>
      <c r="AX1313" s="14" t="s">
        <v>83</v>
      </c>
      <c r="AY1313" s="244" t="s">
        <v>156</v>
      </c>
    </row>
    <row r="1314" spans="2:51" s="16" customFormat="1" ht="11.25">
      <c r="B1314" s="256"/>
      <c r="C1314" s="257"/>
      <c r="D1314" s="218" t="s">
        <v>176</v>
      </c>
      <c r="E1314" s="258" t="s">
        <v>1</v>
      </c>
      <c r="F1314" s="259" t="s">
        <v>210</v>
      </c>
      <c r="G1314" s="257"/>
      <c r="H1314" s="260">
        <v>4.8</v>
      </c>
      <c r="I1314" s="261"/>
      <c r="J1314" s="257"/>
      <c r="K1314" s="257"/>
      <c r="L1314" s="262"/>
      <c r="M1314" s="263"/>
      <c r="N1314" s="264"/>
      <c r="O1314" s="264"/>
      <c r="P1314" s="264"/>
      <c r="Q1314" s="264"/>
      <c r="R1314" s="264"/>
      <c r="S1314" s="264"/>
      <c r="T1314" s="265"/>
      <c r="AT1314" s="266" t="s">
        <v>176</v>
      </c>
      <c r="AU1314" s="266" t="s">
        <v>92</v>
      </c>
      <c r="AV1314" s="16" t="s">
        <v>157</v>
      </c>
      <c r="AW1314" s="16" t="s">
        <v>37</v>
      </c>
      <c r="AX1314" s="16" t="s">
        <v>83</v>
      </c>
      <c r="AY1314" s="266" t="s">
        <v>156</v>
      </c>
    </row>
    <row r="1315" spans="2:51" s="13" customFormat="1" ht="11.25">
      <c r="B1315" s="224"/>
      <c r="C1315" s="225"/>
      <c r="D1315" s="218" t="s">
        <v>176</v>
      </c>
      <c r="E1315" s="226" t="s">
        <v>1</v>
      </c>
      <c r="F1315" s="227" t="s">
        <v>245</v>
      </c>
      <c r="G1315" s="225"/>
      <c r="H1315" s="226" t="s">
        <v>1</v>
      </c>
      <c r="I1315" s="228"/>
      <c r="J1315" s="225"/>
      <c r="K1315" s="225"/>
      <c r="L1315" s="229"/>
      <c r="M1315" s="230"/>
      <c r="N1315" s="231"/>
      <c r="O1315" s="231"/>
      <c r="P1315" s="231"/>
      <c r="Q1315" s="231"/>
      <c r="R1315" s="231"/>
      <c r="S1315" s="231"/>
      <c r="T1315" s="232"/>
      <c r="AT1315" s="233" t="s">
        <v>176</v>
      </c>
      <c r="AU1315" s="233" t="s">
        <v>92</v>
      </c>
      <c r="AV1315" s="13" t="s">
        <v>21</v>
      </c>
      <c r="AW1315" s="13" t="s">
        <v>37</v>
      </c>
      <c r="AX1315" s="13" t="s">
        <v>83</v>
      </c>
      <c r="AY1315" s="233" t="s">
        <v>156</v>
      </c>
    </row>
    <row r="1316" spans="2:51" s="14" customFormat="1" ht="11.25">
      <c r="B1316" s="234"/>
      <c r="C1316" s="235"/>
      <c r="D1316" s="218" t="s">
        <v>176</v>
      </c>
      <c r="E1316" s="236" t="s">
        <v>1</v>
      </c>
      <c r="F1316" s="237" t="s">
        <v>1355</v>
      </c>
      <c r="G1316" s="235"/>
      <c r="H1316" s="238">
        <v>4.47</v>
      </c>
      <c r="I1316" s="239"/>
      <c r="J1316" s="235"/>
      <c r="K1316" s="235"/>
      <c r="L1316" s="240"/>
      <c r="M1316" s="241"/>
      <c r="N1316" s="242"/>
      <c r="O1316" s="242"/>
      <c r="P1316" s="242"/>
      <c r="Q1316" s="242"/>
      <c r="R1316" s="242"/>
      <c r="S1316" s="242"/>
      <c r="T1316" s="243"/>
      <c r="AT1316" s="244" t="s">
        <v>176</v>
      </c>
      <c r="AU1316" s="244" t="s">
        <v>92</v>
      </c>
      <c r="AV1316" s="14" t="s">
        <v>92</v>
      </c>
      <c r="AW1316" s="14" t="s">
        <v>37</v>
      </c>
      <c r="AX1316" s="14" t="s">
        <v>83</v>
      </c>
      <c r="AY1316" s="244" t="s">
        <v>156</v>
      </c>
    </row>
    <row r="1317" spans="2:51" s="14" customFormat="1" ht="11.25">
      <c r="B1317" s="234"/>
      <c r="C1317" s="235"/>
      <c r="D1317" s="218" t="s">
        <v>176</v>
      </c>
      <c r="E1317" s="236" t="s">
        <v>1</v>
      </c>
      <c r="F1317" s="237" t="s">
        <v>1356</v>
      </c>
      <c r="G1317" s="235"/>
      <c r="H1317" s="238">
        <v>3.36</v>
      </c>
      <c r="I1317" s="239"/>
      <c r="J1317" s="235"/>
      <c r="K1317" s="235"/>
      <c r="L1317" s="240"/>
      <c r="M1317" s="241"/>
      <c r="N1317" s="242"/>
      <c r="O1317" s="242"/>
      <c r="P1317" s="242"/>
      <c r="Q1317" s="242"/>
      <c r="R1317" s="242"/>
      <c r="S1317" s="242"/>
      <c r="T1317" s="243"/>
      <c r="AT1317" s="244" t="s">
        <v>176</v>
      </c>
      <c r="AU1317" s="244" t="s">
        <v>92</v>
      </c>
      <c r="AV1317" s="14" t="s">
        <v>92</v>
      </c>
      <c r="AW1317" s="14" t="s">
        <v>37</v>
      </c>
      <c r="AX1317" s="14" t="s">
        <v>83</v>
      </c>
      <c r="AY1317" s="244" t="s">
        <v>156</v>
      </c>
    </row>
    <row r="1318" spans="2:51" s="16" customFormat="1" ht="11.25">
      <c r="B1318" s="256"/>
      <c r="C1318" s="257"/>
      <c r="D1318" s="218" t="s">
        <v>176</v>
      </c>
      <c r="E1318" s="258" t="s">
        <v>1</v>
      </c>
      <c r="F1318" s="259" t="s">
        <v>210</v>
      </c>
      <c r="G1318" s="257"/>
      <c r="H1318" s="260">
        <v>7.83</v>
      </c>
      <c r="I1318" s="261"/>
      <c r="J1318" s="257"/>
      <c r="K1318" s="257"/>
      <c r="L1318" s="262"/>
      <c r="M1318" s="263"/>
      <c r="N1318" s="264"/>
      <c r="O1318" s="264"/>
      <c r="P1318" s="264"/>
      <c r="Q1318" s="264"/>
      <c r="R1318" s="264"/>
      <c r="S1318" s="264"/>
      <c r="T1318" s="265"/>
      <c r="AT1318" s="266" t="s">
        <v>176</v>
      </c>
      <c r="AU1318" s="266" t="s">
        <v>92</v>
      </c>
      <c r="AV1318" s="16" t="s">
        <v>157</v>
      </c>
      <c r="AW1318" s="16" t="s">
        <v>37</v>
      </c>
      <c r="AX1318" s="16" t="s">
        <v>83</v>
      </c>
      <c r="AY1318" s="266" t="s">
        <v>156</v>
      </c>
    </row>
    <row r="1319" spans="2:51" s="13" customFormat="1" ht="11.25">
      <c r="B1319" s="224"/>
      <c r="C1319" s="225"/>
      <c r="D1319" s="218" t="s">
        <v>176</v>
      </c>
      <c r="E1319" s="226" t="s">
        <v>1</v>
      </c>
      <c r="F1319" s="227" t="s">
        <v>248</v>
      </c>
      <c r="G1319" s="225"/>
      <c r="H1319" s="226" t="s">
        <v>1</v>
      </c>
      <c r="I1319" s="228"/>
      <c r="J1319" s="225"/>
      <c r="K1319" s="225"/>
      <c r="L1319" s="229"/>
      <c r="M1319" s="230"/>
      <c r="N1319" s="231"/>
      <c r="O1319" s="231"/>
      <c r="P1319" s="231"/>
      <c r="Q1319" s="231"/>
      <c r="R1319" s="231"/>
      <c r="S1319" s="231"/>
      <c r="T1319" s="232"/>
      <c r="AT1319" s="233" t="s">
        <v>176</v>
      </c>
      <c r="AU1319" s="233" t="s">
        <v>92</v>
      </c>
      <c r="AV1319" s="13" t="s">
        <v>21</v>
      </c>
      <c r="AW1319" s="13" t="s">
        <v>37</v>
      </c>
      <c r="AX1319" s="13" t="s">
        <v>83</v>
      </c>
      <c r="AY1319" s="233" t="s">
        <v>156</v>
      </c>
    </row>
    <row r="1320" spans="2:51" s="14" customFormat="1" ht="22.5">
      <c r="B1320" s="234"/>
      <c r="C1320" s="235"/>
      <c r="D1320" s="218" t="s">
        <v>176</v>
      </c>
      <c r="E1320" s="236" t="s">
        <v>1</v>
      </c>
      <c r="F1320" s="237" t="s">
        <v>1357</v>
      </c>
      <c r="G1320" s="235"/>
      <c r="H1320" s="238">
        <v>14.375</v>
      </c>
      <c r="I1320" s="239"/>
      <c r="J1320" s="235"/>
      <c r="K1320" s="235"/>
      <c r="L1320" s="240"/>
      <c r="M1320" s="241"/>
      <c r="N1320" s="242"/>
      <c r="O1320" s="242"/>
      <c r="P1320" s="242"/>
      <c r="Q1320" s="242"/>
      <c r="R1320" s="242"/>
      <c r="S1320" s="242"/>
      <c r="T1320" s="243"/>
      <c r="AT1320" s="244" t="s">
        <v>176</v>
      </c>
      <c r="AU1320" s="244" t="s">
        <v>92</v>
      </c>
      <c r="AV1320" s="14" t="s">
        <v>92</v>
      </c>
      <c r="AW1320" s="14" t="s">
        <v>37</v>
      </c>
      <c r="AX1320" s="14" t="s">
        <v>83</v>
      </c>
      <c r="AY1320" s="244" t="s">
        <v>156</v>
      </c>
    </row>
    <row r="1321" spans="2:51" s="16" customFormat="1" ht="11.25">
      <c r="B1321" s="256"/>
      <c r="C1321" s="257"/>
      <c r="D1321" s="218" t="s">
        <v>176</v>
      </c>
      <c r="E1321" s="258" t="s">
        <v>1</v>
      </c>
      <c r="F1321" s="259" t="s">
        <v>210</v>
      </c>
      <c r="G1321" s="257"/>
      <c r="H1321" s="260">
        <v>14.375</v>
      </c>
      <c r="I1321" s="261"/>
      <c r="J1321" s="257"/>
      <c r="K1321" s="257"/>
      <c r="L1321" s="262"/>
      <c r="M1321" s="263"/>
      <c r="N1321" s="264"/>
      <c r="O1321" s="264"/>
      <c r="P1321" s="264"/>
      <c r="Q1321" s="264"/>
      <c r="R1321" s="264"/>
      <c r="S1321" s="264"/>
      <c r="T1321" s="265"/>
      <c r="AT1321" s="266" t="s">
        <v>176</v>
      </c>
      <c r="AU1321" s="266" t="s">
        <v>92</v>
      </c>
      <c r="AV1321" s="16" t="s">
        <v>157</v>
      </c>
      <c r="AW1321" s="16" t="s">
        <v>37</v>
      </c>
      <c r="AX1321" s="16" t="s">
        <v>83</v>
      </c>
      <c r="AY1321" s="266" t="s">
        <v>156</v>
      </c>
    </row>
    <row r="1322" spans="2:51" s="13" customFormat="1" ht="11.25">
      <c r="B1322" s="224"/>
      <c r="C1322" s="225"/>
      <c r="D1322" s="218" t="s">
        <v>176</v>
      </c>
      <c r="E1322" s="226" t="s">
        <v>1</v>
      </c>
      <c r="F1322" s="227" t="s">
        <v>250</v>
      </c>
      <c r="G1322" s="225"/>
      <c r="H1322" s="226" t="s">
        <v>1</v>
      </c>
      <c r="I1322" s="228"/>
      <c r="J1322" s="225"/>
      <c r="K1322" s="225"/>
      <c r="L1322" s="229"/>
      <c r="M1322" s="230"/>
      <c r="N1322" s="231"/>
      <c r="O1322" s="231"/>
      <c r="P1322" s="231"/>
      <c r="Q1322" s="231"/>
      <c r="R1322" s="231"/>
      <c r="S1322" s="231"/>
      <c r="T1322" s="232"/>
      <c r="AT1322" s="233" t="s">
        <v>176</v>
      </c>
      <c r="AU1322" s="233" t="s">
        <v>92</v>
      </c>
      <c r="AV1322" s="13" t="s">
        <v>21</v>
      </c>
      <c r="AW1322" s="13" t="s">
        <v>37</v>
      </c>
      <c r="AX1322" s="13" t="s">
        <v>83</v>
      </c>
      <c r="AY1322" s="233" t="s">
        <v>156</v>
      </c>
    </row>
    <row r="1323" spans="2:51" s="14" customFormat="1" ht="11.25">
      <c r="B1323" s="234"/>
      <c r="C1323" s="235"/>
      <c r="D1323" s="218" t="s">
        <v>176</v>
      </c>
      <c r="E1323" s="236" t="s">
        <v>1</v>
      </c>
      <c r="F1323" s="237" t="s">
        <v>1358</v>
      </c>
      <c r="G1323" s="235"/>
      <c r="H1323" s="238">
        <v>2.8</v>
      </c>
      <c r="I1323" s="239"/>
      <c r="J1323" s="235"/>
      <c r="K1323" s="235"/>
      <c r="L1323" s="240"/>
      <c r="M1323" s="241"/>
      <c r="N1323" s="242"/>
      <c r="O1323" s="242"/>
      <c r="P1323" s="242"/>
      <c r="Q1323" s="242"/>
      <c r="R1323" s="242"/>
      <c r="S1323" s="242"/>
      <c r="T1323" s="243"/>
      <c r="AT1323" s="244" t="s">
        <v>176</v>
      </c>
      <c r="AU1323" s="244" t="s">
        <v>92</v>
      </c>
      <c r="AV1323" s="14" t="s">
        <v>92</v>
      </c>
      <c r="AW1323" s="14" t="s">
        <v>37</v>
      </c>
      <c r="AX1323" s="14" t="s">
        <v>83</v>
      </c>
      <c r="AY1323" s="244" t="s">
        <v>156</v>
      </c>
    </row>
    <row r="1324" spans="2:51" s="16" customFormat="1" ht="11.25">
      <c r="B1324" s="256"/>
      <c r="C1324" s="257"/>
      <c r="D1324" s="218" t="s">
        <v>176</v>
      </c>
      <c r="E1324" s="258" t="s">
        <v>1</v>
      </c>
      <c r="F1324" s="259" t="s">
        <v>210</v>
      </c>
      <c r="G1324" s="257"/>
      <c r="H1324" s="260">
        <v>2.8</v>
      </c>
      <c r="I1324" s="261"/>
      <c r="J1324" s="257"/>
      <c r="K1324" s="257"/>
      <c r="L1324" s="262"/>
      <c r="M1324" s="263"/>
      <c r="N1324" s="264"/>
      <c r="O1324" s="264"/>
      <c r="P1324" s="264"/>
      <c r="Q1324" s="264"/>
      <c r="R1324" s="264"/>
      <c r="S1324" s="264"/>
      <c r="T1324" s="265"/>
      <c r="AT1324" s="266" t="s">
        <v>176</v>
      </c>
      <c r="AU1324" s="266" t="s">
        <v>92</v>
      </c>
      <c r="AV1324" s="16" t="s">
        <v>157</v>
      </c>
      <c r="AW1324" s="16" t="s">
        <v>37</v>
      </c>
      <c r="AX1324" s="16" t="s">
        <v>83</v>
      </c>
      <c r="AY1324" s="266" t="s">
        <v>156</v>
      </c>
    </row>
    <row r="1325" spans="2:51" s="13" customFormat="1" ht="11.25">
      <c r="B1325" s="224"/>
      <c r="C1325" s="225"/>
      <c r="D1325" s="218" t="s">
        <v>176</v>
      </c>
      <c r="E1325" s="226" t="s">
        <v>1</v>
      </c>
      <c r="F1325" s="227" t="s">
        <v>252</v>
      </c>
      <c r="G1325" s="225"/>
      <c r="H1325" s="226" t="s">
        <v>1</v>
      </c>
      <c r="I1325" s="228"/>
      <c r="J1325" s="225"/>
      <c r="K1325" s="225"/>
      <c r="L1325" s="229"/>
      <c r="M1325" s="230"/>
      <c r="N1325" s="231"/>
      <c r="O1325" s="231"/>
      <c r="P1325" s="231"/>
      <c r="Q1325" s="231"/>
      <c r="R1325" s="231"/>
      <c r="S1325" s="231"/>
      <c r="T1325" s="232"/>
      <c r="AT1325" s="233" t="s">
        <v>176</v>
      </c>
      <c r="AU1325" s="233" t="s">
        <v>92</v>
      </c>
      <c r="AV1325" s="13" t="s">
        <v>21</v>
      </c>
      <c r="AW1325" s="13" t="s">
        <v>37</v>
      </c>
      <c r="AX1325" s="13" t="s">
        <v>83</v>
      </c>
      <c r="AY1325" s="233" t="s">
        <v>156</v>
      </c>
    </row>
    <row r="1326" spans="2:51" s="14" customFormat="1" ht="11.25">
      <c r="B1326" s="234"/>
      <c r="C1326" s="235"/>
      <c r="D1326" s="218" t="s">
        <v>176</v>
      </c>
      <c r="E1326" s="236" t="s">
        <v>1</v>
      </c>
      <c r="F1326" s="237" t="s">
        <v>1359</v>
      </c>
      <c r="G1326" s="235"/>
      <c r="H1326" s="238">
        <v>9.6</v>
      </c>
      <c r="I1326" s="239"/>
      <c r="J1326" s="235"/>
      <c r="K1326" s="235"/>
      <c r="L1326" s="240"/>
      <c r="M1326" s="241"/>
      <c r="N1326" s="242"/>
      <c r="O1326" s="242"/>
      <c r="P1326" s="242"/>
      <c r="Q1326" s="242"/>
      <c r="R1326" s="242"/>
      <c r="S1326" s="242"/>
      <c r="T1326" s="243"/>
      <c r="AT1326" s="244" t="s">
        <v>176</v>
      </c>
      <c r="AU1326" s="244" t="s">
        <v>92</v>
      </c>
      <c r="AV1326" s="14" t="s">
        <v>92</v>
      </c>
      <c r="AW1326" s="14" t="s">
        <v>37</v>
      </c>
      <c r="AX1326" s="14" t="s">
        <v>83</v>
      </c>
      <c r="AY1326" s="244" t="s">
        <v>156</v>
      </c>
    </row>
    <row r="1327" spans="2:51" s="16" customFormat="1" ht="11.25">
      <c r="B1327" s="256"/>
      <c r="C1327" s="257"/>
      <c r="D1327" s="218" t="s">
        <v>176</v>
      </c>
      <c r="E1327" s="258" t="s">
        <v>1</v>
      </c>
      <c r="F1327" s="259" t="s">
        <v>210</v>
      </c>
      <c r="G1327" s="257"/>
      <c r="H1327" s="260">
        <v>9.6</v>
      </c>
      <c r="I1327" s="261"/>
      <c r="J1327" s="257"/>
      <c r="K1327" s="257"/>
      <c r="L1327" s="262"/>
      <c r="M1327" s="263"/>
      <c r="N1327" s="264"/>
      <c r="O1327" s="264"/>
      <c r="P1327" s="264"/>
      <c r="Q1327" s="264"/>
      <c r="R1327" s="264"/>
      <c r="S1327" s="264"/>
      <c r="T1327" s="265"/>
      <c r="AT1327" s="266" t="s">
        <v>176</v>
      </c>
      <c r="AU1327" s="266" t="s">
        <v>92</v>
      </c>
      <c r="AV1327" s="16" t="s">
        <v>157</v>
      </c>
      <c r="AW1327" s="16" t="s">
        <v>37</v>
      </c>
      <c r="AX1327" s="16" t="s">
        <v>83</v>
      </c>
      <c r="AY1327" s="266" t="s">
        <v>156</v>
      </c>
    </row>
    <row r="1328" spans="2:51" s="13" customFormat="1" ht="11.25">
      <c r="B1328" s="224"/>
      <c r="C1328" s="225"/>
      <c r="D1328" s="218" t="s">
        <v>176</v>
      </c>
      <c r="E1328" s="226" t="s">
        <v>1</v>
      </c>
      <c r="F1328" s="227" t="s">
        <v>254</v>
      </c>
      <c r="G1328" s="225"/>
      <c r="H1328" s="226" t="s">
        <v>1</v>
      </c>
      <c r="I1328" s="228"/>
      <c r="J1328" s="225"/>
      <c r="K1328" s="225"/>
      <c r="L1328" s="229"/>
      <c r="M1328" s="230"/>
      <c r="N1328" s="231"/>
      <c r="O1328" s="231"/>
      <c r="P1328" s="231"/>
      <c r="Q1328" s="231"/>
      <c r="R1328" s="231"/>
      <c r="S1328" s="231"/>
      <c r="T1328" s="232"/>
      <c r="AT1328" s="233" t="s">
        <v>176</v>
      </c>
      <c r="AU1328" s="233" t="s">
        <v>92</v>
      </c>
      <c r="AV1328" s="13" t="s">
        <v>21</v>
      </c>
      <c r="AW1328" s="13" t="s">
        <v>37</v>
      </c>
      <c r="AX1328" s="13" t="s">
        <v>83</v>
      </c>
      <c r="AY1328" s="233" t="s">
        <v>156</v>
      </c>
    </row>
    <row r="1329" spans="2:51" s="14" customFormat="1" ht="11.25">
      <c r="B1329" s="234"/>
      <c r="C1329" s="235"/>
      <c r="D1329" s="218" t="s">
        <v>176</v>
      </c>
      <c r="E1329" s="236" t="s">
        <v>1</v>
      </c>
      <c r="F1329" s="237" t="s">
        <v>1360</v>
      </c>
      <c r="G1329" s="235"/>
      <c r="H1329" s="238">
        <v>7.8</v>
      </c>
      <c r="I1329" s="239"/>
      <c r="J1329" s="235"/>
      <c r="K1329" s="235"/>
      <c r="L1329" s="240"/>
      <c r="M1329" s="241"/>
      <c r="N1329" s="242"/>
      <c r="O1329" s="242"/>
      <c r="P1329" s="242"/>
      <c r="Q1329" s="242"/>
      <c r="R1329" s="242"/>
      <c r="S1329" s="242"/>
      <c r="T1329" s="243"/>
      <c r="AT1329" s="244" t="s">
        <v>176</v>
      </c>
      <c r="AU1329" s="244" t="s">
        <v>92</v>
      </c>
      <c r="AV1329" s="14" t="s">
        <v>92</v>
      </c>
      <c r="AW1329" s="14" t="s">
        <v>37</v>
      </c>
      <c r="AX1329" s="14" t="s">
        <v>83</v>
      </c>
      <c r="AY1329" s="244" t="s">
        <v>156</v>
      </c>
    </row>
    <row r="1330" spans="2:51" s="16" customFormat="1" ht="11.25">
      <c r="B1330" s="256"/>
      <c r="C1330" s="257"/>
      <c r="D1330" s="218" t="s">
        <v>176</v>
      </c>
      <c r="E1330" s="258" t="s">
        <v>1</v>
      </c>
      <c r="F1330" s="259" t="s">
        <v>210</v>
      </c>
      <c r="G1330" s="257"/>
      <c r="H1330" s="260">
        <v>7.8</v>
      </c>
      <c r="I1330" s="261"/>
      <c r="J1330" s="257"/>
      <c r="K1330" s="257"/>
      <c r="L1330" s="262"/>
      <c r="M1330" s="263"/>
      <c r="N1330" s="264"/>
      <c r="O1330" s="264"/>
      <c r="P1330" s="264"/>
      <c r="Q1330" s="264"/>
      <c r="R1330" s="264"/>
      <c r="S1330" s="264"/>
      <c r="T1330" s="265"/>
      <c r="AT1330" s="266" t="s">
        <v>176</v>
      </c>
      <c r="AU1330" s="266" t="s">
        <v>92</v>
      </c>
      <c r="AV1330" s="16" t="s">
        <v>157</v>
      </c>
      <c r="AW1330" s="16" t="s">
        <v>37</v>
      </c>
      <c r="AX1330" s="16" t="s">
        <v>83</v>
      </c>
      <c r="AY1330" s="266" t="s">
        <v>156</v>
      </c>
    </row>
    <row r="1331" spans="2:51" s="13" customFormat="1" ht="11.25">
      <c r="B1331" s="224"/>
      <c r="C1331" s="225"/>
      <c r="D1331" s="218" t="s">
        <v>176</v>
      </c>
      <c r="E1331" s="226" t="s">
        <v>1</v>
      </c>
      <c r="F1331" s="227" t="s">
        <v>256</v>
      </c>
      <c r="G1331" s="225"/>
      <c r="H1331" s="226" t="s">
        <v>1</v>
      </c>
      <c r="I1331" s="228"/>
      <c r="J1331" s="225"/>
      <c r="K1331" s="225"/>
      <c r="L1331" s="229"/>
      <c r="M1331" s="230"/>
      <c r="N1331" s="231"/>
      <c r="O1331" s="231"/>
      <c r="P1331" s="231"/>
      <c r="Q1331" s="231"/>
      <c r="R1331" s="231"/>
      <c r="S1331" s="231"/>
      <c r="T1331" s="232"/>
      <c r="AT1331" s="233" t="s">
        <v>176</v>
      </c>
      <c r="AU1331" s="233" t="s">
        <v>92</v>
      </c>
      <c r="AV1331" s="13" t="s">
        <v>21</v>
      </c>
      <c r="AW1331" s="13" t="s">
        <v>37</v>
      </c>
      <c r="AX1331" s="13" t="s">
        <v>83</v>
      </c>
      <c r="AY1331" s="233" t="s">
        <v>156</v>
      </c>
    </row>
    <row r="1332" spans="2:51" s="14" customFormat="1" ht="11.25">
      <c r="B1332" s="234"/>
      <c r="C1332" s="235"/>
      <c r="D1332" s="218" t="s">
        <v>176</v>
      </c>
      <c r="E1332" s="236" t="s">
        <v>1</v>
      </c>
      <c r="F1332" s="237" t="s">
        <v>1361</v>
      </c>
      <c r="G1332" s="235"/>
      <c r="H1332" s="238">
        <v>8.4</v>
      </c>
      <c r="I1332" s="239"/>
      <c r="J1332" s="235"/>
      <c r="K1332" s="235"/>
      <c r="L1332" s="240"/>
      <c r="M1332" s="241"/>
      <c r="N1332" s="242"/>
      <c r="O1332" s="242"/>
      <c r="P1332" s="242"/>
      <c r="Q1332" s="242"/>
      <c r="R1332" s="242"/>
      <c r="S1332" s="242"/>
      <c r="T1332" s="243"/>
      <c r="AT1332" s="244" t="s">
        <v>176</v>
      </c>
      <c r="AU1332" s="244" t="s">
        <v>92</v>
      </c>
      <c r="AV1332" s="14" t="s">
        <v>92</v>
      </c>
      <c r="AW1332" s="14" t="s">
        <v>37</v>
      </c>
      <c r="AX1332" s="14" t="s">
        <v>83</v>
      </c>
      <c r="AY1332" s="244" t="s">
        <v>156</v>
      </c>
    </row>
    <row r="1333" spans="2:51" s="16" customFormat="1" ht="11.25">
      <c r="B1333" s="256"/>
      <c r="C1333" s="257"/>
      <c r="D1333" s="218" t="s">
        <v>176</v>
      </c>
      <c r="E1333" s="258" t="s">
        <v>1</v>
      </c>
      <c r="F1333" s="259" t="s">
        <v>210</v>
      </c>
      <c r="G1333" s="257"/>
      <c r="H1333" s="260">
        <v>8.4</v>
      </c>
      <c r="I1333" s="261"/>
      <c r="J1333" s="257"/>
      <c r="K1333" s="257"/>
      <c r="L1333" s="262"/>
      <c r="M1333" s="263"/>
      <c r="N1333" s="264"/>
      <c r="O1333" s="264"/>
      <c r="P1333" s="264"/>
      <c r="Q1333" s="264"/>
      <c r="R1333" s="264"/>
      <c r="S1333" s="264"/>
      <c r="T1333" s="265"/>
      <c r="AT1333" s="266" t="s">
        <v>176</v>
      </c>
      <c r="AU1333" s="266" t="s">
        <v>92</v>
      </c>
      <c r="AV1333" s="16" t="s">
        <v>157</v>
      </c>
      <c r="AW1333" s="16" t="s">
        <v>37</v>
      </c>
      <c r="AX1333" s="16" t="s">
        <v>83</v>
      </c>
      <c r="AY1333" s="266" t="s">
        <v>156</v>
      </c>
    </row>
    <row r="1334" spans="2:51" s="13" customFormat="1" ht="11.25">
      <c r="B1334" s="224"/>
      <c r="C1334" s="225"/>
      <c r="D1334" s="218" t="s">
        <v>176</v>
      </c>
      <c r="E1334" s="226" t="s">
        <v>1</v>
      </c>
      <c r="F1334" s="227" t="s">
        <v>258</v>
      </c>
      <c r="G1334" s="225"/>
      <c r="H1334" s="226" t="s">
        <v>1</v>
      </c>
      <c r="I1334" s="228"/>
      <c r="J1334" s="225"/>
      <c r="K1334" s="225"/>
      <c r="L1334" s="229"/>
      <c r="M1334" s="230"/>
      <c r="N1334" s="231"/>
      <c r="O1334" s="231"/>
      <c r="P1334" s="231"/>
      <c r="Q1334" s="231"/>
      <c r="R1334" s="231"/>
      <c r="S1334" s="231"/>
      <c r="T1334" s="232"/>
      <c r="AT1334" s="233" t="s">
        <v>176</v>
      </c>
      <c r="AU1334" s="233" t="s">
        <v>92</v>
      </c>
      <c r="AV1334" s="13" t="s">
        <v>21</v>
      </c>
      <c r="AW1334" s="13" t="s">
        <v>37</v>
      </c>
      <c r="AX1334" s="13" t="s">
        <v>83</v>
      </c>
      <c r="AY1334" s="233" t="s">
        <v>156</v>
      </c>
    </row>
    <row r="1335" spans="2:51" s="14" customFormat="1" ht="11.25">
      <c r="B1335" s="234"/>
      <c r="C1335" s="235"/>
      <c r="D1335" s="218" t="s">
        <v>176</v>
      </c>
      <c r="E1335" s="236" t="s">
        <v>1</v>
      </c>
      <c r="F1335" s="237" t="s">
        <v>1362</v>
      </c>
      <c r="G1335" s="235"/>
      <c r="H1335" s="238">
        <v>7.0750000000000002</v>
      </c>
      <c r="I1335" s="239"/>
      <c r="J1335" s="235"/>
      <c r="K1335" s="235"/>
      <c r="L1335" s="240"/>
      <c r="M1335" s="241"/>
      <c r="N1335" s="242"/>
      <c r="O1335" s="242"/>
      <c r="P1335" s="242"/>
      <c r="Q1335" s="242"/>
      <c r="R1335" s="242"/>
      <c r="S1335" s="242"/>
      <c r="T1335" s="243"/>
      <c r="AT1335" s="244" t="s">
        <v>176</v>
      </c>
      <c r="AU1335" s="244" t="s">
        <v>92</v>
      </c>
      <c r="AV1335" s="14" t="s">
        <v>92</v>
      </c>
      <c r="AW1335" s="14" t="s">
        <v>37</v>
      </c>
      <c r="AX1335" s="14" t="s">
        <v>83</v>
      </c>
      <c r="AY1335" s="244" t="s">
        <v>156</v>
      </c>
    </row>
    <row r="1336" spans="2:51" s="16" customFormat="1" ht="11.25">
      <c r="B1336" s="256"/>
      <c r="C1336" s="257"/>
      <c r="D1336" s="218" t="s">
        <v>176</v>
      </c>
      <c r="E1336" s="258" t="s">
        <v>1</v>
      </c>
      <c r="F1336" s="259" t="s">
        <v>210</v>
      </c>
      <c r="G1336" s="257"/>
      <c r="H1336" s="260">
        <v>7.0750000000000002</v>
      </c>
      <c r="I1336" s="261"/>
      <c r="J1336" s="257"/>
      <c r="K1336" s="257"/>
      <c r="L1336" s="262"/>
      <c r="M1336" s="263"/>
      <c r="N1336" s="264"/>
      <c r="O1336" s="264"/>
      <c r="P1336" s="264"/>
      <c r="Q1336" s="264"/>
      <c r="R1336" s="264"/>
      <c r="S1336" s="264"/>
      <c r="T1336" s="265"/>
      <c r="AT1336" s="266" t="s">
        <v>176</v>
      </c>
      <c r="AU1336" s="266" t="s">
        <v>92</v>
      </c>
      <c r="AV1336" s="16" t="s">
        <v>157</v>
      </c>
      <c r="AW1336" s="16" t="s">
        <v>37</v>
      </c>
      <c r="AX1336" s="16" t="s">
        <v>83</v>
      </c>
      <c r="AY1336" s="266" t="s">
        <v>156</v>
      </c>
    </row>
    <row r="1337" spans="2:51" s="13" customFormat="1" ht="11.25">
      <c r="B1337" s="224"/>
      <c r="C1337" s="225"/>
      <c r="D1337" s="218" t="s">
        <v>176</v>
      </c>
      <c r="E1337" s="226" t="s">
        <v>1</v>
      </c>
      <c r="F1337" s="227" t="s">
        <v>260</v>
      </c>
      <c r="G1337" s="225"/>
      <c r="H1337" s="226" t="s">
        <v>1</v>
      </c>
      <c r="I1337" s="228"/>
      <c r="J1337" s="225"/>
      <c r="K1337" s="225"/>
      <c r="L1337" s="229"/>
      <c r="M1337" s="230"/>
      <c r="N1337" s="231"/>
      <c r="O1337" s="231"/>
      <c r="P1337" s="231"/>
      <c r="Q1337" s="231"/>
      <c r="R1337" s="231"/>
      <c r="S1337" s="231"/>
      <c r="T1337" s="232"/>
      <c r="AT1337" s="233" t="s">
        <v>176</v>
      </c>
      <c r="AU1337" s="233" t="s">
        <v>92</v>
      </c>
      <c r="AV1337" s="13" t="s">
        <v>21</v>
      </c>
      <c r="AW1337" s="13" t="s">
        <v>37</v>
      </c>
      <c r="AX1337" s="13" t="s">
        <v>83</v>
      </c>
      <c r="AY1337" s="233" t="s">
        <v>156</v>
      </c>
    </row>
    <row r="1338" spans="2:51" s="14" customFormat="1" ht="11.25">
      <c r="B1338" s="234"/>
      <c r="C1338" s="235"/>
      <c r="D1338" s="218" t="s">
        <v>176</v>
      </c>
      <c r="E1338" s="236" t="s">
        <v>1</v>
      </c>
      <c r="F1338" s="237" t="s">
        <v>1363</v>
      </c>
      <c r="G1338" s="235"/>
      <c r="H1338" s="238">
        <v>8.4749999999999996</v>
      </c>
      <c r="I1338" s="239"/>
      <c r="J1338" s="235"/>
      <c r="K1338" s="235"/>
      <c r="L1338" s="240"/>
      <c r="M1338" s="241"/>
      <c r="N1338" s="242"/>
      <c r="O1338" s="242"/>
      <c r="P1338" s="242"/>
      <c r="Q1338" s="242"/>
      <c r="R1338" s="242"/>
      <c r="S1338" s="242"/>
      <c r="T1338" s="243"/>
      <c r="AT1338" s="244" t="s">
        <v>176</v>
      </c>
      <c r="AU1338" s="244" t="s">
        <v>92</v>
      </c>
      <c r="AV1338" s="14" t="s">
        <v>92</v>
      </c>
      <c r="AW1338" s="14" t="s">
        <v>37</v>
      </c>
      <c r="AX1338" s="14" t="s">
        <v>83</v>
      </c>
      <c r="AY1338" s="244" t="s">
        <v>156</v>
      </c>
    </row>
    <row r="1339" spans="2:51" s="16" customFormat="1" ht="11.25">
      <c r="B1339" s="256"/>
      <c r="C1339" s="257"/>
      <c r="D1339" s="218" t="s">
        <v>176</v>
      </c>
      <c r="E1339" s="258" t="s">
        <v>1</v>
      </c>
      <c r="F1339" s="259" t="s">
        <v>210</v>
      </c>
      <c r="G1339" s="257"/>
      <c r="H1339" s="260">
        <v>8.4749999999999996</v>
      </c>
      <c r="I1339" s="261"/>
      <c r="J1339" s="257"/>
      <c r="K1339" s="257"/>
      <c r="L1339" s="262"/>
      <c r="M1339" s="263"/>
      <c r="N1339" s="264"/>
      <c r="O1339" s="264"/>
      <c r="P1339" s="264"/>
      <c r="Q1339" s="264"/>
      <c r="R1339" s="264"/>
      <c r="S1339" s="264"/>
      <c r="T1339" s="265"/>
      <c r="AT1339" s="266" t="s">
        <v>176</v>
      </c>
      <c r="AU1339" s="266" t="s">
        <v>92</v>
      </c>
      <c r="AV1339" s="16" t="s">
        <v>157</v>
      </c>
      <c r="AW1339" s="16" t="s">
        <v>37</v>
      </c>
      <c r="AX1339" s="16" t="s">
        <v>83</v>
      </c>
      <c r="AY1339" s="266" t="s">
        <v>156</v>
      </c>
    </row>
    <row r="1340" spans="2:51" s="13" customFormat="1" ht="11.25">
      <c r="B1340" s="224"/>
      <c r="C1340" s="225"/>
      <c r="D1340" s="218" t="s">
        <v>176</v>
      </c>
      <c r="E1340" s="226" t="s">
        <v>1</v>
      </c>
      <c r="F1340" s="227" t="s">
        <v>262</v>
      </c>
      <c r="G1340" s="225"/>
      <c r="H1340" s="226" t="s">
        <v>1</v>
      </c>
      <c r="I1340" s="228"/>
      <c r="J1340" s="225"/>
      <c r="K1340" s="225"/>
      <c r="L1340" s="229"/>
      <c r="M1340" s="230"/>
      <c r="N1340" s="231"/>
      <c r="O1340" s="231"/>
      <c r="P1340" s="231"/>
      <c r="Q1340" s="231"/>
      <c r="R1340" s="231"/>
      <c r="S1340" s="231"/>
      <c r="T1340" s="232"/>
      <c r="AT1340" s="233" t="s">
        <v>176</v>
      </c>
      <c r="AU1340" s="233" t="s">
        <v>92</v>
      </c>
      <c r="AV1340" s="13" t="s">
        <v>21</v>
      </c>
      <c r="AW1340" s="13" t="s">
        <v>37</v>
      </c>
      <c r="AX1340" s="13" t="s">
        <v>83</v>
      </c>
      <c r="AY1340" s="233" t="s">
        <v>156</v>
      </c>
    </row>
    <row r="1341" spans="2:51" s="14" customFormat="1" ht="11.25">
      <c r="B1341" s="234"/>
      <c r="C1341" s="235"/>
      <c r="D1341" s="218" t="s">
        <v>176</v>
      </c>
      <c r="E1341" s="236" t="s">
        <v>1</v>
      </c>
      <c r="F1341" s="237" t="s">
        <v>1364</v>
      </c>
      <c r="G1341" s="235"/>
      <c r="H1341" s="238">
        <v>8.76</v>
      </c>
      <c r="I1341" s="239"/>
      <c r="J1341" s="235"/>
      <c r="K1341" s="235"/>
      <c r="L1341" s="240"/>
      <c r="M1341" s="241"/>
      <c r="N1341" s="242"/>
      <c r="O1341" s="242"/>
      <c r="P1341" s="242"/>
      <c r="Q1341" s="242"/>
      <c r="R1341" s="242"/>
      <c r="S1341" s="242"/>
      <c r="T1341" s="243"/>
      <c r="AT1341" s="244" t="s">
        <v>176</v>
      </c>
      <c r="AU1341" s="244" t="s">
        <v>92</v>
      </c>
      <c r="AV1341" s="14" t="s">
        <v>92</v>
      </c>
      <c r="AW1341" s="14" t="s">
        <v>37</v>
      </c>
      <c r="AX1341" s="14" t="s">
        <v>83</v>
      </c>
      <c r="AY1341" s="244" t="s">
        <v>156</v>
      </c>
    </row>
    <row r="1342" spans="2:51" s="16" customFormat="1" ht="11.25">
      <c r="B1342" s="256"/>
      <c r="C1342" s="257"/>
      <c r="D1342" s="218" t="s">
        <v>176</v>
      </c>
      <c r="E1342" s="258" t="s">
        <v>1</v>
      </c>
      <c r="F1342" s="259" t="s">
        <v>210</v>
      </c>
      <c r="G1342" s="257"/>
      <c r="H1342" s="260">
        <v>8.76</v>
      </c>
      <c r="I1342" s="261"/>
      <c r="J1342" s="257"/>
      <c r="K1342" s="257"/>
      <c r="L1342" s="262"/>
      <c r="M1342" s="263"/>
      <c r="N1342" s="264"/>
      <c r="O1342" s="264"/>
      <c r="P1342" s="264"/>
      <c r="Q1342" s="264"/>
      <c r="R1342" s="264"/>
      <c r="S1342" s="264"/>
      <c r="T1342" s="265"/>
      <c r="AT1342" s="266" t="s">
        <v>176</v>
      </c>
      <c r="AU1342" s="266" t="s">
        <v>92</v>
      </c>
      <c r="AV1342" s="16" t="s">
        <v>157</v>
      </c>
      <c r="AW1342" s="16" t="s">
        <v>37</v>
      </c>
      <c r="AX1342" s="16" t="s">
        <v>83</v>
      </c>
      <c r="AY1342" s="266" t="s">
        <v>156</v>
      </c>
    </row>
    <row r="1343" spans="2:51" s="13" customFormat="1" ht="11.25">
      <c r="B1343" s="224"/>
      <c r="C1343" s="225"/>
      <c r="D1343" s="218" t="s">
        <v>176</v>
      </c>
      <c r="E1343" s="226" t="s">
        <v>1</v>
      </c>
      <c r="F1343" s="227" t="s">
        <v>264</v>
      </c>
      <c r="G1343" s="225"/>
      <c r="H1343" s="226" t="s">
        <v>1</v>
      </c>
      <c r="I1343" s="228"/>
      <c r="J1343" s="225"/>
      <c r="K1343" s="225"/>
      <c r="L1343" s="229"/>
      <c r="M1343" s="230"/>
      <c r="N1343" s="231"/>
      <c r="O1343" s="231"/>
      <c r="P1343" s="231"/>
      <c r="Q1343" s="231"/>
      <c r="R1343" s="231"/>
      <c r="S1343" s="231"/>
      <c r="T1343" s="232"/>
      <c r="AT1343" s="233" t="s">
        <v>176</v>
      </c>
      <c r="AU1343" s="233" t="s">
        <v>92</v>
      </c>
      <c r="AV1343" s="13" t="s">
        <v>21</v>
      </c>
      <c r="AW1343" s="13" t="s">
        <v>37</v>
      </c>
      <c r="AX1343" s="13" t="s">
        <v>83</v>
      </c>
      <c r="AY1343" s="233" t="s">
        <v>156</v>
      </c>
    </row>
    <row r="1344" spans="2:51" s="14" customFormat="1" ht="11.25">
      <c r="B1344" s="234"/>
      <c r="C1344" s="235"/>
      <c r="D1344" s="218" t="s">
        <v>176</v>
      </c>
      <c r="E1344" s="236" t="s">
        <v>1</v>
      </c>
      <c r="F1344" s="237" t="s">
        <v>1365</v>
      </c>
      <c r="G1344" s="235"/>
      <c r="H1344" s="238">
        <v>8.6</v>
      </c>
      <c r="I1344" s="239"/>
      <c r="J1344" s="235"/>
      <c r="K1344" s="235"/>
      <c r="L1344" s="240"/>
      <c r="M1344" s="241"/>
      <c r="N1344" s="242"/>
      <c r="O1344" s="242"/>
      <c r="P1344" s="242"/>
      <c r="Q1344" s="242"/>
      <c r="R1344" s="242"/>
      <c r="S1344" s="242"/>
      <c r="T1344" s="243"/>
      <c r="AT1344" s="244" t="s">
        <v>176</v>
      </c>
      <c r="AU1344" s="244" t="s">
        <v>92</v>
      </c>
      <c r="AV1344" s="14" t="s">
        <v>92</v>
      </c>
      <c r="AW1344" s="14" t="s">
        <v>37</v>
      </c>
      <c r="AX1344" s="14" t="s">
        <v>83</v>
      </c>
      <c r="AY1344" s="244" t="s">
        <v>156</v>
      </c>
    </row>
    <row r="1345" spans="2:51" s="16" customFormat="1" ht="11.25">
      <c r="B1345" s="256"/>
      <c r="C1345" s="257"/>
      <c r="D1345" s="218" t="s">
        <v>176</v>
      </c>
      <c r="E1345" s="258" t="s">
        <v>1</v>
      </c>
      <c r="F1345" s="259" t="s">
        <v>210</v>
      </c>
      <c r="G1345" s="257"/>
      <c r="H1345" s="260">
        <v>8.6</v>
      </c>
      <c r="I1345" s="261"/>
      <c r="J1345" s="257"/>
      <c r="K1345" s="257"/>
      <c r="L1345" s="262"/>
      <c r="M1345" s="263"/>
      <c r="N1345" s="264"/>
      <c r="O1345" s="264"/>
      <c r="P1345" s="264"/>
      <c r="Q1345" s="264"/>
      <c r="R1345" s="264"/>
      <c r="S1345" s="264"/>
      <c r="T1345" s="265"/>
      <c r="AT1345" s="266" t="s">
        <v>176</v>
      </c>
      <c r="AU1345" s="266" t="s">
        <v>92</v>
      </c>
      <c r="AV1345" s="16" t="s">
        <v>157</v>
      </c>
      <c r="AW1345" s="16" t="s">
        <v>37</v>
      </c>
      <c r="AX1345" s="16" t="s">
        <v>83</v>
      </c>
      <c r="AY1345" s="266" t="s">
        <v>156</v>
      </c>
    </row>
    <row r="1346" spans="2:51" s="13" customFormat="1" ht="11.25">
      <c r="B1346" s="224"/>
      <c r="C1346" s="225"/>
      <c r="D1346" s="218" t="s">
        <v>176</v>
      </c>
      <c r="E1346" s="226" t="s">
        <v>1</v>
      </c>
      <c r="F1346" s="227" t="s">
        <v>266</v>
      </c>
      <c r="G1346" s="225"/>
      <c r="H1346" s="226" t="s">
        <v>1</v>
      </c>
      <c r="I1346" s="228"/>
      <c r="J1346" s="225"/>
      <c r="K1346" s="225"/>
      <c r="L1346" s="229"/>
      <c r="M1346" s="230"/>
      <c r="N1346" s="231"/>
      <c r="O1346" s="231"/>
      <c r="P1346" s="231"/>
      <c r="Q1346" s="231"/>
      <c r="R1346" s="231"/>
      <c r="S1346" s="231"/>
      <c r="T1346" s="232"/>
      <c r="AT1346" s="233" t="s">
        <v>176</v>
      </c>
      <c r="AU1346" s="233" t="s">
        <v>92</v>
      </c>
      <c r="AV1346" s="13" t="s">
        <v>21</v>
      </c>
      <c r="AW1346" s="13" t="s">
        <v>37</v>
      </c>
      <c r="AX1346" s="13" t="s">
        <v>83</v>
      </c>
      <c r="AY1346" s="233" t="s">
        <v>156</v>
      </c>
    </row>
    <row r="1347" spans="2:51" s="14" customFormat="1" ht="11.25">
      <c r="B1347" s="234"/>
      <c r="C1347" s="235"/>
      <c r="D1347" s="218" t="s">
        <v>176</v>
      </c>
      <c r="E1347" s="236" t="s">
        <v>1</v>
      </c>
      <c r="F1347" s="237" t="s">
        <v>1366</v>
      </c>
      <c r="G1347" s="235"/>
      <c r="H1347" s="238">
        <v>7.55</v>
      </c>
      <c r="I1347" s="239"/>
      <c r="J1347" s="235"/>
      <c r="K1347" s="235"/>
      <c r="L1347" s="240"/>
      <c r="M1347" s="241"/>
      <c r="N1347" s="242"/>
      <c r="O1347" s="242"/>
      <c r="P1347" s="242"/>
      <c r="Q1347" s="242"/>
      <c r="R1347" s="242"/>
      <c r="S1347" s="242"/>
      <c r="T1347" s="243"/>
      <c r="AT1347" s="244" t="s">
        <v>176</v>
      </c>
      <c r="AU1347" s="244" t="s">
        <v>92</v>
      </c>
      <c r="AV1347" s="14" t="s">
        <v>92</v>
      </c>
      <c r="AW1347" s="14" t="s">
        <v>37</v>
      </c>
      <c r="AX1347" s="14" t="s">
        <v>83</v>
      </c>
      <c r="AY1347" s="244" t="s">
        <v>156</v>
      </c>
    </row>
    <row r="1348" spans="2:51" s="16" customFormat="1" ht="11.25">
      <c r="B1348" s="256"/>
      <c r="C1348" s="257"/>
      <c r="D1348" s="218" t="s">
        <v>176</v>
      </c>
      <c r="E1348" s="258" t="s">
        <v>1</v>
      </c>
      <c r="F1348" s="259" t="s">
        <v>210</v>
      </c>
      <c r="G1348" s="257"/>
      <c r="H1348" s="260">
        <v>7.55</v>
      </c>
      <c r="I1348" s="261"/>
      <c r="J1348" s="257"/>
      <c r="K1348" s="257"/>
      <c r="L1348" s="262"/>
      <c r="M1348" s="263"/>
      <c r="N1348" s="264"/>
      <c r="O1348" s="264"/>
      <c r="P1348" s="264"/>
      <c r="Q1348" s="264"/>
      <c r="R1348" s="264"/>
      <c r="S1348" s="264"/>
      <c r="T1348" s="265"/>
      <c r="AT1348" s="266" t="s">
        <v>176</v>
      </c>
      <c r="AU1348" s="266" t="s">
        <v>92</v>
      </c>
      <c r="AV1348" s="16" t="s">
        <v>157</v>
      </c>
      <c r="AW1348" s="16" t="s">
        <v>37</v>
      </c>
      <c r="AX1348" s="16" t="s">
        <v>83</v>
      </c>
      <c r="AY1348" s="266" t="s">
        <v>156</v>
      </c>
    </row>
    <row r="1349" spans="2:51" s="13" customFormat="1" ht="11.25">
      <c r="B1349" s="224"/>
      <c r="C1349" s="225"/>
      <c r="D1349" s="218" t="s">
        <v>176</v>
      </c>
      <c r="E1349" s="226" t="s">
        <v>1</v>
      </c>
      <c r="F1349" s="227" t="s">
        <v>268</v>
      </c>
      <c r="G1349" s="225"/>
      <c r="H1349" s="226" t="s">
        <v>1</v>
      </c>
      <c r="I1349" s="228"/>
      <c r="J1349" s="225"/>
      <c r="K1349" s="225"/>
      <c r="L1349" s="229"/>
      <c r="M1349" s="230"/>
      <c r="N1349" s="231"/>
      <c r="O1349" s="231"/>
      <c r="P1349" s="231"/>
      <c r="Q1349" s="231"/>
      <c r="R1349" s="231"/>
      <c r="S1349" s="231"/>
      <c r="T1349" s="232"/>
      <c r="AT1349" s="233" t="s">
        <v>176</v>
      </c>
      <c r="AU1349" s="233" t="s">
        <v>92</v>
      </c>
      <c r="AV1349" s="13" t="s">
        <v>21</v>
      </c>
      <c r="AW1349" s="13" t="s">
        <v>37</v>
      </c>
      <c r="AX1349" s="13" t="s">
        <v>83</v>
      </c>
      <c r="AY1349" s="233" t="s">
        <v>156</v>
      </c>
    </row>
    <row r="1350" spans="2:51" s="14" customFormat="1" ht="11.25">
      <c r="B1350" s="234"/>
      <c r="C1350" s="235"/>
      <c r="D1350" s="218" t="s">
        <v>176</v>
      </c>
      <c r="E1350" s="236" t="s">
        <v>1</v>
      </c>
      <c r="F1350" s="237" t="s">
        <v>1367</v>
      </c>
      <c r="G1350" s="235"/>
      <c r="H1350" s="238">
        <v>10.95</v>
      </c>
      <c r="I1350" s="239"/>
      <c r="J1350" s="235"/>
      <c r="K1350" s="235"/>
      <c r="L1350" s="240"/>
      <c r="M1350" s="241"/>
      <c r="N1350" s="242"/>
      <c r="O1350" s="242"/>
      <c r="P1350" s="242"/>
      <c r="Q1350" s="242"/>
      <c r="R1350" s="242"/>
      <c r="S1350" s="242"/>
      <c r="T1350" s="243"/>
      <c r="AT1350" s="244" t="s">
        <v>176</v>
      </c>
      <c r="AU1350" s="244" t="s">
        <v>92</v>
      </c>
      <c r="AV1350" s="14" t="s">
        <v>92</v>
      </c>
      <c r="AW1350" s="14" t="s">
        <v>37</v>
      </c>
      <c r="AX1350" s="14" t="s">
        <v>83</v>
      </c>
      <c r="AY1350" s="244" t="s">
        <v>156</v>
      </c>
    </row>
    <row r="1351" spans="2:51" s="16" customFormat="1" ht="11.25">
      <c r="B1351" s="256"/>
      <c r="C1351" s="257"/>
      <c r="D1351" s="218" t="s">
        <v>176</v>
      </c>
      <c r="E1351" s="258" t="s">
        <v>1</v>
      </c>
      <c r="F1351" s="259" t="s">
        <v>210</v>
      </c>
      <c r="G1351" s="257"/>
      <c r="H1351" s="260">
        <v>10.95</v>
      </c>
      <c r="I1351" s="261"/>
      <c r="J1351" s="257"/>
      <c r="K1351" s="257"/>
      <c r="L1351" s="262"/>
      <c r="M1351" s="263"/>
      <c r="N1351" s="264"/>
      <c r="O1351" s="264"/>
      <c r="P1351" s="264"/>
      <c r="Q1351" s="264"/>
      <c r="R1351" s="264"/>
      <c r="S1351" s="264"/>
      <c r="T1351" s="265"/>
      <c r="AT1351" s="266" t="s">
        <v>176</v>
      </c>
      <c r="AU1351" s="266" t="s">
        <v>92</v>
      </c>
      <c r="AV1351" s="16" t="s">
        <v>157</v>
      </c>
      <c r="AW1351" s="16" t="s">
        <v>37</v>
      </c>
      <c r="AX1351" s="16" t="s">
        <v>83</v>
      </c>
      <c r="AY1351" s="266" t="s">
        <v>156</v>
      </c>
    </row>
    <row r="1352" spans="2:51" s="13" customFormat="1" ht="11.25">
      <c r="B1352" s="224"/>
      <c r="C1352" s="225"/>
      <c r="D1352" s="218" t="s">
        <v>176</v>
      </c>
      <c r="E1352" s="226" t="s">
        <v>1</v>
      </c>
      <c r="F1352" s="227" t="s">
        <v>270</v>
      </c>
      <c r="G1352" s="225"/>
      <c r="H1352" s="226" t="s">
        <v>1</v>
      </c>
      <c r="I1352" s="228"/>
      <c r="J1352" s="225"/>
      <c r="K1352" s="225"/>
      <c r="L1352" s="229"/>
      <c r="M1352" s="230"/>
      <c r="N1352" s="231"/>
      <c r="O1352" s="231"/>
      <c r="P1352" s="231"/>
      <c r="Q1352" s="231"/>
      <c r="R1352" s="231"/>
      <c r="S1352" s="231"/>
      <c r="T1352" s="232"/>
      <c r="AT1352" s="233" t="s">
        <v>176</v>
      </c>
      <c r="AU1352" s="233" t="s">
        <v>92</v>
      </c>
      <c r="AV1352" s="13" t="s">
        <v>21</v>
      </c>
      <c r="AW1352" s="13" t="s">
        <v>37</v>
      </c>
      <c r="AX1352" s="13" t="s">
        <v>83</v>
      </c>
      <c r="AY1352" s="233" t="s">
        <v>156</v>
      </c>
    </row>
    <row r="1353" spans="2:51" s="14" customFormat="1" ht="11.25">
      <c r="B1353" s="234"/>
      <c r="C1353" s="235"/>
      <c r="D1353" s="218" t="s">
        <v>176</v>
      </c>
      <c r="E1353" s="236" t="s">
        <v>1</v>
      </c>
      <c r="F1353" s="237" t="s">
        <v>1368</v>
      </c>
      <c r="G1353" s="235"/>
      <c r="H1353" s="238">
        <v>9.2750000000000004</v>
      </c>
      <c r="I1353" s="239"/>
      <c r="J1353" s="235"/>
      <c r="K1353" s="235"/>
      <c r="L1353" s="240"/>
      <c r="M1353" s="241"/>
      <c r="N1353" s="242"/>
      <c r="O1353" s="242"/>
      <c r="P1353" s="242"/>
      <c r="Q1353" s="242"/>
      <c r="R1353" s="242"/>
      <c r="S1353" s="242"/>
      <c r="T1353" s="243"/>
      <c r="AT1353" s="244" t="s">
        <v>176</v>
      </c>
      <c r="AU1353" s="244" t="s">
        <v>92</v>
      </c>
      <c r="AV1353" s="14" t="s">
        <v>92</v>
      </c>
      <c r="AW1353" s="14" t="s">
        <v>37</v>
      </c>
      <c r="AX1353" s="14" t="s">
        <v>83</v>
      </c>
      <c r="AY1353" s="244" t="s">
        <v>156</v>
      </c>
    </row>
    <row r="1354" spans="2:51" s="16" customFormat="1" ht="11.25">
      <c r="B1354" s="256"/>
      <c r="C1354" s="257"/>
      <c r="D1354" s="218" t="s">
        <v>176</v>
      </c>
      <c r="E1354" s="258" t="s">
        <v>1</v>
      </c>
      <c r="F1354" s="259" t="s">
        <v>210</v>
      </c>
      <c r="G1354" s="257"/>
      <c r="H1354" s="260">
        <v>9.2750000000000004</v>
      </c>
      <c r="I1354" s="261"/>
      <c r="J1354" s="257"/>
      <c r="K1354" s="257"/>
      <c r="L1354" s="262"/>
      <c r="M1354" s="263"/>
      <c r="N1354" s="264"/>
      <c r="O1354" s="264"/>
      <c r="P1354" s="264"/>
      <c r="Q1354" s="264"/>
      <c r="R1354" s="264"/>
      <c r="S1354" s="264"/>
      <c r="T1354" s="265"/>
      <c r="AT1354" s="266" t="s">
        <v>176</v>
      </c>
      <c r="AU1354" s="266" t="s">
        <v>92</v>
      </c>
      <c r="AV1354" s="16" t="s">
        <v>157</v>
      </c>
      <c r="AW1354" s="16" t="s">
        <v>37</v>
      </c>
      <c r="AX1354" s="16" t="s">
        <v>83</v>
      </c>
      <c r="AY1354" s="266" t="s">
        <v>156</v>
      </c>
    </row>
    <row r="1355" spans="2:51" s="13" customFormat="1" ht="11.25">
      <c r="B1355" s="224"/>
      <c r="C1355" s="225"/>
      <c r="D1355" s="218" t="s">
        <v>176</v>
      </c>
      <c r="E1355" s="226" t="s">
        <v>1</v>
      </c>
      <c r="F1355" s="227" t="s">
        <v>272</v>
      </c>
      <c r="G1355" s="225"/>
      <c r="H1355" s="226" t="s">
        <v>1</v>
      </c>
      <c r="I1355" s="228"/>
      <c r="J1355" s="225"/>
      <c r="K1355" s="225"/>
      <c r="L1355" s="229"/>
      <c r="M1355" s="230"/>
      <c r="N1355" s="231"/>
      <c r="O1355" s="231"/>
      <c r="P1355" s="231"/>
      <c r="Q1355" s="231"/>
      <c r="R1355" s="231"/>
      <c r="S1355" s="231"/>
      <c r="T1355" s="232"/>
      <c r="AT1355" s="233" t="s">
        <v>176</v>
      </c>
      <c r="AU1355" s="233" t="s">
        <v>92</v>
      </c>
      <c r="AV1355" s="13" t="s">
        <v>21</v>
      </c>
      <c r="AW1355" s="13" t="s">
        <v>37</v>
      </c>
      <c r="AX1355" s="13" t="s">
        <v>83</v>
      </c>
      <c r="AY1355" s="233" t="s">
        <v>156</v>
      </c>
    </row>
    <row r="1356" spans="2:51" s="14" customFormat="1" ht="11.25">
      <c r="B1356" s="234"/>
      <c r="C1356" s="235"/>
      <c r="D1356" s="218" t="s">
        <v>176</v>
      </c>
      <c r="E1356" s="236" t="s">
        <v>1</v>
      </c>
      <c r="F1356" s="237" t="s">
        <v>1368</v>
      </c>
      <c r="G1356" s="235"/>
      <c r="H1356" s="238">
        <v>9.2750000000000004</v>
      </c>
      <c r="I1356" s="239"/>
      <c r="J1356" s="235"/>
      <c r="K1356" s="235"/>
      <c r="L1356" s="240"/>
      <c r="M1356" s="241"/>
      <c r="N1356" s="242"/>
      <c r="O1356" s="242"/>
      <c r="P1356" s="242"/>
      <c r="Q1356" s="242"/>
      <c r="R1356" s="242"/>
      <c r="S1356" s="242"/>
      <c r="T1356" s="243"/>
      <c r="AT1356" s="244" t="s">
        <v>176</v>
      </c>
      <c r="AU1356" s="244" t="s">
        <v>92</v>
      </c>
      <c r="AV1356" s="14" t="s">
        <v>92</v>
      </c>
      <c r="AW1356" s="14" t="s">
        <v>37</v>
      </c>
      <c r="AX1356" s="14" t="s">
        <v>83</v>
      </c>
      <c r="AY1356" s="244" t="s">
        <v>156</v>
      </c>
    </row>
    <row r="1357" spans="2:51" s="16" customFormat="1" ht="11.25">
      <c r="B1357" s="256"/>
      <c r="C1357" s="257"/>
      <c r="D1357" s="218" t="s">
        <v>176</v>
      </c>
      <c r="E1357" s="258" t="s">
        <v>1</v>
      </c>
      <c r="F1357" s="259" t="s">
        <v>210</v>
      </c>
      <c r="G1357" s="257"/>
      <c r="H1357" s="260">
        <v>9.2750000000000004</v>
      </c>
      <c r="I1357" s="261"/>
      <c r="J1357" s="257"/>
      <c r="K1357" s="257"/>
      <c r="L1357" s="262"/>
      <c r="M1357" s="263"/>
      <c r="N1357" s="264"/>
      <c r="O1357" s="264"/>
      <c r="P1357" s="264"/>
      <c r="Q1357" s="264"/>
      <c r="R1357" s="264"/>
      <c r="S1357" s="264"/>
      <c r="T1357" s="265"/>
      <c r="AT1357" s="266" t="s">
        <v>176</v>
      </c>
      <c r="AU1357" s="266" t="s">
        <v>92</v>
      </c>
      <c r="AV1357" s="16" t="s">
        <v>157</v>
      </c>
      <c r="AW1357" s="16" t="s">
        <v>37</v>
      </c>
      <c r="AX1357" s="16" t="s">
        <v>83</v>
      </c>
      <c r="AY1357" s="266" t="s">
        <v>156</v>
      </c>
    </row>
    <row r="1358" spans="2:51" s="13" customFormat="1" ht="11.25">
      <c r="B1358" s="224"/>
      <c r="C1358" s="225"/>
      <c r="D1358" s="218" t="s">
        <v>176</v>
      </c>
      <c r="E1358" s="226" t="s">
        <v>1</v>
      </c>
      <c r="F1358" s="227" t="s">
        <v>273</v>
      </c>
      <c r="G1358" s="225"/>
      <c r="H1358" s="226" t="s">
        <v>1</v>
      </c>
      <c r="I1358" s="228"/>
      <c r="J1358" s="225"/>
      <c r="K1358" s="225"/>
      <c r="L1358" s="229"/>
      <c r="M1358" s="230"/>
      <c r="N1358" s="231"/>
      <c r="O1358" s="231"/>
      <c r="P1358" s="231"/>
      <c r="Q1358" s="231"/>
      <c r="R1358" s="231"/>
      <c r="S1358" s="231"/>
      <c r="T1358" s="232"/>
      <c r="AT1358" s="233" t="s">
        <v>176</v>
      </c>
      <c r="AU1358" s="233" t="s">
        <v>92</v>
      </c>
      <c r="AV1358" s="13" t="s">
        <v>21</v>
      </c>
      <c r="AW1358" s="13" t="s">
        <v>37</v>
      </c>
      <c r="AX1358" s="13" t="s">
        <v>83</v>
      </c>
      <c r="AY1358" s="233" t="s">
        <v>156</v>
      </c>
    </row>
    <row r="1359" spans="2:51" s="14" customFormat="1" ht="11.25">
      <c r="B1359" s="234"/>
      <c r="C1359" s="235"/>
      <c r="D1359" s="218" t="s">
        <v>176</v>
      </c>
      <c r="E1359" s="236" t="s">
        <v>1</v>
      </c>
      <c r="F1359" s="237" t="s">
        <v>1369</v>
      </c>
      <c r="G1359" s="235"/>
      <c r="H1359" s="238">
        <v>7.8</v>
      </c>
      <c r="I1359" s="239"/>
      <c r="J1359" s="235"/>
      <c r="K1359" s="235"/>
      <c r="L1359" s="240"/>
      <c r="M1359" s="241"/>
      <c r="N1359" s="242"/>
      <c r="O1359" s="242"/>
      <c r="P1359" s="242"/>
      <c r="Q1359" s="242"/>
      <c r="R1359" s="242"/>
      <c r="S1359" s="242"/>
      <c r="T1359" s="243"/>
      <c r="AT1359" s="244" t="s">
        <v>176</v>
      </c>
      <c r="AU1359" s="244" t="s">
        <v>92</v>
      </c>
      <c r="AV1359" s="14" t="s">
        <v>92</v>
      </c>
      <c r="AW1359" s="14" t="s">
        <v>37</v>
      </c>
      <c r="AX1359" s="14" t="s">
        <v>83</v>
      </c>
      <c r="AY1359" s="244" t="s">
        <v>156</v>
      </c>
    </row>
    <row r="1360" spans="2:51" s="16" customFormat="1" ht="11.25">
      <c r="B1360" s="256"/>
      <c r="C1360" s="257"/>
      <c r="D1360" s="218" t="s">
        <v>176</v>
      </c>
      <c r="E1360" s="258" t="s">
        <v>1</v>
      </c>
      <c r="F1360" s="259" t="s">
        <v>210</v>
      </c>
      <c r="G1360" s="257"/>
      <c r="H1360" s="260">
        <v>7.8</v>
      </c>
      <c r="I1360" s="261"/>
      <c r="J1360" s="257"/>
      <c r="K1360" s="257"/>
      <c r="L1360" s="262"/>
      <c r="M1360" s="263"/>
      <c r="N1360" s="264"/>
      <c r="O1360" s="264"/>
      <c r="P1360" s="264"/>
      <c r="Q1360" s="264"/>
      <c r="R1360" s="264"/>
      <c r="S1360" s="264"/>
      <c r="T1360" s="265"/>
      <c r="AT1360" s="266" t="s">
        <v>176</v>
      </c>
      <c r="AU1360" s="266" t="s">
        <v>92</v>
      </c>
      <c r="AV1360" s="16" t="s">
        <v>157</v>
      </c>
      <c r="AW1360" s="16" t="s">
        <v>37</v>
      </c>
      <c r="AX1360" s="16" t="s">
        <v>83</v>
      </c>
      <c r="AY1360" s="266" t="s">
        <v>156</v>
      </c>
    </row>
    <row r="1361" spans="2:51" s="13" customFormat="1" ht="11.25">
      <c r="B1361" s="224"/>
      <c r="C1361" s="225"/>
      <c r="D1361" s="218" t="s">
        <v>176</v>
      </c>
      <c r="E1361" s="226" t="s">
        <v>1</v>
      </c>
      <c r="F1361" s="227" t="s">
        <v>275</v>
      </c>
      <c r="G1361" s="225"/>
      <c r="H1361" s="226" t="s">
        <v>1</v>
      </c>
      <c r="I1361" s="228"/>
      <c r="J1361" s="225"/>
      <c r="K1361" s="225"/>
      <c r="L1361" s="229"/>
      <c r="M1361" s="230"/>
      <c r="N1361" s="231"/>
      <c r="O1361" s="231"/>
      <c r="P1361" s="231"/>
      <c r="Q1361" s="231"/>
      <c r="R1361" s="231"/>
      <c r="S1361" s="231"/>
      <c r="T1361" s="232"/>
      <c r="AT1361" s="233" t="s">
        <v>176</v>
      </c>
      <c r="AU1361" s="233" t="s">
        <v>92</v>
      </c>
      <c r="AV1361" s="13" t="s">
        <v>21</v>
      </c>
      <c r="AW1361" s="13" t="s">
        <v>37</v>
      </c>
      <c r="AX1361" s="13" t="s">
        <v>83</v>
      </c>
      <c r="AY1361" s="233" t="s">
        <v>156</v>
      </c>
    </row>
    <row r="1362" spans="2:51" s="14" customFormat="1" ht="11.25">
      <c r="B1362" s="234"/>
      <c r="C1362" s="235"/>
      <c r="D1362" s="218" t="s">
        <v>176</v>
      </c>
      <c r="E1362" s="236" t="s">
        <v>1</v>
      </c>
      <c r="F1362" s="237" t="s">
        <v>1370</v>
      </c>
      <c r="G1362" s="235"/>
      <c r="H1362" s="238">
        <v>8.0500000000000007</v>
      </c>
      <c r="I1362" s="239"/>
      <c r="J1362" s="235"/>
      <c r="K1362" s="235"/>
      <c r="L1362" s="240"/>
      <c r="M1362" s="241"/>
      <c r="N1362" s="242"/>
      <c r="O1362" s="242"/>
      <c r="P1362" s="242"/>
      <c r="Q1362" s="242"/>
      <c r="R1362" s="242"/>
      <c r="S1362" s="242"/>
      <c r="T1362" s="243"/>
      <c r="AT1362" s="244" t="s">
        <v>176</v>
      </c>
      <c r="AU1362" s="244" t="s">
        <v>92</v>
      </c>
      <c r="AV1362" s="14" t="s">
        <v>92</v>
      </c>
      <c r="AW1362" s="14" t="s">
        <v>37</v>
      </c>
      <c r="AX1362" s="14" t="s">
        <v>83</v>
      </c>
      <c r="AY1362" s="244" t="s">
        <v>156</v>
      </c>
    </row>
    <row r="1363" spans="2:51" s="14" customFormat="1" ht="11.25">
      <c r="B1363" s="234"/>
      <c r="C1363" s="235"/>
      <c r="D1363" s="218" t="s">
        <v>176</v>
      </c>
      <c r="E1363" s="236" t="s">
        <v>1</v>
      </c>
      <c r="F1363" s="237" t="s">
        <v>1371</v>
      </c>
      <c r="G1363" s="235"/>
      <c r="H1363" s="238">
        <v>4.5999999999999996</v>
      </c>
      <c r="I1363" s="239"/>
      <c r="J1363" s="235"/>
      <c r="K1363" s="235"/>
      <c r="L1363" s="240"/>
      <c r="M1363" s="241"/>
      <c r="N1363" s="242"/>
      <c r="O1363" s="242"/>
      <c r="P1363" s="242"/>
      <c r="Q1363" s="242"/>
      <c r="R1363" s="242"/>
      <c r="S1363" s="242"/>
      <c r="T1363" s="243"/>
      <c r="AT1363" s="244" t="s">
        <v>176</v>
      </c>
      <c r="AU1363" s="244" t="s">
        <v>92</v>
      </c>
      <c r="AV1363" s="14" t="s">
        <v>92</v>
      </c>
      <c r="AW1363" s="14" t="s">
        <v>37</v>
      </c>
      <c r="AX1363" s="14" t="s">
        <v>83</v>
      </c>
      <c r="AY1363" s="244" t="s">
        <v>156</v>
      </c>
    </row>
    <row r="1364" spans="2:51" s="16" customFormat="1" ht="11.25">
      <c r="B1364" s="256"/>
      <c r="C1364" s="257"/>
      <c r="D1364" s="218" t="s">
        <v>176</v>
      </c>
      <c r="E1364" s="258" t="s">
        <v>1</v>
      </c>
      <c r="F1364" s="259" t="s">
        <v>210</v>
      </c>
      <c r="G1364" s="257"/>
      <c r="H1364" s="260">
        <v>12.65</v>
      </c>
      <c r="I1364" s="261"/>
      <c r="J1364" s="257"/>
      <c r="K1364" s="257"/>
      <c r="L1364" s="262"/>
      <c r="M1364" s="263"/>
      <c r="N1364" s="264"/>
      <c r="O1364" s="264"/>
      <c r="P1364" s="264"/>
      <c r="Q1364" s="264"/>
      <c r="R1364" s="264"/>
      <c r="S1364" s="264"/>
      <c r="T1364" s="265"/>
      <c r="AT1364" s="266" t="s">
        <v>176</v>
      </c>
      <c r="AU1364" s="266" t="s">
        <v>92</v>
      </c>
      <c r="AV1364" s="16" t="s">
        <v>157</v>
      </c>
      <c r="AW1364" s="16" t="s">
        <v>37</v>
      </c>
      <c r="AX1364" s="16" t="s">
        <v>83</v>
      </c>
      <c r="AY1364" s="266" t="s">
        <v>156</v>
      </c>
    </row>
    <row r="1365" spans="2:51" s="13" customFormat="1" ht="11.25">
      <c r="B1365" s="224"/>
      <c r="C1365" s="225"/>
      <c r="D1365" s="218" t="s">
        <v>176</v>
      </c>
      <c r="E1365" s="226" t="s">
        <v>1</v>
      </c>
      <c r="F1365" s="227" t="s">
        <v>278</v>
      </c>
      <c r="G1365" s="225"/>
      <c r="H1365" s="226" t="s">
        <v>1</v>
      </c>
      <c r="I1365" s="228"/>
      <c r="J1365" s="225"/>
      <c r="K1365" s="225"/>
      <c r="L1365" s="229"/>
      <c r="M1365" s="230"/>
      <c r="N1365" s="231"/>
      <c r="O1365" s="231"/>
      <c r="P1365" s="231"/>
      <c r="Q1365" s="231"/>
      <c r="R1365" s="231"/>
      <c r="S1365" s="231"/>
      <c r="T1365" s="232"/>
      <c r="AT1365" s="233" t="s">
        <v>176</v>
      </c>
      <c r="AU1365" s="233" t="s">
        <v>92</v>
      </c>
      <c r="AV1365" s="13" t="s">
        <v>21</v>
      </c>
      <c r="AW1365" s="13" t="s">
        <v>37</v>
      </c>
      <c r="AX1365" s="13" t="s">
        <v>83</v>
      </c>
      <c r="AY1365" s="233" t="s">
        <v>156</v>
      </c>
    </row>
    <row r="1366" spans="2:51" s="14" customFormat="1" ht="11.25">
      <c r="B1366" s="234"/>
      <c r="C1366" s="235"/>
      <c r="D1366" s="218" t="s">
        <v>176</v>
      </c>
      <c r="E1366" s="236" t="s">
        <v>1</v>
      </c>
      <c r="F1366" s="237" t="s">
        <v>1372</v>
      </c>
      <c r="G1366" s="235"/>
      <c r="H1366" s="238">
        <v>6.45</v>
      </c>
      <c r="I1366" s="239"/>
      <c r="J1366" s="235"/>
      <c r="K1366" s="235"/>
      <c r="L1366" s="240"/>
      <c r="M1366" s="241"/>
      <c r="N1366" s="242"/>
      <c r="O1366" s="242"/>
      <c r="P1366" s="242"/>
      <c r="Q1366" s="242"/>
      <c r="R1366" s="242"/>
      <c r="S1366" s="242"/>
      <c r="T1366" s="243"/>
      <c r="AT1366" s="244" t="s">
        <v>176</v>
      </c>
      <c r="AU1366" s="244" t="s">
        <v>92</v>
      </c>
      <c r="AV1366" s="14" t="s">
        <v>92</v>
      </c>
      <c r="AW1366" s="14" t="s">
        <v>37</v>
      </c>
      <c r="AX1366" s="14" t="s">
        <v>83</v>
      </c>
      <c r="AY1366" s="244" t="s">
        <v>156</v>
      </c>
    </row>
    <row r="1367" spans="2:51" s="16" customFormat="1" ht="11.25">
      <c r="B1367" s="256"/>
      <c r="C1367" s="257"/>
      <c r="D1367" s="218" t="s">
        <v>176</v>
      </c>
      <c r="E1367" s="258" t="s">
        <v>1</v>
      </c>
      <c r="F1367" s="259" t="s">
        <v>210</v>
      </c>
      <c r="G1367" s="257"/>
      <c r="H1367" s="260">
        <v>6.45</v>
      </c>
      <c r="I1367" s="261"/>
      <c r="J1367" s="257"/>
      <c r="K1367" s="257"/>
      <c r="L1367" s="262"/>
      <c r="M1367" s="263"/>
      <c r="N1367" s="264"/>
      <c r="O1367" s="264"/>
      <c r="P1367" s="264"/>
      <c r="Q1367" s="264"/>
      <c r="R1367" s="264"/>
      <c r="S1367" s="264"/>
      <c r="T1367" s="265"/>
      <c r="AT1367" s="266" t="s">
        <v>176</v>
      </c>
      <c r="AU1367" s="266" t="s">
        <v>92</v>
      </c>
      <c r="AV1367" s="16" t="s">
        <v>157</v>
      </c>
      <c r="AW1367" s="16" t="s">
        <v>37</v>
      </c>
      <c r="AX1367" s="16" t="s">
        <v>83</v>
      </c>
      <c r="AY1367" s="266" t="s">
        <v>156</v>
      </c>
    </row>
    <row r="1368" spans="2:51" s="13" customFormat="1" ht="11.25">
      <c r="B1368" s="224"/>
      <c r="C1368" s="225"/>
      <c r="D1368" s="218" t="s">
        <v>176</v>
      </c>
      <c r="E1368" s="226" t="s">
        <v>1</v>
      </c>
      <c r="F1368" s="227" t="s">
        <v>280</v>
      </c>
      <c r="G1368" s="225"/>
      <c r="H1368" s="226" t="s">
        <v>1</v>
      </c>
      <c r="I1368" s="228"/>
      <c r="J1368" s="225"/>
      <c r="K1368" s="225"/>
      <c r="L1368" s="229"/>
      <c r="M1368" s="230"/>
      <c r="N1368" s="231"/>
      <c r="O1368" s="231"/>
      <c r="P1368" s="231"/>
      <c r="Q1368" s="231"/>
      <c r="R1368" s="231"/>
      <c r="S1368" s="231"/>
      <c r="T1368" s="232"/>
      <c r="AT1368" s="233" t="s">
        <v>176</v>
      </c>
      <c r="AU1368" s="233" t="s">
        <v>92</v>
      </c>
      <c r="AV1368" s="13" t="s">
        <v>21</v>
      </c>
      <c r="AW1368" s="13" t="s">
        <v>37</v>
      </c>
      <c r="AX1368" s="13" t="s">
        <v>83</v>
      </c>
      <c r="AY1368" s="233" t="s">
        <v>156</v>
      </c>
    </row>
    <row r="1369" spans="2:51" s="14" customFormat="1" ht="11.25">
      <c r="B1369" s="234"/>
      <c r="C1369" s="235"/>
      <c r="D1369" s="218" t="s">
        <v>176</v>
      </c>
      <c r="E1369" s="236" t="s">
        <v>1</v>
      </c>
      <c r="F1369" s="237" t="s">
        <v>1373</v>
      </c>
      <c r="G1369" s="235"/>
      <c r="H1369" s="238">
        <v>7.2</v>
      </c>
      <c r="I1369" s="239"/>
      <c r="J1369" s="235"/>
      <c r="K1369" s="235"/>
      <c r="L1369" s="240"/>
      <c r="M1369" s="241"/>
      <c r="N1369" s="242"/>
      <c r="O1369" s="242"/>
      <c r="P1369" s="242"/>
      <c r="Q1369" s="242"/>
      <c r="R1369" s="242"/>
      <c r="S1369" s="242"/>
      <c r="T1369" s="243"/>
      <c r="AT1369" s="244" t="s">
        <v>176</v>
      </c>
      <c r="AU1369" s="244" t="s">
        <v>92</v>
      </c>
      <c r="AV1369" s="14" t="s">
        <v>92</v>
      </c>
      <c r="AW1369" s="14" t="s">
        <v>37</v>
      </c>
      <c r="AX1369" s="14" t="s">
        <v>83</v>
      </c>
      <c r="AY1369" s="244" t="s">
        <v>156</v>
      </c>
    </row>
    <row r="1370" spans="2:51" s="16" customFormat="1" ht="11.25">
      <c r="B1370" s="256"/>
      <c r="C1370" s="257"/>
      <c r="D1370" s="218" t="s">
        <v>176</v>
      </c>
      <c r="E1370" s="258" t="s">
        <v>1</v>
      </c>
      <c r="F1370" s="259" t="s">
        <v>210</v>
      </c>
      <c r="G1370" s="257"/>
      <c r="H1370" s="260">
        <v>7.2</v>
      </c>
      <c r="I1370" s="261"/>
      <c r="J1370" s="257"/>
      <c r="K1370" s="257"/>
      <c r="L1370" s="262"/>
      <c r="M1370" s="263"/>
      <c r="N1370" s="264"/>
      <c r="O1370" s="264"/>
      <c r="P1370" s="264"/>
      <c r="Q1370" s="264"/>
      <c r="R1370" s="264"/>
      <c r="S1370" s="264"/>
      <c r="T1370" s="265"/>
      <c r="AT1370" s="266" t="s">
        <v>176</v>
      </c>
      <c r="AU1370" s="266" t="s">
        <v>92</v>
      </c>
      <c r="AV1370" s="16" t="s">
        <v>157</v>
      </c>
      <c r="AW1370" s="16" t="s">
        <v>37</v>
      </c>
      <c r="AX1370" s="16" t="s">
        <v>83</v>
      </c>
      <c r="AY1370" s="266" t="s">
        <v>156</v>
      </c>
    </row>
    <row r="1371" spans="2:51" s="13" customFormat="1" ht="11.25">
      <c r="B1371" s="224"/>
      <c r="C1371" s="225"/>
      <c r="D1371" s="218" t="s">
        <v>176</v>
      </c>
      <c r="E1371" s="226" t="s">
        <v>1</v>
      </c>
      <c r="F1371" s="227" t="s">
        <v>282</v>
      </c>
      <c r="G1371" s="225"/>
      <c r="H1371" s="226" t="s">
        <v>1</v>
      </c>
      <c r="I1371" s="228"/>
      <c r="J1371" s="225"/>
      <c r="K1371" s="225"/>
      <c r="L1371" s="229"/>
      <c r="M1371" s="230"/>
      <c r="N1371" s="231"/>
      <c r="O1371" s="231"/>
      <c r="P1371" s="231"/>
      <c r="Q1371" s="231"/>
      <c r="R1371" s="231"/>
      <c r="S1371" s="231"/>
      <c r="T1371" s="232"/>
      <c r="AT1371" s="233" t="s">
        <v>176</v>
      </c>
      <c r="AU1371" s="233" t="s">
        <v>92</v>
      </c>
      <c r="AV1371" s="13" t="s">
        <v>21</v>
      </c>
      <c r="AW1371" s="13" t="s">
        <v>37</v>
      </c>
      <c r="AX1371" s="13" t="s">
        <v>83</v>
      </c>
      <c r="AY1371" s="233" t="s">
        <v>156</v>
      </c>
    </row>
    <row r="1372" spans="2:51" s="14" customFormat="1" ht="11.25">
      <c r="B1372" s="234"/>
      <c r="C1372" s="235"/>
      <c r="D1372" s="218" t="s">
        <v>176</v>
      </c>
      <c r="E1372" s="236" t="s">
        <v>1</v>
      </c>
      <c r="F1372" s="237" t="s">
        <v>1374</v>
      </c>
      <c r="G1372" s="235"/>
      <c r="H1372" s="238">
        <v>12.61</v>
      </c>
      <c r="I1372" s="239"/>
      <c r="J1372" s="235"/>
      <c r="K1372" s="235"/>
      <c r="L1372" s="240"/>
      <c r="M1372" s="241"/>
      <c r="N1372" s="242"/>
      <c r="O1372" s="242"/>
      <c r="P1372" s="242"/>
      <c r="Q1372" s="242"/>
      <c r="R1372" s="242"/>
      <c r="S1372" s="242"/>
      <c r="T1372" s="243"/>
      <c r="AT1372" s="244" t="s">
        <v>176</v>
      </c>
      <c r="AU1372" s="244" t="s">
        <v>92</v>
      </c>
      <c r="AV1372" s="14" t="s">
        <v>92</v>
      </c>
      <c r="AW1372" s="14" t="s">
        <v>37</v>
      </c>
      <c r="AX1372" s="14" t="s">
        <v>83</v>
      </c>
      <c r="AY1372" s="244" t="s">
        <v>156</v>
      </c>
    </row>
    <row r="1373" spans="2:51" s="14" customFormat="1" ht="11.25">
      <c r="B1373" s="234"/>
      <c r="C1373" s="235"/>
      <c r="D1373" s="218" t="s">
        <v>176</v>
      </c>
      <c r="E1373" s="236" t="s">
        <v>1</v>
      </c>
      <c r="F1373" s="237" t="s">
        <v>1375</v>
      </c>
      <c r="G1373" s="235"/>
      <c r="H1373" s="238">
        <v>3.2</v>
      </c>
      <c r="I1373" s="239"/>
      <c r="J1373" s="235"/>
      <c r="K1373" s="235"/>
      <c r="L1373" s="240"/>
      <c r="M1373" s="241"/>
      <c r="N1373" s="242"/>
      <c r="O1373" s="242"/>
      <c r="P1373" s="242"/>
      <c r="Q1373" s="242"/>
      <c r="R1373" s="242"/>
      <c r="S1373" s="242"/>
      <c r="T1373" s="243"/>
      <c r="AT1373" s="244" t="s">
        <v>176</v>
      </c>
      <c r="AU1373" s="244" t="s">
        <v>92</v>
      </c>
      <c r="AV1373" s="14" t="s">
        <v>92</v>
      </c>
      <c r="AW1373" s="14" t="s">
        <v>37</v>
      </c>
      <c r="AX1373" s="14" t="s">
        <v>83</v>
      </c>
      <c r="AY1373" s="244" t="s">
        <v>156</v>
      </c>
    </row>
    <row r="1374" spans="2:51" s="16" customFormat="1" ht="11.25">
      <c r="B1374" s="256"/>
      <c r="C1374" s="257"/>
      <c r="D1374" s="218" t="s">
        <v>176</v>
      </c>
      <c r="E1374" s="258" t="s">
        <v>1</v>
      </c>
      <c r="F1374" s="259" t="s">
        <v>210</v>
      </c>
      <c r="G1374" s="257"/>
      <c r="H1374" s="260">
        <v>15.81</v>
      </c>
      <c r="I1374" s="261"/>
      <c r="J1374" s="257"/>
      <c r="K1374" s="257"/>
      <c r="L1374" s="262"/>
      <c r="M1374" s="263"/>
      <c r="N1374" s="264"/>
      <c r="O1374" s="264"/>
      <c r="P1374" s="264"/>
      <c r="Q1374" s="264"/>
      <c r="R1374" s="264"/>
      <c r="S1374" s="264"/>
      <c r="T1374" s="265"/>
      <c r="AT1374" s="266" t="s">
        <v>176</v>
      </c>
      <c r="AU1374" s="266" t="s">
        <v>92</v>
      </c>
      <c r="AV1374" s="16" t="s">
        <v>157</v>
      </c>
      <c r="AW1374" s="16" t="s">
        <v>37</v>
      </c>
      <c r="AX1374" s="16" t="s">
        <v>83</v>
      </c>
      <c r="AY1374" s="266" t="s">
        <v>156</v>
      </c>
    </row>
    <row r="1375" spans="2:51" s="13" customFormat="1" ht="11.25">
      <c r="B1375" s="224"/>
      <c r="C1375" s="225"/>
      <c r="D1375" s="218" t="s">
        <v>176</v>
      </c>
      <c r="E1375" s="226" t="s">
        <v>1</v>
      </c>
      <c r="F1375" s="227" t="s">
        <v>285</v>
      </c>
      <c r="G1375" s="225"/>
      <c r="H1375" s="226" t="s">
        <v>1</v>
      </c>
      <c r="I1375" s="228"/>
      <c r="J1375" s="225"/>
      <c r="K1375" s="225"/>
      <c r="L1375" s="229"/>
      <c r="M1375" s="230"/>
      <c r="N1375" s="231"/>
      <c r="O1375" s="231"/>
      <c r="P1375" s="231"/>
      <c r="Q1375" s="231"/>
      <c r="R1375" s="231"/>
      <c r="S1375" s="231"/>
      <c r="T1375" s="232"/>
      <c r="AT1375" s="233" t="s">
        <v>176</v>
      </c>
      <c r="AU1375" s="233" t="s">
        <v>92</v>
      </c>
      <c r="AV1375" s="13" t="s">
        <v>21</v>
      </c>
      <c r="AW1375" s="13" t="s">
        <v>37</v>
      </c>
      <c r="AX1375" s="13" t="s">
        <v>83</v>
      </c>
      <c r="AY1375" s="233" t="s">
        <v>156</v>
      </c>
    </row>
    <row r="1376" spans="2:51" s="14" customFormat="1" ht="11.25">
      <c r="B1376" s="234"/>
      <c r="C1376" s="235"/>
      <c r="D1376" s="218" t="s">
        <v>176</v>
      </c>
      <c r="E1376" s="236" t="s">
        <v>1</v>
      </c>
      <c r="F1376" s="237" t="s">
        <v>1376</v>
      </c>
      <c r="G1376" s="235"/>
      <c r="H1376" s="238">
        <v>12.9</v>
      </c>
      <c r="I1376" s="239"/>
      <c r="J1376" s="235"/>
      <c r="K1376" s="235"/>
      <c r="L1376" s="240"/>
      <c r="M1376" s="241"/>
      <c r="N1376" s="242"/>
      <c r="O1376" s="242"/>
      <c r="P1376" s="242"/>
      <c r="Q1376" s="242"/>
      <c r="R1376" s="242"/>
      <c r="S1376" s="242"/>
      <c r="T1376" s="243"/>
      <c r="AT1376" s="244" t="s">
        <v>176</v>
      </c>
      <c r="AU1376" s="244" t="s">
        <v>92</v>
      </c>
      <c r="AV1376" s="14" t="s">
        <v>92</v>
      </c>
      <c r="AW1376" s="14" t="s">
        <v>37</v>
      </c>
      <c r="AX1376" s="14" t="s">
        <v>83</v>
      </c>
      <c r="AY1376" s="244" t="s">
        <v>156</v>
      </c>
    </row>
    <row r="1377" spans="1:65" s="16" customFormat="1" ht="11.25">
      <c r="B1377" s="256"/>
      <c r="C1377" s="257"/>
      <c r="D1377" s="218" t="s">
        <v>176</v>
      </c>
      <c r="E1377" s="258" t="s">
        <v>1</v>
      </c>
      <c r="F1377" s="259" t="s">
        <v>210</v>
      </c>
      <c r="G1377" s="257"/>
      <c r="H1377" s="260">
        <v>12.9</v>
      </c>
      <c r="I1377" s="261"/>
      <c r="J1377" s="257"/>
      <c r="K1377" s="257"/>
      <c r="L1377" s="262"/>
      <c r="M1377" s="263"/>
      <c r="N1377" s="264"/>
      <c r="O1377" s="264"/>
      <c r="P1377" s="264"/>
      <c r="Q1377" s="264"/>
      <c r="R1377" s="264"/>
      <c r="S1377" s="264"/>
      <c r="T1377" s="265"/>
      <c r="AT1377" s="266" t="s">
        <v>176</v>
      </c>
      <c r="AU1377" s="266" t="s">
        <v>92</v>
      </c>
      <c r="AV1377" s="16" t="s">
        <v>157</v>
      </c>
      <c r="AW1377" s="16" t="s">
        <v>37</v>
      </c>
      <c r="AX1377" s="16" t="s">
        <v>83</v>
      </c>
      <c r="AY1377" s="266" t="s">
        <v>156</v>
      </c>
    </row>
    <row r="1378" spans="1:65" s="15" customFormat="1" ht="11.25">
      <c r="B1378" s="245"/>
      <c r="C1378" s="246"/>
      <c r="D1378" s="218" t="s">
        <v>176</v>
      </c>
      <c r="E1378" s="247" t="s">
        <v>1</v>
      </c>
      <c r="F1378" s="248" t="s">
        <v>180</v>
      </c>
      <c r="G1378" s="246"/>
      <c r="H1378" s="249">
        <v>352.76</v>
      </c>
      <c r="I1378" s="250"/>
      <c r="J1378" s="246"/>
      <c r="K1378" s="246"/>
      <c r="L1378" s="251"/>
      <c r="M1378" s="252"/>
      <c r="N1378" s="253"/>
      <c r="O1378" s="253"/>
      <c r="P1378" s="253"/>
      <c r="Q1378" s="253"/>
      <c r="R1378" s="253"/>
      <c r="S1378" s="253"/>
      <c r="T1378" s="254"/>
      <c r="AT1378" s="255" t="s">
        <v>176</v>
      </c>
      <c r="AU1378" s="255" t="s">
        <v>92</v>
      </c>
      <c r="AV1378" s="15" t="s">
        <v>164</v>
      </c>
      <c r="AW1378" s="15" t="s">
        <v>37</v>
      </c>
      <c r="AX1378" s="15" t="s">
        <v>21</v>
      </c>
      <c r="AY1378" s="255" t="s">
        <v>156</v>
      </c>
    </row>
    <row r="1379" spans="1:65" s="2" customFormat="1" ht="16.5" customHeight="1">
      <c r="A1379" s="36"/>
      <c r="B1379" s="37"/>
      <c r="C1379" s="206" t="s">
        <v>1377</v>
      </c>
      <c r="D1379" s="206" t="s">
        <v>159</v>
      </c>
      <c r="E1379" s="207" t="s">
        <v>1378</v>
      </c>
      <c r="F1379" s="208" t="s">
        <v>1379</v>
      </c>
      <c r="G1379" s="209" t="s">
        <v>190</v>
      </c>
      <c r="H1379" s="210">
        <v>661.39300000000003</v>
      </c>
      <c r="I1379" s="211"/>
      <c r="J1379" s="212">
        <f>ROUND(I1379*H1379,2)</f>
        <v>0</v>
      </c>
      <c r="K1379" s="208" t="s">
        <v>163</v>
      </c>
      <c r="L1379" s="39"/>
      <c r="M1379" s="213" t="s">
        <v>1</v>
      </c>
      <c r="N1379" s="214" t="s">
        <v>48</v>
      </c>
      <c r="O1379" s="73"/>
      <c r="P1379" s="215">
        <f>O1379*H1379</f>
        <v>0</v>
      </c>
      <c r="Q1379" s="215">
        <v>0</v>
      </c>
      <c r="R1379" s="215">
        <f>Q1379*H1379</f>
        <v>0</v>
      </c>
      <c r="S1379" s="215">
        <v>3.0000000000000001E-5</v>
      </c>
      <c r="T1379" s="216">
        <f>S1379*H1379</f>
        <v>1.9841790000000002E-2</v>
      </c>
      <c r="U1379" s="36"/>
      <c r="V1379" s="36"/>
      <c r="W1379" s="36"/>
      <c r="X1379" s="36"/>
      <c r="Y1379" s="36"/>
      <c r="Z1379" s="36"/>
      <c r="AA1379" s="36"/>
      <c r="AB1379" s="36"/>
      <c r="AC1379" s="36"/>
      <c r="AD1379" s="36"/>
      <c r="AE1379" s="36"/>
      <c r="AR1379" s="217" t="s">
        <v>360</v>
      </c>
      <c r="AT1379" s="217" t="s">
        <v>159</v>
      </c>
      <c r="AU1379" s="217" t="s">
        <v>92</v>
      </c>
      <c r="AY1379" s="18" t="s">
        <v>156</v>
      </c>
      <c r="BE1379" s="112">
        <f>IF(N1379="základní",J1379,0)</f>
        <v>0</v>
      </c>
      <c r="BF1379" s="112">
        <f>IF(N1379="snížená",J1379,0)</f>
        <v>0</v>
      </c>
      <c r="BG1379" s="112">
        <f>IF(N1379="zákl. přenesená",J1379,0)</f>
        <v>0</v>
      </c>
      <c r="BH1379" s="112">
        <f>IF(N1379="sníž. přenesená",J1379,0)</f>
        <v>0</v>
      </c>
      <c r="BI1379" s="112">
        <f>IF(N1379="nulová",J1379,0)</f>
        <v>0</v>
      </c>
      <c r="BJ1379" s="18" t="s">
        <v>21</v>
      </c>
      <c r="BK1379" s="112">
        <f>ROUND(I1379*H1379,2)</f>
        <v>0</v>
      </c>
      <c r="BL1379" s="18" t="s">
        <v>360</v>
      </c>
      <c r="BM1379" s="217" t="s">
        <v>1380</v>
      </c>
    </row>
    <row r="1380" spans="1:65" s="2" customFormat="1" ht="19.5">
      <c r="A1380" s="36"/>
      <c r="B1380" s="37"/>
      <c r="C1380" s="38"/>
      <c r="D1380" s="218" t="s">
        <v>166</v>
      </c>
      <c r="E1380" s="38"/>
      <c r="F1380" s="219" t="s">
        <v>1381</v>
      </c>
      <c r="G1380" s="38"/>
      <c r="H1380" s="38"/>
      <c r="I1380" s="176"/>
      <c r="J1380" s="38"/>
      <c r="K1380" s="38"/>
      <c r="L1380" s="39"/>
      <c r="M1380" s="220"/>
      <c r="N1380" s="221"/>
      <c r="O1380" s="73"/>
      <c r="P1380" s="73"/>
      <c r="Q1380" s="73"/>
      <c r="R1380" s="73"/>
      <c r="S1380" s="73"/>
      <c r="T1380" s="74"/>
      <c r="U1380" s="36"/>
      <c r="V1380" s="36"/>
      <c r="W1380" s="36"/>
      <c r="X1380" s="36"/>
      <c r="Y1380" s="36"/>
      <c r="Z1380" s="36"/>
      <c r="AA1380" s="36"/>
      <c r="AB1380" s="36"/>
      <c r="AC1380" s="36"/>
      <c r="AD1380" s="36"/>
      <c r="AE1380" s="36"/>
      <c r="AT1380" s="18" t="s">
        <v>166</v>
      </c>
      <c r="AU1380" s="18" t="s">
        <v>92</v>
      </c>
    </row>
    <row r="1381" spans="1:65" s="2" customFormat="1" ht="11.25">
      <c r="A1381" s="36"/>
      <c r="B1381" s="37"/>
      <c r="C1381" s="38"/>
      <c r="D1381" s="222" t="s">
        <v>168</v>
      </c>
      <c r="E1381" s="38"/>
      <c r="F1381" s="223" t="s">
        <v>1382</v>
      </c>
      <c r="G1381" s="38"/>
      <c r="H1381" s="38"/>
      <c r="I1381" s="176"/>
      <c r="J1381" s="38"/>
      <c r="K1381" s="38"/>
      <c r="L1381" s="39"/>
      <c r="M1381" s="220"/>
      <c r="N1381" s="221"/>
      <c r="O1381" s="73"/>
      <c r="P1381" s="73"/>
      <c r="Q1381" s="73"/>
      <c r="R1381" s="73"/>
      <c r="S1381" s="73"/>
      <c r="T1381" s="74"/>
      <c r="U1381" s="36"/>
      <c r="V1381" s="36"/>
      <c r="W1381" s="36"/>
      <c r="X1381" s="36"/>
      <c r="Y1381" s="36"/>
      <c r="Z1381" s="36"/>
      <c r="AA1381" s="36"/>
      <c r="AB1381" s="36"/>
      <c r="AC1381" s="36"/>
      <c r="AD1381" s="36"/>
      <c r="AE1381" s="36"/>
      <c r="AT1381" s="18" t="s">
        <v>168</v>
      </c>
      <c r="AU1381" s="18" t="s">
        <v>92</v>
      </c>
    </row>
    <row r="1382" spans="1:65" s="13" customFormat="1" ht="11.25">
      <c r="B1382" s="224"/>
      <c r="C1382" s="225"/>
      <c r="D1382" s="218" t="s">
        <v>176</v>
      </c>
      <c r="E1382" s="226" t="s">
        <v>1</v>
      </c>
      <c r="F1382" s="227" t="s">
        <v>1383</v>
      </c>
      <c r="G1382" s="225"/>
      <c r="H1382" s="226" t="s">
        <v>1</v>
      </c>
      <c r="I1382" s="228"/>
      <c r="J1382" s="225"/>
      <c r="K1382" s="225"/>
      <c r="L1382" s="229"/>
      <c r="M1382" s="230"/>
      <c r="N1382" s="231"/>
      <c r="O1382" s="231"/>
      <c r="P1382" s="231"/>
      <c r="Q1382" s="231"/>
      <c r="R1382" s="231"/>
      <c r="S1382" s="231"/>
      <c r="T1382" s="232"/>
      <c r="AT1382" s="233" t="s">
        <v>176</v>
      </c>
      <c r="AU1382" s="233" t="s">
        <v>92</v>
      </c>
      <c r="AV1382" s="13" t="s">
        <v>21</v>
      </c>
      <c r="AW1382" s="13" t="s">
        <v>37</v>
      </c>
      <c r="AX1382" s="13" t="s">
        <v>83</v>
      </c>
      <c r="AY1382" s="233" t="s">
        <v>156</v>
      </c>
    </row>
    <row r="1383" spans="1:65" s="14" customFormat="1" ht="11.25">
      <c r="B1383" s="234"/>
      <c r="C1383" s="235"/>
      <c r="D1383" s="218" t="s">
        <v>176</v>
      </c>
      <c r="E1383" s="236" t="s">
        <v>1</v>
      </c>
      <c r="F1383" s="237" t="s">
        <v>1048</v>
      </c>
      <c r="G1383" s="235"/>
      <c r="H1383" s="238">
        <v>403.161</v>
      </c>
      <c r="I1383" s="239"/>
      <c r="J1383" s="235"/>
      <c r="K1383" s="235"/>
      <c r="L1383" s="240"/>
      <c r="M1383" s="241"/>
      <c r="N1383" s="242"/>
      <c r="O1383" s="242"/>
      <c r="P1383" s="242"/>
      <c r="Q1383" s="242"/>
      <c r="R1383" s="242"/>
      <c r="S1383" s="242"/>
      <c r="T1383" s="243"/>
      <c r="AT1383" s="244" t="s">
        <v>176</v>
      </c>
      <c r="AU1383" s="244" t="s">
        <v>92</v>
      </c>
      <c r="AV1383" s="14" t="s">
        <v>92</v>
      </c>
      <c r="AW1383" s="14" t="s">
        <v>37</v>
      </c>
      <c r="AX1383" s="14" t="s">
        <v>83</v>
      </c>
      <c r="AY1383" s="244" t="s">
        <v>156</v>
      </c>
    </row>
    <row r="1384" spans="1:65" s="13" customFormat="1" ht="11.25">
      <c r="B1384" s="224"/>
      <c r="C1384" s="225"/>
      <c r="D1384" s="218" t="s">
        <v>176</v>
      </c>
      <c r="E1384" s="226" t="s">
        <v>1</v>
      </c>
      <c r="F1384" s="227" t="s">
        <v>1384</v>
      </c>
      <c r="G1384" s="225"/>
      <c r="H1384" s="226" t="s">
        <v>1</v>
      </c>
      <c r="I1384" s="228"/>
      <c r="J1384" s="225"/>
      <c r="K1384" s="225"/>
      <c r="L1384" s="229"/>
      <c r="M1384" s="230"/>
      <c r="N1384" s="231"/>
      <c r="O1384" s="231"/>
      <c r="P1384" s="231"/>
      <c r="Q1384" s="231"/>
      <c r="R1384" s="231"/>
      <c r="S1384" s="231"/>
      <c r="T1384" s="232"/>
      <c r="AT1384" s="233" t="s">
        <v>176</v>
      </c>
      <c r="AU1384" s="233" t="s">
        <v>92</v>
      </c>
      <c r="AV1384" s="13" t="s">
        <v>21</v>
      </c>
      <c r="AW1384" s="13" t="s">
        <v>37</v>
      </c>
      <c r="AX1384" s="13" t="s">
        <v>83</v>
      </c>
      <c r="AY1384" s="233" t="s">
        <v>156</v>
      </c>
    </row>
    <row r="1385" spans="1:65" s="14" customFormat="1" ht="11.25">
      <c r="B1385" s="234"/>
      <c r="C1385" s="235"/>
      <c r="D1385" s="218" t="s">
        <v>176</v>
      </c>
      <c r="E1385" s="236" t="s">
        <v>1</v>
      </c>
      <c r="F1385" s="237" t="s">
        <v>1049</v>
      </c>
      <c r="G1385" s="235"/>
      <c r="H1385" s="238">
        <v>22.613</v>
      </c>
      <c r="I1385" s="239"/>
      <c r="J1385" s="235"/>
      <c r="K1385" s="235"/>
      <c r="L1385" s="240"/>
      <c r="M1385" s="241"/>
      <c r="N1385" s="242"/>
      <c r="O1385" s="242"/>
      <c r="P1385" s="242"/>
      <c r="Q1385" s="242"/>
      <c r="R1385" s="242"/>
      <c r="S1385" s="242"/>
      <c r="T1385" s="243"/>
      <c r="AT1385" s="244" t="s">
        <v>176</v>
      </c>
      <c r="AU1385" s="244" t="s">
        <v>92</v>
      </c>
      <c r="AV1385" s="14" t="s">
        <v>92</v>
      </c>
      <c r="AW1385" s="14" t="s">
        <v>37</v>
      </c>
      <c r="AX1385" s="14" t="s">
        <v>83</v>
      </c>
      <c r="AY1385" s="244" t="s">
        <v>156</v>
      </c>
    </row>
    <row r="1386" spans="1:65" s="13" customFormat="1" ht="11.25">
      <c r="B1386" s="224"/>
      <c r="C1386" s="225"/>
      <c r="D1386" s="218" t="s">
        <v>176</v>
      </c>
      <c r="E1386" s="226" t="s">
        <v>1</v>
      </c>
      <c r="F1386" s="227" t="s">
        <v>1385</v>
      </c>
      <c r="G1386" s="225"/>
      <c r="H1386" s="226" t="s">
        <v>1</v>
      </c>
      <c r="I1386" s="228"/>
      <c r="J1386" s="225"/>
      <c r="K1386" s="225"/>
      <c r="L1386" s="229"/>
      <c r="M1386" s="230"/>
      <c r="N1386" s="231"/>
      <c r="O1386" s="231"/>
      <c r="P1386" s="231"/>
      <c r="Q1386" s="231"/>
      <c r="R1386" s="231"/>
      <c r="S1386" s="231"/>
      <c r="T1386" s="232"/>
      <c r="AT1386" s="233" t="s">
        <v>176</v>
      </c>
      <c r="AU1386" s="233" t="s">
        <v>92</v>
      </c>
      <c r="AV1386" s="13" t="s">
        <v>21</v>
      </c>
      <c r="AW1386" s="13" t="s">
        <v>37</v>
      </c>
      <c r="AX1386" s="13" t="s">
        <v>83</v>
      </c>
      <c r="AY1386" s="233" t="s">
        <v>156</v>
      </c>
    </row>
    <row r="1387" spans="1:65" s="14" customFormat="1" ht="11.25">
      <c r="B1387" s="234"/>
      <c r="C1387" s="235"/>
      <c r="D1387" s="218" t="s">
        <v>176</v>
      </c>
      <c r="E1387" s="236" t="s">
        <v>1</v>
      </c>
      <c r="F1387" s="237" t="s">
        <v>936</v>
      </c>
      <c r="G1387" s="235"/>
      <c r="H1387" s="238">
        <v>109.9</v>
      </c>
      <c r="I1387" s="239"/>
      <c r="J1387" s="235"/>
      <c r="K1387" s="235"/>
      <c r="L1387" s="240"/>
      <c r="M1387" s="241"/>
      <c r="N1387" s="242"/>
      <c r="O1387" s="242"/>
      <c r="P1387" s="242"/>
      <c r="Q1387" s="242"/>
      <c r="R1387" s="242"/>
      <c r="S1387" s="242"/>
      <c r="T1387" s="243"/>
      <c r="AT1387" s="244" t="s">
        <v>176</v>
      </c>
      <c r="AU1387" s="244" t="s">
        <v>92</v>
      </c>
      <c r="AV1387" s="14" t="s">
        <v>92</v>
      </c>
      <c r="AW1387" s="14" t="s">
        <v>37</v>
      </c>
      <c r="AX1387" s="14" t="s">
        <v>83</v>
      </c>
      <c r="AY1387" s="244" t="s">
        <v>156</v>
      </c>
    </row>
    <row r="1388" spans="1:65" s="16" customFormat="1" ht="11.25">
      <c r="B1388" s="256"/>
      <c r="C1388" s="257"/>
      <c r="D1388" s="218" t="s">
        <v>176</v>
      </c>
      <c r="E1388" s="258" t="s">
        <v>1</v>
      </c>
      <c r="F1388" s="259" t="s">
        <v>210</v>
      </c>
      <c r="G1388" s="257"/>
      <c r="H1388" s="260">
        <v>535.67399999999998</v>
      </c>
      <c r="I1388" s="261"/>
      <c r="J1388" s="257"/>
      <c r="K1388" s="257"/>
      <c r="L1388" s="262"/>
      <c r="M1388" s="263"/>
      <c r="N1388" s="264"/>
      <c r="O1388" s="264"/>
      <c r="P1388" s="264"/>
      <c r="Q1388" s="264"/>
      <c r="R1388" s="264"/>
      <c r="S1388" s="264"/>
      <c r="T1388" s="265"/>
      <c r="AT1388" s="266" t="s">
        <v>176</v>
      </c>
      <c r="AU1388" s="266" t="s">
        <v>92</v>
      </c>
      <c r="AV1388" s="16" t="s">
        <v>157</v>
      </c>
      <c r="AW1388" s="16" t="s">
        <v>37</v>
      </c>
      <c r="AX1388" s="16" t="s">
        <v>83</v>
      </c>
      <c r="AY1388" s="266" t="s">
        <v>156</v>
      </c>
    </row>
    <row r="1389" spans="1:65" s="13" customFormat="1" ht="11.25">
      <c r="B1389" s="224"/>
      <c r="C1389" s="225"/>
      <c r="D1389" s="218" t="s">
        <v>176</v>
      </c>
      <c r="E1389" s="226" t="s">
        <v>1</v>
      </c>
      <c r="F1389" s="227" t="s">
        <v>1386</v>
      </c>
      <c r="G1389" s="225"/>
      <c r="H1389" s="226" t="s">
        <v>1</v>
      </c>
      <c r="I1389" s="228"/>
      <c r="J1389" s="225"/>
      <c r="K1389" s="225"/>
      <c r="L1389" s="229"/>
      <c r="M1389" s="230"/>
      <c r="N1389" s="231"/>
      <c r="O1389" s="231"/>
      <c r="P1389" s="231"/>
      <c r="Q1389" s="231"/>
      <c r="R1389" s="231"/>
      <c r="S1389" s="231"/>
      <c r="T1389" s="232"/>
      <c r="AT1389" s="233" t="s">
        <v>176</v>
      </c>
      <c r="AU1389" s="233" t="s">
        <v>92</v>
      </c>
      <c r="AV1389" s="13" t="s">
        <v>21</v>
      </c>
      <c r="AW1389" s="13" t="s">
        <v>37</v>
      </c>
      <c r="AX1389" s="13" t="s">
        <v>83</v>
      </c>
      <c r="AY1389" s="233" t="s">
        <v>156</v>
      </c>
    </row>
    <row r="1390" spans="1:65" s="13" customFormat="1" ht="22.5">
      <c r="B1390" s="224"/>
      <c r="C1390" s="225"/>
      <c r="D1390" s="218" t="s">
        <v>176</v>
      </c>
      <c r="E1390" s="226" t="s">
        <v>1</v>
      </c>
      <c r="F1390" s="227" t="s">
        <v>1387</v>
      </c>
      <c r="G1390" s="225"/>
      <c r="H1390" s="226" t="s">
        <v>1</v>
      </c>
      <c r="I1390" s="228"/>
      <c r="J1390" s="225"/>
      <c r="K1390" s="225"/>
      <c r="L1390" s="229"/>
      <c r="M1390" s="230"/>
      <c r="N1390" s="231"/>
      <c r="O1390" s="231"/>
      <c r="P1390" s="231"/>
      <c r="Q1390" s="231"/>
      <c r="R1390" s="231"/>
      <c r="S1390" s="231"/>
      <c r="T1390" s="232"/>
      <c r="AT1390" s="233" t="s">
        <v>176</v>
      </c>
      <c r="AU1390" s="233" t="s">
        <v>92</v>
      </c>
      <c r="AV1390" s="13" t="s">
        <v>21</v>
      </c>
      <c r="AW1390" s="13" t="s">
        <v>37</v>
      </c>
      <c r="AX1390" s="13" t="s">
        <v>83</v>
      </c>
      <c r="AY1390" s="233" t="s">
        <v>156</v>
      </c>
    </row>
    <row r="1391" spans="1:65" s="14" customFormat="1" ht="11.25">
      <c r="B1391" s="234"/>
      <c r="C1391" s="235"/>
      <c r="D1391" s="218" t="s">
        <v>176</v>
      </c>
      <c r="E1391" s="236" t="s">
        <v>1</v>
      </c>
      <c r="F1391" s="237" t="s">
        <v>1388</v>
      </c>
      <c r="G1391" s="235"/>
      <c r="H1391" s="238">
        <v>3.06</v>
      </c>
      <c r="I1391" s="239"/>
      <c r="J1391" s="235"/>
      <c r="K1391" s="235"/>
      <c r="L1391" s="240"/>
      <c r="M1391" s="241"/>
      <c r="N1391" s="242"/>
      <c r="O1391" s="242"/>
      <c r="P1391" s="242"/>
      <c r="Q1391" s="242"/>
      <c r="R1391" s="242"/>
      <c r="S1391" s="242"/>
      <c r="T1391" s="243"/>
      <c r="AT1391" s="244" t="s">
        <v>176</v>
      </c>
      <c r="AU1391" s="244" t="s">
        <v>92</v>
      </c>
      <c r="AV1391" s="14" t="s">
        <v>92</v>
      </c>
      <c r="AW1391" s="14" t="s">
        <v>37</v>
      </c>
      <c r="AX1391" s="14" t="s">
        <v>83</v>
      </c>
      <c r="AY1391" s="244" t="s">
        <v>156</v>
      </c>
    </row>
    <row r="1392" spans="1:65" s="14" customFormat="1" ht="11.25">
      <c r="B1392" s="234"/>
      <c r="C1392" s="235"/>
      <c r="D1392" s="218" t="s">
        <v>176</v>
      </c>
      <c r="E1392" s="236" t="s">
        <v>1</v>
      </c>
      <c r="F1392" s="237" t="s">
        <v>1234</v>
      </c>
      <c r="G1392" s="235"/>
      <c r="H1392" s="238">
        <v>0.09</v>
      </c>
      <c r="I1392" s="239"/>
      <c r="J1392" s="235"/>
      <c r="K1392" s="235"/>
      <c r="L1392" s="240"/>
      <c r="M1392" s="241"/>
      <c r="N1392" s="242"/>
      <c r="O1392" s="242"/>
      <c r="P1392" s="242"/>
      <c r="Q1392" s="242"/>
      <c r="R1392" s="242"/>
      <c r="S1392" s="242"/>
      <c r="T1392" s="243"/>
      <c r="AT1392" s="244" t="s">
        <v>176</v>
      </c>
      <c r="AU1392" s="244" t="s">
        <v>92</v>
      </c>
      <c r="AV1392" s="14" t="s">
        <v>92</v>
      </c>
      <c r="AW1392" s="14" t="s">
        <v>37</v>
      </c>
      <c r="AX1392" s="14" t="s">
        <v>83</v>
      </c>
      <c r="AY1392" s="244" t="s">
        <v>156</v>
      </c>
    </row>
    <row r="1393" spans="2:51" s="14" customFormat="1" ht="11.25">
      <c r="B1393" s="234"/>
      <c r="C1393" s="235"/>
      <c r="D1393" s="218" t="s">
        <v>176</v>
      </c>
      <c r="E1393" s="236" t="s">
        <v>1</v>
      </c>
      <c r="F1393" s="237" t="s">
        <v>1389</v>
      </c>
      <c r="G1393" s="235"/>
      <c r="H1393" s="238">
        <v>5.04</v>
      </c>
      <c r="I1393" s="239"/>
      <c r="J1393" s="235"/>
      <c r="K1393" s="235"/>
      <c r="L1393" s="240"/>
      <c r="M1393" s="241"/>
      <c r="N1393" s="242"/>
      <c r="O1393" s="242"/>
      <c r="P1393" s="242"/>
      <c r="Q1393" s="242"/>
      <c r="R1393" s="242"/>
      <c r="S1393" s="242"/>
      <c r="T1393" s="243"/>
      <c r="AT1393" s="244" t="s">
        <v>176</v>
      </c>
      <c r="AU1393" s="244" t="s">
        <v>92</v>
      </c>
      <c r="AV1393" s="14" t="s">
        <v>92</v>
      </c>
      <c r="AW1393" s="14" t="s">
        <v>37</v>
      </c>
      <c r="AX1393" s="14" t="s">
        <v>83</v>
      </c>
      <c r="AY1393" s="244" t="s">
        <v>156</v>
      </c>
    </row>
    <row r="1394" spans="2:51" s="14" customFormat="1" ht="11.25">
      <c r="B1394" s="234"/>
      <c r="C1394" s="235"/>
      <c r="D1394" s="218" t="s">
        <v>176</v>
      </c>
      <c r="E1394" s="236" t="s">
        <v>1</v>
      </c>
      <c r="F1394" s="237" t="s">
        <v>1390</v>
      </c>
      <c r="G1394" s="235"/>
      <c r="H1394" s="238">
        <v>2.16</v>
      </c>
      <c r="I1394" s="239"/>
      <c r="J1394" s="235"/>
      <c r="K1394" s="235"/>
      <c r="L1394" s="240"/>
      <c r="M1394" s="241"/>
      <c r="N1394" s="242"/>
      <c r="O1394" s="242"/>
      <c r="P1394" s="242"/>
      <c r="Q1394" s="242"/>
      <c r="R1394" s="242"/>
      <c r="S1394" s="242"/>
      <c r="T1394" s="243"/>
      <c r="AT1394" s="244" t="s">
        <v>176</v>
      </c>
      <c r="AU1394" s="244" t="s">
        <v>92</v>
      </c>
      <c r="AV1394" s="14" t="s">
        <v>92</v>
      </c>
      <c r="AW1394" s="14" t="s">
        <v>37</v>
      </c>
      <c r="AX1394" s="14" t="s">
        <v>83</v>
      </c>
      <c r="AY1394" s="244" t="s">
        <v>156</v>
      </c>
    </row>
    <row r="1395" spans="2:51" s="14" customFormat="1" ht="11.25">
      <c r="B1395" s="234"/>
      <c r="C1395" s="235"/>
      <c r="D1395" s="218" t="s">
        <v>176</v>
      </c>
      <c r="E1395" s="236" t="s">
        <v>1</v>
      </c>
      <c r="F1395" s="237" t="s">
        <v>1215</v>
      </c>
      <c r="G1395" s="235"/>
      <c r="H1395" s="238">
        <v>0.06</v>
      </c>
      <c r="I1395" s="239"/>
      <c r="J1395" s="235"/>
      <c r="K1395" s="235"/>
      <c r="L1395" s="240"/>
      <c r="M1395" s="241"/>
      <c r="N1395" s="242"/>
      <c r="O1395" s="242"/>
      <c r="P1395" s="242"/>
      <c r="Q1395" s="242"/>
      <c r="R1395" s="242"/>
      <c r="S1395" s="242"/>
      <c r="T1395" s="243"/>
      <c r="AT1395" s="244" t="s">
        <v>176</v>
      </c>
      <c r="AU1395" s="244" t="s">
        <v>92</v>
      </c>
      <c r="AV1395" s="14" t="s">
        <v>92</v>
      </c>
      <c r="AW1395" s="14" t="s">
        <v>37</v>
      </c>
      <c r="AX1395" s="14" t="s">
        <v>83</v>
      </c>
      <c r="AY1395" s="244" t="s">
        <v>156</v>
      </c>
    </row>
    <row r="1396" spans="2:51" s="14" customFormat="1" ht="11.25">
      <c r="B1396" s="234"/>
      <c r="C1396" s="235"/>
      <c r="D1396" s="218" t="s">
        <v>176</v>
      </c>
      <c r="E1396" s="236" t="s">
        <v>1</v>
      </c>
      <c r="F1396" s="237" t="s">
        <v>1391</v>
      </c>
      <c r="G1396" s="235"/>
      <c r="H1396" s="238">
        <v>7.0000000000000007E-2</v>
      </c>
      <c r="I1396" s="239"/>
      <c r="J1396" s="235"/>
      <c r="K1396" s="235"/>
      <c r="L1396" s="240"/>
      <c r="M1396" s="241"/>
      <c r="N1396" s="242"/>
      <c r="O1396" s="242"/>
      <c r="P1396" s="242"/>
      <c r="Q1396" s="242"/>
      <c r="R1396" s="242"/>
      <c r="S1396" s="242"/>
      <c r="T1396" s="243"/>
      <c r="AT1396" s="244" t="s">
        <v>176</v>
      </c>
      <c r="AU1396" s="244" t="s">
        <v>92</v>
      </c>
      <c r="AV1396" s="14" t="s">
        <v>92</v>
      </c>
      <c r="AW1396" s="14" t="s">
        <v>37</v>
      </c>
      <c r="AX1396" s="14" t="s">
        <v>83</v>
      </c>
      <c r="AY1396" s="244" t="s">
        <v>156</v>
      </c>
    </row>
    <row r="1397" spans="2:51" s="14" customFormat="1" ht="11.25">
      <c r="B1397" s="234"/>
      <c r="C1397" s="235"/>
      <c r="D1397" s="218" t="s">
        <v>176</v>
      </c>
      <c r="E1397" s="236" t="s">
        <v>1</v>
      </c>
      <c r="F1397" s="237" t="s">
        <v>1392</v>
      </c>
      <c r="G1397" s="235"/>
      <c r="H1397" s="238">
        <v>0.09</v>
      </c>
      <c r="I1397" s="239"/>
      <c r="J1397" s="235"/>
      <c r="K1397" s="235"/>
      <c r="L1397" s="240"/>
      <c r="M1397" s="241"/>
      <c r="N1397" s="242"/>
      <c r="O1397" s="242"/>
      <c r="P1397" s="242"/>
      <c r="Q1397" s="242"/>
      <c r="R1397" s="242"/>
      <c r="S1397" s="242"/>
      <c r="T1397" s="243"/>
      <c r="AT1397" s="244" t="s">
        <v>176</v>
      </c>
      <c r="AU1397" s="244" t="s">
        <v>92</v>
      </c>
      <c r="AV1397" s="14" t="s">
        <v>92</v>
      </c>
      <c r="AW1397" s="14" t="s">
        <v>37</v>
      </c>
      <c r="AX1397" s="14" t="s">
        <v>83</v>
      </c>
      <c r="AY1397" s="244" t="s">
        <v>156</v>
      </c>
    </row>
    <row r="1398" spans="2:51" s="14" customFormat="1" ht="11.25">
      <c r="B1398" s="234"/>
      <c r="C1398" s="235"/>
      <c r="D1398" s="218" t="s">
        <v>176</v>
      </c>
      <c r="E1398" s="236" t="s">
        <v>1</v>
      </c>
      <c r="F1398" s="237" t="s">
        <v>1393</v>
      </c>
      <c r="G1398" s="235"/>
      <c r="H1398" s="238">
        <v>1.62</v>
      </c>
      <c r="I1398" s="239"/>
      <c r="J1398" s="235"/>
      <c r="K1398" s="235"/>
      <c r="L1398" s="240"/>
      <c r="M1398" s="241"/>
      <c r="N1398" s="242"/>
      <c r="O1398" s="242"/>
      <c r="P1398" s="242"/>
      <c r="Q1398" s="242"/>
      <c r="R1398" s="242"/>
      <c r="S1398" s="242"/>
      <c r="T1398" s="243"/>
      <c r="AT1398" s="244" t="s">
        <v>176</v>
      </c>
      <c r="AU1398" s="244" t="s">
        <v>92</v>
      </c>
      <c r="AV1398" s="14" t="s">
        <v>92</v>
      </c>
      <c r="AW1398" s="14" t="s">
        <v>37</v>
      </c>
      <c r="AX1398" s="14" t="s">
        <v>83</v>
      </c>
      <c r="AY1398" s="244" t="s">
        <v>156</v>
      </c>
    </row>
    <row r="1399" spans="2:51" s="14" customFormat="1" ht="11.25">
      <c r="B1399" s="234"/>
      <c r="C1399" s="235"/>
      <c r="D1399" s="218" t="s">
        <v>176</v>
      </c>
      <c r="E1399" s="236" t="s">
        <v>1</v>
      </c>
      <c r="F1399" s="237" t="s">
        <v>1394</v>
      </c>
      <c r="G1399" s="235"/>
      <c r="H1399" s="238">
        <v>1.8</v>
      </c>
      <c r="I1399" s="239"/>
      <c r="J1399" s="235"/>
      <c r="K1399" s="235"/>
      <c r="L1399" s="240"/>
      <c r="M1399" s="241"/>
      <c r="N1399" s="242"/>
      <c r="O1399" s="242"/>
      <c r="P1399" s="242"/>
      <c r="Q1399" s="242"/>
      <c r="R1399" s="242"/>
      <c r="S1399" s="242"/>
      <c r="T1399" s="243"/>
      <c r="AT1399" s="244" t="s">
        <v>176</v>
      </c>
      <c r="AU1399" s="244" t="s">
        <v>92</v>
      </c>
      <c r="AV1399" s="14" t="s">
        <v>92</v>
      </c>
      <c r="AW1399" s="14" t="s">
        <v>37</v>
      </c>
      <c r="AX1399" s="14" t="s">
        <v>83</v>
      </c>
      <c r="AY1399" s="244" t="s">
        <v>156</v>
      </c>
    </row>
    <row r="1400" spans="2:51" s="14" customFormat="1" ht="11.25">
      <c r="B1400" s="234"/>
      <c r="C1400" s="235"/>
      <c r="D1400" s="218" t="s">
        <v>176</v>
      </c>
      <c r="E1400" s="236" t="s">
        <v>1</v>
      </c>
      <c r="F1400" s="237" t="s">
        <v>1395</v>
      </c>
      <c r="G1400" s="235"/>
      <c r="H1400" s="238">
        <v>3.15</v>
      </c>
      <c r="I1400" s="239"/>
      <c r="J1400" s="235"/>
      <c r="K1400" s="235"/>
      <c r="L1400" s="240"/>
      <c r="M1400" s="241"/>
      <c r="N1400" s="242"/>
      <c r="O1400" s="242"/>
      <c r="P1400" s="242"/>
      <c r="Q1400" s="242"/>
      <c r="R1400" s="242"/>
      <c r="S1400" s="242"/>
      <c r="T1400" s="243"/>
      <c r="AT1400" s="244" t="s">
        <v>176</v>
      </c>
      <c r="AU1400" s="244" t="s">
        <v>92</v>
      </c>
      <c r="AV1400" s="14" t="s">
        <v>92</v>
      </c>
      <c r="AW1400" s="14" t="s">
        <v>37</v>
      </c>
      <c r="AX1400" s="14" t="s">
        <v>83</v>
      </c>
      <c r="AY1400" s="244" t="s">
        <v>156</v>
      </c>
    </row>
    <row r="1401" spans="2:51" s="14" customFormat="1" ht="11.25">
      <c r="B1401" s="234"/>
      <c r="C1401" s="235"/>
      <c r="D1401" s="218" t="s">
        <v>176</v>
      </c>
      <c r="E1401" s="236" t="s">
        <v>1</v>
      </c>
      <c r="F1401" s="237" t="s">
        <v>1396</v>
      </c>
      <c r="G1401" s="235"/>
      <c r="H1401" s="238">
        <v>0.16</v>
      </c>
      <c r="I1401" s="239"/>
      <c r="J1401" s="235"/>
      <c r="K1401" s="235"/>
      <c r="L1401" s="240"/>
      <c r="M1401" s="241"/>
      <c r="N1401" s="242"/>
      <c r="O1401" s="242"/>
      <c r="P1401" s="242"/>
      <c r="Q1401" s="242"/>
      <c r="R1401" s="242"/>
      <c r="S1401" s="242"/>
      <c r="T1401" s="243"/>
      <c r="AT1401" s="244" t="s">
        <v>176</v>
      </c>
      <c r="AU1401" s="244" t="s">
        <v>92</v>
      </c>
      <c r="AV1401" s="14" t="s">
        <v>92</v>
      </c>
      <c r="AW1401" s="14" t="s">
        <v>37</v>
      </c>
      <c r="AX1401" s="14" t="s">
        <v>83</v>
      </c>
      <c r="AY1401" s="244" t="s">
        <v>156</v>
      </c>
    </row>
    <row r="1402" spans="2:51" s="14" customFormat="1" ht="11.25">
      <c r="B1402" s="234"/>
      <c r="C1402" s="235"/>
      <c r="D1402" s="218" t="s">
        <v>176</v>
      </c>
      <c r="E1402" s="236" t="s">
        <v>1</v>
      </c>
      <c r="F1402" s="237" t="s">
        <v>1397</v>
      </c>
      <c r="G1402" s="235"/>
      <c r="H1402" s="238">
        <v>3.0630000000000002</v>
      </c>
      <c r="I1402" s="239"/>
      <c r="J1402" s="235"/>
      <c r="K1402" s="235"/>
      <c r="L1402" s="240"/>
      <c r="M1402" s="241"/>
      <c r="N1402" s="242"/>
      <c r="O1402" s="242"/>
      <c r="P1402" s="242"/>
      <c r="Q1402" s="242"/>
      <c r="R1402" s="242"/>
      <c r="S1402" s="242"/>
      <c r="T1402" s="243"/>
      <c r="AT1402" s="244" t="s">
        <v>176</v>
      </c>
      <c r="AU1402" s="244" t="s">
        <v>92</v>
      </c>
      <c r="AV1402" s="14" t="s">
        <v>92</v>
      </c>
      <c r="AW1402" s="14" t="s">
        <v>37</v>
      </c>
      <c r="AX1402" s="14" t="s">
        <v>83</v>
      </c>
      <c r="AY1402" s="244" t="s">
        <v>156</v>
      </c>
    </row>
    <row r="1403" spans="2:51" s="14" customFormat="1" ht="11.25">
      <c r="B1403" s="234"/>
      <c r="C1403" s="235"/>
      <c r="D1403" s="218" t="s">
        <v>176</v>
      </c>
      <c r="E1403" s="236" t="s">
        <v>1</v>
      </c>
      <c r="F1403" s="237" t="s">
        <v>1398</v>
      </c>
      <c r="G1403" s="235"/>
      <c r="H1403" s="238">
        <v>0.96</v>
      </c>
      <c r="I1403" s="239"/>
      <c r="J1403" s="235"/>
      <c r="K1403" s="235"/>
      <c r="L1403" s="240"/>
      <c r="M1403" s="241"/>
      <c r="N1403" s="242"/>
      <c r="O1403" s="242"/>
      <c r="P1403" s="242"/>
      <c r="Q1403" s="242"/>
      <c r="R1403" s="242"/>
      <c r="S1403" s="242"/>
      <c r="T1403" s="243"/>
      <c r="AT1403" s="244" t="s">
        <v>176</v>
      </c>
      <c r="AU1403" s="244" t="s">
        <v>92</v>
      </c>
      <c r="AV1403" s="14" t="s">
        <v>92</v>
      </c>
      <c r="AW1403" s="14" t="s">
        <v>37</v>
      </c>
      <c r="AX1403" s="14" t="s">
        <v>83</v>
      </c>
      <c r="AY1403" s="244" t="s">
        <v>156</v>
      </c>
    </row>
    <row r="1404" spans="2:51" s="14" customFormat="1" ht="11.25">
      <c r="B1404" s="234"/>
      <c r="C1404" s="235"/>
      <c r="D1404" s="218" t="s">
        <v>176</v>
      </c>
      <c r="E1404" s="236" t="s">
        <v>1</v>
      </c>
      <c r="F1404" s="237" t="s">
        <v>1399</v>
      </c>
      <c r="G1404" s="235"/>
      <c r="H1404" s="238">
        <v>0.12</v>
      </c>
      <c r="I1404" s="239"/>
      <c r="J1404" s="235"/>
      <c r="K1404" s="235"/>
      <c r="L1404" s="240"/>
      <c r="M1404" s="241"/>
      <c r="N1404" s="242"/>
      <c r="O1404" s="242"/>
      <c r="P1404" s="242"/>
      <c r="Q1404" s="242"/>
      <c r="R1404" s="242"/>
      <c r="S1404" s="242"/>
      <c r="T1404" s="243"/>
      <c r="AT1404" s="244" t="s">
        <v>176</v>
      </c>
      <c r="AU1404" s="244" t="s">
        <v>92</v>
      </c>
      <c r="AV1404" s="14" t="s">
        <v>92</v>
      </c>
      <c r="AW1404" s="14" t="s">
        <v>37</v>
      </c>
      <c r="AX1404" s="14" t="s">
        <v>83</v>
      </c>
      <c r="AY1404" s="244" t="s">
        <v>156</v>
      </c>
    </row>
    <row r="1405" spans="2:51" s="14" customFormat="1" ht="11.25">
      <c r="B1405" s="234"/>
      <c r="C1405" s="235"/>
      <c r="D1405" s="218" t="s">
        <v>176</v>
      </c>
      <c r="E1405" s="236" t="s">
        <v>1</v>
      </c>
      <c r="F1405" s="237" t="s">
        <v>1400</v>
      </c>
      <c r="G1405" s="235"/>
      <c r="H1405" s="238">
        <v>1.575</v>
      </c>
      <c r="I1405" s="239"/>
      <c r="J1405" s="235"/>
      <c r="K1405" s="235"/>
      <c r="L1405" s="240"/>
      <c r="M1405" s="241"/>
      <c r="N1405" s="242"/>
      <c r="O1405" s="242"/>
      <c r="P1405" s="242"/>
      <c r="Q1405" s="242"/>
      <c r="R1405" s="242"/>
      <c r="S1405" s="242"/>
      <c r="T1405" s="243"/>
      <c r="AT1405" s="244" t="s">
        <v>176</v>
      </c>
      <c r="AU1405" s="244" t="s">
        <v>92</v>
      </c>
      <c r="AV1405" s="14" t="s">
        <v>92</v>
      </c>
      <c r="AW1405" s="14" t="s">
        <v>37</v>
      </c>
      <c r="AX1405" s="14" t="s">
        <v>83</v>
      </c>
      <c r="AY1405" s="244" t="s">
        <v>156</v>
      </c>
    </row>
    <row r="1406" spans="2:51" s="14" customFormat="1" ht="11.25">
      <c r="B1406" s="234"/>
      <c r="C1406" s="235"/>
      <c r="D1406" s="218" t="s">
        <v>176</v>
      </c>
      <c r="E1406" s="236" t="s">
        <v>1</v>
      </c>
      <c r="F1406" s="237" t="s">
        <v>1400</v>
      </c>
      <c r="G1406" s="235"/>
      <c r="H1406" s="238">
        <v>1.575</v>
      </c>
      <c r="I1406" s="239"/>
      <c r="J1406" s="235"/>
      <c r="K1406" s="235"/>
      <c r="L1406" s="240"/>
      <c r="M1406" s="241"/>
      <c r="N1406" s="242"/>
      <c r="O1406" s="242"/>
      <c r="P1406" s="242"/>
      <c r="Q1406" s="242"/>
      <c r="R1406" s="242"/>
      <c r="S1406" s="242"/>
      <c r="T1406" s="243"/>
      <c r="AT1406" s="244" t="s">
        <v>176</v>
      </c>
      <c r="AU1406" s="244" t="s">
        <v>92</v>
      </c>
      <c r="AV1406" s="14" t="s">
        <v>92</v>
      </c>
      <c r="AW1406" s="14" t="s">
        <v>37</v>
      </c>
      <c r="AX1406" s="14" t="s">
        <v>83</v>
      </c>
      <c r="AY1406" s="244" t="s">
        <v>156</v>
      </c>
    </row>
    <row r="1407" spans="2:51" s="14" customFormat="1" ht="11.25">
      <c r="B1407" s="234"/>
      <c r="C1407" s="235"/>
      <c r="D1407" s="218" t="s">
        <v>176</v>
      </c>
      <c r="E1407" s="236" t="s">
        <v>1</v>
      </c>
      <c r="F1407" s="237" t="s">
        <v>1215</v>
      </c>
      <c r="G1407" s="235"/>
      <c r="H1407" s="238">
        <v>0.06</v>
      </c>
      <c r="I1407" s="239"/>
      <c r="J1407" s="235"/>
      <c r="K1407" s="235"/>
      <c r="L1407" s="240"/>
      <c r="M1407" s="241"/>
      <c r="N1407" s="242"/>
      <c r="O1407" s="242"/>
      <c r="P1407" s="242"/>
      <c r="Q1407" s="242"/>
      <c r="R1407" s="242"/>
      <c r="S1407" s="242"/>
      <c r="T1407" s="243"/>
      <c r="AT1407" s="244" t="s">
        <v>176</v>
      </c>
      <c r="AU1407" s="244" t="s">
        <v>92</v>
      </c>
      <c r="AV1407" s="14" t="s">
        <v>92</v>
      </c>
      <c r="AW1407" s="14" t="s">
        <v>37</v>
      </c>
      <c r="AX1407" s="14" t="s">
        <v>83</v>
      </c>
      <c r="AY1407" s="244" t="s">
        <v>156</v>
      </c>
    </row>
    <row r="1408" spans="2:51" s="14" customFormat="1" ht="11.25">
      <c r="B1408" s="234"/>
      <c r="C1408" s="235"/>
      <c r="D1408" s="218" t="s">
        <v>176</v>
      </c>
      <c r="E1408" s="236" t="s">
        <v>1</v>
      </c>
      <c r="F1408" s="237" t="s">
        <v>1400</v>
      </c>
      <c r="G1408" s="235"/>
      <c r="H1408" s="238">
        <v>1.575</v>
      </c>
      <c r="I1408" s="239"/>
      <c r="J1408" s="235"/>
      <c r="K1408" s="235"/>
      <c r="L1408" s="240"/>
      <c r="M1408" s="241"/>
      <c r="N1408" s="242"/>
      <c r="O1408" s="242"/>
      <c r="P1408" s="242"/>
      <c r="Q1408" s="242"/>
      <c r="R1408" s="242"/>
      <c r="S1408" s="242"/>
      <c r="T1408" s="243"/>
      <c r="AT1408" s="244" t="s">
        <v>176</v>
      </c>
      <c r="AU1408" s="244" t="s">
        <v>92</v>
      </c>
      <c r="AV1408" s="14" t="s">
        <v>92</v>
      </c>
      <c r="AW1408" s="14" t="s">
        <v>37</v>
      </c>
      <c r="AX1408" s="14" t="s">
        <v>83</v>
      </c>
      <c r="AY1408" s="244" t="s">
        <v>156</v>
      </c>
    </row>
    <row r="1409" spans="2:51" s="14" customFormat="1" ht="11.25">
      <c r="B1409" s="234"/>
      <c r="C1409" s="235"/>
      <c r="D1409" s="218" t="s">
        <v>176</v>
      </c>
      <c r="E1409" s="236" t="s">
        <v>1</v>
      </c>
      <c r="F1409" s="237" t="s">
        <v>1400</v>
      </c>
      <c r="G1409" s="235"/>
      <c r="H1409" s="238">
        <v>1.575</v>
      </c>
      <c r="I1409" s="239"/>
      <c r="J1409" s="235"/>
      <c r="K1409" s="235"/>
      <c r="L1409" s="240"/>
      <c r="M1409" s="241"/>
      <c r="N1409" s="242"/>
      <c r="O1409" s="242"/>
      <c r="P1409" s="242"/>
      <c r="Q1409" s="242"/>
      <c r="R1409" s="242"/>
      <c r="S1409" s="242"/>
      <c r="T1409" s="243"/>
      <c r="AT1409" s="244" t="s">
        <v>176</v>
      </c>
      <c r="AU1409" s="244" t="s">
        <v>92</v>
      </c>
      <c r="AV1409" s="14" t="s">
        <v>92</v>
      </c>
      <c r="AW1409" s="14" t="s">
        <v>37</v>
      </c>
      <c r="AX1409" s="14" t="s">
        <v>83</v>
      </c>
      <c r="AY1409" s="244" t="s">
        <v>156</v>
      </c>
    </row>
    <row r="1410" spans="2:51" s="14" customFormat="1" ht="11.25">
      <c r="B1410" s="234"/>
      <c r="C1410" s="235"/>
      <c r="D1410" s="218" t="s">
        <v>176</v>
      </c>
      <c r="E1410" s="236" t="s">
        <v>1</v>
      </c>
      <c r="F1410" s="237" t="s">
        <v>1401</v>
      </c>
      <c r="G1410" s="235"/>
      <c r="H1410" s="238">
        <v>1.665</v>
      </c>
      <c r="I1410" s="239"/>
      <c r="J1410" s="235"/>
      <c r="K1410" s="235"/>
      <c r="L1410" s="240"/>
      <c r="M1410" s="241"/>
      <c r="N1410" s="242"/>
      <c r="O1410" s="242"/>
      <c r="P1410" s="242"/>
      <c r="Q1410" s="242"/>
      <c r="R1410" s="242"/>
      <c r="S1410" s="242"/>
      <c r="T1410" s="243"/>
      <c r="AT1410" s="244" t="s">
        <v>176</v>
      </c>
      <c r="AU1410" s="244" t="s">
        <v>92</v>
      </c>
      <c r="AV1410" s="14" t="s">
        <v>92</v>
      </c>
      <c r="AW1410" s="14" t="s">
        <v>37</v>
      </c>
      <c r="AX1410" s="14" t="s">
        <v>83</v>
      </c>
      <c r="AY1410" s="244" t="s">
        <v>156</v>
      </c>
    </row>
    <row r="1411" spans="2:51" s="14" customFormat="1" ht="11.25">
      <c r="B1411" s="234"/>
      <c r="C1411" s="235"/>
      <c r="D1411" s="218" t="s">
        <v>176</v>
      </c>
      <c r="E1411" s="236" t="s">
        <v>1</v>
      </c>
      <c r="F1411" s="237" t="s">
        <v>1215</v>
      </c>
      <c r="G1411" s="235"/>
      <c r="H1411" s="238">
        <v>0.06</v>
      </c>
      <c r="I1411" s="239"/>
      <c r="J1411" s="235"/>
      <c r="K1411" s="235"/>
      <c r="L1411" s="240"/>
      <c r="M1411" s="241"/>
      <c r="N1411" s="242"/>
      <c r="O1411" s="242"/>
      <c r="P1411" s="242"/>
      <c r="Q1411" s="242"/>
      <c r="R1411" s="242"/>
      <c r="S1411" s="242"/>
      <c r="T1411" s="243"/>
      <c r="AT1411" s="244" t="s">
        <v>176</v>
      </c>
      <c r="AU1411" s="244" t="s">
        <v>92</v>
      </c>
      <c r="AV1411" s="14" t="s">
        <v>92</v>
      </c>
      <c r="AW1411" s="14" t="s">
        <v>37</v>
      </c>
      <c r="AX1411" s="14" t="s">
        <v>83</v>
      </c>
      <c r="AY1411" s="244" t="s">
        <v>156</v>
      </c>
    </row>
    <row r="1412" spans="2:51" s="14" customFormat="1" ht="11.25">
      <c r="B1412" s="234"/>
      <c r="C1412" s="235"/>
      <c r="D1412" s="218" t="s">
        <v>176</v>
      </c>
      <c r="E1412" s="236" t="s">
        <v>1</v>
      </c>
      <c r="F1412" s="237" t="s">
        <v>1401</v>
      </c>
      <c r="G1412" s="235"/>
      <c r="H1412" s="238">
        <v>1.665</v>
      </c>
      <c r="I1412" s="239"/>
      <c r="J1412" s="235"/>
      <c r="K1412" s="235"/>
      <c r="L1412" s="240"/>
      <c r="M1412" s="241"/>
      <c r="N1412" s="242"/>
      <c r="O1412" s="242"/>
      <c r="P1412" s="242"/>
      <c r="Q1412" s="242"/>
      <c r="R1412" s="242"/>
      <c r="S1412" s="242"/>
      <c r="T1412" s="243"/>
      <c r="AT1412" s="244" t="s">
        <v>176</v>
      </c>
      <c r="AU1412" s="244" t="s">
        <v>92</v>
      </c>
      <c r="AV1412" s="14" t="s">
        <v>92</v>
      </c>
      <c r="AW1412" s="14" t="s">
        <v>37</v>
      </c>
      <c r="AX1412" s="14" t="s">
        <v>83</v>
      </c>
      <c r="AY1412" s="244" t="s">
        <v>156</v>
      </c>
    </row>
    <row r="1413" spans="2:51" s="14" customFormat="1" ht="11.25">
      <c r="B1413" s="234"/>
      <c r="C1413" s="235"/>
      <c r="D1413" s="218" t="s">
        <v>176</v>
      </c>
      <c r="E1413" s="236" t="s">
        <v>1</v>
      </c>
      <c r="F1413" s="237" t="s">
        <v>1215</v>
      </c>
      <c r="G1413" s="235"/>
      <c r="H1413" s="238">
        <v>0.06</v>
      </c>
      <c r="I1413" s="239"/>
      <c r="J1413" s="235"/>
      <c r="K1413" s="235"/>
      <c r="L1413" s="240"/>
      <c r="M1413" s="241"/>
      <c r="N1413" s="242"/>
      <c r="O1413" s="242"/>
      <c r="P1413" s="242"/>
      <c r="Q1413" s="242"/>
      <c r="R1413" s="242"/>
      <c r="S1413" s="242"/>
      <c r="T1413" s="243"/>
      <c r="AT1413" s="244" t="s">
        <v>176</v>
      </c>
      <c r="AU1413" s="244" t="s">
        <v>92</v>
      </c>
      <c r="AV1413" s="14" t="s">
        <v>92</v>
      </c>
      <c r="AW1413" s="14" t="s">
        <v>37</v>
      </c>
      <c r="AX1413" s="14" t="s">
        <v>83</v>
      </c>
      <c r="AY1413" s="244" t="s">
        <v>156</v>
      </c>
    </row>
    <row r="1414" spans="2:51" s="13" customFormat="1" ht="11.25">
      <c r="B1414" s="224"/>
      <c r="C1414" s="225"/>
      <c r="D1414" s="218" t="s">
        <v>176</v>
      </c>
      <c r="E1414" s="226" t="s">
        <v>1</v>
      </c>
      <c r="F1414" s="227" t="s">
        <v>282</v>
      </c>
      <c r="G1414" s="225"/>
      <c r="H1414" s="226" t="s">
        <v>1</v>
      </c>
      <c r="I1414" s="228"/>
      <c r="J1414" s="225"/>
      <c r="K1414" s="225"/>
      <c r="L1414" s="229"/>
      <c r="M1414" s="230"/>
      <c r="N1414" s="231"/>
      <c r="O1414" s="231"/>
      <c r="P1414" s="231"/>
      <c r="Q1414" s="231"/>
      <c r="R1414" s="231"/>
      <c r="S1414" s="231"/>
      <c r="T1414" s="232"/>
      <c r="AT1414" s="233" t="s">
        <v>176</v>
      </c>
      <c r="AU1414" s="233" t="s">
        <v>92</v>
      </c>
      <c r="AV1414" s="13" t="s">
        <v>21</v>
      </c>
      <c r="AW1414" s="13" t="s">
        <v>37</v>
      </c>
      <c r="AX1414" s="13" t="s">
        <v>83</v>
      </c>
      <c r="AY1414" s="233" t="s">
        <v>156</v>
      </c>
    </row>
    <row r="1415" spans="2:51" s="14" customFormat="1" ht="11.25">
      <c r="B1415" s="234"/>
      <c r="C1415" s="235"/>
      <c r="D1415" s="218" t="s">
        <v>176</v>
      </c>
      <c r="E1415" s="236" t="s">
        <v>1</v>
      </c>
      <c r="F1415" s="237" t="s">
        <v>1402</v>
      </c>
      <c r="G1415" s="235"/>
      <c r="H1415" s="238">
        <v>2.4300000000000002</v>
      </c>
      <c r="I1415" s="239"/>
      <c r="J1415" s="235"/>
      <c r="K1415" s="235"/>
      <c r="L1415" s="240"/>
      <c r="M1415" s="241"/>
      <c r="N1415" s="242"/>
      <c r="O1415" s="242"/>
      <c r="P1415" s="242"/>
      <c r="Q1415" s="242"/>
      <c r="R1415" s="242"/>
      <c r="S1415" s="242"/>
      <c r="T1415" s="243"/>
      <c r="AT1415" s="244" t="s">
        <v>176</v>
      </c>
      <c r="AU1415" s="244" t="s">
        <v>92</v>
      </c>
      <c r="AV1415" s="14" t="s">
        <v>92</v>
      </c>
      <c r="AW1415" s="14" t="s">
        <v>37</v>
      </c>
      <c r="AX1415" s="14" t="s">
        <v>83</v>
      </c>
      <c r="AY1415" s="244" t="s">
        <v>156</v>
      </c>
    </row>
    <row r="1416" spans="2:51" s="14" customFormat="1" ht="11.25">
      <c r="B1416" s="234"/>
      <c r="C1416" s="235"/>
      <c r="D1416" s="218" t="s">
        <v>176</v>
      </c>
      <c r="E1416" s="236" t="s">
        <v>1</v>
      </c>
      <c r="F1416" s="237" t="s">
        <v>1403</v>
      </c>
      <c r="G1416" s="235"/>
      <c r="H1416" s="238">
        <v>-6.8000000000000005E-2</v>
      </c>
      <c r="I1416" s="239"/>
      <c r="J1416" s="235"/>
      <c r="K1416" s="235"/>
      <c r="L1416" s="240"/>
      <c r="M1416" s="241"/>
      <c r="N1416" s="242"/>
      <c r="O1416" s="242"/>
      <c r="P1416" s="242"/>
      <c r="Q1416" s="242"/>
      <c r="R1416" s="242"/>
      <c r="S1416" s="242"/>
      <c r="T1416" s="243"/>
      <c r="AT1416" s="244" t="s">
        <v>176</v>
      </c>
      <c r="AU1416" s="244" t="s">
        <v>92</v>
      </c>
      <c r="AV1416" s="14" t="s">
        <v>92</v>
      </c>
      <c r="AW1416" s="14" t="s">
        <v>37</v>
      </c>
      <c r="AX1416" s="14" t="s">
        <v>83</v>
      </c>
      <c r="AY1416" s="244" t="s">
        <v>156</v>
      </c>
    </row>
    <row r="1417" spans="2:51" s="14" customFormat="1" ht="11.25">
      <c r="B1417" s="234"/>
      <c r="C1417" s="235"/>
      <c r="D1417" s="218" t="s">
        <v>176</v>
      </c>
      <c r="E1417" s="236" t="s">
        <v>1</v>
      </c>
      <c r="F1417" s="237" t="s">
        <v>1404</v>
      </c>
      <c r="G1417" s="235"/>
      <c r="H1417" s="238">
        <v>0.105</v>
      </c>
      <c r="I1417" s="239"/>
      <c r="J1417" s="235"/>
      <c r="K1417" s="235"/>
      <c r="L1417" s="240"/>
      <c r="M1417" s="241"/>
      <c r="N1417" s="242"/>
      <c r="O1417" s="242"/>
      <c r="P1417" s="242"/>
      <c r="Q1417" s="242"/>
      <c r="R1417" s="242"/>
      <c r="S1417" s="242"/>
      <c r="T1417" s="243"/>
      <c r="AT1417" s="244" t="s">
        <v>176</v>
      </c>
      <c r="AU1417" s="244" t="s">
        <v>92</v>
      </c>
      <c r="AV1417" s="14" t="s">
        <v>92</v>
      </c>
      <c r="AW1417" s="14" t="s">
        <v>37</v>
      </c>
      <c r="AX1417" s="14" t="s">
        <v>83</v>
      </c>
      <c r="AY1417" s="244" t="s">
        <v>156</v>
      </c>
    </row>
    <row r="1418" spans="2:51" s="14" customFormat="1" ht="11.25">
      <c r="B1418" s="234"/>
      <c r="C1418" s="235"/>
      <c r="D1418" s="218" t="s">
        <v>176</v>
      </c>
      <c r="E1418" s="236" t="s">
        <v>1</v>
      </c>
      <c r="F1418" s="237" t="s">
        <v>1405</v>
      </c>
      <c r="G1418" s="235"/>
      <c r="H1418" s="238">
        <v>25.65</v>
      </c>
      <c r="I1418" s="239"/>
      <c r="J1418" s="235"/>
      <c r="K1418" s="235"/>
      <c r="L1418" s="240"/>
      <c r="M1418" s="241"/>
      <c r="N1418" s="242"/>
      <c r="O1418" s="242"/>
      <c r="P1418" s="242"/>
      <c r="Q1418" s="242"/>
      <c r="R1418" s="242"/>
      <c r="S1418" s="242"/>
      <c r="T1418" s="243"/>
      <c r="AT1418" s="244" t="s">
        <v>176</v>
      </c>
      <c r="AU1418" s="244" t="s">
        <v>92</v>
      </c>
      <c r="AV1418" s="14" t="s">
        <v>92</v>
      </c>
      <c r="AW1418" s="14" t="s">
        <v>37</v>
      </c>
      <c r="AX1418" s="14" t="s">
        <v>83</v>
      </c>
      <c r="AY1418" s="244" t="s">
        <v>156</v>
      </c>
    </row>
    <row r="1419" spans="2:51" s="14" customFormat="1" ht="11.25">
      <c r="B1419" s="234"/>
      <c r="C1419" s="235"/>
      <c r="D1419" s="218" t="s">
        <v>176</v>
      </c>
      <c r="E1419" s="236" t="s">
        <v>1</v>
      </c>
      <c r="F1419" s="237" t="s">
        <v>1406</v>
      </c>
      <c r="G1419" s="235"/>
      <c r="H1419" s="238">
        <v>0.99</v>
      </c>
      <c r="I1419" s="239"/>
      <c r="J1419" s="235"/>
      <c r="K1419" s="235"/>
      <c r="L1419" s="240"/>
      <c r="M1419" s="241"/>
      <c r="N1419" s="242"/>
      <c r="O1419" s="242"/>
      <c r="P1419" s="242"/>
      <c r="Q1419" s="242"/>
      <c r="R1419" s="242"/>
      <c r="S1419" s="242"/>
      <c r="T1419" s="243"/>
      <c r="AT1419" s="244" t="s">
        <v>176</v>
      </c>
      <c r="AU1419" s="244" t="s">
        <v>92</v>
      </c>
      <c r="AV1419" s="14" t="s">
        <v>92</v>
      </c>
      <c r="AW1419" s="14" t="s">
        <v>37</v>
      </c>
      <c r="AX1419" s="14" t="s">
        <v>83</v>
      </c>
      <c r="AY1419" s="244" t="s">
        <v>156</v>
      </c>
    </row>
    <row r="1420" spans="2:51" s="14" customFormat="1" ht="11.25">
      <c r="B1420" s="234"/>
      <c r="C1420" s="235"/>
      <c r="D1420" s="218" t="s">
        <v>176</v>
      </c>
      <c r="E1420" s="236" t="s">
        <v>1</v>
      </c>
      <c r="F1420" s="237" t="s">
        <v>1407</v>
      </c>
      <c r="G1420" s="235"/>
      <c r="H1420" s="238">
        <v>9.24</v>
      </c>
      <c r="I1420" s="239"/>
      <c r="J1420" s="235"/>
      <c r="K1420" s="235"/>
      <c r="L1420" s="240"/>
      <c r="M1420" s="241"/>
      <c r="N1420" s="242"/>
      <c r="O1420" s="242"/>
      <c r="P1420" s="242"/>
      <c r="Q1420" s="242"/>
      <c r="R1420" s="242"/>
      <c r="S1420" s="242"/>
      <c r="T1420" s="243"/>
      <c r="AT1420" s="244" t="s">
        <v>176</v>
      </c>
      <c r="AU1420" s="244" t="s">
        <v>92</v>
      </c>
      <c r="AV1420" s="14" t="s">
        <v>92</v>
      </c>
      <c r="AW1420" s="14" t="s">
        <v>37</v>
      </c>
      <c r="AX1420" s="14" t="s">
        <v>83</v>
      </c>
      <c r="AY1420" s="244" t="s">
        <v>156</v>
      </c>
    </row>
    <row r="1421" spans="2:51" s="14" customFormat="1" ht="11.25">
      <c r="B1421" s="234"/>
      <c r="C1421" s="235"/>
      <c r="D1421" s="218" t="s">
        <v>176</v>
      </c>
      <c r="E1421" s="236" t="s">
        <v>1</v>
      </c>
      <c r="F1421" s="237" t="s">
        <v>1408</v>
      </c>
      <c r="G1421" s="235"/>
      <c r="H1421" s="238">
        <v>0.18</v>
      </c>
      <c r="I1421" s="239"/>
      <c r="J1421" s="235"/>
      <c r="K1421" s="235"/>
      <c r="L1421" s="240"/>
      <c r="M1421" s="241"/>
      <c r="N1421" s="242"/>
      <c r="O1421" s="242"/>
      <c r="P1421" s="242"/>
      <c r="Q1421" s="242"/>
      <c r="R1421" s="242"/>
      <c r="S1421" s="242"/>
      <c r="T1421" s="243"/>
      <c r="AT1421" s="244" t="s">
        <v>176</v>
      </c>
      <c r="AU1421" s="244" t="s">
        <v>92</v>
      </c>
      <c r="AV1421" s="14" t="s">
        <v>92</v>
      </c>
      <c r="AW1421" s="14" t="s">
        <v>37</v>
      </c>
      <c r="AX1421" s="14" t="s">
        <v>83</v>
      </c>
      <c r="AY1421" s="244" t="s">
        <v>156</v>
      </c>
    </row>
    <row r="1422" spans="2:51" s="14" customFormat="1" ht="11.25">
      <c r="B1422" s="234"/>
      <c r="C1422" s="235"/>
      <c r="D1422" s="218" t="s">
        <v>176</v>
      </c>
      <c r="E1422" s="236" t="s">
        <v>1</v>
      </c>
      <c r="F1422" s="237" t="s">
        <v>1409</v>
      </c>
      <c r="G1422" s="235"/>
      <c r="H1422" s="238">
        <v>-0.111</v>
      </c>
      <c r="I1422" s="239"/>
      <c r="J1422" s="235"/>
      <c r="K1422" s="235"/>
      <c r="L1422" s="240"/>
      <c r="M1422" s="241"/>
      <c r="N1422" s="242"/>
      <c r="O1422" s="242"/>
      <c r="P1422" s="242"/>
      <c r="Q1422" s="242"/>
      <c r="R1422" s="242"/>
      <c r="S1422" s="242"/>
      <c r="T1422" s="243"/>
      <c r="AT1422" s="244" t="s">
        <v>176</v>
      </c>
      <c r="AU1422" s="244" t="s">
        <v>92</v>
      </c>
      <c r="AV1422" s="14" t="s">
        <v>92</v>
      </c>
      <c r="AW1422" s="14" t="s">
        <v>37</v>
      </c>
      <c r="AX1422" s="14" t="s">
        <v>83</v>
      </c>
      <c r="AY1422" s="244" t="s">
        <v>156</v>
      </c>
    </row>
    <row r="1423" spans="2:51" s="13" customFormat="1" ht="11.25">
      <c r="B1423" s="224"/>
      <c r="C1423" s="225"/>
      <c r="D1423" s="218" t="s">
        <v>176</v>
      </c>
      <c r="E1423" s="226" t="s">
        <v>1</v>
      </c>
      <c r="F1423" s="227" t="s">
        <v>285</v>
      </c>
      <c r="G1423" s="225"/>
      <c r="H1423" s="226" t="s">
        <v>1</v>
      </c>
      <c r="I1423" s="228"/>
      <c r="J1423" s="225"/>
      <c r="K1423" s="225"/>
      <c r="L1423" s="229"/>
      <c r="M1423" s="230"/>
      <c r="N1423" s="231"/>
      <c r="O1423" s="231"/>
      <c r="P1423" s="231"/>
      <c r="Q1423" s="231"/>
      <c r="R1423" s="231"/>
      <c r="S1423" s="231"/>
      <c r="T1423" s="232"/>
      <c r="AT1423" s="233" t="s">
        <v>176</v>
      </c>
      <c r="AU1423" s="233" t="s">
        <v>92</v>
      </c>
      <c r="AV1423" s="13" t="s">
        <v>21</v>
      </c>
      <c r="AW1423" s="13" t="s">
        <v>37</v>
      </c>
      <c r="AX1423" s="13" t="s">
        <v>83</v>
      </c>
      <c r="AY1423" s="233" t="s">
        <v>156</v>
      </c>
    </row>
    <row r="1424" spans="2:51" s="14" customFormat="1" ht="11.25">
      <c r="B1424" s="234"/>
      <c r="C1424" s="235"/>
      <c r="D1424" s="218" t="s">
        <v>176</v>
      </c>
      <c r="E1424" s="236" t="s">
        <v>1</v>
      </c>
      <c r="F1424" s="237" t="s">
        <v>1410</v>
      </c>
      <c r="G1424" s="235"/>
      <c r="H1424" s="238">
        <v>22.44</v>
      </c>
      <c r="I1424" s="239"/>
      <c r="J1424" s="235"/>
      <c r="K1424" s="235"/>
      <c r="L1424" s="240"/>
      <c r="M1424" s="241"/>
      <c r="N1424" s="242"/>
      <c r="O1424" s="242"/>
      <c r="P1424" s="242"/>
      <c r="Q1424" s="242"/>
      <c r="R1424" s="242"/>
      <c r="S1424" s="242"/>
      <c r="T1424" s="243"/>
      <c r="AT1424" s="244" t="s">
        <v>176</v>
      </c>
      <c r="AU1424" s="244" t="s">
        <v>92</v>
      </c>
      <c r="AV1424" s="14" t="s">
        <v>92</v>
      </c>
      <c r="AW1424" s="14" t="s">
        <v>37</v>
      </c>
      <c r="AX1424" s="14" t="s">
        <v>83</v>
      </c>
      <c r="AY1424" s="244" t="s">
        <v>156</v>
      </c>
    </row>
    <row r="1425" spans="1:65" s="14" customFormat="1" ht="11.25">
      <c r="B1425" s="234"/>
      <c r="C1425" s="235"/>
      <c r="D1425" s="218" t="s">
        <v>176</v>
      </c>
      <c r="E1425" s="236" t="s">
        <v>1</v>
      </c>
      <c r="F1425" s="237" t="s">
        <v>1411</v>
      </c>
      <c r="G1425" s="235"/>
      <c r="H1425" s="238">
        <v>5.29</v>
      </c>
      <c r="I1425" s="239"/>
      <c r="J1425" s="235"/>
      <c r="K1425" s="235"/>
      <c r="L1425" s="240"/>
      <c r="M1425" s="241"/>
      <c r="N1425" s="242"/>
      <c r="O1425" s="242"/>
      <c r="P1425" s="242"/>
      <c r="Q1425" s="242"/>
      <c r="R1425" s="242"/>
      <c r="S1425" s="242"/>
      <c r="T1425" s="243"/>
      <c r="AT1425" s="244" t="s">
        <v>176</v>
      </c>
      <c r="AU1425" s="244" t="s">
        <v>92</v>
      </c>
      <c r="AV1425" s="14" t="s">
        <v>92</v>
      </c>
      <c r="AW1425" s="14" t="s">
        <v>37</v>
      </c>
      <c r="AX1425" s="14" t="s">
        <v>83</v>
      </c>
      <c r="AY1425" s="244" t="s">
        <v>156</v>
      </c>
    </row>
    <row r="1426" spans="1:65" s="14" customFormat="1" ht="11.25">
      <c r="B1426" s="234"/>
      <c r="C1426" s="235"/>
      <c r="D1426" s="218" t="s">
        <v>176</v>
      </c>
      <c r="E1426" s="236" t="s">
        <v>1</v>
      </c>
      <c r="F1426" s="237" t="s">
        <v>1412</v>
      </c>
      <c r="G1426" s="235"/>
      <c r="H1426" s="238">
        <v>15.6</v>
      </c>
      <c r="I1426" s="239"/>
      <c r="J1426" s="235"/>
      <c r="K1426" s="235"/>
      <c r="L1426" s="240"/>
      <c r="M1426" s="241"/>
      <c r="N1426" s="242"/>
      <c r="O1426" s="242"/>
      <c r="P1426" s="242"/>
      <c r="Q1426" s="242"/>
      <c r="R1426" s="242"/>
      <c r="S1426" s="242"/>
      <c r="T1426" s="243"/>
      <c r="AT1426" s="244" t="s">
        <v>176</v>
      </c>
      <c r="AU1426" s="244" t="s">
        <v>92</v>
      </c>
      <c r="AV1426" s="14" t="s">
        <v>92</v>
      </c>
      <c r="AW1426" s="14" t="s">
        <v>37</v>
      </c>
      <c r="AX1426" s="14" t="s">
        <v>83</v>
      </c>
      <c r="AY1426" s="244" t="s">
        <v>156</v>
      </c>
    </row>
    <row r="1427" spans="1:65" s="14" customFormat="1" ht="11.25">
      <c r="B1427" s="234"/>
      <c r="C1427" s="235"/>
      <c r="D1427" s="218" t="s">
        <v>176</v>
      </c>
      <c r="E1427" s="236" t="s">
        <v>1</v>
      </c>
      <c r="F1427" s="237" t="s">
        <v>1413</v>
      </c>
      <c r="G1427" s="235"/>
      <c r="H1427" s="238">
        <v>3.4</v>
      </c>
      <c r="I1427" s="239"/>
      <c r="J1427" s="235"/>
      <c r="K1427" s="235"/>
      <c r="L1427" s="240"/>
      <c r="M1427" s="241"/>
      <c r="N1427" s="242"/>
      <c r="O1427" s="242"/>
      <c r="P1427" s="242"/>
      <c r="Q1427" s="242"/>
      <c r="R1427" s="242"/>
      <c r="S1427" s="242"/>
      <c r="T1427" s="243"/>
      <c r="AT1427" s="244" t="s">
        <v>176</v>
      </c>
      <c r="AU1427" s="244" t="s">
        <v>92</v>
      </c>
      <c r="AV1427" s="14" t="s">
        <v>92</v>
      </c>
      <c r="AW1427" s="14" t="s">
        <v>37</v>
      </c>
      <c r="AX1427" s="14" t="s">
        <v>83</v>
      </c>
      <c r="AY1427" s="244" t="s">
        <v>156</v>
      </c>
    </row>
    <row r="1428" spans="1:65" s="13" customFormat="1" ht="11.25">
      <c r="B1428" s="224"/>
      <c r="C1428" s="225"/>
      <c r="D1428" s="218" t="s">
        <v>176</v>
      </c>
      <c r="E1428" s="226" t="s">
        <v>1</v>
      </c>
      <c r="F1428" s="227" t="s">
        <v>1414</v>
      </c>
      <c r="G1428" s="225"/>
      <c r="H1428" s="226" t="s">
        <v>1</v>
      </c>
      <c r="I1428" s="228"/>
      <c r="J1428" s="225"/>
      <c r="K1428" s="225"/>
      <c r="L1428" s="229"/>
      <c r="M1428" s="230"/>
      <c r="N1428" s="231"/>
      <c r="O1428" s="231"/>
      <c r="P1428" s="231"/>
      <c r="Q1428" s="231"/>
      <c r="R1428" s="231"/>
      <c r="S1428" s="231"/>
      <c r="T1428" s="232"/>
      <c r="AT1428" s="233" t="s">
        <v>176</v>
      </c>
      <c r="AU1428" s="233" t="s">
        <v>92</v>
      </c>
      <c r="AV1428" s="13" t="s">
        <v>21</v>
      </c>
      <c r="AW1428" s="13" t="s">
        <v>37</v>
      </c>
      <c r="AX1428" s="13" t="s">
        <v>83</v>
      </c>
      <c r="AY1428" s="233" t="s">
        <v>156</v>
      </c>
    </row>
    <row r="1429" spans="1:65" s="14" customFormat="1" ht="11.25">
      <c r="B1429" s="234"/>
      <c r="C1429" s="235"/>
      <c r="D1429" s="218" t="s">
        <v>176</v>
      </c>
      <c r="E1429" s="236" t="s">
        <v>1</v>
      </c>
      <c r="F1429" s="237" t="s">
        <v>1415</v>
      </c>
      <c r="G1429" s="235"/>
      <c r="H1429" s="238">
        <v>8.24</v>
      </c>
      <c r="I1429" s="239"/>
      <c r="J1429" s="235"/>
      <c r="K1429" s="235"/>
      <c r="L1429" s="240"/>
      <c r="M1429" s="241"/>
      <c r="N1429" s="242"/>
      <c r="O1429" s="242"/>
      <c r="P1429" s="242"/>
      <c r="Q1429" s="242"/>
      <c r="R1429" s="242"/>
      <c r="S1429" s="242"/>
      <c r="T1429" s="243"/>
      <c r="AT1429" s="244" t="s">
        <v>176</v>
      </c>
      <c r="AU1429" s="244" t="s">
        <v>92</v>
      </c>
      <c r="AV1429" s="14" t="s">
        <v>92</v>
      </c>
      <c r="AW1429" s="14" t="s">
        <v>37</v>
      </c>
      <c r="AX1429" s="14" t="s">
        <v>83</v>
      </c>
      <c r="AY1429" s="244" t="s">
        <v>156</v>
      </c>
    </row>
    <row r="1430" spans="1:65" s="14" customFormat="1" ht="11.25">
      <c r="B1430" s="234"/>
      <c r="C1430" s="235"/>
      <c r="D1430" s="218" t="s">
        <v>176</v>
      </c>
      <c r="E1430" s="236" t="s">
        <v>1</v>
      </c>
      <c r="F1430" s="237" t="s">
        <v>294</v>
      </c>
      <c r="G1430" s="235"/>
      <c r="H1430" s="238">
        <v>1.08</v>
      </c>
      <c r="I1430" s="239"/>
      <c r="J1430" s="235"/>
      <c r="K1430" s="235"/>
      <c r="L1430" s="240"/>
      <c r="M1430" s="241"/>
      <c r="N1430" s="242"/>
      <c r="O1430" s="242"/>
      <c r="P1430" s="242"/>
      <c r="Q1430" s="242"/>
      <c r="R1430" s="242"/>
      <c r="S1430" s="242"/>
      <c r="T1430" s="243"/>
      <c r="AT1430" s="244" t="s">
        <v>176</v>
      </c>
      <c r="AU1430" s="244" t="s">
        <v>92</v>
      </c>
      <c r="AV1430" s="14" t="s">
        <v>92</v>
      </c>
      <c r="AW1430" s="14" t="s">
        <v>37</v>
      </c>
      <c r="AX1430" s="14" t="s">
        <v>83</v>
      </c>
      <c r="AY1430" s="244" t="s">
        <v>156</v>
      </c>
    </row>
    <row r="1431" spans="1:65" s="16" customFormat="1" ht="11.25">
      <c r="B1431" s="256"/>
      <c r="C1431" s="257"/>
      <c r="D1431" s="218" t="s">
        <v>176</v>
      </c>
      <c r="E1431" s="258" t="s">
        <v>1</v>
      </c>
      <c r="F1431" s="259" t="s">
        <v>210</v>
      </c>
      <c r="G1431" s="257"/>
      <c r="H1431" s="260">
        <v>125.71899999999999</v>
      </c>
      <c r="I1431" s="261"/>
      <c r="J1431" s="257"/>
      <c r="K1431" s="257"/>
      <c r="L1431" s="262"/>
      <c r="M1431" s="263"/>
      <c r="N1431" s="264"/>
      <c r="O1431" s="264"/>
      <c r="P1431" s="264"/>
      <c r="Q1431" s="264"/>
      <c r="R1431" s="264"/>
      <c r="S1431" s="264"/>
      <c r="T1431" s="265"/>
      <c r="AT1431" s="266" t="s">
        <v>176</v>
      </c>
      <c r="AU1431" s="266" t="s">
        <v>92</v>
      </c>
      <c r="AV1431" s="16" t="s">
        <v>157</v>
      </c>
      <c r="AW1431" s="16" t="s">
        <v>37</v>
      </c>
      <c r="AX1431" s="16" t="s">
        <v>83</v>
      </c>
      <c r="AY1431" s="266" t="s">
        <v>156</v>
      </c>
    </row>
    <row r="1432" spans="1:65" s="15" customFormat="1" ht="11.25">
      <c r="B1432" s="245"/>
      <c r="C1432" s="246"/>
      <c r="D1432" s="218" t="s">
        <v>176</v>
      </c>
      <c r="E1432" s="247" t="s">
        <v>1</v>
      </c>
      <c r="F1432" s="248" t="s">
        <v>180</v>
      </c>
      <c r="G1432" s="246"/>
      <c r="H1432" s="249">
        <v>661.39300000000003</v>
      </c>
      <c r="I1432" s="250"/>
      <c r="J1432" s="246"/>
      <c r="K1432" s="246"/>
      <c r="L1432" s="251"/>
      <c r="M1432" s="252"/>
      <c r="N1432" s="253"/>
      <c r="O1432" s="253"/>
      <c r="P1432" s="253"/>
      <c r="Q1432" s="253"/>
      <c r="R1432" s="253"/>
      <c r="S1432" s="253"/>
      <c r="T1432" s="254"/>
      <c r="AT1432" s="255" t="s">
        <v>176</v>
      </c>
      <c r="AU1432" s="255" t="s">
        <v>92</v>
      </c>
      <c r="AV1432" s="15" t="s">
        <v>164</v>
      </c>
      <c r="AW1432" s="15" t="s">
        <v>37</v>
      </c>
      <c r="AX1432" s="15" t="s">
        <v>21</v>
      </c>
      <c r="AY1432" s="255" t="s">
        <v>156</v>
      </c>
    </row>
    <row r="1433" spans="1:65" s="2" customFormat="1" ht="24.2" customHeight="1">
      <c r="A1433" s="36"/>
      <c r="B1433" s="37"/>
      <c r="C1433" s="206" t="s">
        <v>1416</v>
      </c>
      <c r="D1433" s="206" t="s">
        <v>159</v>
      </c>
      <c r="E1433" s="207" t="s">
        <v>1417</v>
      </c>
      <c r="F1433" s="208" t="s">
        <v>1418</v>
      </c>
      <c r="G1433" s="209" t="s">
        <v>190</v>
      </c>
      <c r="H1433" s="210">
        <v>280.34800000000001</v>
      </c>
      <c r="I1433" s="211"/>
      <c r="J1433" s="212">
        <f>ROUND(I1433*H1433,2)</f>
        <v>0</v>
      </c>
      <c r="K1433" s="208" t="s">
        <v>163</v>
      </c>
      <c r="L1433" s="39"/>
      <c r="M1433" s="213" t="s">
        <v>1</v>
      </c>
      <c r="N1433" s="214" t="s">
        <v>48</v>
      </c>
      <c r="O1433" s="73"/>
      <c r="P1433" s="215">
        <f>O1433*H1433</f>
        <v>0</v>
      </c>
      <c r="Q1433" s="215">
        <v>0</v>
      </c>
      <c r="R1433" s="215">
        <f>Q1433*H1433</f>
        <v>0</v>
      </c>
      <c r="S1433" s="215">
        <v>3.0000000000000001E-5</v>
      </c>
      <c r="T1433" s="216">
        <f>S1433*H1433</f>
        <v>8.4104399999999999E-3</v>
      </c>
      <c r="U1433" s="36"/>
      <c r="V1433" s="36"/>
      <c r="W1433" s="36"/>
      <c r="X1433" s="36"/>
      <c r="Y1433" s="36"/>
      <c r="Z1433" s="36"/>
      <c r="AA1433" s="36"/>
      <c r="AB1433" s="36"/>
      <c r="AC1433" s="36"/>
      <c r="AD1433" s="36"/>
      <c r="AE1433" s="36"/>
      <c r="AR1433" s="217" t="s">
        <v>360</v>
      </c>
      <c r="AT1433" s="217" t="s">
        <v>159</v>
      </c>
      <c r="AU1433" s="217" t="s">
        <v>92</v>
      </c>
      <c r="AY1433" s="18" t="s">
        <v>156</v>
      </c>
      <c r="BE1433" s="112">
        <f>IF(N1433="základní",J1433,0)</f>
        <v>0</v>
      </c>
      <c r="BF1433" s="112">
        <f>IF(N1433="snížená",J1433,0)</f>
        <v>0</v>
      </c>
      <c r="BG1433" s="112">
        <f>IF(N1433="zákl. přenesená",J1433,0)</f>
        <v>0</v>
      </c>
      <c r="BH1433" s="112">
        <f>IF(N1433="sníž. přenesená",J1433,0)</f>
        <v>0</v>
      </c>
      <c r="BI1433" s="112">
        <f>IF(N1433="nulová",J1433,0)</f>
        <v>0</v>
      </c>
      <c r="BJ1433" s="18" t="s">
        <v>21</v>
      </c>
      <c r="BK1433" s="112">
        <f>ROUND(I1433*H1433,2)</f>
        <v>0</v>
      </c>
      <c r="BL1433" s="18" t="s">
        <v>360</v>
      </c>
      <c r="BM1433" s="217" t="s">
        <v>1419</v>
      </c>
    </row>
    <row r="1434" spans="1:65" s="2" customFormat="1" ht="29.25">
      <c r="A1434" s="36"/>
      <c r="B1434" s="37"/>
      <c r="C1434" s="38"/>
      <c r="D1434" s="218" t="s">
        <v>166</v>
      </c>
      <c r="E1434" s="38"/>
      <c r="F1434" s="219" t="s">
        <v>1420</v>
      </c>
      <c r="G1434" s="38"/>
      <c r="H1434" s="38"/>
      <c r="I1434" s="176"/>
      <c r="J1434" s="38"/>
      <c r="K1434" s="38"/>
      <c r="L1434" s="39"/>
      <c r="M1434" s="220"/>
      <c r="N1434" s="221"/>
      <c r="O1434" s="73"/>
      <c r="P1434" s="73"/>
      <c r="Q1434" s="73"/>
      <c r="R1434" s="73"/>
      <c r="S1434" s="73"/>
      <c r="T1434" s="74"/>
      <c r="U1434" s="36"/>
      <c r="V1434" s="36"/>
      <c r="W1434" s="36"/>
      <c r="X1434" s="36"/>
      <c r="Y1434" s="36"/>
      <c r="Z1434" s="36"/>
      <c r="AA1434" s="36"/>
      <c r="AB1434" s="36"/>
      <c r="AC1434" s="36"/>
      <c r="AD1434" s="36"/>
      <c r="AE1434" s="36"/>
      <c r="AT1434" s="18" t="s">
        <v>166</v>
      </c>
      <c r="AU1434" s="18" t="s">
        <v>92</v>
      </c>
    </row>
    <row r="1435" spans="1:65" s="2" customFormat="1" ht="11.25">
      <c r="A1435" s="36"/>
      <c r="B1435" s="37"/>
      <c r="C1435" s="38"/>
      <c r="D1435" s="222" t="s">
        <v>168</v>
      </c>
      <c r="E1435" s="38"/>
      <c r="F1435" s="223" t="s">
        <v>1421</v>
      </c>
      <c r="G1435" s="38"/>
      <c r="H1435" s="38"/>
      <c r="I1435" s="176"/>
      <c r="J1435" s="38"/>
      <c r="K1435" s="38"/>
      <c r="L1435" s="39"/>
      <c r="M1435" s="220"/>
      <c r="N1435" s="221"/>
      <c r="O1435" s="73"/>
      <c r="P1435" s="73"/>
      <c r="Q1435" s="73"/>
      <c r="R1435" s="73"/>
      <c r="S1435" s="73"/>
      <c r="T1435" s="74"/>
      <c r="U1435" s="36"/>
      <c r="V1435" s="36"/>
      <c r="W1435" s="36"/>
      <c r="X1435" s="36"/>
      <c r="Y1435" s="36"/>
      <c r="Z1435" s="36"/>
      <c r="AA1435" s="36"/>
      <c r="AB1435" s="36"/>
      <c r="AC1435" s="36"/>
      <c r="AD1435" s="36"/>
      <c r="AE1435" s="36"/>
      <c r="AT1435" s="18" t="s">
        <v>168</v>
      </c>
      <c r="AU1435" s="18" t="s">
        <v>92</v>
      </c>
    </row>
    <row r="1436" spans="1:65" s="13" customFormat="1" ht="11.25">
      <c r="B1436" s="224"/>
      <c r="C1436" s="225"/>
      <c r="D1436" s="218" t="s">
        <v>176</v>
      </c>
      <c r="E1436" s="226" t="s">
        <v>1</v>
      </c>
      <c r="F1436" s="227" t="s">
        <v>1422</v>
      </c>
      <c r="G1436" s="225"/>
      <c r="H1436" s="226" t="s">
        <v>1</v>
      </c>
      <c r="I1436" s="228"/>
      <c r="J1436" s="225"/>
      <c r="K1436" s="225"/>
      <c r="L1436" s="229"/>
      <c r="M1436" s="230"/>
      <c r="N1436" s="231"/>
      <c r="O1436" s="231"/>
      <c r="P1436" s="231"/>
      <c r="Q1436" s="231"/>
      <c r="R1436" s="231"/>
      <c r="S1436" s="231"/>
      <c r="T1436" s="232"/>
      <c r="AT1436" s="233" t="s">
        <v>176</v>
      </c>
      <c r="AU1436" s="233" t="s">
        <v>92</v>
      </c>
      <c r="AV1436" s="13" t="s">
        <v>21</v>
      </c>
      <c r="AW1436" s="13" t="s">
        <v>37</v>
      </c>
      <c r="AX1436" s="13" t="s">
        <v>83</v>
      </c>
      <c r="AY1436" s="233" t="s">
        <v>156</v>
      </c>
    </row>
    <row r="1437" spans="1:65" s="14" customFormat="1" ht="11.25">
      <c r="B1437" s="234"/>
      <c r="C1437" s="235"/>
      <c r="D1437" s="218" t="s">
        <v>176</v>
      </c>
      <c r="E1437" s="236" t="s">
        <v>1</v>
      </c>
      <c r="F1437" s="237" t="s">
        <v>1423</v>
      </c>
      <c r="G1437" s="235"/>
      <c r="H1437" s="238">
        <v>133.245</v>
      </c>
      <c r="I1437" s="239"/>
      <c r="J1437" s="235"/>
      <c r="K1437" s="235"/>
      <c r="L1437" s="240"/>
      <c r="M1437" s="241"/>
      <c r="N1437" s="242"/>
      <c r="O1437" s="242"/>
      <c r="P1437" s="242"/>
      <c r="Q1437" s="242"/>
      <c r="R1437" s="242"/>
      <c r="S1437" s="242"/>
      <c r="T1437" s="243"/>
      <c r="AT1437" s="244" t="s">
        <v>176</v>
      </c>
      <c r="AU1437" s="244" t="s">
        <v>92</v>
      </c>
      <c r="AV1437" s="14" t="s">
        <v>92</v>
      </c>
      <c r="AW1437" s="14" t="s">
        <v>37</v>
      </c>
      <c r="AX1437" s="14" t="s">
        <v>83</v>
      </c>
      <c r="AY1437" s="244" t="s">
        <v>156</v>
      </c>
    </row>
    <row r="1438" spans="1:65" s="14" customFormat="1" ht="11.25">
      <c r="B1438" s="234"/>
      <c r="C1438" s="235"/>
      <c r="D1438" s="218" t="s">
        <v>176</v>
      </c>
      <c r="E1438" s="236" t="s">
        <v>1</v>
      </c>
      <c r="F1438" s="237" t="s">
        <v>1424</v>
      </c>
      <c r="G1438" s="235"/>
      <c r="H1438" s="238">
        <v>2.1150000000000002</v>
      </c>
      <c r="I1438" s="239"/>
      <c r="J1438" s="235"/>
      <c r="K1438" s="235"/>
      <c r="L1438" s="240"/>
      <c r="M1438" s="241"/>
      <c r="N1438" s="242"/>
      <c r="O1438" s="242"/>
      <c r="P1438" s="242"/>
      <c r="Q1438" s="242"/>
      <c r="R1438" s="242"/>
      <c r="S1438" s="242"/>
      <c r="T1438" s="243"/>
      <c r="AT1438" s="244" t="s">
        <v>176</v>
      </c>
      <c r="AU1438" s="244" t="s">
        <v>92</v>
      </c>
      <c r="AV1438" s="14" t="s">
        <v>92</v>
      </c>
      <c r="AW1438" s="14" t="s">
        <v>37</v>
      </c>
      <c r="AX1438" s="14" t="s">
        <v>83</v>
      </c>
      <c r="AY1438" s="244" t="s">
        <v>156</v>
      </c>
    </row>
    <row r="1439" spans="1:65" s="14" customFormat="1" ht="11.25">
      <c r="B1439" s="234"/>
      <c r="C1439" s="235"/>
      <c r="D1439" s="218" t="s">
        <v>176</v>
      </c>
      <c r="E1439" s="236" t="s">
        <v>1</v>
      </c>
      <c r="F1439" s="237" t="s">
        <v>1425</v>
      </c>
      <c r="G1439" s="235"/>
      <c r="H1439" s="238">
        <v>3.94</v>
      </c>
      <c r="I1439" s="239"/>
      <c r="J1439" s="235"/>
      <c r="K1439" s="235"/>
      <c r="L1439" s="240"/>
      <c r="M1439" s="241"/>
      <c r="N1439" s="242"/>
      <c r="O1439" s="242"/>
      <c r="P1439" s="242"/>
      <c r="Q1439" s="242"/>
      <c r="R1439" s="242"/>
      <c r="S1439" s="242"/>
      <c r="T1439" s="243"/>
      <c r="AT1439" s="244" t="s">
        <v>176</v>
      </c>
      <c r="AU1439" s="244" t="s">
        <v>92</v>
      </c>
      <c r="AV1439" s="14" t="s">
        <v>92</v>
      </c>
      <c r="AW1439" s="14" t="s">
        <v>37</v>
      </c>
      <c r="AX1439" s="14" t="s">
        <v>83</v>
      </c>
      <c r="AY1439" s="244" t="s">
        <v>156</v>
      </c>
    </row>
    <row r="1440" spans="1:65" s="14" customFormat="1" ht="11.25">
      <c r="B1440" s="234"/>
      <c r="C1440" s="235"/>
      <c r="D1440" s="218" t="s">
        <v>176</v>
      </c>
      <c r="E1440" s="236" t="s">
        <v>1</v>
      </c>
      <c r="F1440" s="237" t="s">
        <v>1426</v>
      </c>
      <c r="G1440" s="235"/>
      <c r="H1440" s="238">
        <v>102.834</v>
      </c>
      <c r="I1440" s="239"/>
      <c r="J1440" s="235"/>
      <c r="K1440" s="235"/>
      <c r="L1440" s="240"/>
      <c r="M1440" s="241"/>
      <c r="N1440" s="242"/>
      <c r="O1440" s="242"/>
      <c r="P1440" s="242"/>
      <c r="Q1440" s="242"/>
      <c r="R1440" s="242"/>
      <c r="S1440" s="242"/>
      <c r="T1440" s="243"/>
      <c r="AT1440" s="244" t="s">
        <v>176</v>
      </c>
      <c r="AU1440" s="244" t="s">
        <v>92</v>
      </c>
      <c r="AV1440" s="14" t="s">
        <v>92</v>
      </c>
      <c r="AW1440" s="14" t="s">
        <v>37</v>
      </c>
      <c r="AX1440" s="14" t="s">
        <v>83</v>
      </c>
      <c r="AY1440" s="244" t="s">
        <v>156</v>
      </c>
    </row>
    <row r="1441" spans="1:65" s="14" customFormat="1" ht="11.25">
      <c r="B1441" s="234"/>
      <c r="C1441" s="235"/>
      <c r="D1441" s="218" t="s">
        <v>176</v>
      </c>
      <c r="E1441" s="236" t="s">
        <v>1</v>
      </c>
      <c r="F1441" s="237" t="s">
        <v>1427</v>
      </c>
      <c r="G1441" s="235"/>
      <c r="H1441" s="238">
        <v>6.3040000000000003</v>
      </c>
      <c r="I1441" s="239"/>
      <c r="J1441" s="235"/>
      <c r="K1441" s="235"/>
      <c r="L1441" s="240"/>
      <c r="M1441" s="241"/>
      <c r="N1441" s="242"/>
      <c r="O1441" s="242"/>
      <c r="P1441" s="242"/>
      <c r="Q1441" s="242"/>
      <c r="R1441" s="242"/>
      <c r="S1441" s="242"/>
      <c r="T1441" s="243"/>
      <c r="AT1441" s="244" t="s">
        <v>176</v>
      </c>
      <c r="AU1441" s="244" t="s">
        <v>92</v>
      </c>
      <c r="AV1441" s="14" t="s">
        <v>92</v>
      </c>
      <c r="AW1441" s="14" t="s">
        <v>37</v>
      </c>
      <c r="AX1441" s="14" t="s">
        <v>83</v>
      </c>
      <c r="AY1441" s="244" t="s">
        <v>156</v>
      </c>
    </row>
    <row r="1442" spans="1:65" s="14" customFormat="1" ht="11.25">
      <c r="B1442" s="234"/>
      <c r="C1442" s="235"/>
      <c r="D1442" s="218" t="s">
        <v>176</v>
      </c>
      <c r="E1442" s="236" t="s">
        <v>1</v>
      </c>
      <c r="F1442" s="237" t="s">
        <v>1428</v>
      </c>
      <c r="G1442" s="235"/>
      <c r="H1442" s="238">
        <v>5.516</v>
      </c>
      <c r="I1442" s="239"/>
      <c r="J1442" s="235"/>
      <c r="K1442" s="235"/>
      <c r="L1442" s="240"/>
      <c r="M1442" s="241"/>
      <c r="N1442" s="242"/>
      <c r="O1442" s="242"/>
      <c r="P1442" s="242"/>
      <c r="Q1442" s="242"/>
      <c r="R1442" s="242"/>
      <c r="S1442" s="242"/>
      <c r="T1442" s="243"/>
      <c r="AT1442" s="244" t="s">
        <v>176</v>
      </c>
      <c r="AU1442" s="244" t="s">
        <v>92</v>
      </c>
      <c r="AV1442" s="14" t="s">
        <v>92</v>
      </c>
      <c r="AW1442" s="14" t="s">
        <v>37</v>
      </c>
      <c r="AX1442" s="14" t="s">
        <v>83</v>
      </c>
      <c r="AY1442" s="244" t="s">
        <v>156</v>
      </c>
    </row>
    <row r="1443" spans="1:65" s="14" customFormat="1" ht="11.25">
      <c r="B1443" s="234"/>
      <c r="C1443" s="235"/>
      <c r="D1443" s="218" t="s">
        <v>176</v>
      </c>
      <c r="E1443" s="236" t="s">
        <v>1</v>
      </c>
      <c r="F1443" s="237" t="s">
        <v>1429</v>
      </c>
      <c r="G1443" s="235"/>
      <c r="H1443" s="238">
        <v>4.7279999999999998</v>
      </c>
      <c r="I1443" s="239"/>
      <c r="J1443" s="235"/>
      <c r="K1443" s="235"/>
      <c r="L1443" s="240"/>
      <c r="M1443" s="241"/>
      <c r="N1443" s="242"/>
      <c r="O1443" s="242"/>
      <c r="P1443" s="242"/>
      <c r="Q1443" s="242"/>
      <c r="R1443" s="242"/>
      <c r="S1443" s="242"/>
      <c r="T1443" s="243"/>
      <c r="AT1443" s="244" t="s">
        <v>176</v>
      </c>
      <c r="AU1443" s="244" t="s">
        <v>92</v>
      </c>
      <c r="AV1443" s="14" t="s">
        <v>92</v>
      </c>
      <c r="AW1443" s="14" t="s">
        <v>37</v>
      </c>
      <c r="AX1443" s="14" t="s">
        <v>83</v>
      </c>
      <c r="AY1443" s="244" t="s">
        <v>156</v>
      </c>
    </row>
    <row r="1444" spans="1:65" s="14" customFormat="1" ht="11.25">
      <c r="B1444" s="234"/>
      <c r="C1444" s="235"/>
      <c r="D1444" s="218" t="s">
        <v>176</v>
      </c>
      <c r="E1444" s="236" t="s">
        <v>1</v>
      </c>
      <c r="F1444" s="237" t="s">
        <v>1430</v>
      </c>
      <c r="G1444" s="235"/>
      <c r="H1444" s="238">
        <v>15.12</v>
      </c>
      <c r="I1444" s="239"/>
      <c r="J1444" s="235"/>
      <c r="K1444" s="235"/>
      <c r="L1444" s="240"/>
      <c r="M1444" s="241"/>
      <c r="N1444" s="242"/>
      <c r="O1444" s="242"/>
      <c r="P1444" s="242"/>
      <c r="Q1444" s="242"/>
      <c r="R1444" s="242"/>
      <c r="S1444" s="242"/>
      <c r="T1444" s="243"/>
      <c r="AT1444" s="244" t="s">
        <v>176</v>
      </c>
      <c r="AU1444" s="244" t="s">
        <v>92</v>
      </c>
      <c r="AV1444" s="14" t="s">
        <v>92</v>
      </c>
      <c r="AW1444" s="14" t="s">
        <v>37</v>
      </c>
      <c r="AX1444" s="14" t="s">
        <v>83</v>
      </c>
      <c r="AY1444" s="244" t="s">
        <v>156</v>
      </c>
    </row>
    <row r="1445" spans="1:65" s="14" customFormat="1" ht="11.25">
      <c r="B1445" s="234"/>
      <c r="C1445" s="235"/>
      <c r="D1445" s="218" t="s">
        <v>176</v>
      </c>
      <c r="E1445" s="236" t="s">
        <v>1</v>
      </c>
      <c r="F1445" s="237" t="s">
        <v>1431</v>
      </c>
      <c r="G1445" s="235"/>
      <c r="H1445" s="238">
        <v>3.5459999999999998</v>
      </c>
      <c r="I1445" s="239"/>
      <c r="J1445" s="235"/>
      <c r="K1445" s="235"/>
      <c r="L1445" s="240"/>
      <c r="M1445" s="241"/>
      <c r="N1445" s="242"/>
      <c r="O1445" s="242"/>
      <c r="P1445" s="242"/>
      <c r="Q1445" s="242"/>
      <c r="R1445" s="242"/>
      <c r="S1445" s="242"/>
      <c r="T1445" s="243"/>
      <c r="AT1445" s="244" t="s">
        <v>176</v>
      </c>
      <c r="AU1445" s="244" t="s">
        <v>92</v>
      </c>
      <c r="AV1445" s="14" t="s">
        <v>92</v>
      </c>
      <c r="AW1445" s="14" t="s">
        <v>37</v>
      </c>
      <c r="AX1445" s="14" t="s">
        <v>83</v>
      </c>
      <c r="AY1445" s="244" t="s">
        <v>156</v>
      </c>
    </row>
    <row r="1446" spans="1:65" s="14" customFormat="1" ht="11.25">
      <c r="B1446" s="234"/>
      <c r="C1446" s="235"/>
      <c r="D1446" s="218" t="s">
        <v>176</v>
      </c>
      <c r="E1446" s="236" t="s">
        <v>1</v>
      </c>
      <c r="F1446" s="237" t="s">
        <v>1432</v>
      </c>
      <c r="G1446" s="235"/>
      <c r="H1446" s="238">
        <v>3</v>
      </c>
      <c r="I1446" s="239"/>
      <c r="J1446" s="235"/>
      <c r="K1446" s="235"/>
      <c r="L1446" s="240"/>
      <c r="M1446" s="241"/>
      <c r="N1446" s="242"/>
      <c r="O1446" s="242"/>
      <c r="P1446" s="242"/>
      <c r="Q1446" s="242"/>
      <c r="R1446" s="242"/>
      <c r="S1446" s="242"/>
      <c r="T1446" s="243"/>
      <c r="AT1446" s="244" t="s">
        <v>176</v>
      </c>
      <c r="AU1446" s="244" t="s">
        <v>92</v>
      </c>
      <c r="AV1446" s="14" t="s">
        <v>92</v>
      </c>
      <c r="AW1446" s="14" t="s">
        <v>37</v>
      </c>
      <c r="AX1446" s="14" t="s">
        <v>83</v>
      </c>
      <c r="AY1446" s="244" t="s">
        <v>156</v>
      </c>
    </row>
    <row r="1447" spans="1:65" s="15" customFormat="1" ht="11.25">
      <c r="B1447" s="245"/>
      <c r="C1447" s="246"/>
      <c r="D1447" s="218" t="s">
        <v>176</v>
      </c>
      <c r="E1447" s="247" t="s">
        <v>1</v>
      </c>
      <c r="F1447" s="248" t="s">
        <v>180</v>
      </c>
      <c r="G1447" s="246"/>
      <c r="H1447" s="249">
        <v>280.34800000000001</v>
      </c>
      <c r="I1447" s="250"/>
      <c r="J1447" s="246"/>
      <c r="K1447" s="246"/>
      <c r="L1447" s="251"/>
      <c r="M1447" s="252"/>
      <c r="N1447" s="253"/>
      <c r="O1447" s="253"/>
      <c r="P1447" s="253"/>
      <c r="Q1447" s="253"/>
      <c r="R1447" s="253"/>
      <c r="S1447" s="253"/>
      <c r="T1447" s="254"/>
      <c r="AT1447" s="255" t="s">
        <v>176</v>
      </c>
      <c r="AU1447" s="255" t="s">
        <v>92</v>
      </c>
      <c r="AV1447" s="15" t="s">
        <v>164</v>
      </c>
      <c r="AW1447" s="15" t="s">
        <v>37</v>
      </c>
      <c r="AX1447" s="15" t="s">
        <v>21</v>
      </c>
      <c r="AY1447" s="255" t="s">
        <v>156</v>
      </c>
    </row>
    <row r="1448" spans="1:65" s="2" customFormat="1" ht="16.5" customHeight="1">
      <c r="A1448" s="36"/>
      <c r="B1448" s="37"/>
      <c r="C1448" s="268" t="s">
        <v>1433</v>
      </c>
      <c r="D1448" s="268" t="s">
        <v>439</v>
      </c>
      <c r="E1448" s="269" t="s">
        <v>1434</v>
      </c>
      <c r="F1448" s="270" t="s">
        <v>1435</v>
      </c>
      <c r="G1448" s="271" t="s">
        <v>190</v>
      </c>
      <c r="H1448" s="272">
        <v>1087.711</v>
      </c>
      <c r="I1448" s="273"/>
      <c r="J1448" s="274">
        <f>ROUND(I1448*H1448,2)</f>
        <v>0</v>
      </c>
      <c r="K1448" s="270" t="s">
        <v>163</v>
      </c>
      <c r="L1448" s="275"/>
      <c r="M1448" s="276" t="s">
        <v>1</v>
      </c>
      <c r="N1448" s="277" t="s">
        <v>48</v>
      </c>
      <c r="O1448" s="73"/>
      <c r="P1448" s="215">
        <f>O1448*H1448</f>
        <v>0</v>
      </c>
      <c r="Q1448" s="215">
        <v>1.0000000000000001E-5</v>
      </c>
      <c r="R1448" s="215">
        <f>Q1448*H1448</f>
        <v>1.0877110000000001E-2</v>
      </c>
      <c r="S1448" s="215">
        <v>0</v>
      </c>
      <c r="T1448" s="216">
        <f>S1448*H1448</f>
        <v>0</v>
      </c>
      <c r="U1448" s="36"/>
      <c r="V1448" s="36"/>
      <c r="W1448" s="36"/>
      <c r="X1448" s="36"/>
      <c r="Y1448" s="36"/>
      <c r="Z1448" s="36"/>
      <c r="AA1448" s="36"/>
      <c r="AB1448" s="36"/>
      <c r="AC1448" s="36"/>
      <c r="AD1448" s="36"/>
      <c r="AE1448" s="36"/>
      <c r="AR1448" s="217" t="s">
        <v>442</v>
      </c>
      <c r="AT1448" s="217" t="s">
        <v>439</v>
      </c>
      <c r="AU1448" s="217" t="s">
        <v>92</v>
      </c>
      <c r="AY1448" s="18" t="s">
        <v>156</v>
      </c>
      <c r="BE1448" s="112">
        <f>IF(N1448="základní",J1448,0)</f>
        <v>0</v>
      </c>
      <c r="BF1448" s="112">
        <f>IF(N1448="snížená",J1448,0)</f>
        <v>0</v>
      </c>
      <c r="BG1448" s="112">
        <f>IF(N1448="zákl. přenesená",J1448,0)</f>
        <v>0</v>
      </c>
      <c r="BH1448" s="112">
        <f>IF(N1448="sníž. přenesená",J1448,0)</f>
        <v>0</v>
      </c>
      <c r="BI1448" s="112">
        <f>IF(N1448="nulová",J1448,0)</f>
        <v>0</v>
      </c>
      <c r="BJ1448" s="18" t="s">
        <v>21</v>
      </c>
      <c r="BK1448" s="112">
        <f>ROUND(I1448*H1448,2)</f>
        <v>0</v>
      </c>
      <c r="BL1448" s="18" t="s">
        <v>360</v>
      </c>
      <c r="BM1448" s="217" t="s">
        <v>1436</v>
      </c>
    </row>
    <row r="1449" spans="1:65" s="2" customFormat="1" ht="11.25">
      <c r="A1449" s="36"/>
      <c r="B1449" s="37"/>
      <c r="C1449" s="38"/>
      <c r="D1449" s="218" t="s">
        <v>166</v>
      </c>
      <c r="E1449" s="38"/>
      <c r="F1449" s="219" t="s">
        <v>1435</v>
      </c>
      <c r="G1449" s="38"/>
      <c r="H1449" s="38"/>
      <c r="I1449" s="176"/>
      <c r="J1449" s="38"/>
      <c r="K1449" s="38"/>
      <c r="L1449" s="39"/>
      <c r="M1449" s="220"/>
      <c r="N1449" s="221"/>
      <c r="O1449" s="73"/>
      <c r="P1449" s="73"/>
      <c r="Q1449" s="73"/>
      <c r="R1449" s="73"/>
      <c r="S1449" s="73"/>
      <c r="T1449" s="74"/>
      <c r="U1449" s="36"/>
      <c r="V1449" s="36"/>
      <c r="W1449" s="36"/>
      <c r="X1449" s="36"/>
      <c r="Y1449" s="36"/>
      <c r="Z1449" s="36"/>
      <c r="AA1449" s="36"/>
      <c r="AB1449" s="36"/>
      <c r="AC1449" s="36"/>
      <c r="AD1449" s="36"/>
      <c r="AE1449" s="36"/>
      <c r="AT1449" s="18" t="s">
        <v>166</v>
      </c>
      <c r="AU1449" s="18" t="s">
        <v>92</v>
      </c>
    </row>
    <row r="1450" spans="1:65" s="14" customFormat="1" ht="11.25">
      <c r="B1450" s="234"/>
      <c r="C1450" s="235"/>
      <c r="D1450" s="218" t="s">
        <v>176</v>
      </c>
      <c r="E1450" s="236" t="s">
        <v>1</v>
      </c>
      <c r="F1450" s="237" t="s">
        <v>1437</v>
      </c>
      <c r="G1450" s="235"/>
      <c r="H1450" s="238">
        <v>1035.915</v>
      </c>
      <c r="I1450" s="239"/>
      <c r="J1450" s="235"/>
      <c r="K1450" s="235"/>
      <c r="L1450" s="240"/>
      <c r="M1450" s="241"/>
      <c r="N1450" s="242"/>
      <c r="O1450" s="242"/>
      <c r="P1450" s="242"/>
      <c r="Q1450" s="242"/>
      <c r="R1450" s="242"/>
      <c r="S1450" s="242"/>
      <c r="T1450" s="243"/>
      <c r="AT1450" s="244" t="s">
        <v>176</v>
      </c>
      <c r="AU1450" s="244" t="s">
        <v>92</v>
      </c>
      <c r="AV1450" s="14" t="s">
        <v>92</v>
      </c>
      <c r="AW1450" s="14" t="s">
        <v>37</v>
      </c>
      <c r="AX1450" s="14" t="s">
        <v>21</v>
      </c>
      <c r="AY1450" s="244" t="s">
        <v>156</v>
      </c>
    </row>
    <row r="1451" spans="1:65" s="14" customFormat="1" ht="11.25">
      <c r="B1451" s="234"/>
      <c r="C1451" s="235"/>
      <c r="D1451" s="218" t="s">
        <v>176</v>
      </c>
      <c r="E1451" s="235"/>
      <c r="F1451" s="237" t="s">
        <v>1438</v>
      </c>
      <c r="G1451" s="235"/>
      <c r="H1451" s="238">
        <v>1087.711</v>
      </c>
      <c r="I1451" s="239"/>
      <c r="J1451" s="235"/>
      <c r="K1451" s="235"/>
      <c r="L1451" s="240"/>
      <c r="M1451" s="241"/>
      <c r="N1451" s="242"/>
      <c r="O1451" s="242"/>
      <c r="P1451" s="242"/>
      <c r="Q1451" s="242"/>
      <c r="R1451" s="242"/>
      <c r="S1451" s="242"/>
      <c r="T1451" s="243"/>
      <c r="AT1451" s="244" t="s">
        <v>176</v>
      </c>
      <c r="AU1451" s="244" t="s">
        <v>92</v>
      </c>
      <c r="AV1451" s="14" t="s">
        <v>92</v>
      </c>
      <c r="AW1451" s="14" t="s">
        <v>4</v>
      </c>
      <c r="AX1451" s="14" t="s">
        <v>21</v>
      </c>
      <c r="AY1451" s="244" t="s">
        <v>156</v>
      </c>
    </row>
    <row r="1452" spans="1:65" s="2" customFormat="1" ht="24.2" customHeight="1">
      <c r="A1452" s="36"/>
      <c r="B1452" s="37"/>
      <c r="C1452" s="206" t="s">
        <v>1439</v>
      </c>
      <c r="D1452" s="206" t="s">
        <v>159</v>
      </c>
      <c r="E1452" s="207" t="s">
        <v>1440</v>
      </c>
      <c r="F1452" s="208" t="s">
        <v>1441</v>
      </c>
      <c r="G1452" s="209" t="s">
        <v>190</v>
      </c>
      <c r="H1452" s="210">
        <v>1931.46</v>
      </c>
      <c r="I1452" s="211"/>
      <c r="J1452" s="212">
        <f>ROUND(I1452*H1452,2)</f>
        <v>0</v>
      </c>
      <c r="K1452" s="208" t="s">
        <v>163</v>
      </c>
      <c r="L1452" s="39"/>
      <c r="M1452" s="213" t="s">
        <v>1</v>
      </c>
      <c r="N1452" s="214" t="s">
        <v>48</v>
      </c>
      <c r="O1452" s="73"/>
      <c r="P1452" s="215">
        <f>O1452*H1452</f>
        <v>0</v>
      </c>
      <c r="Q1452" s="215">
        <v>2.0799999999999999E-4</v>
      </c>
      <c r="R1452" s="215">
        <f>Q1452*H1452</f>
        <v>0.40174367999999999</v>
      </c>
      <c r="S1452" s="215">
        <v>0</v>
      </c>
      <c r="T1452" s="216">
        <f>S1452*H1452</f>
        <v>0</v>
      </c>
      <c r="U1452" s="36"/>
      <c r="V1452" s="36"/>
      <c r="W1452" s="36"/>
      <c r="X1452" s="36"/>
      <c r="Y1452" s="36"/>
      <c r="Z1452" s="36"/>
      <c r="AA1452" s="36"/>
      <c r="AB1452" s="36"/>
      <c r="AC1452" s="36"/>
      <c r="AD1452" s="36"/>
      <c r="AE1452" s="36"/>
      <c r="AR1452" s="217" t="s">
        <v>360</v>
      </c>
      <c r="AT1452" s="217" t="s">
        <v>159</v>
      </c>
      <c r="AU1452" s="217" t="s">
        <v>92</v>
      </c>
      <c r="AY1452" s="18" t="s">
        <v>156</v>
      </c>
      <c r="BE1452" s="112">
        <f>IF(N1452="základní",J1452,0)</f>
        <v>0</v>
      </c>
      <c r="BF1452" s="112">
        <f>IF(N1452="snížená",J1452,0)</f>
        <v>0</v>
      </c>
      <c r="BG1452" s="112">
        <f>IF(N1452="zákl. přenesená",J1452,0)</f>
        <v>0</v>
      </c>
      <c r="BH1452" s="112">
        <f>IF(N1452="sníž. přenesená",J1452,0)</f>
        <v>0</v>
      </c>
      <c r="BI1452" s="112">
        <f>IF(N1452="nulová",J1452,0)</f>
        <v>0</v>
      </c>
      <c r="BJ1452" s="18" t="s">
        <v>21</v>
      </c>
      <c r="BK1452" s="112">
        <f>ROUND(I1452*H1452,2)</f>
        <v>0</v>
      </c>
      <c r="BL1452" s="18" t="s">
        <v>360</v>
      </c>
      <c r="BM1452" s="217" t="s">
        <v>1442</v>
      </c>
    </row>
    <row r="1453" spans="1:65" s="2" customFormat="1" ht="19.5">
      <c r="A1453" s="36"/>
      <c r="B1453" s="37"/>
      <c r="C1453" s="38"/>
      <c r="D1453" s="218" t="s">
        <v>166</v>
      </c>
      <c r="E1453" s="38"/>
      <c r="F1453" s="219" t="s">
        <v>1443</v>
      </c>
      <c r="G1453" s="38"/>
      <c r="H1453" s="38"/>
      <c r="I1453" s="176"/>
      <c r="J1453" s="38"/>
      <c r="K1453" s="38"/>
      <c r="L1453" s="39"/>
      <c r="M1453" s="220"/>
      <c r="N1453" s="221"/>
      <c r="O1453" s="73"/>
      <c r="P1453" s="73"/>
      <c r="Q1453" s="73"/>
      <c r="R1453" s="73"/>
      <c r="S1453" s="73"/>
      <c r="T1453" s="74"/>
      <c r="U1453" s="36"/>
      <c r="V1453" s="36"/>
      <c r="W1453" s="36"/>
      <c r="X1453" s="36"/>
      <c r="Y1453" s="36"/>
      <c r="Z1453" s="36"/>
      <c r="AA1453" s="36"/>
      <c r="AB1453" s="36"/>
      <c r="AC1453" s="36"/>
      <c r="AD1453" s="36"/>
      <c r="AE1453" s="36"/>
      <c r="AT1453" s="18" t="s">
        <v>166</v>
      </c>
      <c r="AU1453" s="18" t="s">
        <v>92</v>
      </c>
    </row>
    <row r="1454" spans="1:65" s="2" customFormat="1" ht="11.25">
      <c r="A1454" s="36"/>
      <c r="B1454" s="37"/>
      <c r="C1454" s="38"/>
      <c r="D1454" s="222" t="s">
        <v>168</v>
      </c>
      <c r="E1454" s="38"/>
      <c r="F1454" s="223" t="s">
        <v>1444</v>
      </c>
      <c r="G1454" s="38"/>
      <c r="H1454" s="38"/>
      <c r="I1454" s="176"/>
      <c r="J1454" s="38"/>
      <c r="K1454" s="38"/>
      <c r="L1454" s="39"/>
      <c r="M1454" s="220"/>
      <c r="N1454" s="221"/>
      <c r="O1454" s="73"/>
      <c r="P1454" s="73"/>
      <c r="Q1454" s="73"/>
      <c r="R1454" s="73"/>
      <c r="S1454" s="73"/>
      <c r="T1454" s="74"/>
      <c r="U1454" s="36"/>
      <c r="V1454" s="36"/>
      <c r="W1454" s="36"/>
      <c r="X1454" s="36"/>
      <c r="Y1454" s="36"/>
      <c r="Z1454" s="36"/>
      <c r="AA1454" s="36"/>
      <c r="AB1454" s="36"/>
      <c r="AC1454" s="36"/>
      <c r="AD1454" s="36"/>
      <c r="AE1454" s="36"/>
      <c r="AT1454" s="18" t="s">
        <v>168</v>
      </c>
      <c r="AU1454" s="18" t="s">
        <v>92</v>
      </c>
    </row>
    <row r="1455" spans="1:65" s="13" customFormat="1" ht="11.25">
      <c r="B1455" s="224"/>
      <c r="C1455" s="225"/>
      <c r="D1455" s="218" t="s">
        <v>176</v>
      </c>
      <c r="E1455" s="226" t="s">
        <v>1</v>
      </c>
      <c r="F1455" s="227" t="s">
        <v>208</v>
      </c>
      <c r="G1455" s="225"/>
      <c r="H1455" s="226" t="s">
        <v>1</v>
      </c>
      <c r="I1455" s="228"/>
      <c r="J1455" s="225"/>
      <c r="K1455" s="225"/>
      <c r="L1455" s="229"/>
      <c r="M1455" s="230"/>
      <c r="N1455" s="231"/>
      <c r="O1455" s="231"/>
      <c r="P1455" s="231"/>
      <c r="Q1455" s="231"/>
      <c r="R1455" s="231"/>
      <c r="S1455" s="231"/>
      <c r="T1455" s="232"/>
      <c r="AT1455" s="233" t="s">
        <v>176</v>
      </c>
      <c r="AU1455" s="233" t="s">
        <v>92</v>
      </c>
      <c r="AV1455" s="13" t="s">
        <v>21</v>
      </c>
      <c r="AW1455" s="13" t="s">
        <v>37</v>
      </c>
      <c r="AX1455" s="13" t="s">
        <v>83</v>
      </c>
      <c r="AY1455" s="233" t="s">
        <v>156</v>
      </c>
    </row>
    <row r="1456" spans="1:65" s="14" customFormat="1" ht="11.25">
      <c r="B1456" s="234"/>
      <c r="C1456" s="235"/>
      <c r="D1456" s="218" t="s">
        <v>176</v>
      </c>
      <c r="E1456" s="236" t="s">
        <v>1</v>
      </c>
      <c r="F1456" s="237" t="s">
        <v>1445</v>
      </c>
      <c r="G1456" s="235"/>
      <c r="H1456" s="238">
        <v>35.76</v>
      </c>
      <c r="I1456" s="239"/>
      <c r="J1456" s="235"/>
      <c r="K1456" s="235"/>
      <c r="L1456" s="240"/>
      <c r="M1456" s="241"/>
      <c r="N1456" s="242"/>
      <c r="O1456" s="242"/>
      <c r="P1456" s="242"/>
      <c r="Q1456" s="242"/>
      <c r="R1456" s="242"/>
      <c r="S1456" s="242"/>
      <c r="T1456" s="243"/>
      <c r="AT1456" s="244" t="s">
        <v>176</v>
      </c>
      <c r="AU1456" s="244" t="s">
        <v>92</v>
      </c>
      <c r="AV1456" s="14" t="s">
        <v>92</v>
      </c>
      <c r="AW1456" s="14" t="s">
        <v>37</v>
      </c>
      <c r="AX1456" s="14" t="s">
        <v>83</v>
      </c>
      <c r="AY1456" s="244" t="s">
        <v>156</v>
      </c>
    </row>
    <row r="1457" spans="2:51" s="14" customFormat="1" ht="11.25">
      <c r="B1457" s="234"/>
      <c r="C1457" s="235"/>
      <c r="D1457" s="218" t="s">
        <v>176</v>
      </c>
      <c r="E1457" s="236" t="s">
        <v>1</v>
      </c>
      <c r="F1457" s="237" t="s">
        <v>1446</v>
      </c>
      <c r="G1457" s="235"/>
      <c r="H1457" s="238">
        <v>1.04</v>
      </c>
      <c r="I1457" s="239"/>
      <c r="J1457" s="235"/>
      <c r="K1457" s="235"/>
      <c r="L1457" s="240"/>
      <c r="M1457" s="241"/>
      <c r="N1457" s="242"/>
      <c r="O1457" s="242"/>
      <c r="P1457" s="242"/>
      <c r="Q1457" s="242"/>
      <c r="R1457" s="242"/>
      <c r="S1457" s="242"/>
      <c r="T1457" s="243"/>
      <c r="AT1457" s="244" t="s">
        <v>176</v>
      </c>
      <c r="AU1457" s="244" t="s">
        <v>92</v>
      </c>
      <c r="AV1457" s="14" t="s">
        <v>92</v>
      </c>
      <c r="AW1457" s="14" t="s">
        <v>37</v>
      </c>
      <c r="AX1457" s="14" t="s">
        <v>83</v>
      </c>
      <c r="AY1457" s="244" t="s">
        <v>156</v>
      </c>
    </row>
    <row r="1458" spans="2:51" s="14" customFormat="1" ht="11.25">
      <c r="B1458" s="234"/>
      <c r="C1458" s="235"/>
      <c r="D1458" s="218" t="s">
        <v>176</v>
      </c>
      <c r="E1458" s="236" t="s">
        <v>1</v>
      </c>
      <c r="F1458" s="237" t="s">
        <v>1447</v>
      </c>
      <c r="G1458" s="235"/>
      <c r="H1458" s="238">
        <v>1.71</v>
      </c>
      <c r="I1458" s="239"/>
      <c r="J1458" s="235"/>
      <c r="K1458" s="235"/>
      <c r="L1458" s="240"/>
      <c r="M1458" s="241"/>
      <c r="N1458" s="242"/>
      <c r="O1458" s="242"/>
      <c r="P1458" s="242"/>
      <c r="Q1458" s="242"/>
      <c r="R1458" s="242"/>
      <c r="S1458" s="242"/>
      <c r="T1458" s="243"/>
      <c r="AT1458" s="244" t="s">
        <v>176</v>
      </c>
      <c r="AU1458" s="244" t="s">
        <v>92</v>
      </c>
      <c r="AV1458" s="14" t="s">
        <v>92</v>
      </c>
      <c r="AW1458" s="14" t="s">
        <v>37</v>
      </c>
      <c r="AX1458" s="14" t="s">
        <v>83</v>
      </c>
      <c r="AY1458" s="244" t="s">
        <v>156</v>
      </c>
    </row>
    <row r="1459" spans="2:51" s="16" customFormat="1" ht="11.25">
      <c r="B1459" s="256"/>
      <c r="C1459" s="257"/>
      <c r="D1459" s="218" t="s">
        <v>176</v>
      </c>
      <c r="E1459" s="258" t="s">
        <v>1</v>
      </c>
      <c r="F1459" s="259" t="s">
        <v>210</v>
      </c>
      <c r="G1459" s="257"/>
      <c r="H1459" s="260">
        <v>38.51</v>
      </c>
      <c r="I1459" s="261"/>
      <c r="J1459" s="257"/>
      <c r="K1459" s="257"/>
      <c r="L1459" s="262"/>
      <c r="M1459" s="263"/>
      <c r="N1459" s="264"/>
      <c r="O1459" s="264"/>
      <c r="P1459" s="264"/>
      <c r="Q1459" s="264"/>
      <c r="R1459" s="264"/>
      <c r="S1459" s="264"/>
      <c r="T1459" s="265"/>
      <c r="AT1459" s="266" t="s">
        <v>176</v>
      </c>
      <c r="AU1459" s="266" t="s">
        <v>92</v>
      </c>
      <c r="AV1459" s="16" t="s">
        <v>157</v>
      </c>
      <c r="AW1459" s="16" t="s">
        <v>37</v>
      </c>
      <c r="AX1459" s="16" t="s">
        <v>83</v>
      </c>
      <c r="AY1459" s="266" t="s">
        <v>156</v>
      </c>
    </row>
    <row r="1460" spans="2:51" s="13" customFormat="1" ht="11.25">
      <c r="B1460" s="224"/>
      <c r="C1460" s="225"/>
      <c r="D1460" s="218" t="s">
        <v>176</v>
      </c>
      <c r="E1460" s="226" t="s">
        <v>1</v>
      </c>
      <c r="F1460" s="227" t="s">
        <v>211</v>
      </c>
      <c r="G1460" s="225"/>
      <c r="H1460" s="226" t="s">
        <v>1</v>
      </c>
      <c r="I1460" s="228"/>
      <c r="J1460" s="225"/>
      <c r="K1460" s="225"/>
      <c r="L1460" s="229"/>
      <c r="M1460" s="230"/>
      <c r="N1460" s="231"/>
      <c r="O1460" s="231"/>
      <c r="P1460" s="231"/>
      <c r="Q1460" s="231"/>
      <c r="R1460" s="231"/>
      <c r="S1460" s="231"/>
      <c r="T1460" s="232"/>
      <c r="AT1460" s="233" t="s">
        <v>176</v>
      </c>
      <c r="AU1460" s="233" t="s">
        <v>92</v>
      </c>
      <c r="AV1460" s="13" t="s">
        <v>21</v>
      </c>
      <c r="AW1460" s="13" t="s">
        <v>37</v>
      </c>
      <c r="AX1460" s="13" t="s">
        <v>83</v>
      </c>
      <c r="AY1460" s="233" t="s">
        <v>156</v>
      </c>
    </row>
    <row r="1461" spans="2:51" s="14" customFormat="1" ht="11.25">
      <c r="B1461" s="234"/>
      <c r="C1461" s="235"/>
      <c r="D1461" s="218" t="s">
        <v>176</v>
      </c>
      <c r="E1461" s="236" t="s">
        <v>1</v>
      </c>
      <c r="F1461" s="237" t="s">
        <v>1448</v>
      </c>
      <c r="G1461" s="235"/>
      <c r="H1461" s="238">
        <v>54.6</v>
      </c>
      <c r="I1461" s="239"/>
      <c r="J1461" s="235"/>
      <c r="K1461" s="235"/>
      <c r="L1461" s="240"/>
      <c r="M1461" s="241"/>
      <c r="N1461" s="242"/>
      <c r="O1461" s="242"/>
      <c r="P1461" s="242"/>
      <c r="Q1461" s="242"/>
      <c r="R1461" s="242"/>
      <c r="S1461" s="242"/>
      <c r="T1461" s="243"/>
      <c r="AT1461" s="244" t="s">
        <v>176</v>
      </c>
      <c r="AU1461" s="244" t="s">
        <v>92</v>
      </c>
      <c r="AV1461" s="14" t="s">
        <v>92</v>
      </c>
      <c r="AW1461" s="14" t="s">
        <v>37</v>
      </c>
      <c r="AX1461" s="14" t="s">
        <v>83</v>
      </c>
      <c r="AY1461" s="244" t="s">
        <v>156</v>
      </c>
    </row>
    <row r="1462" spans="2:51" s="14" customFormat="1" ht="11.25">
      <c r="B1462" s="234"/>
      <c r="C1462" s="235"/>
      <c r="D1462" s="218" t="s">
        <v>176</v>
      </c>
      <c r="E1462" s="236" t="s">
        <v>1</v>
      </c>
      <c r="F1462" s="237" t="s">
        <v>1449</v>
      </c>
      <c r="G1462" s="235"/>
      <c r="H1462" s="238">
        <v>-0.82</v>
      </c>
      <c r="I1462" s="239"/>
      <c r="J1462" s="235"/>
      <c r="K1462" s="235"/>
      <c r="L1462" s="240"/>
      <c r="M1462" s="241"/>
      <c r="N1462" s="242"/>
      <c r="O1462" s="242"/>
      <c r="P1462" s="242"/>
      <c r="Q1462" s="242"/>
      <c r="R1462" s="242"/>
      <c r="S1462" s="242"/>
      <c r="T1462" s="243"/>
      <c r="AT1462" s="244" t="s">
        <v>176</v>
      </c>
      <c r="AU1462" s="244" t="s">
        <v>92</v>
      </c>
      <c r="AV1462" s="14" t="s">
        <v>92</v>
      </c>
      <c r="AW1462" s="14" t="s">
        <v>37</v>
      </c>
      <c r="AX1462" s="14" t="s">
        <v>83</v>
      </c>
      <c r="AY1462" s="244" t="s">
        <v>156</v>
      </c>
    </row>
    <row r="1463" spans="2:51" s="14" customFormat="1" ht="11.25">
      <c r="B1463" s="234"/>
      <c r="C1463" s="235"/>
      <c r="D1463" s="218" t="s">
        <v>176</v>
      </c>
      <c r="E1463" s="236" t="s">
        <v>1</v>
      </c>
      <c r="F1463" s="237" t="s">
        <v>1450</v>
      </c>
      <c r="G1463" s="235"/>
      <c r="H1463" s="238">
        <v>3.15</v>
      </c>
      <c r="I1463" s="239"/>
      <c r="J1463" s="235"/>
      <c r="K1463" s="235"/>
      <c r="L1463" s="240"/>
      <c r="M1463" s="241"/>
      <c r="N1463" s="242"/>
      <c r="O1463" s="242"/>
      <c r="P1463" s="242"/>
      <c r="Q1463" s="242"/>
      <c r="R1463" s="242"/>
      <c r="S1463" s="242"/>
      <c r="T1463" s="243"/>
      <c r="AT1463" s="244" t="s">
        <v>176</v>
      </c>
      <c r="AU1463" s="244" t="s">
        <v>92</v>
      </c>
      <c r="AV1463" s="14" t="s">
        <v>92</v>
      </c>
      <c r="AW1463" s="14" t="s">
        <v>37</v>
      </c>
      <c r="AX1463" s="14" t="s">
        <v>83</v>
      </c>
      <c r="AY1463" s="244" t="s">
        <v>156</v>
      </c>
    </row>
    <row r="1464" spans="2:51" s="16" customFormat="1" ht="11.25">
      <c r="B1464" s="256"/>
      <c r="C1464" s="257"/>
      <c r="D1464" s="218" t="s">
        <v>176</v>
      </c>
      <c r="E1464" s="258" t="s">
        <v>1</v>
      </c>
      <c r="F1464" s="259" t="s">
        <v>210</v>
      </c>
      <c r="G1464" s="257"/>
      <c r="H1464" s="260">
        <v>56.93</v>
      </c>
      <c r="I1464" s="261"/>
      <c r="J1464" s="257"/>
      <c r="K1464" s="257"/>
      <c r="L1464" s="262"/>
      <c r="M1464" s="263"/>
      <c r="N1464" s="264"/>
      <c r="O1464" s="264"/>
      <c r="P1464" s="264"/>
      <c r="Q1464" s="264"/>
      <c r="R1464" s="264"/>
      <c r="S1464" s="264"/>
      <c r="T1464" s="265"/>
      <c r="AT1464" s="266" t="s">
        <v>176</v>
      </c>
      <c r="AU1464" s="266" t="s">
        <v>92</v>
      </c>
      <c r="AV1464" s="16" t="s">
        <v>157</v>
      </c>
      <c r="AW1464" s="16" t="s">
        <v>37</v>
      </c>
      <c r="AX1464" s="16" t="s">
        <v>83</v>
      </c>
      <c r="AY1464" s="266" t="s">
        <v>156</v>
      </c>
    </row>
    <row r="1465" spans="2:51" s="13" customFormat="1" ht="11.25">
      <c r="B1465" s="224"/>
      <c r="C1465" s="225"/>
      <c r="D1465" s="218" t="s">
        <v>176</v>
      </c>
      <c r="E1465" s="226" t="s">
        <v>1</v>
      </c>
      <c r="F1465" s="227" t="s">
        <v>213</v>
      </c>
      <c r="G1465" s="225"/>
      <c r="H1465" s="226" t="s">
        <v>1</v>
      </c>
      <c r="I1465" s="228"/>
      <c r="J1465" s="225"/>
      <c r="K1465" s="225"/>
      <c r="L1465" s="229"/>
      <c r="M1465" s="230"/>
      <c r="N1465" s="231"/>
      <c r="O1465" s="231"/>
      <c r="P1465" s="231"/>
      <c r="Q1465" s="231"/>
      <c r="R1465" s="231"/>
      <c r="S1465" s="231"/>
      <c r="T1465" s="232"/>
      <c r="AT1465" s="233" t="s">
        <v>176</v>
      </c>
      <c r="AU1465" s="233" t="s">
        <v>92</v>
      </c>
      <c r="AV1465" s="13" t="s">
        <v>21</v>
      </c>
      <c r="AW1465" s="13" t="s">
        <v>37</v>
      </c>
      <c r="AX1465" s="13" t="s">
        <v>83</v>
      </c>
      <c r="AY1465" s="233" t="s">
        <v>156</v>
      </c>
    </row>
    <row r="1466" spans="2:51" s="14" customFormat="1" ht="11.25">
      <c r="B1466" s="234"/>
      <c r="C1466" s="235"/>
      <c r="D1466" s="218" t="s">
        <v>176</v>
      </c>
      <c r="E1466" s="236" t="s">
        <v>1</v>
      </c>
      <c r="F1466" s="237" t="s">
        <v>1451</v>
      </c>
      <c r="G1466" s="235"/>
      <c r="H1466" s="238">
        <v>63.84</v>
      </c>
      <c r="I1466" s="239"/>
      <c r="J1466" s="235"/>
      <c r="K1466" s="235"/>
      <c r="L1466" s="240"/>
      <c r="M1466" s="241"/>
      <c r="N1466" s="242"/>
      <c r="O1466" s="242"/>
      <c r="P1466" s="242"/>
      <c r="Q1466" s="242"/>
      <c r="R1466" s="242"/>
      <c r="S1466" s="242"/>
      <c r="T1466" s="243"/>
      <c r="AT1466" s="244" t="s">
        <v>176</v>
      </c>
      <c r="AU1466" s="244" t="s">
        <v>92</v>
      </c>
      <c r="AV1466" s="14" t="s">
        <v>92</v>
      </c>
      <c r="AW1466" s="14" t="s">
        <v>37</v>
      </c>
      <c r="AX1466" s="14" t="s">
        <v>83</v>
      </c>
      <c r="AY1466" s="244" t="s">
        <v>156</v>
      </c>
    </row>
    <row r="1467" spans="2:51" s="14" customFormat="1" ht="11.25">
      <c r="B1467" s="234"/>
      <c r="C1467" s="235"/>
      <c r="D1467" s="218" t="s">
        <v>176</v>
      </c>
      <c r="E1467" s="236" t="s">
        <v>1</v>
      </c>
      <c r="F1467" s="237" t="s">
        <v>1449</v>
      </c>
      <c r="G1467" s="235"/>
      <c r="H1467" s="238">
        <v>-0.82</v>
      </c>
      <c r="I1467" s="239"/>
      <c r="J1467" s="235"/>
      <c r="K1467" s="235"/>
      <c r="L1467" s="240"/>
      <c r="M1467" s="241"/>
      <c r="N1467" s="242"/>
      <c r="O1467" s="242"/>
      <c r="P1467" s="242"/>
      <c r="Q1467" s="242"/>
      <c r="R1467" s="242"/>
      <c r="S1467" s="242"/>
      <c r="T1467" s="243"/>
      <c r="AT1467" s="244" t="s">
        <v>176</v>
      </c>
      <c r="AU1467" s="244" t="s">
        <v>92</v>
      </c>
      <c r="AV1467" s="14" t="s">
        <v>92</v>
      </c>
      <c r="AW1467" s="14" t="s">
        <v>37</v>
      </c>
      <c r="AX1467" s="14" t="s">
        <v>83</v>
      </c>
      <c r="AY1467" s="244" t="s">
        <v>156</v>
      </c>
    </row>
    <row r="1468" spans="2:51" s="14" customFormat="1" ht="11.25">
      <c r="B1468" s="234"/>
      <c r="C1468" s="235"/>
      <c r="D1468" s="218" t="s">
        <v>176</v>
      </c>
      <c r="E1468" s="236" t="s">
        <v>1</v>
      </c>
      <c r="F1468" s="237" t="s">
        <v>1450</v>
      </c>
      <c r="G1468" s="235"/>
      <c r="H1468" s="238">
        <v>3.15</v>
      </c>
      <c r="I1468" s="239"/>
      <c r="J1468" s="235"/>
      <c r="K1468" s="235"/>
      <c r="L1468" s="240"/>
      <c r="M1468" s="241"/>
      <c r="N1468" s="242"/>
      <c r="O1468" s="242"/>
      <c r="P1468" s="242"/>
      <c r="Q1468" s="242"/>
      <c r="R1468" s="242"/>
      <c r="S1468" s="242"/>
      <c r="T1468" s="243"/>
      <c r="AT1468" s="244" t="s">
        <v>176</v>
      </c>
      <c r="AU1468" s="244" t="s">
        <v>92</v>
      </c>
      <c r="AV1468" s="14" t="s">
        <v>92</v>
      </c>
      <c r="AW1468" s="14" t="s">
        <v>37</v>
      </c>
      <c r="AX1468" s="14" t="s">
        <v>83</v>
      </c>
      <c r="AY1468" s="244" t="s">
        <v>156</v>
      </c>
    </row>
    <row r="1469" spans="2:51" s="14" customFormat="1" ht="11.25">
      <c r="B1469" s="234"/>
      <c r="C1469" s="235"/>
      <c r="D1469" s="218" t="s">
        <v>176</v>
      </c>
      <c r="E1469" s="236" t="s">
        <v>1</v>
      </c>
      <c r="F1469" s="237" t="s">
        <v>1452</v>
      </c>
      <c r="G1469" s="235"/>
      <c r="H1469" s="238">
        <v>0.81</v>
      </c>
      <c r="I1469" s="239"/>
      <c r="J1469" s="235"/>
      <c r="K1469" s="235"/>
      <c r="L1469" s="240"/>
      <c r="M1469" s="241"/>
      <c r="N1469" s="242"/>
      <c r="O1469" s="242"/>
      <c r="P1469" s="242"/>
      <c r="Q1469" s="242"/>
      <c r="R1469" s="242"/>
      <c r="S1469" s="242"/>
      <c r="T1469" s="243"/>
      <c r="AT1469" s="244" t="s">
        <v>176</v>
      </c>
      <c r="AU1469" s="244" t="s">
        <v>92</v>
      </c>
      <c r="AV1469" s="14" t="s">
        <v>92</v>
      </c>
      <c r="AW1469" s="14" t="s">
        <v>37</v>
      </c>
      <c r="AX1469" s="14" t="s">
        <v>83</v>
      </c>
      <c r="AY1469" s="244" t="s">
        <v>156</v>
      </c>
    </row>
    <row r="1470" spans="2:51" s="16" customFormat="1" ht="11.25">
      <c r="B1470" s="256"/>
      <c r="C1470" s="257"/>
      <c r="D1470" s="218" t="s">
        <v>176</v>
      </c>
      <c r="E1470" s="258" t="s">
        <v>1</v>
      </c>
      <c r="F1470" s="259" t="s">
        <v>210</v>
      </c>
      <c r="G1470" s="257"/>
      <c r="H1470" s="260">
        <v>66.98</v>
      </c>
      <c r="I1470" s="261"/>
      <c r="J1470" s="257"/>
      <c r="K1470" s="257"/>
      <c r="L1470" s="262"/>
      <c r="M1470" s="263"/>
      <c r="N1470" s="264"/>
      <c r="O1470" s="264"/>
      <c r="P1470" s="264"/>
      <c r="Q1470" s="264"/>
      <c r="R1470" s="264"/>
      <c r="S1470" s="264"/>
      <c r="T1470" s="265"/>
      <c r="AT1470" s="266" t="s">
        <v>176</v>
      </c>
      <c r="AU1470" s="266" t="s">
        <v>92</v>
      </c>
      <c r="AV1470" s="16" t="s">
        <v>157</v>
      </c>
      <c r="AW1470" s="16" t="s">
        <v>37</v>
      </c>
      <c r="AX1470" s="16" t="s">
        <v>83</v>
      </c>
      <c r="AY1470" s="266" t="s">
        <v>156</v>
      </c>
    </row>
    <row r="1471" spans="2:51" s="13" customFormat="1" ht="11.25">
      <c r="B1471" s="224"/>
      <c r="C1471" s="225"/>
      <c r="D1471" s="218" t="s">
        <v>176</v>
      </c>
      <c r="E1471" s="226" t="s">
        <v>1</v>
      </c>
      <c r="F1471" s="227" t="s">
        <v>215</v>
      </c>
      <c r="G1471" s="225"/>
      <c r="H1471" s="226" t="s">
        <v>1</v>
      </c>
      <c r="I1471" s="228"/>
      <c r="J1471" s="225"/>
      <c r="K1471" s="225"/>
      <c r="L1471" s="229"/>
      <c r="M1471" s="230"/>
      <c r="N1471" s="231"/>
      <c r="O1471" s="231"/>
      <c r="P1471" s="231"/>
      <c r="Q1471" s="231"/>
      <c r="R1471" s="231"/>
      <c r="S1471" s="231"/>
      <c r="T1471" s="232"/>
      <c r="AT1471" s="233" t="s">
        <v>176</v>
      </c>
      <c r="AU1471" s="233" t="s">
        <v>92</v>
      </c>
      <c r="AV1471" s="13" t="s">
        <v>21</v>
      </c>
      <c r="AW1471" s="13" t="s">
        <v>37</v>
      </c>
      <c r="AX1471" s="13" t="s">
        <v>83</v>
      </c>
      <c r="AY1471" s="233" t="s">
        <v>156</v>
      </c>
    </row>
    <row r="1472" spans="2:51" s="14" customFormat="1" ht="11.25">
      <c r="B1472" s="234"/>
      <c r="C1472" s="235"/>
      <c r="D1472" s="218" t="s">
        <v>176</v>
      </c>
      <c r="E1472" s="236" t="s">
        <v>1</v>
      </c>
      <c r="F1472" s="237" t="s">
        <v>1453</v>
      </c>
      <c r="G1472" s="235"/>
      <c r="H1472" s="238">
        <v>19.440000000000001</v>
      </c>
      <c r="I1472" s="239"/>
      <c r="J1472" s="235"/>
      <c r="K1472" s="235"/>
      <c r="L1472" s="240"/>
      <c r="M1472" s="241"/>
      <c r="N1472" s="242"/>
      <c r="O1472" s="242"/>
      <c r="P1472" s="242"/>
      <c r="Q1472" s="242"/>
      <c r="R1472" s="242"/>
      <c r="S1472" s="242"/>
      <c r="T1472" s="243"/>
      <c r="AT1472" s="244" t="s">
        <v>176</v>
      </c>
      <c r="AU1472" s="244" t="s">
        <v>92</v>
      </c>
      <c r="AV1472" s="14" t="s">
        <v>92</v>
      </c>
      <c r="AW1472" s="14" t="s">
        <v>37</v>
      </c>
      <c r="AX1472" s="14" t="s">
        <v>83</v>
      </c>
      <c r="AY1472" s="244" t="s">
        <v>156</v>
      </c>
    </row>
    <row r="1473" spans="2:51" s="14" customFormat="1" ht="11.25">
      <c r="B1473" s="234"/>
      <c r="C1473" s="235"/>
      <c r="D1473" s="218" t="s">
        <v>176</v>
      </c>
      <c r="E1473" s="236" t="s">
        <v>1</v>
      </c>
      <c r="F1473" s="237" t="s">
        <v>1446</v>
      </c>
      <c r="G1473" s="235"/>
      <c r="H1473" s="238">
        <v>1.04</v>
      </c>
      <c r="I1473" s="239"/>
      <c r="J1473" s="235"/>
      <c r="K1473" s="235"/>
      <c r="L1473" s="240"/>
      <c r="M1473" s="241"/>
      <c r="N1473" s="242"/>
      <c r="O1473" s="242"/>
      <c r="P1473" s="242"/>
      <c r="Q1473" s="242"/>
      <c r="R1473" s="242"/>
      <c r="S1473" s="242"/>
      <c r="T1473" s="243"/>
      <c r="AT1473" s="244" t="s">
        <v>176</v>
      </c>
      <c r="AU1473" s="244" t="s">
        <v>92</v>
      </c>
      <c r="AV1473" s="14" t="s">
        <v>92</v>
      </c>
      <c r="AW1473" s="14" t="s">
        <v>37</v>
      </c>
      <c r="AX1473" s="14" t="s">
        <v>83</v>
      </c>
      <c r="AY1473" s="244" t="s">
        <v>156</v>
      </c>
    </row>
    <row r="1474" spans="2:51" s="16" customFormat="1" ht="11.25">
      <c r="B1474" s="256"/>
      <c r="C1474" s="257"/>
      <c r="D1474" s="218" t="s">
        <v>176</v>
      </c>
      <c r="E1474" s="258" t="s">
        <v>1</v>
      </c>
      <c r="F1474" s="259" t="s">
        <v>210</v>
      </c>
      <c r="G1474" s="257"/>
      <c r="H1474" s="260">
        <v>20.48</v>
      </c>
      <c r="I1474" s="261"/>
      <c r="J1474" s="257"/>
      <c r="K1474" s="257"/>
      <c r="L1474" s="262"/>
      <c r="M1474" s="263"/>
      <c r="N1474" s="264"/>
      <c r="O1474" s="264"/>
      <c r="P1474" s="264"/>
      <c r="Q1474" s="264"/>
      <c r="R1474" s="264"/>
      <c r="S1474" s="264"/>
      <c r="T1474" s="265"/>
      <c r="AT1474" s="266" t="s">
        <v>176</v>
      </c>
      <c r="AU1474" s="266" t="s">
        <v>92</v>
      </c>
      <c r="AV1474" s="16" t="s">
        <v>157</v>
      </c>
      <c r="AW1474" s="16" t="s">
        <v>37</v>
      </c>
      <c r="AX1474" s="16" t="s">
        <v>83</v>
      </c>
      <c r="AY1474" s="266" t="s">
        <v>156</v>
      </c>
    </row>
    <row r="1475" spans="2:51" s="13" customFormat="1" ht="11.25">
      <c r="B1475" s="224"/>
      <c r="C1475" s="225"/>
      <c r="D1475" s="218" t="s">
        <v>176</v>
      </c>
      <c r="E1475" s="226" t="s">
        <v>1</v>
      </c>
      <c r="F1475" s="227" t="s">
        <v>217</v>
      </c>
      <c r="G1475" s="225"/>
      <c r="H1475" s="226" t="s">
        <v>1</v>
      </c>
      <c r="I1475" s="228"/>
      <c r="J1475" s="225"/>
      <c r="K1475" s="225"/>
      <c r="L1475" s="229"/>
      <c r="M1475" s="230"/>
      <c r="N1475" s="231"/>
      <c r="O1475" s="231"/>
      <c r="P1475" s="231"/>
      <c r="Q1475" s="231"/>
      <c r="R1475" s="231"/>
      <c r="S1475" s="231"/>
      <c r="T1475" s="232"/>
      <c r="AT1475" s="233" t="s">
        <v>176</v>
      </c>
      <c r="AU1475" s="233" t="s">
        <v>92</v>
      </c>
      <c r="AV1475" s="13" t="s">
        <v>21</v>
      </c>
      <c r="AW1475" s="13" t="s">
        <v>37</v>
      </c>
      <c r="AX1475" s="13" t="s">
        <v>83</v>
      </c>
      <c r="AY1475" s="233" t="s">
        <v>156</v>
      </c>
    </row>
    <row r="1476" spans="2:51" s="14" customFormat="1" ht="11.25">
      <c r="B1476" s="234"/>
      <c r="C1476" s="235"/>
      <c r="D1476" s="218" t="s">
        <v>176</v>
      </c>
      <c r="E1476" s="236" t="s">
        <v>1</v>
      </c>
      <c r="F1476" s="237" t="s">
        <v>1454</v>
      </c>
      <c r="G1476" s="235"/>
      <c r="H1476" s="238">
        <v>20.16</v>
      </c>
      <c r="I1476" s="239"/>
      <c r="J1476" s="235"/>
      <c r="K1476" s="235"/>
      <c r="L1476" s="240"/>
      <c r="M1476" s="241"/>
      <c r="N1476" s="242"/>
      <c r="O1476" s="242"/>
      <c r="P1476" s="242"/>
      <c r="Q1476" s="242"/>
      <c r="R1476" s="242"/>
      <c r="S1476" s="242"/>
      <c r="T1476" s="243"/>
      <c r="AT1476" s="244" t="s">
        <v>176</v>
      </c>
      <c r="AU1476" s="244" t="s">
        <v>92</v>
      </c>
      <c r="AV1476" s="14" t="s">
        <v>92</v>
      </c>
      <c r="AW1476" s="14" t="s">
        <v>37</v>
      </c>
      <c r="AX1476" s="14" t="s">
        <v>83</v>
      </c>
      <c r="AY1476" s="244" t="s">
        <v>156</v>
      </c>
    </row>
    <row r="1477" spans="2:51" s="16" customFormat="1" ht="11.25">
      <c r="B1477" s="256"/>
      <c r="C1477" s="257"/>
      <c r="D1477" s="218" t="s">
        <v>176</v>
      </c>
      <c r="E1477" s="258" t="s">
        <v>1</v>
      </c>
      <c r="F1477" s="259" t="s">
        <v>210</v>
      </c>
      <c r="G1477" s="257"/>
      <c r="H1477" s="260">
        <v>20.16</v>
      </c>
      <c r="I1477" s="261"/>
      <c r="J1477" s="257"/>
      <c r="K1477" s="257"/>
      <c r="L1477" s="262"/>
      <c r="M1477" s="263"/>
      <c r="N1477" s="264"/>
      <c r="O1477" s="264"/>
      <c r="P1477" s="264"/>
      <c r="Q1477" s="264"/>
      <c r="R1477" s="264"/>
      <c r="S1477" s="264"/>
      <c r="T1477" s="265"/>
      <c r="AT1477" s="266" t="s">
        <v>176</v>
      </c>
      <c r="AU1477" s="266" t="s">
        <v>92</v>
      </c>
      <c r="AV1477" s="16" t="s">
        <v>157</v>
      </c>
      <c r="AW1477" s="16" t="s">
        <v>37</v>
      </c>
      <c r="AX1477" s="16" t="s">
        <v>83</v>
      </c>
      <c r="AY1477" s="266" t="s">
        <v>156</v>
      </c>
    </row>
    <row r="1478" spans="2:51" s="13" customFormat="1" ht="11.25">
      <c r="B1478" s="224"/>
      <c r="C1478" s="225"/>
      <c r="D1478" s="218" t="s">
        <v>176</v>
      </c>
      <c r="E1478" s="226" t="s">
        <v>1</v>
      </c>
      <c r="F1478" s="227" t="s">
        <v>219</v>
      </c>
      <c r="G1478" s="225"/>
      <c r="H1478" s="226" t="s">
        <v>1</v>
      </c>
      <c r="I1478" s="228"/>
      <c r="J1478" s="225"/>
      <c r="K1478" s="225"/>
      <c r="L1478" s="229"/>
      <c r="M1478" s="230"/>
      <c r="N1478" s="231"/>
      <c r="O1478" s="231"/>
      <c r="P1478" s="231"/>
      <c r="Q1478" s="231"/>
      <c r="R1478" s="231"/>
      <c r="S1478" s="231"/>
      <c r="T1478" s="232"/>
      <c r="AT1478" s="233" t="s">
        <v>176</v>
      </c>
      <c r="AU1478" s="233" t="s">
        <v>92</v>
      </c>
      <c r="AV1478" s="13" t="s">
        <v>21</v>
      </c>
      <c r="AW1478" s="13" t="s">
        <v>37</v>
      </c>
      <c r="AX1478" s="13" t="s">
        <v>83</v>
      </c>
      <c r="AY1478" s="233" t="s">
        <v>156</v>
      </c>
    </row>
    <row r="1479" spans="2:51" s="14" customFormat="1" ht="11.25">
      <c r="B1479" s="234"/>
      <c r="C1479" s="235"/>
      <c r="D1479" s="218" t="s">
        <v>176</v>
      </c>
      <c r="E1479" s="236" t="s">
        <v>1</v>
      </c>
      <c r="F1479" s="237" t="s">
        <v>1455</v>
      </c>
      <c r="G1479" s="235"/>
      <c r="H1479" s="238">
        <v>56.28</v>
      </c>
      <c r="I1479" s="239"/>
      <c r="J1479" s="235"/>
      <c r="K1479" s="235"/>
      <c r="L1479" s="240"/>
      <c r="M1479" s="241"/>
      <c r="N1479" s="242"/>
      <c r="O1479" s="242"/>
      <c r="P1479" s="242"/>
      <c r="Q1479" s="242"/>
      <c r="R1479" s="242"/>
      <c r="S1479" s="242"/>
      <c r="T1479" s="243"/>
      <c r="AT1479" s="244" t="s">
        <v>176</v>
      </c>
      <c r="AU1479" s="244" t="s">
        <v>92</v>
      </c>
      <c r="AV1479" s="14" t="s">
        <v>92</v>
      </c>
      <c r="AW1479" s="14" t="s">
        <v>37</v>
      </c>
      <c r="AX1479" s="14" t="s">
        <v>83</v>
      </c>
      <c r="AY1479" s="244" t="s">
        <v>156</v>
      </c>
    </row>
    <row r="1480" spans="2:51" s="14" customFormat="1" ht="11.25">
      <c r="B1480" s="234"/>
      <c r="C1480" s="235"/>
      <c r="D1480" s="218" t="s">
        <v>176</v>
      </c>
      <c r="E1480" s="236" t="s">
        <v>1</v>
      </c>
      <c r="F1480" s="237" t="s">
        <v>1449</v>
      </c>
      <c r="G1480" s="235"/>
      <c r="H1480" s="238">
        <v>-0.82</v>
      </c>
      <c r="I1480" s="239"/>
      <c r="J1480" s="235"/>
      <c r="K1480" s="235"/>
      <c r="L1480" s="240"/>
      <c r="M1480" s="241"/>
      <c r="N1480" s="242"/>
      <c r="O1480" s="242"/>
      <c r="P1480" s="242"/>
      <c r="Q1480" s="242"/>
      <c r="R1480" s="242"/>
      <c r="S1480" s="242"/>
      <c r="T1480" s="243"/>
      <c r="AT1480" s="244" t="s">
        <v>176</v>
      </c>
      <c r="AU1480" s="244" t="s">
        <v>92</v>
      </c>
      <c r="AV1480" s="14" t="s">
        <v>92</v>
      </c>
      <c r="AW1480" s="14" t="s">
        <v>37</v>
      </c>
      <c r="AX1480" s="14" t="s">
        <v>83</v>
      </c>
      <c r="AY1480" s="244" t="s">
        <v>156</v>
      </c>
    </row>
    <row r="1481" spans="2:51" s="14" customFormat="1" ht="11.25">
      <c r="B1481" s="234"/>
      <c r="C1481" s="235"/>
      <c r="D1481" s="218" t="s">
        <v>176</v>
      </c>
      <c r="E1481" s="236" t="s">
        <v>1</v>
      </c>
      <c r="F1481" s="237" t="s">
        <v>1450</v>
      </c>
      <c r="G1481" s="235"/>
      <c r="H1481" s="238">
        <v>3.15</v>
      </c>
      <c r="I1481" s="239"/>
      <c r="J1481" s="235"/>
      <c r="K1481" s="235"/>
      <c r="L1481" s="240"/>
      <c r="M1481" s="241"/>
      <c r="N1481" s="242"/>
      <c r="O1481" s="242"/>
      <c r="P1481" s="242"/>
      <c r="Q1481" s="242"/>
      <c r="R1481" s="242"/>
      <c r="S1481" s="242"/>
      <c r="T1481" s="243"/>
      <c r="AT1481" s="244" t="s">
        <v>176</v>
      </c>
      <c r="AU1481" s="244" t="s">
        <v>92</v>
      </c>
      <c r="AV1481" s="14" t="s">
        <v>92</v>
      </c>
      <c r="AW1481" s="14" t="s">
        <v>37</v>
      </c>
      <c r="AX1481" s="14" t="s">
        <v>83</v>
      </c>
      <c r="AY1481" s="244" t="s">
        <v>156</v>
      </c>
    </row>
    <row r="1482" spans="2:51" s="16" customFormat="1" ht="11.25">
      <c r="B1482" s="256"/>
      <c r="C1482" s="257"/>
      <c r="D1482" s="218" t="s">
        <v>176</v>
      </c>
      <c r="E1482" s="258" t="s">
        <v>1</v>
      </c>
      <c r="F1482" s="259" t="s">
        <v>210</v>
      </c>
      <c r="G1482" s="257"/>
      <c r="H1482" s="260">
        <v>58.61</v>
      </c>
      <c r="I1482" s="261"/>
      <c r="J1482" s="257"/>
      <c r="K1482" s="257"/>
      <c r="L1482" s="262"/>
      <c r="M1482" s="263"/>
      <c r="N1482" s="264"/>
      <c r="O1482" s="264"/>
      <c r="P1482" s="264"/>
      <c r="Q1482" s="264"/>
      <c r="R1482" s="264"/>
      <c r="S1482" s="264"/>
      <c r="T1482" s="265"/>
      <c r="AT1482" s="266" t="s">
        <v>176</v>
      </c>
      <c r="AU1482" s="266" t="s">
        <v>92</v>
      </c>
      <c r="AV1482" s="16" t="s">
        <v>157</v>
      </c>
      <c r="AW1482" s="16" t="s">
        <v>37</v>
      </c>
      <c r="AX1482" s="16" t="s">
        <v>83</v>
      </c>
      <c r="AY1482" s="266" t="s">
        <v>156</v>
      </c>
    </row>
    <row r="1483" spans="2:51" s="13" customFormat="1" ht="11.25">
      <c r="B1483" s="224"/>
      <c r="C1483" s="225"/>
      <c r="D1483" s="218" t="s">
        <v>176</v>
      </c>
      <c r="E1483" s="226" t="s">
        <v>1</v>
      </c>
      <c r="F1483" s="227" t="s">
        <v>221</v>
      </c>
      <c r="G1483" s="225"/>
      <c r="H1483" s="226" t="s">
        <v>1</v>
      </c>
      <c r="I1483" s="228"/>
      <c r="J1483" s="225"/>
      <c r="K1483" s="225"/>
      <c r="L1483" s="229"/>
      <c r="M1483" s="230"/>
      <c r="N1483" s="231"/>
      <c r="O1483" s="231"/>
      <c r="P1483" s="231"/>
      <c r="Q1483" s="231"/>
      <c r="R1483" s="231"/>
      <c r="S1483" s="231"/>
      <c r="T1483" s="232"/>
      <c r="AT1483" s="233" t="s">
        <v>176</v>
      </c>
      <c r="AU1483" s="233" t="s">
        <v>92</v>
      </c>
      <c r="AV1483" s="13" t="s">
        <v>21</v>
      </c>
      <c r="AW1483" s="13" t="s">
        <v>37</v>
      </c>
      <c r="AX1483" s="13" t="s">
        <v>83</v>
      </c>
      <c r="AY1483" s="233" t="s">
        <v>156</v>
      </c>
    </row>
    <row r="1484" spans="2:51" s="14" customFormat="1" ht="11.25">
      <c r="B1484" s="234"/>
      <c r="C1484" s="235"/>
      <c r="D1484" s="218" t="s">
        <v>176</v>
      </c>
      <c r="E1484" s="236" t="s">
        <v>1</v>
      </c>
      <c r="F1484" s="237" t="s">
        <v>1456</v>
      </c>
      <c r="G1484" s="235"/>
      <c r="H1484" s="238">
        <v>37.24</v>
      </c>
      <c r="I1484" s="239"/>
      <c r="J1484" s="235"/>
      <c r="K1484" s="235"/>
      <c r="L1484" s="240"/>
      <c r="M1484" s="241"/>
      <c r="N1484" s="242"/>
      <c r="O1484" s="242"/>
      <c r="P1484" s="242"/>
      <c r="Q1484" s="242"/>
      <c r="R1484" s="242"/>
      <c r="S1484" s="242"/>
      <c r="T1484" s="243"/>
      <c r="AT1484" s="244" t="s">
        <v>176</v>
      </c>
      <c r="AU1484" s="244" t="s">
        <v>92</v>
      </c>
      <c r="AV1484" s="14" t="s">
        <v>92</v>
      </c>
      <c r="AW1484" s="14" t="s">
        <v>37</v>
      </c>
      <c r="AX1484" s="14" t="s">
        <v>83</v>
      </c>
      <c r="AY1484" s="244" t="s">
        <v>156</v>
      </c>
    </row>
    <row r="1485" spans="2:51" s="14" customFormat="1" ht="11.25">
      <c r="B1485" s="234"/>
      <c r="C1485" s="235"/>
      <c r="D1485" s="218" t="s">
        <v>176</v>
      </c>
      <c r="E1485" s="236" t="s">
        <v>1</v>
      </c>
      <c r="F1485" s="237" t="s">
        <v>1457</v>
      </c>
      <c r="G1485" s="235"/>
      <c r="H1485" s="238">
        <v>-0.41</v>
      </c>
      <c r="I1485" s="239"/>
      <c r="J1485" s="235"/>
      <c r="K1485" s="235"/>
      <c r="L1485" s="240"/>
      <c r="M1485" s="241"/>
      <c r="N1485" s="242"/>
      <c r="O1485" s="242"/>
      <c r="P1485" s="242"/>
      <c r="Q1485" s="242"/>
      <c r="R1485" s="242"/>
      <c r="S1485" s="242"/>
      <c r="T1485" s="243"/>
      <c r="AT1485" s="244" t="s">
        <v>176</v>
      </c>
      <c r="AU1485" s="244" t="s">
        <v>92</v>
      </c>
      <c r="AV1485" s="14" t="s">
        <v>92</v>
      </c>
      <c r="AW1485" s="14" t="s">
        <v>37</v>
      </c>
      <c r="AX1485" s="14" t="s">
        <v>83</v>
      </c>
      <c r="AY1485" s="244" t="s">
        <v>156</v>
      </c>
    </row>
    <row r="1486" spans="2:51" s="14" customFormat="1" ht="11.25">
      <c r="B1486" s="234"/>
      <c r="C1486" s="235"/>
      <c r="D1486" s="218" t="s">
        <v>176</v>
      </c>
      <c r="E1486" s="236" t="s">
        <v>1</v>
      </c>
      <c r="F1486" s="237" t="s">
        <v>1458</v>
      </c>
      <c r="G1486" s="235"/>
      <c r="H1486" s="238">
        <v>1.575</v>
      </c>
      <c r="I1486" s="239"/>
      <c r="J1486" s="235"/>
      <c r="K1486" s="235"/>
      <c r="L1486" s="240"/>
      <c r="M1486" s="241"/>
      <c r="N1486" s="242"/>
      <c r="O1486" s="242"/>
      <c r="P1486" s="242"/>
      <c r="Q1486" s="242"/>
      <c r="R1486" s="242"/>
      <c r="S1486" s="242"/>
      <c r="T1486" s="243"/>
      <c r="AT1486" s="244" t="s">
        <v>176</v>
      </c>
      <c r="AU1486" s="244" t="s">
        <v>92</v>
      </c>
      <c r="AV1486" s="14" t="s">
        <v>92</v>
      </c>
      <c r="AW1486" s="14" t="s">
        <v>37</v>
      </c>
      <c r="AX1486" s="14" t="s">
        <v>83</v>
      </c>
      <c r="AY1486" s="244" t="s">
        <v>156</v>
      </c>
    </row>
    <row r="1487" spans="2:51" s="16" customFormat="1" ht="11.25">
      <c r="B1487" s="256"/>
      <c r="C1487" s="257"/>
      <c r="D1487" s="218" t="s">
        <v>176</v>
      </c>
      <c r="E1487" s="258" t="s">
        <v>1</v>
      </c>
      <c r="F1487" s="259" t="s">
        <v>210</v>
      </c>
      <c r="G1487" s="257"/>
      <c r="H1487" s="260">
        <v>38.405000000000001</v>
      </c>
      <c r="I1487" s="261"/>
      <c r="J1487" s="257"/>
      <c r="K1487" s="257"/>
      <c r="L1487" s="262"/>
      <c r="M1487" s="263"/>
      <c r="N1487" s="264"/>
      <c r="O1487" s="264"/>
      <c r="P1487" s="264"/>
      <c r="Q1487" s="264"/>
      <c r="R1487" s="264"/>
      <c r="S1487" s="264"/>
      <c r="T1487" s="265"/>
      <c r="AT1487" s="266" t="s">
        <v>176</v>
      </c>
      <c r="AU1487" s="266" t="s">
        <v>92</v>
      </c>
      <c r="AV1487" s="16" t="s">
        <v>157</v>
      </c>
      <c r="AW1487" s="16" t="s">
        <v>37</v>
      </c>
      <c r="AX1487" s="16" t="s">
        <v>83</v>
      </c>
      <c r="AY1487" s="266" t="s">
        <v>156</v>
      </c>
    </row>
    <row r="1488" spans="2:51" s="13" customFormat="1" ht="11.25">
      <c r="B1488" s="224"/>
      <c r="C1488" s="225"/>
      <c r="D1488" s="218" t="s">
        <v>176</v>
      </c>
      <c r="E1488" s="226" t="s">
        <v>1</v>
      </c>
      <c r="F1488" s="227" t="s">
        <v>223</v>
      </c>
      <c r="G1488" s="225"/>
      <c r="H1488" s="226" t="s">
        <v>1</v>
      </c>
      <c r="I1488" s="228"/>
      <c r="J1488" s="225"/>
      <c r="K1488" s="225"/>
      <c r="L1488" s="229"/>
      <c r="M1488" s="230"/>
      <c r="N1488" s="231"/>
      <c r="O1488" s="231"/>
      <c r="P1488" s="231"/>
      <c r="Q1488" s="231"/>
      <c r="R1488" s="231"/>
      <c r="S1488" s="231"/>
      <c r="T1488" s="232"/>
      <c r="AT1488" s="233" t="s">
        <v>176</v>
      </c>
      <c r="AU1488" s="233" t="s">
        <v>92</v>
      </c>
      <c r="AV1488" s="13" t="s">
        <v>21</v>
      </c>
      <c r="AW1488" s="13" t="s">
        <v>37</v>
      </c>
      <c r="AX1488" s="13" t="s">
        <v>83</v>
      </c>
      <c r="AY1488" s="233" t="s">
        <v>156</v>
      </c>
    </row>
    <row r="1489" spans="2:51" s="14" customFormat="1" ht="11.25">
      <c r="B1489" s="234"/>
      <c r="C1489" s="235"/>
      <c r="D1489" s="218" t="s">
        <v>176</v>
      </c>
      <c r="E1489" s="236" t="s">
        <v>1</v>
      </c>
      <c r="F1489" s="237" t="s">
        <v>1456</v>
      </c>
      <c r="G1489" s="235"/>
      <c r="H1489" s="238">
        <v>37.24</v>
      </c>
      <c r="I1489" s="239"/>
      <c r="J1489" s="235"/>
      <c r="K1489" s="235"/>
      <c r="L1489" s="240"/>
      <c r="M1489" s="241"/>
      <c r="N1489" s="242"/>
      <c r="O1489" s="242"/>
      <c r="P1489" s="242"/>
      <c r="Q1489" s="242"/>
      <c r="R1489" s="242"/>
      <c r="S1489" s="242"/>
      <c r="T1489" s="243"/>
      <c r="AT1489" s="244" t="s">
        <v>176</v>
      </c>
      <c r="AU1489" s="244" t="s">
        <v>92</v>
      </c>
      <c r="AV1489" s="14" t="s">
        <v>92</v>
      </c>
      <c r="AW1489" s="14" t="s">
        <v>37</v>
      </c>
      <c r="AX1489" s="14" t="s">
        <v>83</v>
      </c>
      <c r="AY1489" s="244" t="s">
        <v>156</v>
      </c>
    </row>
    <row r="1490" spans="2:51" s="14" customFormat="1" ht="11.25">
      <c r="B1490" s="234"/>
      <c r="C1490" s="235"/>
      <c r="D1490" s="218" t="s">
        <v>176</v>
      </c>
      <c r="E1490" s="236" t="s">
        <v>1</v>
      </c>
      <c r="F1490" s="237" t="s">
        <v>1457</v>
      </c>
      <c r="G1490" s="235"/>
      <c r="H1490" s="238">
        <v>-0.41</v>
      </c>
      <c r="I1490" s="239"/>
      <c r="J1490" s="235"/>
      <c r="K1490" s="235"/>
      <c r="L1490" s="240"/>
      <c r="M1490" s="241"/>
      <c r="N1490" s="242"/>
      <c r="O1490" s="242"/>
      <c r="P1490" s="242"/>
      <c r="Q1490" s="242"/>
      <c r="R1490" s="242"/>
      <c r="S1490" s="242"/>
      <c r="T1490" s="243"/>
      <c r="AT1490" s="244" t="s">
        <v>176</v>
      </c>
      <c r="AU1490" s="244" t="s">
        <v>92</v>
      </c>
      <c r="AV1490" s="14" t="s">
        <v>92</v>
      </c>
      <c r="AW1490" s="14" t="s">
        <v>37</v>
      </c>
      <c r="AX1490" s="14" t="s">
        <v>83</v>
      </c>
      <c r="AY1490" s="244" t="s">
        <v>156</v>
      </c>
    </row>
    <row r="1491" spans="2:51" s="14" customFormat="1" ht="11.25">
      <c r="B1491" s="234"/>
      <c r="C1491" s="235"/>
      <c r="D1491" s="218" t="s">
        <v>176</v>
      </c>
      <c r="E1491" s="236" t="s">
        <v>1</v>
      </c>
      <c r="F1491" s="237" t="s">
        <v>1458</v>
      </c>
      <c r="G1491" s="235"/>
      <c r="H1491" s="238">
        <v>1.575</v>
      </c>
      <c r="I1491" s="239"/>
      <c r="J1491" s="235"/>
      <c r="K1491" s="235"/>
      <c r="L1491" s="240"/>
      <c r="M1491" s="241"/>
      <c r="N1491" s="242"/>
      <c r="O1491" s="242"/>
      <c r="P1491" s="242"/>
      <c r="Q1491" s="242"/>
      <c r="R1491" s="242"/>
      <c r="S1491" s="242"/>
      <c r="T1491" s="243"/>
      <c r="AT1491" s="244" t="s">
        <v>176</v>
      </c>
      <c r="AU1491" s="244" t="s">
        <v>92</v>
      </c>
      <c r="AV1491" s="14" t="s">
        <v>92</v>
      </c>
      <c r="AW1491" s="14" t="s">
        <v>37</v>
      </c>
      <c r="AX1491" s="14" t="s">
        <v>83</v>
      </c>
      <c r="AY1491" s="244" t="s">
        <v>156</v>
      </c>
    </row>
    <row r="1492" spans="2:51" s="16" customFormat="1" ht="11.25">
      <c r="B1492" s="256"/>
      <c r="C1492" s="257"/>
      <c r="D1492" s="218" t="s">
        <v>176</v>
      </c>
      <c r="E1492" s="258" t="s">
        <v>1</v>
      </c>
      <c r="F1492" s="259" t="s">
        <v>210</v>
      </c>
      <c r="G1492" s="257"/>
      <c r="H1492" s="260">
        <v>38.405000000000001</v>
      </c>
      <c r="I1492" s="261"/>
      <c r="J1492" s="257"/>
      <c r="K1492" s="257"/>
      <c r="L1492" s="262"/>
      <c r="M1492" s="263"/>
      <c r="N1492" s="264"/>
      <c r="O1492" s="264"/>
      <c r="P1492" s="264"/>
      <c r="Q1492" s="264"/>
      <c r="R1492" s="264"/>
      <c r="S1492" s="264"/>
      <c r="T1492" s="265"/>
      <c r="AT1492" s="266" t="s">
        <v>176</v>
      </c>
      <c r="AU1492" s="266" t="s">
        <v>92</v>
      </c>
      <c r="AV1492" s="16" t="s">
        <v>157</v>
      </c>
      <c r="AW1492" s="16" t="s">
        <v>37</v>
      </c>
      <c r="AX1492" s="16" t="s">
        <v>83</v>
      </c>
      <c r="AY1492" s="266" t="s">
        <v>156</v>
      </c>
    </row>
    <row r="1493" spans="2:51" s="13" customFormat="1" ht="11.25">
      <c r="B1493" s="224"/>
      <c r="C1493" s="225"/>
      <c r="D1493" s="218" t="s">
        <v>176</v>
      </c>
      <c r="E1493" s="226" t="s">
        <v>1</v>
      </c>
      <c r="F1493" s="227" t="s">
        <v>224</v>
      </c>
      <c r="G1493" s="225"/>
      <c r="H1493" s="226" t="s">
        <v>1</v>
      </c>
      <c r="I1493" s="228"/>
      <c r="J1493" s="225"/>
      <c r="K1493" s="225"/>
      <c r="L1493" s="229"/>
      <c r="M1493" s="230"/>
      <c r="N1493" s="231"/>
      <c r="O1493" s="231"/>
      <c r="P1493" s="231"/>
      <c r="Q1493" s="231"/>
      <c r="R1493" s="231"/>
      <c r="S1493" s="231"/>
      <c r="T1493" s="232"/>
      <c r="AT1493" s="233" t="s">
        <v>176</v>
      </c>
      <c r="AU1493" s="233" t="s">
        <v>92</v>
      </c>
      <c r="AV1493" s="13" t="s">
        <v>21</v>
      </c>
      <c r="AW1493" s="13" t="s">
        <v>37</v>
      </c>
      <c r="AX1493" s="13" t="s">
        <v>83</v>
      </c>
      <c r="AY1493" s="233" t="s">
        <v>156</v>
      </c>
    </row>
    <row r="1494" spans="2:51" s="14" customFormat="1" ht="11.25">
      <c r="B1494" s="234"/>
      <c r="C1494" s="235"/>
      <c r="D1494" s="218" t="s">
        <v>176</v>
      </c>
      <c r="E1494" s="236" t="s">
        <v>1</v>
      </c>
      <c r="F1494" s="237" t="s">
        <v>1459</v>
      </c>
      <c r="G1494" s="235"/>
      <c r="H1494" s="238">
        <v>46.48</v>
      </c>
      <c r="I1494" s="239"/>
      <c r="J1494" s="235"/>
      <c r="K1494" s="235"/>
      <c r="L1494" s="240"/>
      <c r="M1494" s="241"/>
      <c r="N1494" s="242"/>
      <c r="O1494" s="242"/>
      <c r="P1494" s="242"/>
      <c r="Q1494" s="242"/>
      <c r="R1494" s="242"/>
      <c r="S1494" s="242"/>
      <c r="T1494" s="243"/>
      <c r="AT1494" s="244" t="s">
        <v>176</v>
      </c>
      <c r="AU1494" s="244" t="s">
        <v>92</v>
      </c>
      <c r="AV1494" s="14" t="s">
        <v>92</v>
      </c>
      <c r="AW1494" s="14" t="s">
        <v>37</v>
      </c>
      <c r="AX1494" s="14" t="s">
        <v>83</v>
      </c>
      <c r="AY1494" s="244" t="s">
        <v>156</v>
      </c>
    </row>
    <row r="1495" spans="2:51" s="14" customFormat="1" ht="11.25">
      <c r="B1495" s="234"/>
      <c r="C1495" s="235"/>
      <c r="D1495" s="218" t="s">
        <v>176</v>
      </c>
      <c r="E1495" s="236" t="s">
        <v>1</v>
      </c>
      <c r="F1495" s="237" t="s">
        <v>1457</v>
      </c>
      <c r="G1495" s="235"/>
      <c r="H1495" s="238">
        <v>-0.41</v>
      </c>
      <c r="I1495" s="239"/>
      <c r="J1495" s="235"/>
      <c r="K1495" s="235"/>
      <c r="L1495" s="240"/>
      <c r="M1495" s="241"/>
      <c r="N1495" s="242"/>
      <c r="O1495" s="242"/>
      <c r="P1495" s="242"/>
      <c r="Q1495" s="242"/>
      <c r="R1495" s="242"/>
      <c r="S1495" s="242"/>
      <c r="T1495" s="243"/>
      <c r="AT1495" s="244" t="s">
        <v>176</v>
      </c>
      <c r="AU1495" s="244" t="s">
        <v>92</v>
      </c>
      <c r="AV1495" s="14" t="s">
        <v>92</v>
      </c>
      <c r="AW1495" s="14" t="s">
        <v>37</v>
      </c>
      <c r="AX1495" s="14" t="s">
        <v>83</v>
      </c>
      <c r="AY1495" s="244" t="s">
        <v>156</v>
      </c>
    </row>
    <row r="1496" spans="2:51" s="14" customFormat="1" ht="11.25">
      <c r="B1496" s="234"/>
      <c r="C1496" s="235"/>
      <c r="D1496" s="218" t="s">
        <v>176</v>
      </c>
      <c r="E1496" s="236" t="s">
        <v>1</v>
      </c>
      <c r="F1496" s="237" t="s">
        <v>1458</v>
      </c>
      <c r="G1496" s="235"/>
      <c r="H1496" s="238">
        <v>1.575</v>
      </c>
      <c r="I1496" s="239"/>
      <c r="J1496" s="235"/>
      <c r="K1496" s="235"/>
      <c r="L1496" s="240"/>
      <c r="M1496" s="241"/>
      <c r="N1496" s="242"/>
      <c r="O1496" s="242"/>
      <c r="P1496" s="242"/>
      <c r="Q1496" s="242"/>
      <c r="R1496" s="242"/>
      <c r="S1496" s="242"/>
      <c r="T1496" s="243"/>
      <c r="AT1496" s="244" t="s">
        <v>176</v>
      </c>
      <c r="AU1496" s="244" t="s">
        <v>92</v>
      </c>
      <c r="AV1496" s="14" t="s">
        <v>92</v>
      </c>
      <c r="AW1496" s="14" t="s">
        <v>37</v>
      </c>
      <c r="AX1496" s="14" t="s">
        <v>83</v>
      </c>
      <c r="AY1496" s="244" t="s">
        <v>156</v>
      </c>
    </row>
    <row r="1497" spans="2:51" s="16" customFormat="1" ht="11.25">
      <c r="B1497" s="256"/>
      <c r="C1497" s="257"/>
      <c r="D1497" s="218" t="s">
        <v>176</v>
      </c>
      <c r="E1497" s="258" t="s">
        <v>1</v>
      </c>
      <c r="F1497" s="259" t="s">
        <v>210</v>
      </c>
      <c r="G1497" s="257"/>
      <c r="H1497" s="260">
        <v>47.645000000000003</v>
      </c>
      <c r="I1497" s="261"/>
      <c r="J1497" s="257"/>
      <c r="K1497" s="257"/>
      <c r="L1497" s="262"/>
      <c r="M1497" s="263"/>
      <c r="N1497" s="264"/>
      <c r="O1497" s="264"/>
      <c r="P1497" s="264"/>
      <c r="Q1497" s="264"/>
      <c r="R1497" s="264"/>
      <c r="S1497" s="264"/>
      <c r="T1497" s="265"/>
      <c r="AT1497" s="266" t="s">
        <v>176</v>
      </c>
      <c r="AU1497" s="266" t="s">
        <v>92</v>
      </c>
      <c r="AV1497" s="16" t="s">
        <v>157</v>
      </c>
      <c r="AW1497" s="16" t="s">
        <v>37</v>
      </c>
      <c r="AX1497" s="16" t="s">
        <v>83</v>
      </c>
      <c r="AY1497" s="266" t="s">
        <v>156</v>
      </c>
    </row>
    <row r="1498" spans="2:51" s="13" customFormat="1" ht="11.25">
      <c r="B1498" s="224"/>
      <c r="C1498" s="225"/>
      <c r="D1498" s="218" t="s">
        <v>176</v>
      </c>
      <c r="E1498" s="226" t="s">
        <v>1</v>
      </c>
      <c r="F1498" s="227" t="s">
        <v>226</v>
      </c>
      <c r="G1498" s="225"/>
      <c r="H1498" s="226" t="s">
        <v>1</v>
      </c>
      <c r="I1498" s="228"/>
      <c r="J1498" s="225"/>
      <c r="K1498" s="225"/>
      <c r="L1498" s="229"/>
      <c r="M1498" s="230"/>
      <c r="N1498" s="231"/>
      <c r="O1498" s="231"/>
      <c r="P1498" s="231"/>
      <c r="Q1498" s="231"/>
      <c r="R1498" s="231"/>
      <c r="S1498" s="231"/>
      <c r="T1498" s="232"/>
      <c r="AT1498" s="233" t="s">
        <v>176</v>
      </c>
      <c r="AU1498" s="233" t="s">
        <v>92</v>
      </c>
      <c r="AV1498" s="13" t="s">
        <v>21</v>
      </c>
      <c r="AW1498" s="13" t="s">
        <v>37</v>
      </c>
      <c r="AX1498" s="13" t="s">
        <v>83</v>
      </c>
      <c r="AY1498" s="233" t="s">
        <v>156</v>
      </c>
    </row>
    <row r="1499" spans="2:51" s="14" customFormat="1" ht="11.25">
      <c r="B1499" s="234"/>
      <c r="C1499" s="235"/>
      <c r="D1499" s="218" t="s">
        <v>176</v>
      </c>
      <c r="E1499" s="236" t="s">
        <v>1</v>
      </c>
      <c r="F1499" s="237" t="s">
        <v>1460</v>
      </c>
      <c r="G1499" s="235"/>
      <c r="H1499" s="238">
        <v>40.04</v>
      </c>
      <c r="I1499" s="239"/>
      <c r="J1499" s="235"/>
      <c r="K1499" s="235"/>
      <c r="L1499" s="240"/>
      <c r="M1499" s="241"/>
      <c r="N1499" s="242"/>
      <c r="O1499" s="242"/>
      <c r="P1499" s="242"/>
      <c r="Q1499" s="242"/>
      <c r="R1499" s="242"/>
      <c r="S1499" s="242"/>
      <c r="T1499" s="243"/>
      <c r="AT1499" s="244" t="s">
        <v>176</v>
      </c>
      <c r="AU1499" s="244" t="s">
        <v>92</v>
      </c>
      <c r="AV1499" s="14" t="s">
        <v>92</v>
      </c>
      <c r="AW1499" s="14" t="s">
        <v>37</v>
      </c>
      <c r="AX1499" s="14" t="s">
        <v>83</v>
      </c>
      <c r="AY1499" s="244" t="s">
        <v>156</v>
      </c>
    </row>
    <row r="1500" spans="2:51" s="14" customFormat="1" ht="11.25">
      <c r="B1500" s="234"/>
      <c r="C1500" s="235"/>
      <c r="D1500" s="218" t="s">
        <v>176</v>
      </c>
      <c r="E1500" s="236" t="s">
        <v>1</v>
      </c>
      <c r="F1500" s="237" t="s">
        <v>1457</v>
      </c>
      <c r="G1500" s="235"/>
      <c r="H1500" s="238">
        <v>-0.41</v>
      </c>
      <c r="I1500" s="239"/>
      <c r="J1500" s="235"/>
      <c r="K1500" s="235"/>
      <c r="L1500" s="240"/>
      <c r="M1500" s="241"/>
      <c r="N1500" s="242"/>
      <c r="O1500" s="242"/>
      <c r="P1500" s="242"/>
      <c r="Q1500" s="242"/>
      <c r="R1500" s="242"/>
      <c r="S1500" s="242"/>
      <c r="T1500" s="243"/>
      <c r="AT1500" s="244" t="s">
        <v>176</v>
      </c>
      <c r="AU1500" s="244" t="s">
        <v>92</v>
      </c>
      <c r="AV1500" s="14" t="s">
        <v>92</v>
      </c>
      <c r="AW1500" s="14" t="s">
        <v>37</v>
      </c>
      <c r="AX1500" s="14" t="s">
        <v>83</v>
      </c>
      <c r="AY1500" s="244" t="s">
        <v>156</v>
      </c>
    </row>
    <row r="1501" spans="2:51" s="14" customFormat="1" ht="11.25">
      <c r="B1501" s="234"/>
      <c r="C1501" s="235"/>
      <c r="D1501" s="218" t="s">
        <v>176</v>
      </c>
      <c r="E1501" s="236" t="s">
        <v>1</v>
      </c>
      <c r="F1501" s="237" t="s">
        <v>1458</v>
      </c>
      <c r="G1501" s="235"/>
      <c r="H1501" s="238">
        <v>1.575</v>
      </c>
      <c r="I1501" s="239"/>
      <c r="J1501" s="235"/>
      <c r="K1501" s="235"/>
      <c r="L1501" s="240"/>
      <c r="M1501" s="241"/>
      <c r="N1501" s="242"/>
      <c r="O1501" s="242"/>
      <c r="P1501" s="242"/>
      <c r="Q1501" s="242"/>
      <c r="R1501" s="242"/>
      <c r="S1501" s="242"/>
      <c r="T1501" s="243"/>
      <c r="AT1501" s="244" t="s">
        <v>176</v>
      </c>
      <c r="AU1501" s="244" t="s">
        <v>92</v>
      </c>
      <c r="AV1501" s="14" t="s">
        <v>92</v>
      </c>
      <c r="AW1501" s="14" t="s">
        <v>37</v>
      </c>
      <c r="AX1501" s="14" t="s">
        <v>83</v>
      </c>
      <c r="AY1501" s="244" t="s">
        <v>156</v>
      </c>
    </row>
    <row r="1502" spans="2:51" s="16" customFormat="1" ht="11.25">
      <c r="B1502" s="256"/>
      <c r="C1502" s="257"/>
      <c r="D1502" s="218" t="s">
        <v>176</v>
      </c>
      <c r="E1502" s="258" t="s">
        <v>1</v>
      </c>
      <c r="F1502" s="259" t="s">
        <v>210</v>
      </c>
      <c r="G1502" s="257"/>
      <c r="H1502" s="260">
        <v>41.204999999999998</v>
      </c>
      <c r="I1502" s="261"/>
      <c r="J1502" s="257"/>
      <c r="K1502" s="257"/>
      <c r="L1502" s="262"/>
      <c r="M1502" s="263"/>
      <c r="N1502" s="264"/>
      <c r="O1502" s="264"/>
      <c r="P1502" s="264"/>
      <c r="Q1502" s="264"/>
      <c r="R1502" s="264"/>
      <c r="S1502" s="264"/>
      <c r="T1502" s="265"/>
      <c r="AT1502" s="266" t="s">
        <v>176</v>
      </c>
      <c r="AU1502" s="266" t="s">
        <v>92</v>
      </c>
      <c r="AV1502" s="16" t="s">
        <v>157</v>
      </c>
      <c r="AW1502" s="16" t="s">
        <v>37</v>
      </c>
      <c r="AX1502" s="16" t="s">
        <v>83</v>
      </c>
      <c r="AY1502" s="266" t="s">
        <v>156</v>
      </c>
    </row>
    <row r="1503" spans="2:51" s="13" customFormat="1" ht="11.25">
      <c r="B1503" s="224"/>
      <c r="C1503" s="225"/>
      <c r="D1503" s="218" t="s">
        <v>176</v>
      </c>
      <c r="E1503" s="226" t="s">
        <v>1</v>
      </c>
      <c r="F1503" s="227" t="s">
        <v>228</v>
      </c>
      <c r="G1503" s="225"/>
      <c r="H1503" s="226" t="s">
        <v>1</v>
      </c>
      <c r="I1503" s="228"/>
      <c r="J1503" s="225"/>
      <c r="K1503" s="225"/>
      <c r="L1503" s="229"/>
      <c r="M1503" s="230"/>
      <c r="N1503" s="231"/>
      <c r="O1503" s="231"/>
      <c r="P1503" s="231"/>
      <c r="Q1503" s="231"/>
      <c r="R1503" s="231"/>
      <c r="S1503" s="231"/>
      <c r="T1503" s="232"/>
      <c r="AT1503" s="233" t="s">
        <v>176</v>
      </c>
      <c r="AU1503" s="233" t="s">
        <v>92</v>
      </c>
      <c r="AV1503" s="13" t="s">
        <v>21</v>
      </c>
      <c r="AW1503" s="13" t="s">
        <v>37</v>
      </c>
      <c r="AX1503" s="13" t="s">
        <v>83</v>
      </c>
      <c r="AY1503" s="233" t="s">
        <v>156</v>
      </c>
    </row>
    <row r="1504" spans="2:51" s="14" customFormat="1" ht="11.25">
      <c r="B1504" s="234"/>
      <c r="C1504" s="235"/>
      <c r="D1504" s="218" t="s">
        <v>176</v>
      </c>
      <c r="E1504" s="236" t="s">
        <v>1</v>
      </c>
      <c r="F1504" s="237" t="s">
        <v>1461</v>
      </c>
      <c r="G1504" s="235"/>
      <c r="H1504" s="238">
        <v>40.32</v>
      </c>
      <c r="I1504" s="239"/>
      <c r="J1504" s="235"/>
      <c r="K1504" s="235"/>
      <c r="L1504" s="240"/>
      <c r="M1504" s="241"/>
      <c r="N1504" s="242"/>
      <c r="O1504" s="242"/>
      <c r="P1504" s="242"/>
      <c r="Q1504" s="242"/>
      <c r="R1504" s="242"/>
      <c r="S1504" s="242"/>
      <c r="T1504" s="243"/>
      <c r="AT1504" s="244" t="s">
        <v>176</v>
      </c>
      <c r="AU1504" s="244" t="s">
        <v>92</v>
      </c>
      <c r="AV1504" s="14" t="s">
        <v>92</v>
      </c>
      <c r="AW1504" s="14" t="s">
        <v>37</v>
      </c>
      <c r="AX1504" s="14" t="s">
        <v>83</v>
      </c>
      <c r="AY1504" s="244" t="s">
        <v>156</v>
      </c>
    </row>
    <row r="1505" spans="2:51" s="14" customFormat="1" ht="11.25">
      <c r="B1505" s="234"/>
      <c r="C1505" s="235"/>
      <c r="D1505" s="218" t="s">
        <v>176</v>
      </c>
      <c r="E1505" s="236" t="s">
        <v>1</v>
      </c>
      <c r="F1505" s="237" t="s">
        <v>1457</v>
      </c>
      <c r="G1505" s="235"/>
      <c r="H1505" s="238">
        <v>-0.41</v>
      </c>
      <c r="I1505" s="239"/>
      <c r="J1505" s="235"/>
      <c r="K1505" s="235"/>
      <c r="L1505" s="240"/>
      <c r="M1505" s="241"/>
      <c r="N1505" s="242"/>
      <c r="O1505" s="242"/>
      <c r="P1505" s="242"/>
      <c r="Q1505" s="242"/>
      <c r="R1505" s="242"/>
      <c r="S1505" s="242"/>
      <c r="T1505" s="243"/>
      <c r="AT1505" s="244" t="s">
        <v>176</v>
      </c>
      <c r="AU1505" s="244" t="s">
        <v>92</v>
      </c>
      <c r="AV1505" s="14" t="s">
        <v>92</v>
      </c>
      <c r="AW1505" s="14" t="s">
        <v>37</v>
      </c>
      <c r="AX1505" s="14" t="s">
        <v>83</v>
      </c>
      <c r="AY1505" s="244" t="s">
        <v>156</v>
      </c>
    </row>
    <row r="1506" spans="2:51" s="14" customFormat="1" ht="11.25">
      <c r="B1506" s="234"/>
      <c r="C1506" s="235"/>
      <c r="D1506" s="218" t="s">
        <v>176</v>
      </c>
      <c r="E1506" s="236" t="s">
        <v>1</v>
      </c>
      <c r="F1506" s="237" t="s">
        <v>1458</v>
      </c>
      <c r="G1506" s="235"/>
      <c r="H1506" s="238">
        <v>1.575</v>
      </c>
      <c r="I1506" s="239"/>
      <c r="J1506" s="235"/>
      <c r="K1506" s="235"/>
      <c r="L1506" s="240"/>
      <c r="M1506" s="241"/>
      <c r="N1506" s="242"/>
      <c r="O1506" s="242"/>
      <c r="P1506" s="242"/>
      <c r="Q1506" s="242"/>
      <c r="R1506" s="242"/>
      <c r="S1506" s="242"/>
      <c r="T1506" s="243"/>
      <c r="AT1506" s="244" t="s">
        <v>176</v>
      </c>
      <c r="AU1506" s="244" t="s">
        <v>92</v>
      </c>
      <c r="AV1506" s="14" t="s">
        <v>92</v>
      </c>
      <c r="AW1506" s="14" t="s">
        <v>37</v>
      </c>
      <c r="AX1506" s="14" t="s">
        <v>83</v>
      </c>
      <c r="AY1506" s="244" t="s">
        <v>156</v>
      </c>
    </row>
    <row r="1507" spans="2:51" s="16" customFormat="1" ht="11.25">
      <c r="B1507" s="256"/>
      <c r="C1507" s="257"/>
      <c r="D1507" s="218" t="s">
        <v>176</v>
      </c>
      <c r="E1507" s="258" t="s">
        <v>1</v>
      </c>
      <c r="F1507" s="259" t="s">
        <v>210</v>
      </c>
      <c r="G1507" s="257"/>
      <c r="H1507" s="260">
        <v>41.484999999999999</v>
      </c>
      <c r="I1507" s="261"/>
      <c r="J1507" s="257"/>
      <c r="K1507" s="257"/>
      <c r="L1507" s="262"/>
      <c r="M1507" s="263"/>
      <c r="N1507" s="264"/>
      <c r="O1507" s="264"/>
      <c r="P1507" s="264"/>
      <c r="Q1507" s="264"/>
      <c r="R1507" s="264"/>
      <c r="S1507" s="264"/>
      <c r="T1507" s="265"/>
      <c r="AT1507" s="266" t="s">
        <v>176</v>
      </c>
      <c r="AU1507" s="266" t="s">
        <v>92</v>
      </c>
      <c r="AV1507" s="16" t="s">
        <v>157</v>
      </c>
      <c r="AW1507" s="16" t="s">
        <v>37</v>
      </c>
      <c r="AX1507" s="16" t="s">
        <v>83</v>
      </c>
      <c r="AY1507" s="266" t="s">
        <v>156</v>
      </c>
    </row>
    <row r="1508" spans="2:51" s="13" customFormat="1" ht="11.25">
      <c r="B1508" s="224"/>
      <c r="C1508" s="225"/>
      <c r="D1508" s="218" t="s">
        <v>176</v>
      </c>
      <c r="E1508" s="226" t="s">
        <v>1</v>
      </c>
      <c r="F1508" s="227" t="s">
        <v>230</v>
      </c>
      <c r="G1508" s="225"/>
      <c r="H1508" s="226" t="s">
        <v>1</v>
      </c>
      <c r="I1508" s="228"/>
      <c r="J1508" s="225"/>
      <c r="K1508" s="225"/>
      <c r="L1508" s="229"/>
      <c r="M1508" s="230"/>
      <c r="N1508" s="231"/>
      <c r="O1508" s="231"/>
      <c r="P1508" s="231"/>
      <c r="Q1508" s="231"/>
      <c r="R1508" s="231"/>
      <c r="S1508" s="231"/>
      <c r="T1508" s="232"/>
      <c r="AT1508" s="233" t="s">
        <v>176</v>
      </c>
      <c r="AU1508" s="233" t="s">
        <v>92</v>
      </c>
      <c r="AV1508" s="13" t="s">
        <v>21</v>
      </c>
      <c r="AW1508" s="13" t="s">
        <v>37</v>
      </c>
      <c r="AX1508" s="13" t="s">
        <v>83</v>
      </c>
      <c r="AY1508" s="233" t="s">
        <v>156</v>
      </c>
    </row>
    <row r="1509" spans="2:51" s="14" customFormat="1" ht="11.25">
      <c r="B1509" s="234"/>
      <c r="C1509" s="235"/>
      <c r="D1509" s="218" t="s">
        <v>176</v>
      </c>
      <c r="E1509" s="236" t="s">
        <v>1</v>
      </c>
      <c r="F1509" s="237" t="s">
        <v>1462</v>
      </c>
      <c r="G1509" s="235"/>
      <c r="H1509" s="238">
        <v>40.6</v>
      </c>
      <c r="I1509" s="239"/>
      <c r="J1509" s="235"/>
      <c r="K1509" s="235"/>
      <c r="L1509" s="240"/>
      <c r="M1509" s="241"/>
      <c r="N1509" s="242"/>
      <c r="O1509" s="242"/>
      <c r="P1509" s="242"/>
      <c r="Q1509" s="242"/>
      <c r="R1509" s="242"/>
      <c r="S1509" s="242"/>
      <c r="T1509" s="243"/>
      <c r="AT1509" s="244" t="s">
        <v>176</v>
      </c>
      <c r="AU1509" s="244" t="s">
        <v>92</v>
      </c>
      <c r="AV1509" s="14" t="s">
        <v>92</v>
      </c>
      <c r="AW1509" s="14" t="s">
        <v>37</v>
      </c>
      <c r="AX1509" s="14" t="s">
        <v>83</v>
      </c>
      <c r="AY1509" s="244" t="s">
        <v>156</v>
      </c>
    </row>
    <row r="1510" spans="2:51" s="14" customFormat="1" ht="11.25">
      <c r="B1510" s="234"/>
      <c r="C1510" s="235"/>
      <c r="D1510" s="218" t="s">
        <v>176</v>
      </c>
      <c r="E1510" s="236" t="s">
        <v>1</v>
      </c>
      <c r="F1510" s="237" t="s">
        <v>1457</v>
      </c>
      <c r="G1510" s="235"/>
      <c r="H1510" s="238">
        <v>-0.41</v>
      </c>
      <c r="I1510" s="239"/>
      <c r="J1510" s="235"/>
      <c r="K1510" s="235"/>
      <c r="L1510" s="240"/>
      <c r="M1510" s="241"/>
      <c r="N1510" s="242"/>
      <c r="O1510" s="242"/>
      <c r="P1510" s="242"/>
      <c r="Q1510" s="242"/>
      <c r="R1510" s="242"/>
      <c r="S1510" s="242"/>
      <c r="T1510" s="243"/>
      <c r="AT1510" s="244" t="s">
        <v>176</v>
      </c>
      <c r="AU1510" s="244" t="s">
        <v>92</v>
      </c>
      <c r="AV1510" s="14" t="s">
        <v>92</v>
      </c>
      <c r="AW1510" s="14" t="s">
        <v>37</v>
      </c>
      <c r="AX1510" s="14" t="s">
        <v>83</v>
      </c>
      <c r="AY1510" s="244" t="s">
        <v>156</v>
      </c>
    </row>
    <row r="1511" spans="2:51" s="14" customFormat="1" ht="11.25">
      <c r="B1511" s="234"/>
      <c r="C1511" s="235"/>
      <c r="D1511" s="218" t="s">
        <v>176</v>
      </c>
      <c r="E1511" s="236" t="s">
        <v>1</v>
      </c>
      <c r="F1511" s="237" t="s">
        <v>1458</v>
      </c>
      <c r="G1511" s="235"/>
      <c r="H1511" s="238">
        <v>1.575</v>
      </c>
      <c r="I1511" s="239"/>
      <c r="J1511" s="235"/>
      <c r="K1511" s="235"/>
      <c r="L1511" s="240"/>
      <c r="M1511" s="241"/>
      <c r="N1511" s="242"/>
      <c r="O1511" s="242"/>
      <c r="P1511" s="242"/>
      <c r="Q1511" s="242"/>
      <c r="R1511" s="242"/>
      <c r="S1511" s="242"/>
      <c r="T1511" s="243"/>
      <c r="AT1511" s="244" t="s">
        <v>176</v>
      </c>
      <c r="AU1511" s="244" t="s">
        <v>92</v>
      </c>
      <c r="AV1511" s="14" t="s">
        <v>92</v>
      </c>
      <c r="AW1511" s="14" t="s">
        <v>37</v>
      </c>
      <c r="AX1511" s="14" t="s">
        <v>83</v>
      </c>
      <c r="AY1511" s="244" t="s">
        <v>156</v>
      </c>
    </row>
    <row r="1512" spans="2:51" s="16" customFormat="1" ht="11.25">
      <c r="B1512" s="256"/>
      <c r="C1512" s="257"/>
      <c r="D1512" s="218" t="s">
        <v>176</v>
      </c>
      <c r="E1512" s="258" t="s">
        <v>1</v>
      </c>
      <c r="F1512" s="259" t="s">
        <v>210</v>
      </c>
      <c r="G1512" s="257"/>
      <c r="H1512" s="260">
        <v>41.765000000000001</v>
      </c>
      <c r="I1512" s="261"/>
      <c r="J1512" s="257"/>
      <c r="K1512" s="257"/>
      <c r="L1512" s="262"/>
      <c r="M1512" s="263"/>
      <c r="N1512" s="264"/>
      <c r="O1512" s="264"/>
      <c r="P1512" s="264"/>
      <c r="Q1512" s="264"/>
      <c r="R1512" s="264"/>
      <c r="S1512" s="264"/>
      <c r="T1512" s="265"/>
      <c r="AT1512" s="266" t="s">
        <v>176</v>
      </c>
      <c r="AU1512" s="266" t="s">
        <v>92</v>
      </c>
      <c r="AV1512" s="16" t="s">
        <v>157</v>
      </c>
      <c r="AW1512" s="16" t="s">
        <v>37</v>
      </c>
      <c r="AX1512" s="16" t="s">
        <v>83</v>
      </c>
      <c r="AY1512" s="266" t="s">
        <v>156</v>
      </c>
    </row>
    <row r="1513" spans="2:51" s="13" customFormat="1" ht="11.25">
      <c r="B1513" s="224"/>
      <c r="C1513" s="225"/>
      <c r="D1513" s="218" t="s">
        <v>176</v>
      </c>
      <c r="E1513" s="226" t="s">
        <v>1</v>
      </c>
      <c r="F1513" s="227" t="s">
        <v>232</v>
      </c>
      <c r="G1513" s="225"/>
      <c r="H1513" s="226" t="s">
        <v>1</v>
      </c>
      <c r="I1513" s="228"/>
      <c r="J1513" s="225"/>
      <c r="K1513" s="225"/>
      <c r="L1513" s="229"/>
      <c r="M1513" s="230"/>
      <c r="N1513" s="231"/>
      <c r="O1513" s="231"/>
      <c r="P1513" s="231"/>
      <c r="Q1513" s="231"/>
      <c r="R1513" s="231"/>
      <c r="S1513" s="231"/>
      <c r="T1513" s="232"/>
      <c r="AT1513" s="233" t="s">
        <v>176</v>
      </c>
      <c r="AU1513" s="233" t="s">
        <v>92</v>
      </c>
      <c r="AV1513" s="13" t="s">
        <v>21</v>
      </c>
      <c r="AW1513" s="13" t="s">
        <v>37</v>
      </c>
      <c r="AX1513" s="13" t="s">
        <v>83</v>
      </c>
      <c r="AY1513" s="233" t="s">
        <v>156</v>
      </c>
    </row>
    <row r="1514" spans="2:51" s="14" customFormat="1" ht="11.25">
      <c r="B1514" s="234"/>
      <c r="C1514" s="235"/>
      <c r="D1514" s="218" t="s">
        <v>176</v>
      </c>
      <c r="E1514" s="236" t="s">
        <v>1</v>
      </c>
      <c r="F1514" s="237" t="s">
        <v>1463</v>
      </c>
      <c r="G1514" s="235"/>
      <c r="H1514" s="238">
        <v>36.287999999999997</v>
      </c>
      <c r="I1514" s="239"/>
      <c r="J1514" s="235"/>
      <c r="K1514" s="235"/>
      <c r="L1514" s="240"/>
      <c r="M1514" s="241"/>
      <c r="N1514" s="242"/>
      <c r="O1514" s="242"/>
      <c r="P1514" s="242"/>
      <c r="Q1514" s="242"/>
      <c r="R1514" s="242"/>
      <c r="S1514" s="242"/>
      <c r="T1514" s="243"/>
      <c r="AT1514" s="244" t="s">
        <v>176</v>
      </c>
      <c r="AU1514" s="244" t="s">
        <v>92</v>
      </c>
      <c r="AV1514" s="14" t="s">
        <v>92</v>
      </c>
      <c r="AW1514" s="14" t="s">
        <v>37</v>
      </c>
      <c r="AX1514" s="14" t="s">
        <v>83</v>
      </c>
      <c r="AY1514" s="244" t="s">
        <v>156</v>
      </c>
    </row>
    <row r="1515" spans="2:51" s="14" customFormat="1" ht="11.25">
      <c r="B1515" s="234"/>
      <c r="C1515" s="235"/>
      <c r="D1515" s="218" t="s">
        <v>176</v>
      </c>
      <c r="E1515" s="236" t="s">
        <v>1</v>
      </c>
      <c r="F1515" s="237" t="s">
        <v>1457</v>
      </c>
      <c r="G1515" s="235"/>
      <c r="H1515" s="238">
        <v>-0.41</v>
      </c>
      <c r="I1515" s="239"/>
      <c r="J1515" s="235"/>
      <c r="K1515" s="235"/>
      <c r="L1515" s="240"/>
      <c r="M1515" s="241"/>
      <c r="N1515" s="242"/>
      <c r="O1515" s="242"/>
      <c r="P1515" s="242"/>
      <c r="Q1515" s="242"/>
      <c r="R1515" s="242"/>
      <c r="S1515" s="242"/>
      <c r="T1515" s="243"/>
      <c r="AT1515" s="244" t="s">
        <v>176</v>
      </c>
      <c r="AU1515" s="244" t="s">
        <v>92</v>
      </c>
      <c r="AV1515" s="14" t="s">
        <v>92</v>
      </c>
      <c r="AW1515" s="14" t="s">
        <v>37</v>
      </c>
      <c r="AX1515" s="14" t="s">
        <v>83</v>
      </c>
      <c r="AY1515" s="244" t="s">
        <v>156</v>
      </c>
    </row>
    <row r="1516" spans="2:51" s="14" customFormat="1" ht="11.25">
      <c r="B1516" s="234"/>
      <c r="C1516" s="235"/>
      <c r="D1516" s="218" t="s">
        <v>176</v>
      </c>
      <c r="E1516" s="236" t="s">
        <v>1</v>
      </c>
      <c r="F1516" s="237" t="s">
        <v>1458</v>
      </c>
      <c r="G1516" s="235"/>
      <c r="H1516" s="238">
        <v>1.575</v>
      </c>
      <c r="I1516" s="239"/>
      <c r="J1516" s="235"/>
      <c r="K1516" s="235"/>
      <c r="L1516" s="240"/>
      <c r="M1516" s="241"/>
      <c r="N1516" s="242"/>
      <c r="O1516" s="242"/>
      <c r="P1516" s="242"/>
      <c r="Q1516" s="242"/>
      <c r="R1516" s="242"/>
      <c r="S1516" s="242"/>
      <c r="T1516" s="243"/>
      <c r="AT1516" s="244" t="s">
        <v>176</v>
      </c>
      <c r="AU1516" s="244" t="s">
        <v>92</v>
      </c>
      <c r="AV1516" s="14" t="s">
        <v>92</v>
      </c>
      <c r="AW1516" s="14" t="s">
        <v>37</v>
      </c>
      <c r="AX1516" s="14" t="s">
        <v>83</v>
      </c>
      <c r="AY1516" s="244" t="s">
        <v>156</v>
      </c>
    </row>
    <row r="1517" spans="2:51" s="16" customFormat="1" ht="11.25">
      <c r="B1517" s="256"/>
      <c r="C1517" s="257"/>
      <c r="D1517" s="218" t="s">
        <v>176</v>
      </c>
      <c r="E1517" s="258" t="s">
        <v>1</v>
      </c>
      <c r="F1517" s="259" t="s">
        <v>210</v>
      </c>
      <c r="G1517" s="257"/>
      <c r="H1517" s="260">
        <v>37.453000000000003</v>
      </c>
      <c r="I1517" s="261"/>
      <c r="J1517" s="257"/>
      <c r="K1517" s="257"/>
      <c r="L1517" s="262"/>
      <c r="M1517" s="263"/>
      <c r="N1517" s="264"/>
      <c r="O1517" s="264"/>
      <c r="P1517" s="264"/>
      <c r="Q1517" s="264"/>
      <c r="R1517" s="264"/>
      <c r="S1517" s="264"/>
      <c r="T1517" s="265"/>
      <c r="AT1517" s="266" t="s">
        <v>176</v>
      </c>
      <c r="AU1517" s="266" t="s">
        <v>92</v>
      </c>
      <c r="AV1517" s="16" t="s">
        <v>157</v>
      </c>
      <c r="AW1517" s="16" t="s">
        <v>37</v>
      </c>
      <c r="AX1517" s="16" t="s">
        <v>83</v>
      </c>
      <c r="AY1517" s="266" t="s">
        <v>156</v>
      </c>
    </row>
    <row r="1518" spans="2:51" s="13" customFormat="1" ht="11.25">
      <c r="B1518" s="224"/>
      <c r="C1518" s="225"/>
      <c r="D1518" s="218" t="s">
        <v>176</v>
      </c>
      <c r="E1518" s="226" t="s">
        <v>1</v>
      </c>
      <c r="F1518" s="227" t="s">
        <v>234</v>
      </c>
      <c r="G1518" s="225"/>
      <c r="H1518" s="226" t="s">
        <v>1</v>
      </c>
      <c r="I1518" s="228"/>
      <c r="J1518" s="225"/>
      <c r="K1518" s="225"/>
      <c r="L1518" s="229"/>
      <c r="M1518" s="230"/>
      <c r="N1518" s="231"/>
      <c r="O1518" s="231"/>
      <c r="P1518" s="231"/>
      <c r="Q1518" s="231"/>
      <c r="R1518" s="231"/>
      <c r="S1518" s="231"/>
      <c r="T1518" s="232"/>
      <c r="AT1518" s="233" t="s">
        <v>176</v>
      </c>
      <c r="AU1518" s="233" t="s">
        <v>92</v>
      </c>
      <c r="AV1518" s="13" t="s">
        <v>21</v>
      </c>
      <c r="AW1518" s="13" t="s">
        <v>37</v>
      </c>
      <c r="AX1518" s="13" t="s">
        <v>83</v>
      </c>
      <c r="AY1518" s="233" t="s">
        <v>156</v>
      </c>
    </row>
    <row r="1519" spans="2:51" s="14" customFormat="1" ht="11.25">
      <c r="B1519" s="234"/>
      <c r="C1519" s="235"/>
      <c r="D1519" s="218" t="s">
        <v>176</v>
      </c>
      <c r="E1519" s="236" t="s">
        <v>1</v>
      </c>
      <c r="F1519" s="237" t="s">
        <v>1464</v>
      </c>
      <c r="G1519" s="235"/>
      <c r="H1519" s="238">
        <v>47.823999999999998</v>
      </c>
      <c r="I1519" s="239"/>
      <c r="J1519" s="235"/>
      <c r="K1519" s="235"/>
      <c r="L1519" s="240"/>
      <c r="M1519" s="241"/>
      <c r="N1519" s="242"/>
      <c r="O1519" s="242"/>
      <c r="P1519" s="242"/>
      <c r="Q1519" s="242"/>
      <c r="R1519" s="242"/>
      <c r="S1519" s="242"/>
      <c r="T1519" s="243"/>
      <c r="AT1519" s="244" t="s">
        <v>176</v>
      </c>
      <c r="AU1519" s="244" t="s">
        <v>92</v>
      </c>
      <c r="AV1519" s="14" t="s">
        <v>92</v>
      </c>
      <c r="AW1519" s="14" t="s">
        <v>37</v>
      </c>
      <c r="AX1519" s="14" t="s">
        <v>83</v>
      </c>
      <c r="AY1519" s="244" t="s">
        <v>156</v>
      </c>
    </row>
    <row r="1520" spans="2:51" s="14" customFormat="1" ht="11.25">
      <c r="B1520" s="234"/>
      <c r="C1520" s="235"/>
      <c r="D1520" s="218" t="s">
        <v>176</v>
      </c>
      <c r="E1520" s="236" t="s">
        <v>1</v>
      </c>
      <c r="F1520" s="237" t="s">
        <v>1457</v>
      </c>
      <c r="G1520" s="235"/>
      <c r="H1520" s="238">
        <v>-0.41</v>
      </c>
      <c r="I1520" s="239"/>
      <c r="J1520" s="235"/>
      <c r="K1520" s="235"/>
      <c r="L1520" s="240"/>
      <c r="M1520" s="241"/>
      <c r="N1520" s="242"/>
      <c r="O1520" s="242"/>
      <c r="P1520" s="242"/>
      <c r="Q1520" s="242"/>
      <c r="R1520" s="242"/>
      <c r="S1520" s="242"/>
      <c r="T1520" s="243"/>
      <c r="AT1520" s="244" t="s">
        <v>176</v>
      </c>
      <c r="AU1520" s="244" t="s">
        <v>92</v>
      </c>
      <c r="AV1520" s="14" t="s">
        <v>92</v>
      </c>
      <c r="AW1520" s="14" t="s">
        <v>37</v>
      </c>
      <c r="AX1520" s="14" t="s">
        <v>83</v>
      </c>
      <c r="AY1520" s="244" t="s">
        <v>156</v>
      </c>
    </row>
    <row r="1521" spans="2:51" s="14" customFormat="1" ht="11.25">
      <c r="B1521" s="234"/>
      <c r="C1521" s="235"/>
      <c r="D1521" s="218" t="s">
        <v>176</v>
      </c>
      <c r="E1521" s="236" t="s">
        <v>1</v>
      </c>
      <c r="F1521" s="237" t="s">
        <v>1458</v>
      </c>
      <c r="G1521" s="235"/>
      <c r="H1521" s="238">
        <v>1.575</v>
      </c>
      <c r="I1521" s="239"/>
      <c r="J1521" s="235"/>
      <c r="K1521" s="235"/>
      <c r="L1521" s="240"/>
      <c r="M1521" s="241"/>
      <c r="N1521" s="242"/>
      <c r="O1521" s="242"/>
      <c r="P1521" s="242"/>
      <c r="Q1521" s="242"/>
      <c r="R1521" s="242"/>
      <c r="S1521" s="242"/>
      <c r="T1521" s="243"/>
      <c r="AT1521" s="244" t="s">
        <v>176</v>
      </c>
      <c r="AU1521" s="244" t="s">
        <v>92</v>
      </c>
      <c r="AV1521" s="14" t="s">
        <v>92</v>
      </c>
      <c r="AW1521" s="14" t="s">
        <v>37</v>
      </c>
      <c r="AX1521" s="14" t="s">
        <v>83</v>
      </c>
      <c r="AY1521" s="244" t="s">
        <v>156</v>
      </c>
    </row>
    <row r="1522" spans="2:51" s="14" customFormat="1" ht="11.25">
      <c r="B1522" s="234"/>
      <c r="C1522" s="235"/>
      <c r="D1522" s="218" t="s">
        <v>176</v>
      </c>
      <c r="E1522" s="236" t="s">
        <v>1</v>
      </c>
      <c r="F1522" s="237" t="s">
        <v>1204</v>
      </c>
      <c r="G1522" s="235"/>
      <c r="H1522" s="238">
        <v>0.40100000000000002</v>
      </c>
      <c r="I1522" s="239"/>
      <c r="J1522" s="235"/>
      <c r="K1522" s="235"/>
      <c r="L1522" s="240"/>
      <c r="M1522" s="241"/>
      <c r="N1522" s="242"/>
      <c r="O1522" s="242"/>
      <c r="P1522" s="242"/>
      <c r="Q1522" s="242"/>
      <c r="R1522" s="242"/>
      <c r="S1522" s="242"/>
      <c r="T1522" s="243"/>
      <c r="AT1522" s="244" t="s">
        <v>176</v>
      </c>
      <c r="AU1522" s="244" t="s">
        <v>92</v>
      </c>
      <c r="AV1522" s="14" t="s">
        <v>92</v>
      </c>
      <c r="AW1522" s="14" t="s">
        <v>37</v>
      </c>
      <c r="AX1522" s="14" t="s">
        <v>83</v>
      </c>
      <c r="AY1522" s="244" t="s">
        <v>156</v>
      </c>
    </row>
    <row r="1523" spans="2:51" s="16" customFormat="1" ht="11.25">
      <c r="B1523" s="256"/>
      <c r="C1523" s="257"/>
      <c r="D1523" s="218" t="s">
        <v>176</v>
      </c>
      <c r="E1523" s="258" t="s">
        <v>1</v>
      </c>
      <c r="F1523" s="259" t="s">
        <v>210</v>
      </c>
      <c r="G1523" s="257"/>
      <c r="H1523" s="260">
        <v>49.39</v>
      </c>
      <c r="I1523" s="261"/>
      <c r="J1523" s="257"/>
      <c r="K1523" s="257"/>
      <c r="L1523" s="262"/>
      <c r="M1523" s="263"/>
      <c r="N1523" s="264"/>
      <c r="O1523" s="264"/>
      <c r="P1523" s="264"/>
      <c r="Q1523" s="264"/>
      <c r="R1523" s="264"/>
      <c r="S1523" s="264"/>
      <c r="T1523" s="265"/>
      <c r="AT1523" s="266" t="s">
        <v>176</v>
      </c>
      <c r="AU1523" s="266" t="s">
        <v>92</v>
      </c>
      <c r="AV1523" s="16" t="s">
        <v>157</v>
      </c>
      <c r="AW1523" s="16" t="s">
        <v>37</v>
      </c>
      <c r="AX1523" s="16" t="s">
        <v>83</v>
      </c>
      <c r="AY1523" s="266" t="s">
        <v>156</v>
      </c>
    </row>
    <row r="1524" spans="2:51" s="13" customFormat="1" ht="11.25">
      <c r="B1524" s="224"/>
      <c r="C1524" s="225"/>
      <c r="D1524" s="218" t="s">
        <v>176</v>
      </c>
      <c r="E1524" s="226" t="s">
        <v>1</v>
      </c>
      <c r="F1524" s="227" t="s">
        <v>236</v>
      </c>
      <c r="G1524" s="225"/>
      <c r="H1524" s="226" t="s">
        <v>1</v>
      </c>
      <c r="I1524" s="228"/>
      <c r="J1524" s="225"/>
      <c r="K1524" s="225"/>
      <c r="L1524" s="229"/>
      <c r="M1524" s="230"/>
      <c r="N1524" s="231"/>
      <c r="O1524" s="231"/>
      <c r="P1524" s="231"/>
      <c r="Q1524" s="231"/>
      <c r="R1524" s="231"/>
      <c r="S1524" s="231"/>
      <c r="T1524" s="232"/>
      <c r="AT1524" s="233" t="s">
        <v>176</v>
      </c>
      <c r="AU1524" s="233" t="s">
        <v>92</v>
      </c>
      <c r="AV1524" s="13" t="s">
        <v>21</v>
      </c>
      <c r="AW1524" s="13" t="s">
        <v>37</v>
      </c>
      <c r="AX1524" s="13" t="s">
        <v>83</v>
      </c>
      <c r="AY1524" s="233" t="s">
        <v>156</v>
      </c>
    </row>
    <row r="1525" spans="2:51" s="14" customFormat="1" ht="11.25">
      <c r="B1525" s="234"/>
      <c r="C1525" s="235"/>
      <c r="D1525" s="218" t="s">
        <v>176</v>
      </c>
      <c r="E1525" s="236" t="s">
        <v>1</v>
      </c>
      <c r="F1525" s="237" t="s">
        <v>1465</v>
      </c>
      <c r="G1525" s="235"/>
      <c r="H1525" s="238">
        <v>111.312</v>
      </c>
      <c r="I1525" s="239"/>
      <c r="J1525" s="235"/>
      <c r="K1525" s="235"/>
      <c r="L1525" s="240"/>
      <c r="M1525" s="241"/>
      <c r="N1525" s="242"/>
      <c r="O1525" s="242"/>
      <c r="P1525" s="242"/>
      <c r="Q1525" s="242"/>
      <c r="R1525" s="242"/>
      <c r="S1525" s="242"/>
      <c r="T1525" s="243"/>
      <c r="AT1525" s="244" t="s">
        <v>176</v>
      </c>
      <c r="AU1525" s="244" t="s">
        <v>92</v>
      </c>
      <c r="AV1525" s="14" t="s">
        <v>92</v>
      </c>
      <c r="AW1525" s="14" t="s">
        <v>37</v>
      </c>
      <c r="AX1525" s="14" t="s">
        <v>83</v>
      </c>
      <c r="AY1525" s="244" t="s">
        <v>156</v>
      </c>
    </row>
    <row r="1526" spans="2:51" s="14" customFormat="1" ht="11.25">
      <c r="B1526" s="234"/>
      <c r="C1526" s="235"/>
      <c r="D1526" s="218" t="s">
        <v>176</v>
      </c>
      <c r="E1526" s="236" t="s">
        <v>1</v>
      </c>
      <c r="F1526" s="237" t="s">
        <v>1466</v>
      </c>
      <c r="G1526" s="235"/>
      <c r="H1526" s="238">
        <v>0.6</v>
      </c>
      <c r="I1526" s="239"/>
      <c r="J1526" s="235"/>
      <c r="K1526" s="235"/>
      <c r="L1526" s="240"/>
      <c r="M1526" s="241"/>
      <c r="N1526" s="242"/>
      <c r="O1526" s="242"/>
      <c r="P1526" s="242"/>
      <c r="Q1526" s="242"/>
      <c r="R1526" s="242"/>
      <c r="S1526" s="242"/>
      <c r="T1526" s="243"/>
      <c r="AT1526" s="244" t="s">
        <v>176</v>
      </c>
      <c r="AU1526" s="244" t="s">
        <v>92</v>
      </c>
      <c r="AV1526" s="14" t="s">
        <v>92</v>
      </c>
      <c r="AW1526" s="14" t="s">
        <v>37</v>
      </c>
      <c r="AX1526" s="14" t="s">
        <v>83</v>
      </c>
      <c r="AY1526" s="244" t="s">
        <v>156</v>
      </c>
    </row>
    <row r="1527" spans="2:51" s="14" customFormat="1" ht="11.25">
      <c r="B1527" s="234"/>
      <c r="C1527" s="235"/>
      <c r="D1527" s="218" t="s">
        <v>176</v>
      </c>
      <c r="E1527" s="236" t="s">
        <v>1</v>
      </c>
      <c r="F1527" s="237" t="s">
        <v>1467</v>
      </c>
      <c r="G1527" s="235"/>
      <c r="H1527" s="238">
        <v>86.4</v>
      </c>
      <c r="I1527" s="239"/>
      <c r="J1527" s="235"/>
      <c r="K1527" s="235"/>
      <c r="L1527" s="240"/>
      <c r="M1527" s="241"/>
      <c r="N1527" s="242"/>
      <c r="O1527" s="242"/>
      <c r="P1527" s="242"/>
      <c r="Q1527" s="242"/>
      <c r="R1527" s="242"/>
      <c r="S1527" s="242"/>
      <c r="T1527" s="243"/>
      <c r="AT1527" s="244" t="s">
        <v>176</v>
      </c>
      <c r="AU1527" s="244" t="s">
        <v>92</v>
      </c>
      <c r="AV1527" s="14" t="s">
        <v>92</v>
      </c>
      <c r="AW1527" s="14" t="s">
        <v>37</v>
      </c>
      <c r="AX1527" s="14" t="s">
        <v>83</v>
      </c>
      <c r="AY1527" s="244" t="s">
        <v>156</v>
      </c>
    </row>
    <row r="1528" spans="2:51" s="14" customFormat="1" ht="11.25">
      <c r="B1528" s="234"/>
      <c r="C1528" s="235"/>
      <c r="D1528" s="218" t="s">
        <v>176</v>
      </c>
      <c r="E1528" s="236" t="s">
        <v>1</v>
      </c>
      <c r="F1528" s="237" t="s">
        <v>1468</v>
      </c>
      <c r="G1528" s="235"/>
      <c r="H1528" s="238">
        <v>6.72</v>
      </c>
      <c r="I1528" s="239"/>
      <c r="J1528" s="235"/>
      <c r="K1528" s="235"/>
      <c r="L1528" s="240"/>
      <c r="M1528" s="241"/>
      <c r="N1528" s="242"/>
      <c r="O1528" s="242"/>
      <c r="P1528" s="242"/>
      <c r="Q1528" s="242"/>
      <c r="R1528" s="242"/>
      <c r="S1528" s="242"/>
      <c r="T1528" s="243"/>
      <c r="AT1528" s="244" t="s">
        <v>176</v>
      </c>
      <c r="AU1528" s="244" t="s">
        <v>92</v>
      </c>
      <c r="AV1528" s="14" t="s">
        <v>92</v>
      </c>
      <c r="AW1528" s="14" t="s">
        <v>37</v>
      </c>
      <c r="AX1528" s="14" t="s">
        <v>83</v>
      </c>
      <c r="AY1528" s="244" t="s">
        <v>156</v>
      </c>
    </row>
    <row r="1529" spans="2:51" s="14" customFormat="1" ht="11.25">
      <c r="B1529" s="234"/>
      <c r="C1529" s="235"/>
      <c r="D1529" s="218" t="s">
        <v>176</v>
      </c>
      <c r="E1529" s="236" t="s">
        <v>1</v>
      </c>
      <c r="F1529" s="237" t="s">
        <v>1469</v>
      </c>
      <c r="G1529" s="235"/>
      <c r="H1529" s="238">
        <v>1.8149999999999999</v>
      </c>
      <c r="I1529" s="239"/>
      <c r="J1529" s="235"/>
      <c r="K1529" s="235"/>
      <c r="L1529" s="240"/>
      <c r="M1529" s="241"/>
      <c r="N1529" s="242"/>
      <c r="O1529" s="242"/>
      <c r="P1529" s="242"/>
      <c r="Q1529" s="242"/>
      <c r="R1529" s="242"/>
      <c r="S1529" s="242"/>
      <c r="T1529" s="243"/>
      <c r="AT1529" s="244" t="s">
        <v>176</v>
      </c>
      <c r="AU1529" s="244" t="s">
        <v>92</v>
      </c>
      <c r="AV1529" s="14" t="s">
        <v>92</v>
      </c>
      <c r="AW1529" s="14" t="s">
        <v>37</v>
      </c>
      <c r="AX1529" s="14" t="s">
        <v>83</v>
      </c>
      <c r="AY1529" s="244" t="s">
        <v>156</v>
      </c>
    </row>
    <row r="1530" spans="2:51" s="16" customFormat="1" ht="11.25">
      <c r="B1530" s="256"/>
      <c r="C1530" s="257"/>
      <c r="D1530" s="218" t="s">
        <v>176</v>
      </c>
      <c r="E1530" s="258" t="s">
        <v>1</v>
      </c>
      <c r="F1530" s="259" t="s">
        <v>210</v>
      </c>
      <c r="G1530" s="257"/>
      <c r="H1530" s="260">
        <v>206.84700000000001</v>
      </c>
      <c r="I1530" s="261"/>
      <c r="J1530" s="257"/>
      <c r="K1530" s="257"/>
      <c r="L1530" s="262"/>
      <c r="M1530" s="263"/>
      <c r="N1530" s="264"/>
      <c r="O1530" s="264"/>
      <c r="P1530" s="264"/>
      <c r="Q1530" s="264"/>
      <c r="R1530" s="264"/>
      <c r="S1530" s="264"/>
      <c r="T1530" s="265"/>
      <c r="AT1530" s="266" t="s">
        <v>176</v>
      </c>
      <c r="AU1530" s="266" t="s">
        <v>92</v>
      </c>
      <c r="AV1530" s="16" t="s">
        <v>157</v>
      </c>
      <c r="AW1530" s="16" t="s">
        <v>37</v>
      </c>
      <c r="AX1530" s="16" t="s">
        <v>83</v>
      </c>
      <c r="AY1530" s="266" t="s">
        <v>156</v>
      </c>
    </row>
    <row r="1531" spans="2:51" s="13" customFormat="1" ht="11.25">
      <c r="B1531" s="224"/>
      <c r="C1531" s="225"/>
      <c r="D1531" s="218" t="s">
        <v>176</v>
      </c>
      <c r="E1531" s="226" t="s">
        <v>1</v>
      </c>
      <c r="F1531" s="227" t="s">
        <v>239</v>
      </c>
      <c r="G1531" s="225"/>
      <c r="H1531" s="226" t="s">
        <v>1</v>
      </c>
      <c r="I1531" s="228"/>
      <c r="J1531" s="225"/>
      <c r="K1531" s="225"/>
      <c r="L1531" s="229"/>
      <c r="M1531" s="230"/>
      <c r="N1531" s="231"/>
      <c r="O1531" s="231"/>
      <c r="P1531" s="231"/>
      <c r="Q1531" s="231"/>
      <c r="R1531" s="231"/>
      <c r="S1531" s="231"/>
      <c r="T1531" s="232"/>
      <c r="AT1531" s="233" t="s">
        <v>176</v>
      </c>
      <c r="AU1531" s="233" t="s">
        <v>92</v>
      </c>
      <c r="AV1531" s="13" t="s">
        <v>21</v>
      </c>
      <c r="AW1531" s="13" t="s">
        <v>37</v>
      </c>
      <c r="AX1531" s="13" t="s">
        <v>83</v>
      </c>
      <c r="AY1531" s="233" t="s">
        <v>156</v>
      </c>
    </row>
    <row r="1532" spans="2:51" s="14" customFormat="1" ht="11.25">
      <c r="B1532" s="234"/>
      <c r="C1532" s="235"/>
      <c r="D1532" s="218" t="s">
        <v>176</v>
      </c>
      <c r="E1532" s="236" t="s">
        <v>1</v>
      </c>
      <c r="F1532" s="237" t="s">
        <v>1470</v>
      </c>
      <c r="G1532" s="235"/>
      <c r="H1532" s="238">
        <v>32.816000000000003</v>
      </c>
      <c r="I1532" s="239"/>
      <c r="J1532" s="235"/>
      <c r="K1532" s="235"/>
      <c r="L1532" s="240"/>
      <c r="M1532" s="241"/>
      <c r="N1532" s="242"/>
      <c r="O1532" s="242"/>
      <c r="P1532" s="242"/>
      <c r="Q1532" s="242"/>
      <c r="R1532" s="242"/>
      <c r="S1532" s="242"/>
      <c r="T1532" s="243"/>
      <c r="AT1532" s="244" t="s">
        <v>176</v>
      </c>
      <c r="AU1532" s="244" t="s">
        <v>92</v>
      </c>
      <c r="AV1532" s="14" t="s">
        <v>92</v>
      </c>
      <c r="AW1532" s="14" t="s">
        <v>37</v>
      </c>
      <c r="AX1532" s="14" t="s">
        <v>83</v>
      </c>
      <c r="AY1532" s="244" t="s">
        <v>156</v>
      </c>
    </row>
    <row r="1533" spans="2:51" s="16" customFormat="1" ht="11.25">
      <c r="B1533" s="256"/>
      <c r="C1533" s="257"/>
      <c r="D1533" s="218" t="s">
        <v>176</v>
      </c>
      <c r="E1533" s="258" t="s">
        <v>1</v>
      </c>
      <c r="F1533" s="259" t="s">
        <v>210</v>
      </c>
      <c r="G1533" s="257"/>
      <c r="H1533" s="260">
        <v>32.816000000000003</v>
      </c>
      <c r="I1533" s="261"/>
      <c r="J1533" s="257"/>
      <c r="K1533" s="257"/>
      <c r="L1533" s="262"/>
      <c r="M1533" s="263"/>
      <c r="N1533" s="264"/>
      <c r="O1533" s="264"/>
      <c r="P1533" s="264"/>
      <c r="Q1533" s="264"/>
      <c r="R1533" s="264"/>
      <c r="S1533" s="264"/>
      <c r="T1533" s="265"/>
      <c r="AT1533" s="266" t="s">
        <v>176</v>
      </c>
      <c r="AU1533" s="266" t="s">
        <v>92</v>
      </c>
      <c r="AV1533" s="16" t="s">
        <v>157</v>
      </c>
      <c r="AW1533" s="16" t="s">
        <v>37</v>
      </c>
      <c r="AX1533" s="16" t="s">
        <v>83</v>
      </c>
      <c r="AY1533" s="266" t="s">
        <v>156</v>
      </c>
    </row>
    <row r="1534" spans="2:51" s="13" customFormat="1" ht="11.25">
      <c r="B1534" s="224"/>
      <c r="C1534" s="225"/>
      <c r="D1534" s="218" t="s">
        <v>176</v>
      </c>
      <c r="E1534" s="226" t="s">
        <v>1</v>
      </c>
      <c r="F1534" s="227" t="s">
        <v>241</v>
      </c>
      <c r="G1534" s="225"/>
      <c r="H1534" s="226" t="s">
        <v>1</v>
      </c>
      <c r="I1534" s="228"/>
      <c r="J1534" s="225"/>
      <c r="K1534" s="225"/>
      <c r="L1534" s="229"/>
      <c r="M1534" s="230"/>
      <c r="N1534" s="231"/>
      <c r="O1534" s="231"/>
      <c r="P1534" s="231"/>
      <c r="Q1534" s="231"/>
      <c r="R1534" s="231"/>
      <c r="S1534" s="231"/>
      <c r="T1534" s="232"/>
      <c r="AT1534" s="233" t="s">
        <v>176</v>
      </c>
      <c r="AU1534" s="233" t="s">
        <v>92</v>
      </c>
      <c r="AV1534" s="13" t="s">
        <v>21</v>
      </c>
      <c r="AW1534" s="13" t="s">
        <v>37</v>
      </c>
      <c r="AX1534" s="13" t="s">
        <v>83</v>
      </c>
      <c r="AY1534" s="233" t="s">
        <v>156</v>
      </c>
    </row>
    <row r="1535" spans="2:51" s="14" customFormat="1" ht="11.25">
      <c r="B1535" s="234"/>
      <c r="C1535" s="235"/>
      <c r="D1535" s="218" t="s">
        <v>176</v>
      </c>
      <c r="E1535" s="236" t="s">
        <v>1</v>
      </c>
      <c r="F1535" s="237" t="s">
        <v>1471</v>
      </c>
      <c r="G1535" s="235"/>
      <c r="H1535" s="238">
        <v>56.951999999999998</v>
      </c>
      <c r="I1535" s="239"/>
      <c r="J1535" s="235"/>
      <c r="K1535" s="235"/>
      <c r="L1535" s="240"/>
      <c r="M1535" s="241"/>
      <c r="N1535" s="242"/>
      <c r="O1535" s="242"/>
      <c r="P1535" s="242"/>
      <c r="Q1535" s="242"/>
      <c r="R1535" s="242"/>
      <c r="S1535" s="242"/>
      <c r="T1535" s="243"/>
      <c r="AT1535" s="244" t="s">
        <v>176</v>
      </c>
      <c r="AU1535" s="244" t="s">
        <v>92</v>
      </c>
      <c r="AV1535" s="14" t="s">
        <v>92</v>
      </c>
      <c r="AW1535" s="14" t="s">
        <v>37</v>
      </c>
      <c r="AX1535" s="14" t="s">
        <v>83</v>
      </c>
      <c r="AY1535" s="244" t="s">
        <v>156</v>
      </c>
    </row>
    <row r="1536" spans="2:51" s="14" customFormat="1" ht="11.25">
      <c r="B1536" s="234"/>
      <c r="C1536" s="235"/>
      <c r="D1536" s="218" t="s">
        <v>176</v>
      </c>
      <c r="E1536" s="236" t="s">
        <v>1</v>
      </c>
      <c r="F1536" s="237" t="s">
        <v>1457</v>
      </c>
      <c r="G1536" s="235"/>
      <c r="H1536" s="238">
        <v>-0.41</v>
      </c>
      <c r="I1536" s="239"/>
      <c r="J1536" s="235"/>
      <c r="K1536" s="235"/>
      <c r="L1536" s="240"/>
      <c r="M1536" s="241"/>
      <c r="N1536" s="242"/>
      <c r="O1536" s="242"/>
      <c r="P1536" s="242"/>
      <c r="Q1536" s="242"/>
      <c r="R1536" s="242"/>
      <c r="S1536" s="242"/>
      <c r="T1536" s="243"/>
      <c r="AT1536" s="244" t="s">
        <v>176</v>
      </c>
      <c r="AU1536" s="244" t="s">
        <v>92</v>
      </c>
      <c r="AV1536" s="14" t="s">
        <v>92</v>
      </c>
      <c r="AW1536" s="14" t="s">
        <v>37</v>
      </c>
      <c r="AX1536" s="14" t="s">
        <v>83</v>
      </c>
      <c r="AY1536" s="244" t="s">
        <v>156</v>
      </c>
    </row>
    <row r="1537" spans="2:51" s="14" customFormat="1" ht="11.25">
      <c r="B1537" s="234"/>
      <c r="C1537" s="235"/>
      <c r="D1537" s="218" t="s">
        <v>176</v>
      </c>
      <c r="E1537" s="236" t="s">
        <v>1</v>
      </c>
      <c r="F1537" s="237" t="s">
        <v>1458</v>
      </c>
      <c r="G1537" s="235"/>
      <c r="H1537" s="238">
        <v>1.575</v>
      </c>
      <c r="I1537" s="239"/>
      <c r="J1537" s="235"/>
      <c r="K1537" s="235"/>
      <c r="L1537" s="240"/>
      <c r="M1537" s="241"/>
      <c r="N1537" s="242"/>
      <c r="O1537" s="242"/>
      <c r="P1537" s="242"/>
      <c r="Q1537" s="242"/>
      <c r="R1537" s="242"/>
      <c r="S1537" s="242"/>
      <c r="T1537" s="243"/>
      <c r="AT1537" s="244" t="s">
        <v>176</v>
      </c>
      <c r="AU1537" s="244" t="s">
        <v>92</v>
      </c>
      <c r="AV1537" s="14" t="s">
        <v>92</v>
      </c>
      <c r="AW1537" s="14" t="s">
        <v>37</v>
      </c>
      <c r="AX1537" s="14" t="s">
        <v>83</v>
      </c>
      <c r="AY1537" s="244" t="s">
        <v>156</v>
      </c>
    </row>
    <row r="1538" spans="2:51" s="16" customFormat="1" ht="11.25">
      <c r="B1538" s="256"/>
      <c r="C1538" s="257"/>
      <c r="D1538" s="218" t="s">
        <v>176</v>
      </c>
      <c r="E1538" s="258" t="s">
        <v>1</v>
      </c>
      <c r="F1538" s="259" t="s">
        <v>210</v>
      </c>
      <c r="G1538" s="257"/>
      <c r="H1538" s="260">
        <v>58.116999999999997</v>
      </c>
      <c r="I1538" s="261"/>
      <c r="J1538" s="257"/>
      <c r="K1538" s="257"/>
      <c r="L1538" s="262"/>
      <c r="M1538" s="263"/>
      <c r="N1538" s="264"/>
      <c r="O1538" s="264"/>
      <c r="P1538" s="264"/>
      <c r="Q1538" s="264"/>
      <c r="R1538" s="264"/>
      <c r="S1538" s="264"/>
      <c r="T1538" s="265"/>
      <c r="AT1538" s="266" t="s">
        <v>176</v>
      </c>
      <c r="AU1538" s="266" t="s">
        <v>92</v>
      </c>
      <c r="AV1538" s="16" t="s">
        <v>157</v>
      </c>
      <c r="AW1538" s="16" t="s">
        <v>37</v>
      </c>
      <c r="AX1538" s="16" t="s">
        <v>83</v>
      </c>
      <c r="AY1538" s="266" t="s">
        <v>156</v>
      </c>
    </row>
    <row r="1539" spans="2:51" s="13" customFormat="1" ht="11.25">
      <c r="B1539" s="224"/>
      <c r="C1539" s="225"/>
      <c r="D1539" s="218" t="s">
        <v>176</v>
      </c>
      <c r="E1539" s="226" t="s">
        <v>1</v>
      </c>
      <c r="F1539" s="227" t="s">
        <v>243</v>
      </c>
      <c r="G1539" s="225"/>
      <c r="H1539" s="226" t="s">
        <v>1</v>
      </c>
      <c r="I1539" s="228"/>
      <c r="J1539" s="225"/>
      <c r="K1539" s="225"/>
      <c r="L1539" s="229"/>
      <c r="M1539" s="230"/>
      <c r="N1539" s="231"/>
      <c r="O1539" s="231"/>
      <c r="P1539" s="231"/>
      <c r="Q1539" s="231"/>
      <c r="R1539" s="231"/>
      <c r="S1539" s="231"/>
      <c r="T1539" s="232"/>
      <c r="AT1539" s="233" t="s">
        <v>176</v>
      </c>
      <c r="AU1539" s="233" t="s">
        <v>92</v>
      </c>
      <c r="AV1539" s="13" t="s">
        <v>21</v>
      </c>
      <c r="AW1539" s="13" t="s">
        <v>37</v>
      </c>
      <c r="AX1539" s="13" t="s">
        <v>83</v>
      </c>
      <c r="AY1539" s="233" t="s">
        <v>156</v>
      </c>
    </row>
    <row r="1540" spans="2:51" s="14" customFormat="1" ht="11.25">
      <c r="B1540" s="234"/>
      <c r="C1540" s="235"/>
      <c r="D1540" s="218" t="s">
        <v>176</v>
      </c>
      <c r="E1540" s="236" t="s">
        <v>1</v>
      </c>
      <c r="F1540" s="237" t="s">
        <v>1472</v>
      </c>
      <c r="G1540" s="235"/>
      <c r="H1540" s="238">
        <v>26.88</v>
      </c>
      <c r="I1540" s="239"/>
      <c r="J1540" s="235"/>
      <c r="K1540" s="235"/>
      <c r="L1540" s="240"/>
      <c r="M1540" s="241"/>
      <c r="N1540" s="242"/>
      <c r="O1540" s="242"/>
      <c r="P1540" s="242"/>
      <c r="Q1540" s="242"/>
      <c r="R1540" s="242"/>
      <c r="S1540" s="242"/>
      <c r="T1540" s="243"/>
      <c r="AT1540" s="244" t="s">
        <v>176</v>
      </c>
      <c r="AU1540" s="244" t="s">
        <v>92</v>
      </c>
      <c r="AV1540" s="14" t="s">
        <v>92</v>
      </c>
      <c r="AW1540" s="14" t="s">
        <v>37</v>
      </c>
      <c r="AX1540" s="14" t="s">
        <v>83</v>
      </c>
      <c r="AY1540" s="244" t="s">
        <v>156</v>
      </c>
    </row>
    <row r="1541" spans="2:51" s="16" customFormat="1" ht="11.25">
      <c r="B1541" s="256"/>
      <c r="C1541" s="257"/>
      <c r="D1541" s="218" t="s">
        <v>176</v>
      </c>
      <c r="E1541" s="258" t="s">
        <v>1</v>
      </c>
      <c r="F1541" s="259" t="s">
        <v>210</v>
      </c>
      <c r="G1541" s="257"/>
      <c r="H1541" s="260">
        <v>26.88</v>
      </c>
      <c r="I1541" s="261"/>
      <c r="J1541" s="257"/>
      <c r="K1541" s="257"/>
      <c r="L1541" s="262"/>
      <c r="M1541" s="263"/>
      <c r="N1541" s="264"/>
      <c r="O1541" s="264"/>
      <c r="P1541" s="264"/>
      <c r="Q1541" s="264"/>
      <c r="R1541" s="264"/>
      <c r="S1541" s="264"/>
      <c r="T1541" s="265"/>
      <c r="AT1541" s="266" t="s">
        <v>176</v>
      </c>
      <c r="AU1541" s="266" t="s">
        <v>92</v>
      </c>
      <c r="AV1541" s="16" t="s">
        <v>157</v>
      </c>
      <c r="AW1541" s="16" t="s">
        <v>37</v>
      </c>
      <c r="AX1541" s="16" t="s">
        <v>83</v>
      </c>
      <c r="AY1541" s="266" t="s">
        <v>156</v>
      </c>
    </row>
    <row r="1542" spans="2:51" s="13" customFormat="1" ht="11.25">
      <c r="B1542" s="224"/>
      <c r="C1542" s="225"/>
      <c r="D1542" s="218" t="s">
        <v>176</v>
      </c>
      <c r="E1542" s="226" t="s">
        <v>1</v>
      </c>
      <c r="F1542" s="227" t="s">
        <v>245</v>
      </c>
      <c r="G1542" s="225"/>
      <c r="H1542" s="226" t="s">
        <v>1</v>
      </c>
      <c r="I1542" s="228"/>
      <c r="J1542" s="225"/>
      <c r="K1542" s="225"/>
      <c r="L1542" s="229"/>
      <c r="M1542" s="230"/>
      <c r="N1542" s="231"/>
      <c r="O1542" s="231"/>
      <c r="P1542" s="231"/>
      <c r="Q1542" s="231"/>
      <c r="R1542" s="231"/>
      <c r="S1542" s="231"/>
      <c r="T1542" s="232"/>
      <c r="AT1542" s="233" t="s">
        <v>176</v>
      </c>
      <c r="AU1542" s="233" t="s">
        <v>92</v>
      </c>
      <c r="AV1542" s="13" t="s">
        <v>21</v>
      </c>
      <c r="AW1542" s="13" t="s">
        <v>37</v>
      </c>
      <c r="AX1542" s="13" t="s">
        <v>83</v>
      </c>
      <c r="AY1542" s="233" t="s">
        <v>156</v>
      </c>
    </row>
    <row r="1543" spans="2:51" s="14" customFormat="1" ht="11.25">
      <c r="B1543" s="234"/>
      <c r="C1543" s="235"/>
      <c r="D1543" s="218" t="s">
        <v>176</v>
      </c>
      <c r="E1543" s="236" t="s">
        <v>1</v>
      </c>
      <c r="F1543" s="237" t="s">
        <v>1473</v>
      </c>
      <c r="G1543" s="235"/>
      <c r="H1543" s="238">
        <v>25.032</v>
      </c>
      <c r="I1543" s="239"/>
      <c r="J1543" s="235"/>
      <c r="K1543" s="235"/>
      <c r="L1543" s="240"/>
      <c r="M1543" s="241"/>
      <c r="N1543" s="242"/>
      <c r="O1543" s="242"/>
      <c r="P1543" s="242"/>
      <c r="Q1543" s="242"/>
      <c r="R1543" s="242"/>
      <c r="S1543" s="242"/>
      <c r="T1543" s="243"/>
      <c r="AT1543" s="244" t="s">
        <v>176</v>
      </c>
      <c r="AU1543" s="244" t="s">
        <v>92</v>
      </c>
      <c r="AV1543" s="14" t="s">
        <v>92</v>
      </c>
      <c r="AW1543" s="14" t="s">
        <v>37</v>
      </c>
      <c r="AX1543" s="14" t="s">
        <v>83</v>
      </c>
      <c r="AY1543" s="244" t="s">
        <v>156</v>
      </c>
    </row>
    <row r="1544" spans="2:51" s="14" customFormat="1" ht="11.25">
      <c r="B1544" s="234"/>
      <c r="C1544" s="235"/>
      <c r="D1544" s="218" t="s">
        <v>176</v>
      </c>
      <c r="E1544" s="236" t="s">
        <v>1</v>
      </c>
      <c r="F1544" s="237" t="s">
        <v>1474</v>
      </c>
      <c r="G1544" s="235"/>
      <c r="H1544" s="238">
        <v>18.815999999999999</v>
      </c>
      <c r="I1544" s="239"/>
      <c r="J1544" s="235"/>
      <c r="K1544" s="235"/>
      <c r="L1544" s="240"/>
      <c r="M1544" s="241"/>
      <c r="N1544" s="242"/>
      <c r="O1544" s="242"/>
      <c r="P1544" s="242"/>
      <c r="Q1544" s="242"/>
      <c r="R1544" s="242"/>
      <c r="S1544" s="242"/>
      <c r="T1544" s="243"/>
      <c r="AT1544" s="244" t="s">
        <v>176</v>
      </c>
      <c r="AU1544" s="244" t="s">
        <v>92</v>
      </c>
      <c r="AV1544" s="14" t="s">
        <v>92</v>
      </c>
      <c r="AW1544" s="14" t="s">
        <v>37</v>
      </c>
      <c r="AX1544" s="14" t="s">
        <v>83</v>
      </c>
      <c r="AY1544" s="244" t="s">
        <v>156</v>
      </c>
    </row>
    <row r="1545" spans="2:51" s="14" customFormat="1" ht="11.25">
      <c r="B1545" s="234"/>
      <c r="C1545" s="235"/>
      <c r="D1545" s="218" t="s">
        <v>176</v>
      </c>
      <c r="E1545" s="236" t="s">
        <v>1</v>
      </c>
      <c r="F1545" s="237" t="s">
        <v>1475</v>
      </c>
      <c r="G1545" s="235"/>
      <c r="H1545" s="238">
        <v>1.2749999999999999</v>
      </c>
      <c r="I1545" s="239"/>
      <c r="J1545" s="235"/>
      <c r="K1545" s="235"/>
      <c r="L1545" s="240"/>
      <c r="M1545" s="241"/>
      <c r="N1545" s="242"/>
      <c r="O1545" s="242"/>
      <c r="P1545" s="242"/>
      <c r="Q1545" s="242"/>
      <c r="R1545" s="242"/>
      <c r="S1545" s="242"/>
      <c r="T1545" s="243"/>
      <c r="AT1545" s="244" t="s">
        <v>176</v>
      </c>
      <c r="AU1545" s="244" t="s">
        <v>92</v>
      </c>
      <c r="AV1545" s="14" t="s">
        <v>92</v>
      </c>
      <c r="AW1545" s="14" t="s">
        <v>37</v>
      </c>
      <c r="AX1545" s="14" t="s">
        <v>83</v>
      </c>
      <c r="AY1545" s="244" t="s">
        <v>156</v>
      </c>
    </row>
    <row r="1546" spans="2:51" s="16" customFormat="1" ht="11.25">
      <c r="B1546" s="256"/>
      <c r="C1546" s="257"/>
      <c r="D1546" s="218" t="s">
        <v>176</v>
      </c>
      <c r="E1546" s="258" t="s">
        <v>1</v>
      </c>
      <c r="F1546" s="259" t="s">
        <v>210</v>
      </c>
      <c r="G1546" s="257"/>
      <c r="H1546" s="260">
        <v>45.122999999999998</v>
      </c>
      <c r="I1546" s="261"/>
      <c r="J1546" s="257"/>
      <c r="K1546" s="257"/>
      <c r="L1546" s="262"/>
      <c r="M1546" s="263"/>
      <c r="N1546" s="264"/>
      <c r="O1546" s="264"/>
      <c r="P1546" s="264"/>
      <c r="Q1546" s="264"/>
      <c r="R1546" s="264"/>
      <c r="S1546" s="264"/>
      <c r="T1546" s="265"/>
      <c r="AT1546" s="266" t="s">
        <v>176</v>
      </c>
      <c r="AU1546" s="266" t="s">
        <v>92</v>
      </c>
      <c r="AV1546" s="16" t="s">
        <v>157</v>
      </c>
      <c r="AW1546" s="16" t="s">
        <v>37</v>
      </c>
      <c r="AX1546" s="16" t="s">
        <v>83</v>
      </c>
      <c r="AY1546" s="266" t="s">
        <v>156</v>
      </c>
    </row>
    <row r="1547" spans="2:51" s="13" customFormat="1" ht="11.25">
      <c r="B1547" s="224"/>
      <c r="C1547" s="225"/>
      <c r="D1547" s="218" t="s">
        <v>176</v>
      </c>
      <c r="E1547" s="226" t="s">
        <v>1</v>
      </c>
      <c r="F1547" s="227" t="s">
        <v>248</v>
      </c>
      <c r="G1547" s="225"/>
      <c r="H1547" s="226" t="s">
        <v>1</v>
      </c>
      <c r="I1547" s="228"/>
      <c r="J1547" s="225"/>
      <c r="K1547" s="225"/>
      <c r="L1547" s="229"/>
      <c r="M1547" s="230"/>
      <c r="N1547" s="231"/>
      <c r="O1547" s="231"/>
      <c r="P1547" s="231"/>
      <c r="Q1547" s="231"/>
      <c r="R1547" s="231"/>
      <c r="S1547" s="231"/>
      <c r="T1547" s="232"/>
      <c r="AT1547" s="233" t="s">
        <v>176</v>
      </c>
      <c r="AU1547" s="233" t="s">
        <v>92</v>
      </c>
      <c r="AV1547" s="13" t="s">
        <v>21</v>
      </c>
      <c r="AW1547" s="13" t="s">
        <v>37</v>
      </c>
      <c r="AX1547" s="13" t="s">
        <v>83</v>
      </c>
      <c r="AY1547" s="233" t="s">
        <v>156</v>
      </c>
    </row>
    <row r="1548" spans="2:51" s="14" customFormat="1" ht="11.25">
      <c r="B1548" s="234"/>
      <c r="C1548" s="235"/>
      <c r="D1548" s="218" t="s">
        <v>176</v>
      </c>
      <c r="E1548" s="236" t="s">
        <v>1</v>
      </c>
      <c r="F1548" s="237" t="s">
        <v>1476</v>
      </c>
      <c r="G1548" s="235"/>
      <c r="H1548" s="238">
        <v>66.12</v>
      </c>
      <c r="I1548" s="239"/>
      <c r="J1548" s="235"/>
      <c r="K1548" s="235"/>
      <c r="L1548" s="240"/>
      <c r="M1548" s="241"/>
      <c r="N1548" s="242"/>
      <c r="O1548" s="242"/>
      <c r="P1548" s="242"/>
      <c r="Q1548" s="242"/>
      <c r="R1548" s="242"/>
      <c r="S1548" s="242"/>
      <c r="T1548" s="243"/>
      <c r="AT1548" s="244" t="s">
        <v>176</v>
      </c>
      <c r="AU1548" s="244" t="s">
        <v>92</v>
      </c>
      <c r="AV1548" s="14" t="s">
        <v>92</v>
      </c>
      <c r="AW1548" s="14" t="s">
        <v>37</v>
      </c>
      <c r="AX1548" s="14" t="s">
        <v>83</v>
      </c>
      <c r="AY1548" s="244" t="s">
        <v>156</v>
      </c>
    </row>
    <row r="1549" spans="2:51" s="14" customFormat="1" ht="11.25">
      <c r="B1549" s="234"/>
      <c r="C1549" s="235"/>
      <c r="D1549" s="218" t="s">
        <v>176</v>
      </c>
      <c r="E1549" s="236" t="s">
        <v>1</v>
      </c>
      <c r="F1549" s="237" t="s">
        <v>1477</v>
      </c>
      <c r="G1549" s="235"/>
      <c r="H1549" s="238">
        <v>1.68</v>
      </c>
      <c r="I1549" s="239"/>
      <c r="J1549" s="235"/>
      <c r="K1549" s="235"/>
      <c r="L1549" s="240"/>
      <c r="M1549" s="241"/>
      <c r="N1549" s="242"/>
      <c r="O1549" s="242"/>
      <c r="P1549" s="242"/>
      <c r="Q1549" s="242"/>
      <c r="R1549" s="242"/>
      <c r="S1549" s="242"/>
      <c r="T1549" s="243"/>
      <c r="AT1549" s="244" t="s">
        <v>176</v>
      </c>
      <c r="AU1549" s="244" t="s">
        <v>92</v>
      </c>
      <c r="AV1549" s="14" t="s">
        <v>92</v>
      </c>
      <c r="AW1549" s="14" t="s">
        <v>37</v>
      </c>
      <c r="AX1549" s="14" t="s">
        <v>83</v>
      </c>
      <c r="AY1549" s="244" t="s">
        <v>156</v>
      </c>
    </row>
    <row r="1550" spans="2:51" s="14" customFormat="1" ht="11.25">
      <c r="B1550" s="234"/>
      <c r="C1550" s="235"/>
      <c r="D1550" s="218" t="s">
        <v>176</v>
      </c>
      <c r="E1550" s="236" t="s">
        <v>1</v>
      </c>
      <c r="F1550" s="237" t="s">
        <v>1478</v>
      </c>
      <c r="G1550" s="235"/>
      <c r="H1550" s="238">
        <v>1.6559999999999999</v>
      </c>
      <c r="I1550" s="239"/>
      <c r="J1550" s="235"/>
      <c r="K1550" s="235"/>
      <c r="L1550" s="240"/>
      <c r="M1550" s="241"/>
      <c r="N1550" s="242"/>
      <c r="O1550" s="242"/>
      <c r="P1550" s="242"/>
      <c r="Q1550" s="242"/>
      <c r="R1550" s="242"/>
      <c r="S1550" s="242"/>
      <c r="T1550" s="243"/>
      <c r="AT1550" s="244" t="s">
        <v>176</v>
      </c>
      <c r="AU1550" s="244" t="s">
        <v>92</v>
      </c>
      <c r="AV1550" s="14" t="s">
        <v>92</v>
      </c>
      <c r="AW1550" s="14" t="s">
        <v>37</v>
      </c>
      <c r="AX1550" s="14" t="s">
        <v>83</v>
      </c>
      <c r="AY1550" s="244" t="s">
        <v>156</v>
      </c>
    </row>
    <row r="1551" spans="2:51" s="16" customFormat="1" ht="11.25">
      <c r="B1551" s="256"/>
      <c r="C1551" s="257"/>
      <c r="D1551" s="218" t="s">
        <v>176</v>
      </c>
      <c r="E1551" s="258" t="s">
        <v>1</v>
      </c>
      <c r="F1551" s="259" t="s">
        <v>210</v>
      </c>
      <c r="G1551" s="257"/>
      <c r="H1551" s="260">
        <v>69.456000000000003</v>
      </c>
      <c r="I1551" s="261"/>
      <c r="J1551" s="257"/>
      <c r="K1551" s="257"/>
      <c r="L1551" s="262"/>
      <c r="M1551" s="263"/>
      <c r="N1551" s="264"/>
      <c r="O1551" s="264"/>
      <c r="P1551" s="264"/>
      <c r="Q1551" s="264"/>
      <c r="R1551" s="264"/>
      <c r="S1551" s="264"/>
      <c r="T1551" s="265"/>
      <c r="AT1551" s="266" t="s">
        <v>176</v>
      </c>
      <c r="AU1551" s="266" t="s">
        <v>92</v>
      </c>
      <c r="AV1551" s="16" t="s">
        <v>157</v>
      </c>
      <c r="AW1551" s="16" t="s">
        <v>37</v>
      </c>
      <c r="AX1551" s="16" t="s">
        <v>83</v>
      </c>
      <c r="AY1551" s="266" t="s">
        <v>156</v>
      </c>
    </row>
    <row r="1552" spans="2:51" s="13" customFormat="1" ht="11.25">
      <c r="B1552" s="224"/>
      <c r="C1552" s="225"/>
      <c r="D1552" s="218" t="s">
        <v>176</v>
      </c>
      <c r="E1552" s="226" t="s">
        <v>1</v>
      </c>
      <c r="F1552" s="227" t="s">
        <v>250</v>
      </c>
      <c r="G1552" s="225"/>
      <c r="H1552" s="226" t="s">
        <v>1</v>
      </c>
      <c r="I1552" s="228"/>
      <c r="J1552" s="225"/>
      <c r="K1552" s="225"/>
      <c r="L1552" s="229"/>
      <c r="M1552" s="230"/>
      <c r="N1552" s="231"/>
      <c r="O1552" s="231"/>
      <c r="P1552" s="231"/>
      <c r="Q1552" s="231"/>
      <c r="R1552" s="231"/>
      <c r="S1552" s="231"/>
      <c r="T1552" s="232"/>
      <c r="AT1552" s="233" t="s">
        <v>176</v>
      </c>
      <c r="AU1552" s="233" t="s">
        <v>92</v>
      </c>
      <c r="AV1552" s="13" t="s">
        <v>21</v>
      </c>
      <c r="AW1552" s="13" t="s">
        <v>37</v>
      </c>
      <c r="AX1552" s="13" t="s">
        <v>83</v>
      </c>
      <c r="AY1552" s="233" t="s">
        <v>156</v>
      </c>
    </row>
    <row r="1553" spans="2:51" s="14" customFormat="1" ht="11.25">
      <c r="B1553" s="234"/>
      <c r="C1553" s="235"/>
      <c r="D1553" s="218" t="s">
        <v>176</v>
      </c>
      <c r="E1553" s="236" t="s">
        <v>1</v>
      </c>
      <c r="F1553" s="237" t="s">
        <v>1479</v>
      </c>
      <c r="G1553" s="235"/>
      <c r="H1553" s="238">
        <v>15.68</v>
      </c>
      <c r="I1553" s="239"/>
      <c r="J1553" s="235"/>
      <c r="K1553" s="235"/>
      <c r="L1553" s="240"/>
      <c r="M1553" s="241"/>
      <c r="N1553" s="242"/>
      <c r="O1553" s="242"/>
      <c r="P1553" s="242"/>
      <c r="Q1553" s="242"/>
      <c r="R1553" s="242"/>
      <c r="S1553" s="242"/>
      <c r="T1553" s="243"/>
      <c r="AT1553" s="244" t="s">
        <v>176</v>
      </c>
      <c r="AU1553" s="244" t="s">
        <v>92</v>
      </c>
      <c r="AV1553" s="14" t="s">
        <v>92</v>
      </c>
      <c r="AW1553" s="14" t="s">
        <v>37</v>
      </c>
      <c r="AX1553" s="14" t="s">
        <v>83</v>
      </c>
      <c r="AY1553" s="244" t="s">
        <v>156</v>
      </c>
    </row>
    <row r="1554" spans="2:51" s="16" customFormat="1" ht="11.25">
      <c r="B1554" s="256"/>
      <c r="C1554" s="257"/>
      <c r="D1554" s="218" t="s">
        <v>176</v>
      </c>
      <c r="E1554" s="258" t="s">
        <v>1</v>
      </c>
      <c r="F1554" s="259" t="s">
        <v>210</v>
      </c>
      <c r="G1554" s="257"/>
      <c r="H1554" s="260">
        <v>15.68</v>
      </c>
      <c r="I1554" s="261"/>
      <c r="J1554" s="257"/>
      <c r="K1554" s="257"/>
      <c r="L1554" s="262"/>
      <c r="M1554" s="263"/>
      <c r="N1554" s="264"/>
      <c r="O1554" s="264"/>
      <c r="P1554" s="264"/>
      <c r="Q1554" s="264"/>
      <c r="R1554" s="264"/>
      <c r="S1554" s="264"/>
      <c r="T1554" s="265"/>
      <c r="AT1554" s="266" t="s">
        <v>176</v>
      </c>
      <c r="AU1554" s="266" t="s">
        <v>92</v>
      </c>
      <c r="AV1554" s="16" t="s">
        <v>157</v>
      </c>
      <c r="AW1554" s="16" t="s">
        <v>37</v>
      </c>
      <c r="AX1554" s="16" t="s">
        <v>83</v>
      </c>
      <c r="AY1554" s="266" t="s">
        <v>156</v>
      </c>
    </row>
    <row r="1555" spans="2:51" s="13" customFormat="1" ht="11.25">
      <c r="B1555" s="224"/>
      <c r="C1555" s="225"/>
      <c r="D1555" s="218" t="s">
        <v>176</v>
      </c>
      <c r="E1555" s="226" t="s">
        <v>1</v>
      </c>
      <c r="F1555" s="227" t="s">
        <v>252</v>
      </c>
      <c r="G1555" s="225"/>
      <c r="H1555" s="226" t="s">
        <v>1</v>
      </c>
      <c r="I1555" s="228"/>
      <c r="J1555" s="225"/>
      <c r="K1555" s="225"/>
      <c r="L1555" s="229"/>
      <c r="M1555" s="230"/>
      <c r="N1555" s="231"/>
      <c r="O1555" s="231"/>
      <c r="P1555" s="231"/>
      <c r="Q1555" s="231"/>
      <c r="R1555" s="231"/>
      <c r="S1555" s="231"/>
      <c r="T1555" s="232"/>
      <c r="AT1555" s="233" t="s">
        <v>176</v>
      </c>
      <c r="AU1555" s="233" t="s">
        <v>92</v>
      </c>
      <c r="AV1555" s="13" t="s">
        <v>21</v>
      </c>
      <c r="AW1555" s="13" t="s">
        <v>37</v>
      </c>
      <c r="AX1555" s="13" t="s">
        <v>83</v>
      </c>
      <c r="AY1555" s="233" t="s">
        <v>156</v>
      </c>
    </row>
    <row r="1556" spans="2:51" s="14" customFormat="1" ht="11.25">
      <c r="B1556" s="234"/>
      <c r="C1556" s="235"/>
      <c r="D1556" s="218" t="s">
        <v>176</v>
      </c>
      <c r="E1556" s="236" t="s">
        <v>1</v>
      </c>
      <c r="F1556" s="237" t="s">
        <v>1480</v>
      </c>
      <c r="G1556" s="235"/>
      <c r="H1556" s="238">
        <v>53.76</v>
      </c>
      <c r="I1556" s="239"/>
      <c r="J1556" s="235"/>
      <c r="K1556" s="235"/>
      <c r="L1556" s="240"/>
      <c r="M1556" s="241"/>
      <c r="N1556" s="242"/>
      <c r="O1556" s="242"/>
      <c r="P1556" s="242"/>
      <c r="Q1556" s="242"/>
      <c r="R1556" s="242"/>
      <c r="S1556" s="242"/>
      <c r="T1556" s="243"/>
      <c r="AT1556" s="244" t="s">
        <v>176</v>
      </c>
      <c r="AU1556" s="244" t="s">
        <v>92</v>
      </c>
      <c r="AV1556" s="14" t="s">
        <v>92</v>
      </c>
      <c r="AW1556" s="14" t="s">
        <v>37</v>
      </c>
      <c r="AX1556" s="14" t="s">
        <v>83</v>
      </c>
      <c r="AY1556" s="244" t="s">
        <v>156</v>
      </c>
    </row>
    <row r="1557" spans="2:51" s="14" customFormat="1" ht="11.25">
      <c r="B1557" s="234"/>
      <c r="C1557" s="235"/>
      <c r="D1557" s="218" t="s">
        <v>176</v>
      </c>
      <c r="E1557" s="236" t="s">
        <v>1</v>
      </c>
      <c r="F1557" s="237" t="s">
        <v>1457</v>
      </c>
      <c r="G1557" s="235"/>
      <c r="H1557" s="238">
        <v>-0.41</v>
      </c>
      <c r="I1557" s="239"/>
      <c r="J1557" s="235"/>
      <c r="K1557" s="235"/>
      <c r="L1557" s="240"/>
      <c r="M1557" s="241"/>
      <c r="N1557" s="242"/>
      <c r="O1557" s="242"/>
      <c r="P1557" s="242"/>
      <c r="Q1557" s="242"/>
      <c r="R1557" s="242"/>
      <c r="S1557" s="242"/>
      <c r="T1557" s="243"/>
      <c r="AT1557" s="244" t="s">
        <v>176</v>
      </c>
      <c r="AU1557" s="244" t="s">
        <v>92</v>
      </c>
      <c r="AV1557" s="14" t="s">
        <v>92</v>
      </c>
      <c r="AW1557" s="14" t="s">
        <v>37</v>
      </c>
      <c r="AX1557" s="14" t="s">
        <v>83</v>
      </c>
      <c r="AY1557" s="244" t="s">
        <v>156</v>
      </c>
    </row>
    <row r="1558" spans="2:51" s="14" customFormat="1" ht="11.25">
      <c r="B1558" s="234"/>
      <c r="C1558" s="235"/>
      <c r="D1558" s="218" t="s">
        <v>176</v>
      </c>
      <c r="E1558" s="236" t="s">
        <v>1</v>
      </c>
      <c r="F1558" s="237" t="s">
        <v>1458</v>
      </c>
      <c r="G1558" s="235"/>
      <c r="H1558" s="238">
        <v>1.575</v>
      </c>
      <c r="I1558" s="239"/>
      <c r="J1558" s="235"/>
      <c r="K1558" s="235"/>
      <c r="L1558" s="240"/>
      <c r="M1558" s="241"/>
      <c r="N1558" s="242"/>
      <c r="O1558" s="242"/>
      <c r="P1558" s="242"/>
      <c r="Q1558" s="242"/>
      <c r="R1558" s="242"/>
      <c r="S1558" s="242"/>
      <c r="T1558" s="243"/>
      <c r="AT1558" s="244" t="s">
        <v>176</v>
      </c>
      <c r="AU1558" s="244" t="s">
        <v>92</v>
      </c>
      <c r="AV1558" s="14" t="s">
        <v>92</v>
      </c>
      <c r="AW1558" s="14" t="s">
        <v>37</v>
      </c>
      <c r="AX1558" s="14" t="s">
        <v>83</v>
      </c>
      <c r="AY1558" s="244" t="s">
        <v>156</v>
      </c>
    </row>
    <row r="1559" spans="2:51" s="14" customFormat="1" ht="11.25">
      <c r="B1559" s="234"/>
      <c r="C1559" s="235"/>
      <c r="D1559" s="218" t="s">
        <v>176</v>
      </c>
      <c r="E1559" s="236" t="s">
        <v>1</v>
      </c>
      <c r="F1559" s="237" t="s">
        <v>1481</v>
      </c>
      <c r="G1559" s="235"/>
      <c r="H1559" s="238">
        <v>2.16</v>
      </c>
      <c r="I1559" s="239"/>
      <c r="J1559" s="235"/>
      <c r="K1559" s="235"/>
      <c r="L1559" s="240"/>
      <c r="M1559" s="241"/>
      <c r="N1559" s="242"/>
      <c r="O1559" s="242"/>
      <c r="P1559" s="242"/>
      <c r="Q1559" s="242"/>
      <c r="R1559" s="242"/>
      <c r="S1559" s="242"/>
      <c r="T1559" s="243"/>
      <c r="AT1559" s="244" t="s">
        <v>176</v>
      </c>
      <c r="AU1559" s="244" t="s">
        <v>92</v>
      </c>
      <c r="AV1559" s="14" t="s">
        <v>92</v>
      </c>
      <c r="AW1559" s="14" t="s">
        <v>37</v>
      </c>
      <c r="AX1559" s="14" t="s">
        <v>83</v>
      </c>
      <c r="AY1559" s="244" t="s">
        <v>156</v>
      </c>
    </row>
    <row r="1560" spans="2:51" s="16" customFormat="1" ht="11.25">
      <c r="B1560" s="256"/>
      <c r="C1560" s="257"/>
      <c r="D1560" s="218" t="s">
        <v>176</v>
      </c>
      <c r="E1560" s="258" t="s">
        <v>1</v>
      </c>
      <c r="F1560" s="259" t="s">
        <v>210</v>
      </c>
      <c r="G1560" s="257"/>
      <c r="H1560" s="260">
        <v>57.085000000000001</v>
      </c>
      <c r="I1560" s="261"/>
      <c r="J1560" s="257"/>
      <c r="K1560" s="257"/>
      <c r="L1560" s="262"/>
      <c r="M1560" s="263"/>
      <c r="N1560" s="264"/>
      <c r="O1560" s="264"/>
      <c r="P1560" s="264"/>
      <c r="Q1560" s="264"/>
      <c r="R1560" s="264"/>
      <c r="S1560" s="264"/>
      <c r="T1560" s="265"/>
      <c r="AT1560" s="266" t="s">
        <v>176</v>
      </c>
      <c r="AU1560" s="266" t="s">
        <v>92</v>
      </c>
      <c r="AV1560" s="16" t="s">
        <v>157</v>
      </c>
      <c r="AW1560" s="16" t="s">
        <v>37</v>
      </c>
      <c r="AX1560" s="16" t="s">
        <v>83</v>
      </c>
      <c r="AY1560" s="266" t="s">
        <v>156</v>
      </c>
    </row>
    <row r="1561" spans="2:51" s="13" customFormat="1" ht="11.25">
      <c r="B1561" s="224"/>
      <c r="C1561" s="225"/>
      <c r="D1561" s="218" t="s">
        <v>176</v>
      </c>
      <c r="E1561" s="226" t="s">
        <v>1</v>
      </c>
      <c r="F1561" s="227" t="s">
        <v>254</v>
      </c>
      <c r="G1561" s="225"/>
      <c r="H1561" s="226" t="s">
        <v>1</v>
      </c>
      <c r="I1561" s="228"/>
      <c r="J1561" s="225"/>
      <c r="K1561" s="225"/>
      <c r="L1561" s="229"/>
      <c r="M1561" s="230"/>
      <c r="N1561" s="231"/>
      <c r="O1561" s="231"/>
      <c r="P1561" s="231"/>
      <c r="Q1561" s="231"/>
      <c r="R1561" s="231"/>
      <c r="S1561" s="231"/>
      <c r="T1561" s="232"/>
      <c r="AT1561" s="233" t="s">
        <v>176</v>
      </c>
      <c r="AU1561" s="233" t="s">
        <v>92</v>
      </c>
      <c r="AV1561" s="13" t="s">
        <v>21</v>
      </c>
      <c r="AW1561" s="13" t="s">
        <v>37</v>
      </c>
      <c r="AX1561" s="13" t="s">
        <v>83</v>
      </c>
      <c r="AY1561" s="233" t="s">
        <v>156</v>
      </c>
    </row>
    <row r="1562" spans="2:51" s="14" customFormat="1" ht="11.25">
      <c r="B1562" s="234"/>
      <c r="C1562" s="235"/>
      <c r="D1562" s="218" t="s">
        <v>176</v>
      </c>
      <c r="E1562" s="236" t="s">
        <v>1</v>
      </c>
      <c r="F1562" s="237" t="s">
        <v>1482</v>
      </c>
      <c r="G1562" s="235"/>
      <c r="H1562" s="238">
        <v>43.68</v>
      </c>
      <c r="I1562" s="239"/>
      <c r="J1562" s="235"/>
      <c r="K1562" s="235"/>
      <c r="L1562" s="240"/>
      <c r="M1562" s="241"/>
      <c r="N1562" s="242"/>
      <c r="O1562" s="242"/>
      <c r="P1562" s="242"/>
      <c r="Q1562" s="242"/>
      <c r="R1562" s="242"/>
      <c r="S1562" s="242"/>
      <c r="T1562" s="243"/>
      <c r="AT1562" s="244" t="s">
        <v>176</v>
      </c>
      <c r="AU1562" s="244" t="s">
        <v>92</v>
      </c>
      <c r="AV1562" s="14" t="s">
        <v>92</v>
      </c>
      <c r="AW1562" s="14" t="s">
        <v>37</v>
      </c>
      <c r="AX1562" s="14" t="s">
        <v>83</v>
      </c>
      <c r="AY1562" s="244" t="s">
        <v>156</v>
      </c>
    </row>
    <row r="1563" spans="2:51" s="14" customFormat="1" ht="11.25">
      <c r="B1563" s="234"/>
      <c r="C1563" s="235"/>
      <c r="D1563" s="218" t="s">
        <v>176</v>
      </c>
      <c r="E1563" s="236" t="s">
        <v>1</v>
      </c>
      <c r="F1563" s="237" t="s">
        <v>1457</v>
      </c>
      <c r="G1563" s="235"/>
      <c r="H1563" s="238">
        <v>-0.41</v>
      </c>
      <c r="I1563" s="239"/>
      <c r="J1563" s="235"/>
      <c r="K1563" s="235"/>
      <c r="L1563" s="240"/>
      <c r="M1563" s="241"/>
      <c r="N1563" s="242"/>
      <c r="O1563" s="242"/>
      <c r="P1563" s="242"/>
      <c r="Q1563" s="242"/>
      <c r="R1563" s="242"/>
      <c r="S1563" s="242"/>
      <c r="T1563" s="243"/>
      <c r="AT1563" s="244" t="s">
        <v>176</v>
      </c>
      <c r="AU1563" s="244" t="s">
        <v>92</v>
      </c>
      <c r="AV1563" s="14" t="s">
        <v>92</v>
      </c>
      <c r="AW1563" s="14" t="s">
        <v>37</v>
      </c>
      <c r="AX1563" s="14" t="s">
        <v>83</v>
      </c>
      <c r="AY1563" s="244" t="s">
        <v>156</v>
      </c>
    </row>
    <row r="1564" spans="2:51" s="14" customFormat="1" ht="11.25">
      <c r="B1564" s="234"/>
      <c r="C1564" s="235"/>
      <c r="D1564" s="218" t="s">
        <v>176</v>
      </c>
      <c r="E1564" s="236" t="s">
        <v>1</v>
      </c>
      <c r="F1564" s="237" t="s">
        <v>1458</v>
      </c>
      <c r="G1564" s="235"/>
      <c r="H1564" s="238">
        <v>1.575</v>
      </c>
      <c r="I1564" s="239"/>
      <c r="J1564" s="235"/>
      <c r="K1564" s="235"/>
      <c r="L1564" s="240"/>
      <c r="M1564" s="241"/>
      <c r="N1564" s="242"/>
      <c r="O1564" s="242"/>
      <c r="P1564" s="242"/>
      <c r="Q1564" s="242"/>
      <c r="R1564" s="242"/>
      <c r="S1564" s="242"/>
      <c r="T1564" s="243"/>
      <c r="AT1564" s="244" t="s">
        <v>176</v>
      </c>
      <c r="AU1564" s="244" t="s">
        <v>92</v>
      </c>
      <c r="AV1564" s="14" t="s">
        <v>92</v>
      </c>
      <c r="AW1564" s="14" t="s">
        <v>37</v>
      </c>
      <c r="AX1564" s="14" t="s">
        <v>83</v>
      </c>
      <c r="AY1564" s="244" t="s">
        <v>156</v>
      </c>
    </row>
    <row r="1565" spans="2:51" s="16" customFormat="1" ht="11.25">
      <c r="B1565" s="256"/>
      <c r="C1565" s="257"/>
      <c r="D1565" s="218" t="s">
        <v>176</v>
      </c>
      <c r="E1565" s="258" t="s">
        <v>1</v>
      </c>
      <c r="F1565" s="259" t="s">
        <v>210</v>
      </c>
      <c r="G1565" s="257"/>
      <c r="H1565" s="260">
        <v>44.844999999999999</v>
      </c>
      <c r="I1565" s="261"/>
      <c r="J1565" s="257"/>
      <c r="K1565" s="257"/>
      <c r="L1565" s="262"/>
      <c r="M1565" s="263"/>
      <c r="N1565" s="264"/>
      <c r="O1565" s="264"/>
      <c r="P1565" s="264"/>
      <c r="Q1565" s="264"/>
      <c r="R1565" s="264"/>
      <c r="S1565" s="264"/>
      <c r="T1565" s="265"/>
      <c r="AT1565" s="266" t="s">
        <v>176</v>
      </c>
      <c r="AU1565" s="266" t="s">
        <v>92</v>
      </c>
      <c r="AV1565" s="16" t="s">
        <v>157</v>
      </c>
      <c r="AW1565" s="16" t="s">
        <v>37</v>
      </c>
      <c r="AX1565" s="16" t="s">
        <v>83</v>
      </c>
      <c r="AY1565" s="266" t="s">
        <v>156</v>
      </c>
    </row>
    <row r="1566" spans="2:51" s="13" customFormat="1" ht="11.25">
      <c r="B1566" s="224"/>
      <c r="C1566" s="225"/>
      <c r="D1566" s="218" t="s">
        <v>176</v>
      </c>
      <c r="E1566" s="226" t="s">
        <v>1</v>
      </c>
      <c r="F1566" s="227" t="s">
        <v>256</v>
      </c>
      <c r="G1566" s="225"/>
      <c r="H1566" s="226" t="s">
        <v>1</v>
      </c>
      <c r="I1566" s="228"/>
      <c r="J1566" s="225"/>
      <c r="K1566" s="225"/>
      <c r="L1566" s="229"/>
      <c r="M1566" s="230"/>
      <c r="N1566" s="231"/>
      <c r="O1566" s="231"/>
      <c r="P1566" s="231"/>
      <c r="Q1566" s="231"/>
      <c r="R1566" s="231"/>
      <c r="S1566" s="231"/>
      <c r="T1566" s="232"/>
      <c r="AT1566" s="233" t="s">
        <v>176</v>
      </c>
      <c r="AU1566" s="233" t="s">
        <v>92</v>
      </c>
      <c r="AV1566" s="13" t="s">
        <v>21</v>
      </c>
      <c r="AW1566" s="13" t="s">
        <v>37</v>
      </c>
      <c r="AX1566" s="13" t="s">
        <v>83</v>
      </c>
      <c r="AY1566" s="233" t="s">
        <v>156</v>
      </c>
    </row>
    <row r="1567" spans="2:51" s="14" customFormat="1" ht="11.25">
      <c r="B1567" s="234"/>
      <c r="C1567" s="235"/>
      <c r="D1567" s="218" t="s">
        <v>176</v>
      </c>
      <c r="E1567" s="236" t="s">
        <v>1</v>
      </c>
      <c r="F1567" s="237" t="s">
        <v>1483</v>
      </c>
      <c r="G1567" s="235"/>
      <c r="H1567" s="238">
        <v>47.04</v>
      </c>
      <c r="I1567" s="239"/>
      <c r="J1567" s="235"/>
      <c r="K1567" s="235"/>
      <c r="L1567" s="240"/>
      <c r="M1567" s="241"/>
      <c r="N1567" s="242"/>
      <c r="O1567" s="242"/>
      <c r="P1567" s="242"/>
      <c r="Q1567" s="242"/>
      <c r="R1567" s="242"/>
      <c r="S1567" s="242"/>
      <c r="T1567" s="243"/>
      <c r="AT1567" s="244" t="s">
        <v>176</v>
      </c>
      <c r="AU1567" s="244" t="s">
        <v>92</v>
      </c>
      <c r="AV1567" s="14" t="s">
        <v>92</v>
      </c>
      <c r="AW1567" s="14" t="s">
        <v>37</v>
      </c>
      <c r="AX1567" s="14" t="s">
        <v>83</v>
      </c>
      <c r="AY1567" s="244" t="s">
        <v>156</v>
      </c>
    </row>
    <row r="1568" spans="2:51" s="14" customFormat="1" ht="11.25">
      <c r="B1568" s="234"/>
      <c r="C1568" s="235"/>
      <c r="D1568" s="218" t="s">
        <v>176</v>
      </c>
      <c r="E1568" s="236" t="s">
        <v>1</v>
      </c>
      <c r="F1568" s="237" t="s">
        <v>1449</v>
      </c>
      <c r="G1568" s="235"/>
      <c r="H1568" s="238">
        <v>-0.82</v>
      </c>
      <c r="I1568" s="239"/>
      <c r="J1568" s="235"/>
      <c r="K1568" s="235"/>
      <c r="L1568" s="240"/>
      <c r="M1568" s="241"/>
      <c r="N1568" s="242"/>
      <c r="O1568" s="242"/>
      <c r="P1568" s="242"/>
      <c r="Q1568" s="242"/>
      <c r="R1568" s="242"/>
      <c r="S1568" s="242"/>
      <c r="T1568" s="243"/>
      <c r="AT1568" s="244" t="s">
        <v>176</v>
      </c>
      <c r="AU1568" s="244" t="s">
        <v>92</v>
      </c>
      <c r="AV1568" s="14" t="s">
        <v>92</v>
      </c>
      <c r="AW1568" s="14" t="s">
        <v>37</v>
      </c>
      <c r="AX1568" s="14" t="s">
        <v>83</v>
      </c>
      <c r="AY1568" s="244" t="s">
        <v>156</v>
      </c>
    </row>
    <row r="1569" spans="2:51" s="14" customFormat="1" ht="11.25">
      <c r="B1569" s="234"/>
      <c r="C1569" s="235"/>
      <c r="D1569" s="218" t="s">
        <v>176</v>
      </c>
      <c r="E1569" s="236" t="s">
        <v>1</v>
      </c>
      <c r="F1569" s="237" t="s">
        <v>1484</v>
      </c>
      <c r="G1569" s="235"/>
      <c r="H1569" s="238">
        <v>3.15</v>
      </c>
      <c r="I1569" s="239"/>
      <c r="J1569" s="235"/>
      <c r="K1569" s="235"/>
      <c r="L1569" s="240"/>
      <c r="M1569" s="241"/>
      <c r="N1569" s="242"/>
      <c r="O1569" s="242"/>
      <c r="P1569" s="242"/>
      <c r="Q1569" s="242"/>
      <c r="R1569" s="242"/>
      <c r="S1569" s="242"/>
      <c r="T1569" s="243"/>
      <c r="AT1569" s="244" t="s">
        <v>176</v>
      </c>
      <c r="AU1569" s="244" t="s">
        <v>92</v>
      </c>
      <c r="AV1569" s="14" t="s">
        <v>92</v>
      </c>
      <c r="AW1569" s="14" t="s">
        <v>37</v>
      </c>
      <c r="AX1569" s="14" t="s">
        <v>83</v>
      </c>
      <c r="AY1569" s="244" t="s">
        <v>156</v>
      </c>
    </row>
    <row r="1570" spans="2:51" s="16" customFormat="1" ht="11.25">
      <c r="B1570" s="256"/>
      <c r="C1570" s="257"/>
      <c r="D1570" s="218" t="s">
        <v>176</v>
      </c>
      <c r="E1570" s="258" t="s">
        <v>1</v>
      </c>
      <c r="F1570" s="259" t="s">
        <v>210</v>
      </c>
      <c r="G1570" s="257"/>
      <c r="H1570" s="260">
        <v>49.37</v>
      </c>
      <c r="I1570" s="261"/>
      <c r="J1570" s="257"/>
      <c r="K1570" s="257"/>
      <c r="L1570" s="262"/>
      <c r="M1570" s="263"/>
      <c r="N1570" s="264"/>
      <c r="O1570" s="264"/>
      <c r="P1570" s="264"/>
      <c r="Q1570" s="264"/>
      <c r="R1570" s="264"/>
      <c r="S1570" s="264"/>
      <c r="T1570" s="265"/>
      <c r="AT1570" s="266" t="s">
        <v>176</v>
      </c>
      <c r="AU1570" s="266" t="s">
        <v>92</v>
      </c>
      <c r="AV1570" s="16" t="s">
        <v>157</v>
      </c>
      <c r="AW1570" s="16" t="s">
        <v>37</v>
      </c>
      <c r="AX1570" s="16" t="s">
        <v>83</v>
      </c>
      <c r="AY1570" s="266" t="s">
        <v>156</v>
      </c>
    </row>
    <row r="1571" spans="2:51" s="13" customFormat="1" ht="11.25">
      <c r="B1571" s="224"/>
      <c r="C1571" s="225"/>
      <c r="D1571" s="218" t="s">
        <v>176</v>
      </c>
      <c r="E1571" s="226" t="s">
        <v>1</v>
      </c>
      <c r="F1571" s="227" t="s">
        <v>258</v>
      </c>
      <c r="G1571" s="225"/>
      <c r="H1571" s="226" t="s">
        <v>1</v>
      </c>
      <c r="I1571" s="228"/>
      <c r="J1571" s="225"/>
      <c r="K1571" s="225"/>
      <c r="L1571" s="229"/>
      <c r="M1571" s="230"/>
      <c r="N1571" s="231"/>
      <c r="O1571" s="231"/>
      <c r="P1571" s="231"/>
      <c r="Q1571" s="231"/>
      <c r="R1571" s="231"/>
      <c r="S1571" s="231"/>
      <c r="T1571" s="232"/>
      <c r="AT1571" s="233" t="s">
        <v>176</v>
      </c>
      <c r="AU1571" s="233" t="s">
        <v>92</v>
      </c>
      <c r="AV1571" s="13" t="s">
        <v>21</v>
      </c>
      <c r="AW1571" s="13" t="s">
        <v>37</v>
      </c>
      <c r="AX1571" s="13" t="s">
        <v>83</v>
      </c>
      <c r="AY1571" s="233" t="s">
        <v>156</v>
      </c>
    </row>
    <row r="1572" spans="2:51" s="14" customFormat="1" ht="11.25">
      <c r="B1572" s="234"/>
      <c r="C1572" s="235"/>
      <c r="D1572" s="218" t="s">
        <v>176</v>
      </c>
      <c r="E1572" s="236" t="s">
        <v>1</v>
      </c>
      <c r="F1572" s="237" t="s">
        <v>1485</v>
      </c>
      <c r="G1572" s="235"/>
      <c r="H1572" s="238">
        <v>39.619999999999997</v>
      </c>
      <c r="I1572" s="239"/>
      <c r="J1572" s="235"/>
      <c r="K1572" s="235"/>
      <c r="L1572" s="240"/>
      <c r="M1572" s="241"/>
      <c r="N1572" s="242"/>
      <c r="O1572" s="242"/>
      <c r="P1572" s="242"/>
      <c r="Q1572" s="242"/>
      <c r="R1572" s="242"/>
      <c r="S1572" s="242"/>
      <c r="T1572" s="243"/>
      <c r="AT1572" s="244" t="s">
        <v>176</v>
      </c>
      <c r="AU1572" s="244" t="s">
        <v>92</v>
      </c>
      <c r="AV1572" s="14" t="s">
        <v>92</v>
      </c>
      <c r="AW1572" s="14" t="s">
        <v>37</v>
      </c>
      <c r="AX1572" s="14" t="s">
        <v>83</v>
      </c>
      <c r="AY1572" s="244" t="s">
        <v>156</v>
      </c>
    </row>
    <row r="1573" spans="2:51" s="14" customFormat="1" ht="11.25">
      <c r="B1573" s="234"/>
      <c r="C1573" s="235"/>
      <c r="D1573" s="218" t="s">
        <v>176</v>
      </c>
      <c r="E1573" s="236" t="s">
        <v>1</v>
      </c>
      <c r="F1573" s="237" t="s">
        <v>1457</v>
      </c>
      <c r="G1573" s="235"/>
      <c r="H1573" s="238">
        <v>-0.41</v>
      </c>
      <c r="I1573" s="239"/>
      <c r="J1573" s="235"/>
      <c r="K1573" s="235"/>
      <c r="L1573" s="240"/>
      <c r="M1573" s="241"/>
      <c r="N1573" s="242"/>
      <c r="O1573" s="242"/>
      <c r="P1573" s="242"/>
      <c r="Q1573" s="242"/>
      <c r="R1573" s="242"/>
      <c r="S1573" s="242"/>
      <c r="T1573" s="243"/>
      <c r="AT1573" s="244" t="s">
        <v>176</v>
      </c>
      <c r="AU1573" s="244" t="s">
        <v>92</v>
      </c>
      <c r="AV1573" s="14" t="s">
        <v>92</v>
      </c>
      <c r="AW1573" s="14" t="s">
        <v>37</v>
      </c>
      <c r="AX1573" s="14" t="s">
        <v>83</v>
      </c>
      <c r="AY1573" s="244" t="s">
        <v>156</v>
      </c>
    </row>
    <row r="1574" spans="2:51" s="14" customFormat="1" ht="11.25">
      <c r="B1574" s="234"/>
      <c r="C1574" s="235"/>
      <c r="D1574" s="218" t="s">
        <v>176</v>
      </c>
      <c r="E1574" s="236" t="s">
        <v>1</v>
      </c>
      <c r="F1574" s="237" t="s">
        <v>1458</v>
      </c>
      <c r="G1574" s="235"/>
      <c r="H1574" s="238">
        <v>1.575</v>
      </c>
      <c r="I1574" s="239"/>
      <c r="J1574" s="235"/>
      <c r="K1574" s="235"/>
      <c r="L1574" s="240"/>
      <c r="M1574" s="241"/>
      <c r="N1574" s="242"/>
      <c r="O1574" s="242"/>
      <c r="P1574" s="242"/>
      <c r="Q1574" s="242"/>
      <c r="R1574" s="242"/>
      <c r="S1574" s="242"/>
      <c r="T1574" s="243"/>
      <c r="AT1574" s="244" t="s">
        <v>176</v>
      </c>
      <c r="AU1574" s="244" t="s">
        <v>92</v>
      </c>
      <c r="AV1574" s="14" t="s">
        <v>92</v>
      </c>
      <c r="AW1574" s="14" t="s">
        <v>37</v>
      </c>
      <c r="AX1574" s="14" t="s">
        <v>83</v>
      </c>
      <c r="AY1574" s="244" t="s">
        <v>156</v>
      </c>
    </row>
    <row r="1575" spans="2:51" s="16" customFormat="1" ht="11.25">
      <c r="B1575" s="256"/>
      <c r="C1575" s="257"/>
      <c r="D1575" s="218" t="s">
        <v>176</v>
      </c>
      <c r="E1575" s="258" t="s">
        <v>1</v>
      </c>
      <c r="F1575" s="259" t="s">
        <v>210</v>
      </c>
      <c r="G1575" s="257"/>
      <c r="H1575" s="260">
        <v>40.784999999999997</v>
      </c>
      <c r="I1575" s="261"/>
      <c r="J1575" s="257"/>
      <c r="K1575" s="257"/>
      <c r="L1575" s="262"/>
      <c r="M1575" s="263"/>
      <c r="N1575" s="264"/>
      <c r="O1575" s="264"/>
      <c r="P1575" s="264"/>
      <c r="Q1575" s="264"/>
      <c r="R1575" s="264"/>
      <c r="S1575" s="264"/>
      <c r="T1575" s="265"/>
      <c r="AT1575" s="266" t="s">
        <v>176</v>
      </c>
      <c r="AU1575" s="266" t="s">
        <v>92</v>
      </c>
      <c r="AV1575" s="16" t="s">
        <v>157</v>
      </c>
      <c r="AW1575" s="16" t="s">
        <v>37</v>
      </c>
      <c r="AX1575" s="16" t="s">
        <v>83</v>
      </c>
      <c r="AY1575" s="266" t="s">
        <v>156</v>
      </c>
    </row>
    <row r="1576" spans="2:51" s="13" customFormat="1" ht="11.25">
      <c r="B1576" s="224"/>
      <c r="C1576" s="225"/>
      <c r="D1576" s="218" t="s">
        <v>176</v>
      </c>
      <c r="E1576" s="226" t="s">
        <v>1</v>
      </c>
      <c r="F1576" s="227" t="s">
        <v>260</v>
      </c>
      <c r="G1576" s="225"/>
      <c r="H1576" s="226" t="s">
        <v>1</v>
      </c>
      <c r="I1576" s="228"/>
      <c r="J1576" s="225"/>
      <c r="K1576" s="225"/>
      <c r="L1576" s="229"/>
      <c r="M1576" s="230"/>
      <c r="N1576" s="231"/>
      <c r="O1576" s="231"/>
      <c r="P1576" s="231"/>
      <c r="Q1576" s="231"/>
      <c r="R1576" s="231"/>
      <c r="S1576" s="231"/>
      <c r="T1576" s="232"/>
      <c r="AT1576" s="233" t="s">
        <v>176</v>
      </c>
      <c r="AU1576" s="233" t="s">
        <v>92</v>
      </c>
      <c r="AV1576" s="13" t="s">
        <v>21</v>
      </c>
      <c r="AW1576" s="13" t="s">
        <v>37</v>
      </c>
      <c r="AX1576" s="13" t="s">
        <v>83</v>
      </c>
      <c r="AY1576" s="233" t="s">
        <v>156</v>
      </c>
    </row>
    <row r="1577" spans="2:51" s="14" customFormat="1" ht="11.25">
      <c r="B1577" s="234"/>
      <c r="C1577" s="235"/>
      <c r="D1577" s="218" t="s">
        <v>176</v>
      </c>
      <c r="E1577" s="236" t="s">
        <v>1</v>
      </c>
      <c r="F1577" s="237" t="s">
        <v>1486</v>
      </c>
      <c r="G1577" s="235"/>
      <c r="H1577" s="238">
        <v>47.46</v>
      </c>
      <c r="I1577" s="239"/>
      <c r="J1577" s="235"/>
      <c r="K1577" s="235"/>
      <c r="L1577" s="240"/>
      <c r="M1577" s="241"/>
      <c r="N1577" s="242"/>
      <c r="O1577" s="242"/>
      <c r="P1577" s="242"/>
      <c r="Q1577" s="242"/>
      <c r="R1577" s="242"/>
      <c r="S1577" s="242"/>
      <c r="T1577" s="243"/>
      <c r="AT1577" s="244" t="s">
        <v>176</v>
      </c>
      <c r="AU1577" s="244" t="s">
        <v>92</v>
      </c>
      <c r="AV1577" s="14" t="s">
        <v>92</v>
      </c>
      <c r="AW1577" s="14" t="s">
        <v>37</v>
      </c>
      <c r="AX1577" s="14" t="s">
        <v>83</v>
      </c>
      <c r="AY1577" s="244" t="s">
        <v>156</v>
      </c>
    </row>
    <row r="1578" spans="2:51" s="14" customFormat="1" ht="11.25">
      <c r="B1578" s="234"/>
      <c r="C1578" s="235"/>
      <c r="D1578" s="218" t="s">
        <v>176</v>
      </c>
      <c r="E1578" s="236" t="s">
        <v>1</v>
      </c>
      <c r="F1578" s="237" t="s">
        <v>1457</v>
      </c>
      <c r="G1578" s="235"/>
      <c r="H1578" s="238">
        <v>-0.41</v>
      </c>
      <c r="I1578" s="239"/>
      <c r="J1578" s="235"/>
      <c r="K1578" s="235"/>
      <c r="L1578" s="240"/>
      <c r="M1578" s="241"/>
      <c r="N1578" s="242"/>
      <c r="O1578" s="242"/>
      <c r="P1578" s="242"/>
      <c r="Q1578" s="242"/>
      <c r="R1578" s="242"/>
      <c r="S1578" s="242"/>
      <c r="T1578" s="243"/>
      <c r="AT1578" s="244" t="s">
        <v>176</v>
      </c>
      <c r="AU1578" s="244" t="s">
        <v>92</v>
      </c>
      <c r="AV1578" s="14" t="s">
        <v>92</v>
      </c>
      <c r="AW1578" s="14" t="s">
        <v>37</v>
      </c>
      <c r="AX1578" s="14" t="s">
        <v>83</v>
      </c>
      <c r="AY1578" s="244" t="s">
        <v>156</v>
      </c>
    </row>
    <row r="1579" spans="2:51" s="14" customFormat="1" ht="11.25">
      <c r="B1579" s="234"/>
      <c r="C1579" s="235"/>
      <c r="D1579" s="218" t="s">
        <v>176</v>
      </c>
      <c r="E1579" s="236" t="s">
        <v>1</v>
      </c>
      <c r="F1579" s="237" t="s">
        <v>1458</v>
      </c>
      <c r="G1579" s="235"/>
      <c r="H1579" s="238">
        <v>1.575</v>
      </c>
      <c r="I1579" s="239"/>
      <c r="J1579" s="235"/>
      <c r="K1579" s="235"/>
      <c r="L1579" s="240"/>
      <c r="M1579" s="241"/>
      <c r="N1579" s="242"/>
      <c r="O1579" s="242"/>
      <c r="P1579" s="242"/>
      <c r="Q1579" s="242"/>
      <c r="R1579" s="242"/>
      <c r="S1579" s="242"/>
      <c r="T1579" s="243"/>
      <c r="AT1579" s="244" t="s">
        <v>176</v>
      </c>
      <c r="AU1579" s="244" t="s">
        <v>92</v>
      </c>
      <c r="AV1579" s="14" t="s">
        <v>92</v>
      </c>
      <c r="AW1579" s="14" t="s">
        <v>37</v>
      </c>
      <c r="AX1579" s="14" t="s">
        <v>83</v>
      </c>
      <c r="AY1579" s="244" t="s">
        <v>156</v>
      </c>
    </row>
    <row r="1580" spans="2:51" s="16" customFormat="1" ht="11.25">
      <c r="B1580" s="256"/>
      <c r="C1580" s="257"/>
      <c r="D1580" s="218" t="s">
        <v>176</v>
      </c>
      <c r="E1580" s="258" t="s">
        <v>1</v>
      </c>
      <c r="F1580" s="259" t="s">
        <v>210</v>
      </c>
      <c r="G1580" s="257"/>
      <c r="H1580" s="260">
        <v>48.625</v>
      </c>
      <c r="I1580" s="261"/>
      <c r="J1580" s="257"/>
      <c r="K1580" s="257"/>
      <c r="L1580" s="262"/>
      <c r="M1580" s="263"/>
      <c r="N1580" s="264"/>
      <c r="O1580" s="264"/>
      <c r="P1580" s="264"/>
      <c r="Q1580" s="264"/>
      <c r="R1580" s="264"/>
      <c r="S1580" s="264"/>
      <c r="T1580" s="265"/>
      <c r="AT1580" s="266" t="s">
        <v>176</v>
      </c>
      <c r="AU1580" s="266" t="s">
        <v>92</v>
      </c>
      <c r="AV1580" s="16" t="s">
        <v>157</v>
      </c>
      <c r="AW1580" s="16" t="s">
        <v>37</v>
      </c>
      <c r="AX1580" s="16" t="s">
        <v>83</v>
      </c>
      <c r="AY1580" s="266" t="s">
        <v>156</v>
      </c>
    </row>
    <row r="1581" spans="2:51" s="13" customFormat="1" ht="11.25">
      <c r="B1581" s="224"/>
      <c r="C1581" s="225"/>
      <c r="D1581" s="218" t="s">
        <v>176</v>
      </c>
      <c r="E1581" s="226" t="s">
        <v>1</v>
      </c>
      <c r="F1581" s="227" t="s">
        <v>262</v>
      </c>
      <c r="G1581" s="225"/>
      <c r="H1581" s="226" t="s">
        <v>1</v>
      </c>
      <c r="I1581" s="228"/>
      <c r="J1581" s="225"/>
      <c r="K1581" s="225"/>
      <c r="L1581" s="229"/>
      <c r="M1581" s="230"/>
      <c r="N1581" s="231"/>
      <c r="O1581" s="231"/>
      <c r="P1581" s="231"/>
      <c r="Q1581" s="231"/>
      <c r="R1581" s="231"/>
      <c r="S1581" s="231"/>
      <c r="T1581" s="232"/>
      <c r="AT1581" s="233" t="s">
        <v>176</v>
      </c>
      <c r="AU1581" s="233" t="s">
        <v>92</v>
      </c>
      <c r="AV1581" s="13" t="s">
        <v>21</v>
      </c>
      <c r="AW1581" s="13" t="s">
        <v>37</v>
      </c>
      <c r="AX1581" s="13" t="s">
        <v>83</v>
      </c>
      <c r="AY1581" s="233" t="s">
        <v>156</v>
      </c>
    </row>
    <row r="1582" spans="2:51" s="14" customFormat="1" ht="11.25">
      <c r="B1582" s="234"/>
      <c r="C1582" s="235"/>
      <c r="D1582" s="218" t="s">
        <v>176</v>
      </c>
      <c r="E1582" s="236" t="s">
        <v>1</v>
      </c>
      <c r="F1582" s="237" t="s">
        <v>1487</v>
      </c>
      <c r="G1582" s="235"/>
      <c r="H1582" s="238">
        <v>48.222000000000001</v>
      </c>
      <c r="I1582" s="239"/>
      <c r="J1582" s="235"/>
      <c r="K1582" s="235"/>
      <c r="L1582" s="240"/>
      <c r="M1582" s="241"/>
      <c r="N1582" s="242"/>
      <c r="O1582" s="242"/>
      <c r="P1582" s="242"/>
      <c r="Q1582" s="242"/>
      <c r="R1582" s="242"/>
      <c r="S1582" s="242"/>
      <c r="T1582" s="243"/>
      <c r="AT1582" s="244" t="s">
        <v>176</v>
      </c>
      <c r="AU1582" s="244" t="s">
        <v>92</v>
      </c>
      <c r="AV1582" s="14" t="s">
        <v>92</v>
      </c>
      <c r="AW1582" s="14" t="s">
        <v>37</v>
      </c>
      <c r="AX1582" s="14" t="s">
        <v>83</v>
      </c>
      <c r="AY1582" s="244" t="s">
        <v>156</v>
      </c>
    </row>
    <row r="1583" spans="2:51" s="14" customFormat="1" ht="11.25">
      <c r="B1583" s="234"/>
      <c r="C1583" s="235"/>
      <c r="D1583" s="218" t="s">
        <v>176</v>
      </c>
      <c r="E1583" s="236" t="s">
        <v>1</v>
      </c>
      <c r="F1583" s="237" t="s">
        <v>1457</v>
      </c>
      <c r="G1583" s="235"/>
      <c r="H1583" s="238">
        <v>-0.41</v>
      </c>
      <c r="I1583" s="239"/>
      <c r="J1583" s="235"/>
      <c r="K1583" s="235"/>
      <c r="L1583" s="240"/>
      <c r="M1583" s="241"/>
      <c r="N1583" s="242"/>
      <c r="O1583" s="242"/>
      <c r="P1583" s="242"/>
      <c r="Q1583" s="242"/>
      <c r="R1583" s="242"/>
      <c r="S1583" s="242"/>
      <c r="T1583" s="243"/>
      <c r="AT1583" s="244" t="s">
        <v>176</v>
      </c>
      <c r="AU1583" s="244" t="s">
        <v>92</v>
      </c>
      <c r="AV1583" s="14" t="s">
        <v>92</v>
      </c>
      <c r="AW1583" s="14" t="s">
        <v>37</v>
      </c>
      <c r="AX1583" s="14" t="s">
        <v>83</v>
      </c>
      <c r="AY1583" s="244" t="s">
        <v>156</v>
      </c>
    </row>
    <row r="1584" spans="2:51" s="14" customFormat="1" ht="11.25">
      <c r="B1584" s="234"/>
      <c r="C1584" s="235"/>
      <c r="D1584" s="218" t="s">
        <v>176</v>
      </c>
      <c r="E1584" s="236" t="s">
        <v>1</v>
      </c>
      <c r="F1584" s="237" t="s">
        <v>1458</v>
      </c>
      <c r="G1584" s="235"/>
      <c r="H1584" s="238">
        <v>1.575</v>
      </c>
      <c r="I1584" s="239"/>
      <c r="J1584" s="235"/>
      <c r="K1584" s="235"/>
      <c r="L1584" s="240"/>
      <c r="M1584" s="241"/>
      <c r="N1584" s="242"/>
      <c r="O1584" s="242"/>
      <c r="P1584" s="242"/>
      <c r="Q1584" s="242"/>
      <c r="R1584" s="242"/>
      <c r="S1584" s="242"/>
      <c r="T1584" s="243"/>
      <c r="AT1584" s="244" t="s">
        <v>176</v>
      </c>
      <c r="AU1584" s="244" t="s">
        <v>92</v>
      </c>
      <c r="AV1584" s="14" t="s">
        <v>92</v>
      </c>
      <c r="AW1584" s="14" t="s">
        <v>37</v>
      </c>
      <c r="AX1584" s="14" t="s">
        <v>83</v>
      </c>
      <c r="AY1584" s="244" t="s">
        <v>156</v>
      </c>
    </row>
    <row r="1585" spans="2:51" s="14" customFormat="1" ht="11.25">
      <c r="B1585" s="234"/>
      <c r="C1585" s="235"/>
      <c r="D1585" s="218" t="s">
        <v>176</v>
      </c>
      <c r="E1585" s="236" t="s">
        <v>1</v>
      </c>
      <c r="F1585" s="237" t="s">
        <v>1452</v>
      </c>
      <c r="G1585" s="235"/>
      <c r="H1585" s="238">
        <v>0.81</v>
      </c>
      <c r="I1585" s="239"/>
      <c r="J1585" s="235"/>
      <c r="K1585" s="235"/>
      <c r="L1585" s="240"/>
      <c r="M1585" s="241"/>
      <c r="N1585" s="242"/>
      <c r="O1585" s="242"/>
      <c r="P1585" s="242"/>
      <c r="Q1585" s="242"/>
      <c r="R1585" s="242"/>
      <c r="S1585" s="242"/>
      <c r="T1585" s="243"/>
      <c r="AT1585" s="244" t="s">
        <v>176</v>
      </c>
      <c r="AU1585" s="244" t="s">
        <v>92</v>
      </c>
      <c r="AV1585" s="14" t="s">
        <v>92</v>
      </c>
      <c r="AW1585" s="14" t="s">
        <v>37</v>
      </c>
      <c r="AX1585" s="14" t="s">
        <v>83</v>
      </c>
      <c r="AY1585" s="244" t="s">
        <v>156</v>
      </c>
    </row>
    <row r="1586" spans="2:51" s="16" customFormat="1" ht="11.25">
      <c r="B1586" s="256"/>
      <c r="C1586" s="257"/>
      <c r="D1586" s="218" t="s">
        <v>176</v>
      </c>
      <c r="E1586" s="258" t="s">
        <v>1</v>
      </c>
      <c r="F1586" s="259" t="s">
        <v>210</v>
      </c>
      <c r="G1586" s="257"/>
      <c r="H1586" s="260">
        <v>50.197000000000003</v>
      </c>
      <c r="I1586" s="261"/>
      <c r="J1586" s="257"/>
      <c r="K1586" s="257"/>
      <c r="L1586" s="262"/>
      <c r="M1586" s="263"/>
      <c r="N1586" s="264"/>
      <c r="O1586" s="264"/>
      <c r="P1586" s="264"/>
      <c r="Q1586" s="264"/>
      <c r="R1586" s="264"/>
      <c r="S1586" s="264"/>
      <c r="T1586" s="265"/>
      <c r="AT1586" s="266" t="s">
        <v>176</v>
      </c>
      <c r="AU1586" s="266" t="s">
        <v>92</v>
      </c>
      <c r="AV1586" s="16" t="s">
        <v>157</v>
      </c>
      <c r="AW1586" s="16" t="s">
        <v>37</v>
      </c>
      <c r="AX1586" s="16" t="s">
        <v>83</v>
      </c>
      <c r="AY1586" s="266" t="s">
        <v>156</v>
      </c>
    </row>
    <row r="1587" spans="2:51" s="13" customFormat="1" ht="11.25">
      <c r="B1587" s="224"/>
      <c r="C1587" s="225"/>
      <c r="D1587" s="218" t="s">
        <v>176</v>
      </c>
      <c r="E1587" s="226" t="s">
        <v>1</v>
      </c>
      <c r="F1587" s="227" t="s">
        <v>264</v>
      </c>
      <c r="G1587" s="225"/>
      <c r="H1587" s="226" t="s">
        <v>1</v>
      </c>
      <c r="I1587" s="228"/>
      <c r="J1587" s="225"/>
      <c r="K1587" s="225"/>
      <c r="L1587" s="229"/>
      <c r="M1587" s="230"/>
      <c r="N1587" s="231"/>
      <c r="O1587" s="231"/>
      <c r="P1587" s="231"/>
      <c r="Q1587" s="231"/>
      <c r="R1587" s="231"/>
      <c r="S1587" s="231"/>
      <c r="T1587" s="232"/>
      <c r="AT1587" s="233" t="s">
        <v>176</v>
      </c>
      <c r="AU1587" s="233" t="s">
        <v>92</v>
      </c>
      <c r="AV1587" s="13" t="s">
        <v>21</v>
      </c>
      <c r="AW1587" s="13" t="s">
        <v>37</v>
      </c>
      <c r="AX1587" s="13" t="s">
        <v>83</v>
      </c>
      <c r="AY1587" s="233" t="s">
        <v>156</v>
      </c>
    </row>
    <row r="1588" spans="2:51" s="14" customFormat="1" ht="11.25">
      <c r="B1588" s="234"/>
      <c r="C1588" s="235"/>
      <c r="D1588" s="218" t="s">
        <v>176</v>
      </c>
      <c r="E1588" s="236" t="s">
        <v>1</v>
      </c>
      <c r="F1588" s="237" t="s">
        <v>1488</v>
      </c>
      <c r="G1588" s="235"/>
      <c r="H1588" s="238">
        <v>48.16</v>
      </c>
      <c r="I1588" s="239"/>
      <c r="J1588" s="235"/>
      <c r="K1588" s="235"/>
      <c r="L1588" s="240"/>
      <c r="M1588" s="241"/>
      <c r="N1588" s="242"/>
      <c r="O1588" s="242"/>
      <c r="P1588" s="242"/>
      <c r="Q1588" s="242"/>
      <c r="R1588" s="242"/>
      <c r="S1588" s="242"/>
      <c r="T1588" s="243"/>
      <c r="AT1588" s="244" t="s">
        <v>176</v>
      </c>
      <c r="AU1588" s="244" t="s">
        <v>92</v>
      </c>
      <c r="AV1588" s="14" t="s">
        <v>92</v>
      </c>
      <c r="AW1588" s="14" t="s">
        <v>37</v>
      </c>
      <c r="AX1588" s="14" t="s">
        <v>83</v>
      </c>
      <c r="AY1588" s="244" t="s">
        <v>156</v>
      </c>
    </row>
    <row r="1589" spans="2:51" s="14" customFormat="1" ht="11.25">
      <c r="B1589" s="234"/>
      <c r="C1589" s="235"/>
      <c r="D1589" s="218" t="s">
        <v>176</v>
      </c>
      <c r="E1589" s="236" t="s">
        <v>1</v>
      </c>
      <c r="F1589" s="237" t="s">
        <v>1457</v>
      </c>
      <c r="G1589" s="235"/>
      <c r="H1589" s="238">
        <v>-0.41</v>
      </c>
      <c r="I1589" s="239"/>
      <c r="J1589" s="235"/>
      <c r="K1589" s="235"/>
      <c r="L1589" s="240"/>
      <c r="M1589" s="241"/>
      <c r="N1589" s="242"/>
      <c r="O1589" s="242"/>
      <c r="P1589" s="242"/>
      <c r="Q1589" s="242"/>
      <c r="R1589" s="242"/>
      <c r="S1589" s="242"/>
      <c r="T1589" s="243"/>
      <c r="AT1589" s="244" t="s">
        <v>176</v>
      </c>
      <c r="AU1589" s="244" t="s">
        <v>92</v>
      </c>
      <c r="AV1589" s="14" t="s">
        <v>92</v>
      </c>
      <c r="AW1589" s="14" t="s">
        <v>37</v>
      </c>
      <c r="AX1589" s="14" t="s">
        <v>83</v>
      </c>
      <c r="AY1589" s="244" t="s">
        <v>156</v>
      </c>
    </row>
    <row r="1590" spans="2:51" s="14" customFormat="1" ht="11.25">
      <c r="B1590" s="234"/>
      <c r="C1590" s="235"/>
      <c r="D1590" s="218" t="s">
        <v>176</v>
      </c>
      <c r="E1590" s="236" t="s">
        <v>1</v>
      </c>
      <c r="F1590" s="237" t="s">
        <v>1458</v>
      </c>
      <c r="G1590" s="235"/>
      <c r="H1590" s="238">
        <v>1.575</v>
      </c>
      <c r="I1590" s="239"/>
      <c r="J1590" s="235"/>
      <c r="K1590" s="235"/>
      <c r="L1590" s="240"/>
      <c r="M1590" s="241"/>
      <c r="N1590" s="242"/>
      <c r="O1590" s="242"/>
      <c r="P1590" s="242"/>
      <c r="Q1590" s="242"/>
      <c r="R1590" s="242"/>
      <c r="S1590" s="242"/>
      <c r="T1590" s="243"/>
      <c r="AT1590" s="244" t="s">
        <v>176</v>
      </c>
      <c r="AU1590" s="244" t="s">
        <v>92</v>
      </c>
      <c r="AV1590" s="14" t="s">
        <v>92</v>
      </c>
      <c r="AW1590" s="14" t="s">
        <v>37</v>
      </c>
      <c r="AX1590" s="14" t="s">
        <v>83</v>
      </c>
      <c r="AY1590" s="244" t="s">
        <v>156</v>
      </c>
    </row>
    <row r="1591" spans="2:51" s="16" customFormat="1" ht="11.25">
      <c r="B1591" s="256"/>
      <c r="C1591" s="257"/>
      <c r="D1591" s="218" t="s">
        <v>176</v>
      </c>
      <c r="E1591" s="258" t="s">
        <v>1</v>
      </c>
      <c r="F1591" s="259" t="s">
        <v>210</v>
      </c>
      <c r="G1591" s="257"/>
      <c r="H1591" s="260">
        <v>49.325000000000003</v>
      </c>
      <c r="I1591" s="261"/>
      <c r="J1591" s="257"/>
      <c r="K1591" s="257"/>
      <c r="L1591" s="262"/>
      <c r="M1591" s="263"/>
      <c r="N1591" s="264"/>
      <c r="O1591" s="264"/>
      <c r="P1591" s="264"/>
      <c r="Q1591" s="264"/>
      <c r="R1591" s="264"/>
      <c r="S1591" s="264"/>
      <c r="T1591" s="265"/>
      <c r="AT1591" s="266" t="s">
        <v>176</v>
      </c>
      <c r="AU1591" s="266" t="s">
        <v>92</v>
      </c>
      <c r="AV1591" s="16" t="s">
        <v>157</v>
      </c>
      <c r="AW1591" s="16" t="s">
        <v>37</v>
      </c>
      <c r="AX1591" s="16" t="s">
        <v>83</v>
      </c>
      <c r="AY1591" s="266" t="s">
        <v>156</v>
      </c>
    </row>
    <row r="1592" spans="2:51" s="13" customFormat="1" ht="11.25">
      <c r="B1592" s="224"/>
      <c r="C1592" s="225"/>
      <c r="D1592" s="218" t="s">
        <v>176</v>
      </c>
      <c r="E1592" s="226" t="s">
        <v>1</v>
      </c>
      <c r="F1592" s="227" t="s">
        <v>266</v>
      </c>
      <c r="G1592" s="225"/>
      <c r="H1592" s="226" t="s">
        <v>1</v>
      </c>
      <c r="I1592" s="228"/>
      <c r="J1592" s="225"/>
      <c r="K1592" s="225"/>
      <c r="L1592" s="229"/>
      <c r="M1592" s="230"/>
      <c r="N1592" s="231"/>
      <c r="O1592" s="231"/>
      <c r="P1592" s="231"/>
      <c r="Q1592" s="231"/>
      <c r="R1592" s="231"/>
      <c r="S1592" s="231"/>
      <c r="T1592" s="232"/>
      <c r="AT1592" s="233" t="s">
        <v>176</v>
      </c>
      <c r="AU1592" s="233" t="s">
        <v>92</v>
      </c>
      <c r="AV1592" s="13" t="s">
        <v>21</v>
      </c>
      <c r="AW1592" s="13" t="s">
        <v>37</v>
      </c>
      <c r="AX1592" s="13" t="s">
        <v>83</v>
      </c>
      <c r="AY1592" s="233" t="s">
        <v>156</v>
      </c>
    </row>
    <row r="1593" spans="2:51" s="14" customFormat="1" ht="11.25">
      <c r="B1593" s="234"/>
      <c r="C1593" s="235"/>
      <c r="D1593" s="218" t="s">
        <v>176</v>
      </c>
      <c r="E1593" s="236" t="s">
        <v>1</v>
      </c>
      <c r="F1593" s="237" t="s">
        <v>1489</v>
      </c>
      <c r="G1593" s="235"/>
      <c r="H1593" s="238">
        <v>42.28</v>
      </c>
      <c r="I1593" s="239"/>
      <c r="J1593" s="235"/>
      <c r="K1593" s="235"/>
      <c r="L1593" s="240"/>
      <c r="M1593" s="241"/>
      <c r="N1593" s="242"/>
      <c r="O1593" s="242"/>
      <c r="P1593" s="242"/>
      <c r="Q1593" s="242"/>
      <c r="R1593" s="242"/>
      <c r="S1593" s="242"/>
      <c r="T1593" s="243"/>
      <c r="AT1593" s="244" t="s">
        <v>176</v>
      </c>
      <c r="AU1593" s="244" t="s">
        <v>92</v>
      </c>
      <c r="AV1593" s="14" t="s">
        <v>92</v>
      </c>
      <c r="AW1593" s="14" t="s">
        <v>37</v>
      </c>
      <c r="AX1593" s="14" t="s">
        <v>83</v>
      </c>
      <c r="AY1593" s="244" t="s">
        <v>156</v>
      </c>
    </row>
    <row r="1594" spans="2:51" s="14" customFormat="1" ht="11.25">
      <c r="B1594" s="234"/>
      <c r="C1594" s="235"/>
      <c r="D1594" s="218" t="s">
        <v>176</v>
      </c>
      <c r="E1594" s="236" t="s">
        <v>1</v>
      </c>
      <c r="F1594" s="237" t="s">
        <v>1457</v>
      </c>
      <c r="G1594" s="235"/>
      <c r="H1594" s="238">
        <v>-0.41</v>
      </c>
      <c r="I1594" s="239"/>
      <c r="J1594" s="235"/>
      <c r="K1594" s="235"/>
      <c r="L1594" s="240"/>
      <c r="M1594" s="241"/>
      <c r="N1594" s="242"/>
      <c r="O1594" s="242"/>
      <c r="P1594" s="242"/>
      <c r="Q1594" s="242"/>
      <c r="R1594" s="242"/>
      <c r="S1594" s="242"/>
      <c r="T1594" s="243"/>
      <c r="AT1594" s="244" t="s">
        <v>176</v>
      </c>
      <c r="AU1594" s="244" t="s">
        <v>92</v>
      </c>
      <c r="AV1594" s="14" t="s">
        <v>92</v>
      </c>
      <c r="AW1594" s="14" t="s">
        <v>37</v>
      </c>
      <c r="AX1594" s="14" t="s">
        <v>83</v>
      </c>
      <c r="AY1594" s="244" t="s">
        <v>156</v>
      </c>
    </row>
    <row r="1595" spans="2:51" s="14" customFormat="1" ht="11.25">
      <c r="B1595" s="234"/>
      <c r="C1595" s="235"/>
      <c r="D1595" s="218" t="s">
        <v>176</v>
      </c>
      <c r="E1595" s="236" t="s">
        <v>1</v>
      </c>
      <c r="F1595" s="237" t="s">
        <v>1458</v>
      </c>
      <c r="G1595" s="235"/>
      <c r="H1595" s="238">
        <v>1.575</v>
      </c>
      <c r="I1595" s="239"/>
      <c r="J1595" s="235"/>
      <c r="K1595" s="235"/>
      <c r="L1595" s="240"/>
      <c r="M1595" s="241"/>
      <c r="N1595" s="242"/>
      <c r="O1595" s="242"/>
      <c r="P1595" s="242"/>
      <c r="Q1595" s="242"/>
      <c r="R1595" s="242"/>
      <c r="S1595" s="242"/>
      <c r="T1595" s="243"/>
      <c r="AT1595" s="244" t="s">
        <v>176</v>
      </c>
      <c r="AU1595" s="244" t="s">
        <v>92</v>
      </c>
      <c r="AV1595" s="14" t="s">
        <v>92</v>
      </c>
      <c r="AW1595" s="14" t="s">
        <v>37</v>
      </c>
      <c r="AX1595" s="14" t="s">
        <v>83</v>
      </c>
      <c r="AY1595" s="244" t="s">
        <v>156</v>
      </c>
    </row>
    <row r="1596" spans="2:51" s="16" customFormat="1" ht="11.25">
      <c r="B1596" s="256"/>
      <c r="C1596" s="257"/>
      <c r="D1596" s="218" t="s">
        <v>176</v>
      </c>
      <c r="E1596" s="258" t="s">
        <v>1</v>
      </c>
      <c r="F1596" s="259" t="s">
        <v>210</v>
      </c>
      <c r="G1596" s="257"/>
      <c r="H1596" s="260">
        <v>43.445</v>
      </c>
      <c r="I1596" s="261"/>
      <c r="J1596" s="257"/>
      <c r="K1596" s="257"/>
      <c r="L1596" s="262"/>
      <c r="M1596" s="263"/>
      <c r="N1596" s="264"/>
      <c r="O1596" s="264"/>
      <c r="P1596" s="264"/>
      <c r="Q1596" s="264"/>
      <c r="R1596" s="264"/>
      <c r="S1596" s="264"/>
      <c r="T1596" s="265"/>
      <c r="AT1596" s="266" t="s">
        <v>176</v>
      </c>
      <c r="AU1596" s="266" t="s">
        <v>92</v>
      </c>
      <c r="AV1596" s="16" t="s">
        <v>157</v>
      </c>
      <c r="AW1596" s="16" t="s">
        <v>37</v>
      </c>
      <c r="AX1596" s="16" t="s">
        <v>83</v>
      </c>
      <c r="AY1596" s="266" t="s">
        <v>156</v>
      </c>
    </row>
    <row r="1597" spans="2:51" s="13" customFormat="1" ht="11.25">
      <c r="B1597" s="224"/>
      <c r="C1597" s="225"/>
      <c r="D1597" s="218" t="s">
        <v>176</v>
      </c>
      <c r="E1597" s="226" t="s">
        <v>1</v>
      </c>
      <c r="F1597" s="227" t="s">
        <v>268</v>
      </c>
      <c r="G1597" s="225"/>
      <c r="H1597" s="226" t="s">
        <v>1</v>
      </c>
      <c r="I1597" s="228"/>
      <c r="J1597" s="225"/>
      <c r="K1597" s="225"/>
      <c r="L1597" s="229"/>
      <c r="M1597" s="230"/>
      <c r="N1597" s="231"/>
      <c r="O1597" s="231"/>
      <c r="P1597" s="231"/>
      <c r="Q1597" s="231"/>
      <c r="R1597" s="231"/>
      <c r="S1597" s="231"/>
      <c r="T1597" s="232"/>
      <c r="AT1597" s="233" t="s">
        <v>176</v>
      </c>
      <c r="AU1597" s="233" t="s">
        <v>92</v>
      </c>
      <c r="AV1597" s="13" t="s">
        <v>21</v>
      </c>
      <c r="AW1597" s="13" t="s">
        <v>37</v>
      </c>
      <c r="AX1597" s="13" t="s">
        <v>83</v>
      </c>
      <c r="AY1597" s="233" t="s">
        <v>156</v>
      </c>
    </row>
    <row r="1598" spans="2:51" s="14" customFormat="1" ht="11.25">
      <c r="B1598" s="234"/>
      <c r="C1598" s="235"/>
      <c r="D1598" s="218" t="s">
        <v>176</v>
      </c>
      <c r="E1598" s="236" t="s">
        <v>1</v>
      </c>
      <c r="F1598" s="237" t="s">
        <v>1490</v>
      </c>
      <c r="G1598" s="235"/>
      <c r="H1598" s="238">
        <v>61.32</v>
      </c>
      <c r="I1598" s="239"/>
      <c r="J1598" s="235"/>
      <c r="K1598" s="235"/>
      <c r="L1598" s="240"/>
      <c r="M1598" s="241"/>
      <c r="N1598" s="242"/>
      <c r="O1598" s="242"/>
      <c r="P1598" s="242"/>
      <c r="Q1598" s="242"/>
      <c r="R1598" s="242"/>
      <c r="S1598" s="242"/>
      <c r="T1598" s="243"/>
      <c r="AT1598" s="244" t="s">
        <v>176</v>
      </c>
      <c r="AU1598" s="244" t="s">
        <v>92</v>
      </c>
      <c r="AV1598" s="14" t="s">
        <v>92</v>
      </c>
      <c r="AW1598" s="14" t="s">
        <v>37</v>
      </c>
      <c r="AX1598" s="14" t="s">
        <v>83</v>
      </c>
      <c r="AY1598" s="244" t="s">
        <v>156</v>
      </c>
    </row>
    <row r="1599" spans="2:51" s="14" customFormat="1" ht="11.25">
      <c r="B1599" s="234"/>
      <c r="C1599" s="235"/>
      <c r="D1599" s="218" t="s">
        <v>176</v>
      </c>
      <c r="E1599" s="236" t="s">
        <v>1</v>
      </c>
      <c r="F1599" s="237" t="s">
        <v>1449</v>
      </c>
      <c r="G1599" s="235"/>
      <c r="H1599" s="238">
        <v>-0.82</v>
      </c>
      <c r="I1599" s="239"/>
      <c r="J1599" s="235"/>
      <c r="K1599" s="235"/>
      <c r="L1599" s="240"/>
      <c r="M1599" s="241"/>
      <c r="N1599" s="242"/>
      <c r="O1599" s="242"/>
      <c r="P1599" s="242"/>
      <c r="Q1599" s="242"/>
      <c r="R1599" s="242"/>
      <c r="S1599" s="242"/>
      <c r="T1599" s="243"/>
      <c r="AT1599" s="244" t="s">
        <v>176</v>
      </c>
      <c r="AU1599" s="244" t="s">
        <v>92</v>
      </c>
      <c r="AV1599" s="14" t="s">
        <v>92</v>
      </c>
      <c r="AW1599" s="14" t="s">
        <v>37</v>
      </c>
      <c r="AX1599" s="14" t="s">
        <v>83</v>
      </c>
      <c r="AY1599" s="244" t="s">
        <v>156</v>
      </c>
    </row>
    <row r="1600" spans="2:51" s="14" customFormat="1" ht="11.25">
      <c r="B1600" s="234"/>
      <c r="C1600" s="235"/>
      <c r="D1600" s="218" t="s">
        <v>176</v>
      </c>
      <c r="E1600" s="236" t="s">
        <v>1</v>
      </c>
      <c r="F1600" s="237" t="s">
        <v>1484</v>
      </c>
      <c r="G1600" s="235"/>
      <c r="H1600" s="238">
        <v>3.15</v>
      </c>
      <c r="I1600" s="239"/>
      <c r="J1600" s="235"/>
      <c r="K1600" s="235"/>
      <c r="L1600" s="240"/>
      <c r="M1600" s="241"/>
      <c r="N1600" s="242"/>
      <c r="O1600" s="242"/>
      <c r="P1600" s="242"/>
      <c r="Q1600" s="242"/>
      <c r="R1600" s="242"/>
      <c r="S1600" s="242"/>
      <c r="T1600" s="243"/>
      <c r="AT1600" s="244" t="s">
        <v>176</v>
      </c>
      <c r="AU1600" s="244" t="s">
        <v>92</v>
      </c>
      <c r="AV1600" s="14" t="s">
        <v>92</v>
      </c>
      <c r="AW1600" s="14" t="s">
        <v>37</v>
      </c>
      <c r="AX1600" s="14" t="s">
        <v>83</v>
      </c>
      <c r="AY1600" s="244" t="s">
        <v>156</v>
      </c>
    </row>
    <row r="1601" spans="2:51" s="16" customFormat="1" ht="11.25">
      <c r="B1601" s="256"/>
      <c r="C1601" s="257"/>
      <c r="D1601" s="218" t="s">
        <v>176</v>
      </c>
      <c r="E1601" s="258" t="s">
        <v>1</v>
      </c>
      <c r="F1601" s="259" t="s">
        <v>210</v>
      </c>
      <c r="G1601" s="257"/>
      <c r="H1601" s="260">
        <v>63.65</v>
      </c>
      <c r="I1601" s="261"/>
      <c r="J1601" s="257"/>
      <c r="K1601" s="257"/>
      <c r="L1601" s="262"/>
      <c r="M1601" s="263"/>
      <c r="N1601" s="264"/>
      <c r="O1601" s="264"/>
      <c r="P1601" s="264"/>
      <c r="Q1601" s="264"/>
      <c r="R1601" s="264"/>
      <c r="S1601" s="264"/>
      <c r="T1601" s="265"/>
      <c r="AT1601" s="266" t="s">
        <v>176</v>
      </c>
      <c r="AU1601" s="266" t="s">
        <v>92</v>
      </c>
      <c r="AV1601" s="16" t="s">
        <v>157</v>
      </c>
      <c r="AW1601" s="16" t="s">
        <v>37</v>
      </c>
      <c r="AX1601" s="16" t="s">
        <v>83</v>
      </c>
      <c r="AY1601" s="266" t="s">
        <v>156</v>
      </c>
    </row>
    <row r="1602" spans="2:51" s="13" customFormat="1" ht="11.25">
      <c r="B1602" s="224"/>
      <c r="C1602" s="225"/>
      <c r="D1602" s="218" t="s">
        <v>176</v>
      </c>
      <c r="E1602" s="226" t="s">
        <v>1</v>
      </c>
      <c r="F1602" s="227" t="s">
        <v>270</v>
      </c>
      <c r="G1602" s="225"/>
      <c r="H1602" s="226" t="s">
        <v>1</v>
      </c>
      <c r="I1602" s="228"/>
      <c r="J1602" s="225"/>
      <c r="K1602" s="225"/>
      <c r="L1602" s="229"/>
      <c r="M1602" s="230"/>
      <c r="N1602" s="231"/>
      <c r="O1602" s="231"/>
      <c r="P1602" s="231"/>
      <c r="Q1602" s="231"/>
      <c r="R1602" s="231"/>
      <c r="S1602" s="231"/>
      <c r="T1602" s="232"/>
      <c r="AT1602" s="233" t="s">
        <v>176</v>
      </c>
      <c r="AU1602" s="233" t="s">
        <v>92</v>
      </c>
      <c r="AV1602" s="13" t="s">
        <v>21</v>
      </c>
      <c r="AW1602" s="13" t="s">
        <v>37</v>
      </c>
      <c r="AX1602" s="13" t="s">
        <v>83</v>
      </c>
      <c r="AY1602" s="233" t="s">
        <v>156</v>
      </c>
    </row>
    <row r="1603" spans="2:51" s="14" customFormat="1" ht="11.25">
      <c r="B1603" s="234"/>
      <c r="C1603" s="235"/>
      <c r="D1603" s="218" t="s">
        <v>176</v>
      </c>
      <c r="E1603" s="236" t="s">
        <v>1</v>
      </c>
      <c r="F1603" s="237" t="s">
        <v>1491</v>
      </c>
      <c r="G1603" s="235"/>
      <c r="H1603" s="238">
        <v>51.94</v>
      </c>
      <c r="I1603" s="239"/>
      <c r="J1603" s="235"/>
      <c r="K1603" s="235"/>
      <c r="L1603" s="240"/>
      <c r="M1603" s="241"/>
      <c r="N1603" s="242"/>
      <c r="O1603" s="242"/>
      <c r="P1603" s="242"/>
      <c r="Q1603" s="242"/>
      <c r="R1603" s="242"/>
      <c r="S1603" s="242"/>
      <c r="T1603" s="243"/>
      <c r="AT1603" s="244" t="s">
        <v>176</v>
      </c>
      <c r="AU1603" s="244" t="s">
        <v>92</v>
      </c>
      <c r="AV1603" s="14" t="s">
        <v>92</v>
      </c>
      <c r="AW1603" s="14" t="s">
        <v>37</v>
      </c>
      <c r="AX1603" s="14" t="s">
        <v>83</v>
      </c>
      <c r="AY1603" s="244" t="s">
        <v>156</v>
      </c>
    </row>
    <row r="1604" spans="2:51" s="14" customFormat="1" ht="11.25">
      <c r="B1604" s="234"/>
      <c r="C1604" s="235"/>
      <c r="D1604" s="218" t="s">
        <v>176</v>
      </c>
      <c r="E1604" s="236" t="s">
        <v>1</v>
      </c>
      <c r="F1604" s="237" t="s">
        <v>1457</v>
      </c>
      <c r="G1604" s="235"/>
      <c r="H1604" s="238">
        <v>-0.41</v>
      </c>
      <c r="I1604" s="239"/>
      <c r="J1604" s="235"/>
      <c r="K1604" s="235"/>
      <c r="L1604" s="240"/>
      <c r="M1604" s="241"/>
      <c r="N1604" s="242"/>
      <c r="O1604" s="242"/>
      <c r="P1604" s="242"/>
      <c r="Q1604" s="242"/>
      <c r="R1604" s="242"/>
      <c r="S1604" s="242"/>
      <c r="T1604" s="243"/>
      <c r="AT1604" s="244" t="s">
        <v>176</v>
      </c>
      <c r="AU1604" s="244" t="s">
        <v>92</v>
      </c>
      <c r="AV1604" s="14" t="s">
        <v>92</v>
      </c>
      <c r="AW1604" s="14" t="s">
        <v>37</v>
      </c>
      <c r="AX1604" s="14" t="s">
        <v>83</v>
      </c>
      <c r="AY1604" s="244" t="s">
        <v>156</v>
      </c>
    </row>
    <row r="1605" spans="2:51" s="14" customFormat="1" ht="11.25">
      <c r="B1605" s="234"/>
      <c r="C1605" s="235"/>
      <c r="D1605" s="218" t="s">
        <v>176</v>
      </c>
      <c r="E1605" s="236" t="s">
        <v>1</v>
      </c>
      <c r="F1605" s="237" t="s">
        <v>1458</v>
      </c>
      <c r="G1605" s="235"/>
      <c r="H1605" s="238">
        <v>1.575</v>
      </c>
      <c r="I1605" s="239"/>
      <c r="J1605" s="235"/>
      <c r="K1605" s="235"/>
      <c r="L1605" s="240"/>
      <c r="M1605" s="241"/>
      <c r="N1605" s="242"/>
      <c r="O1605" s="242"/>
      <c r="P1605" s="242"/>
      <c r="Q1605" s="242"/>
      <c r="R1605" s="242"/>
      <c r="S1605" s="242"/>
      <c r="T1605" s="243"/>
      <c r="AT1605" s="244" t="s">
        <v>176</v>
      </c>
      <c r="AU1605" s="244" t="s">
        <v>92</v>
      </c>
      <c r="AV1605" s="14" t="s">
        <v>92</v>
      </c>
      <c r="AW1605" s="14" t="s">
        <v>37</v>
      </c>
      <c r="AX1605" s="14" t="s">
        <v>83</v>
      </c>
      <c r="AY1605" s="244" t="s">
        <v>156</v>
      </c>
    </row>
    <row r="1606" spans="2:51" s="16" customFormat="1" ht="11.25">
      <c r="B1606" s="256"/>
      <c r="C1606" s="257"/>
      <c r="D1606" s="218" t="s">
        <v>176</v>
      </c>
      <c r="E1606" s="258" t="s">
        <v>1</v>
      </c>
      <c r="F1606" s="259" t="s">
        <v>210</v>
      </c>
      <c r="G1606" s="257"/>
      <c r="H1606" s="260">
        <v>53.104999999999997</v>
      </c>
      <c r="I1606" s="261"/>
      <c r="J1606" s="257"/>
      <c r="K1606" s="257"/>
      <c r="L1606" s="262"/>
      <c r="M1606" s="263"/>
      <c r="N1606" s="264"/>
      <c r="O1606" s="264"/>
      <c r="P1606" s="264"/>
      <c r="Q1606" s="264"/>
      <c r="R1606" s="264"/>
      <c r="S1606" s="264"/>
      <c r="T1606" s="265"/>
      <c r="AT1606" s="266" t="s">
        <v>176</v>
      </c>
      <c r="AU1606" s="266" t="s">
        <v>92</v>
      </c>
      <c r="AV1606" s="16" t="s">
        <v>157</v>
      </c>
      <c r="AW1606" s="16" t="s">
        <v>37</v>
      </c>
      <c r="AX1606" s="16" t="s">
        <v>83</v>
      </c>
      <c r="AY1606" s="266" t="s">
        <v>156</v>
      </c>
    </row>
    <row r="1607" spans="2:51" s="13" customFormat="1" ht="11.25">
      <c r="B1607" s="224"/>
      <c r="C1607" s="225"/>
      <c r="D1607" s="218" t="s">
        <v>176</v>
      </c>
      <c r="E1607" s="226" t="s">
        <v>1</v>
      </c>
      <c r="F1607" s="227" t="s">
        <v>272</v>
      </c>
      <c r="G1607" s="225"/>
      <c r="H1607" s="226" t="s">
        <v>1</v>
      </c>
      <c r="I1607" s="228"/>
      <c r="J1607" s="225"/>
      <c r="K1607" s="225"/>
      <c r="L1607" s="229"/>
      <c r="M1607" s="230"/>
      <c r="N1607" s="231"/>
      <c r="O1607" s="231"/>
      <c r="P1607" s="231"/>
      <c r="Q1607" s="231"/>
      <c r="R1607" s="231"/>
      <c r="S1607" s="231"/>
      <c r="T1607" s="232"/>
      <c r="AT1607" s="233" t="s">
        <v>176</v>
      </c>
      <c r="AU1607" s="233" t="s">
        <v>92</v>
      </c>
      <c r="AV1607" s="13" t="s">
        <v>21</v>
      </c>
      <c r="AW1607" s="13" t="s">
        <v>37</v>
      </c>
      <c r="AX1607" s="13" t="s">
        <v>83</v>
      </c>
      <c r="AY1607" s="233" t="s">
        <v>156</v>
      </c>
    </row>
    <row r="1608" spans="2:51" s="14" customFormat="1" ht="11.25">
      <c r="B1608" s="234"/>
      <c r="C1608" s="235"/>
      <c r="D1608" s="218" t="s">
        <v>176</v>
      </c>
      <c r="E1608" s="236" t="s">
        <v>1</v>
      </c>
      <c r="F1608" s="237" t="s">
        <v>1491</v>
      </c>
      <c r="G1608" s="235"/>
      <c r="H1608" s="238">
        <v>51.94</v>
      </c>
      <c r="I1608" s="239"/>
      <c r="J1608" s="235"/>
      <c r="K1608" s="235"/>
      <c r="L1608" s="240"/>
      <c r="M1608" s="241"/>
      <c r="N1608" s="242"/>
      <c r="O1608" s="242"/>
      <c r="P1608" s="242"/>
      <c r="Q1608" s="242"/>
      <c r="R1608" s="242"/>
      <c r="S1608" s="242"/>
      <c r="T1608" s="243"/>
      <c r="AT1608" s="244" t="s">
        <v>176</v>
      </c>
      <c r="AU1608" s="244" t="s">
        <v>92</v>
      </c>
      <c r="AV1608" s="14" t="s">
        <v>92</v>
      </c>
      <c r="AW1608" s="14" t="s">
        <v>37</v>
      </c>
      <c r="AX1608" s="14" t="s">
        <v>83</v>
      </c>
      <c r="AY1608" s="244" t="s">
        <v>156</v>
      </c>
    </row>
    <row r="1609" spans="2:51" s="14" customFormat="1" ht="11.25">
      <c r="B1609" s="234"/>
      <c r="C1609" s="235"/>
      <c r="D1609" s="218" t="s">
        <v>176</v>
      </c>
      <c r="E1609" s="236" t="s">
        <v>1</v>
      </c>
      <c r="F1609" s="237" t="s">
        <v>1457</v>
      </c>
      <c r="G1609" s="235"/>
      <c r="H1609" s="238">
        <v>-0.41</v>
      </c>
      <c r="I1609" s="239"/>
      <c r="J1609" s="235"/>
      <c r="K1609" s="235"/>
      <c r="L1609" s="240"/>
      <c r="M1609" s="241"/>
      <c r="N1609" s="242"/>
      <c r="O1609" s="242"/>
      <c r="P1609" s="242"/>
      <c r="Q1609" s="242"/>
      <c r="R1609" s="242"/>
      <c r="S1609" s="242"/>
      <c r="T1609" s="243"/>
      <c r="AT1609" s="244" t="s">
        <v>176</v>
      </c>
      <c r="AU1609" s="244" t="s">
        <v>92</v>
      </c>
      <c r="AV1609" s="14" t="s">
        <v>92</v>
      </c>
      <c r="AW1609" s="14" t="s">
        <v>37</v>
      </c>
      <c r="AX1609" s="14" t="s">
        <v>83</v>
      </c>
      <c r="AY1609" s="244" t="s">
        <v>156</v>
      </c>
    </row>
    <row r="1610" spans="2:51" s="14" customFormat="1" ht="11.25">
      <c r="B1610" s="234"/>
      <c r="C1610" s="235"/>
      <c r="D1610" s="218" t="s">
        <v>176</v>
      </c>
      <c r="E1610" s="236" t="s">
        <v>1</v>
      </c>
      <c r="F1610" s="237" t="s">
        <v>1458</v>
      </c>
      <c r="G1610" s="235"/>
      <c r="H1610" s="238">
        <v>1.575</v>
      </c>
      <c r="I1610" s="239"/>
      <c r="J1610" s="235"/>
      <c r="K1610" s="235"/>
      <c r="L1610" s="240"/>
      <c r="M1610" s="241"/>
      <c r="N1610" s="242"/>
      <c r="O1610" s="242"/>
      <c r="P1610" s="242"/>
      <c r="Q1610" s="242"/>
      <c r="R1610" s="242"/>
      <c r="S1610" s="242"/>
      <c r="T1610" s="243"/>
      <c r="AT1610" s="244" t="s">
        <v>176</v>
      </c>
      <c r="AU1610" s="244" t="s">
        <v>92</v>
      </c>
      <c r="AV1610" s="14" t="s">
        <v>92</v>
      </c>
      <c r="AW1610" s="14" t="s">
        <v>37</v>
      </c>
      <c r="AX1610" s="14" t="s">
        <v>83</v>
      </c>
      <c r="AY1610" s="244" t="s">
        <v>156</v>
      </c>
    </row>
    <row r="1611" spans="2:51" s="16" customFormat="1" ht="11.25">
      <c r="B1611" s="256"/>
      <c r="C1611" s="257"/>
      <c r="D1611" s="218" t="s">
        <v>176</v>
      </c>
      <c r="E1611" s="258" t="s">
        <v>1</v>
      </c>
      <c r="F1611" s="259" t="s">
        <v>210</v>
      </c>
      <c r="G1611" s="257"/>
      <c r="H1611" s="260">
        <v>53.104999999999997</v>
      </c>
      <c r="I1611" s="261"/>
      <c r="J1611" s="257"/>
      <c r="K1611" s="257"/>
      <c r="L1611" s="262"/>
      <c r="M1611" s="263"/>
      <c r="N1611" s="264"/>
      <c r="O1611" s="264"/>
      <c r="P1611" s="264"/>
      <c r="Q1611" s="264"/>
      <c r="R1611" s="264"/>
      <c r="S1611" s="264"/>
      <c r="T1611" s="265"/>
      <c r="AT1611" s="266" t="s">
        <v>176</v>
      </c>
      <c r="AU1611" s="266" t="s">
        <v>92</v>
      </c>
      <c r="AV1611" s="16" t="s">
        <v>157</v>
      </c>
      <c r="AW1611" s="16" t="s">
        <v>37</v>
      </c>
      <c r="AX1611" s="16" t="s">
        <v>83</v>
      </c>
      <c r="AY1611" s="266" t="s">
        <v>156</v>
      </c>
    </row>
    <row r="1612" spans="2:51" s="13" customFormat="1" ht="11.25">
      <c r="B1612" s="224"/>
      <c r="C1612" s="225"/>
      <c r="D1612" s="218" t="s">
        <v>176</v>
      </c>
      <c r="E1612" s="226" t="s">
        <v>1</v>
      </c>
      <c r="F1612" s="227" t="s">
        <v>273</v>
      </c>
      <c r="G1612" s="225"/>
      <c r="H1612" s="226" t="s">
        <v>1</v>
      </c>
      <c r="I1612" s="228"/>
      <c r="J1612" s="225"/>
      <c r="K1612" s="225"/>
      <c r="L1612" s="229"/>
      <c r="M1612" s="230"/>
      <c r="N1612" s="231"/>
      <c r="O1612" s="231"/>
      <c r="P1612" s="231"/>
      <c r="Q1612" s="231"/>
      <c r="R1612" s="231"/>
      <c r="S1612" s="231"/>
      <c r="T1612" s="232"/>
      <c r="AT1612" s="233" t="s">
        <v>176</v>
      </c>
      <c r="AU1612" s="233" t="s">
        <v>92</v>
      </c>
      <c r="AV1612" s="13" t="s">
        <v>21</v>
      </c>
      <c r="AW1612" s="13" t="s">
        <v>37</v>
      </c>
      <c r="AX1612" s="13" t="s">
        <v>83</v>
      </c>
      <c r="AY1612" s="233" t="s">
        <v>156</v>
      </c>
    </row>
    <row r="1613" spans="2:51" s="14" customFormat="1" ht="11.25">
      <c r="B1613" s="234"/>
      <c r="C1613" s="235"/>
      <c r="D1613" s="218" t="s">
        <v>176</v>
      </c>
      <c r="E1613" s="236" t="s">
        <v>1</v>
      </c>
      <c r="F1613" s="237" t="s">
        <v>1492</v>
      </c>
      <c r="G1613" s="235"/>
      <c r="H1613" s="238">
        <v>34.56</v>
      </c>
      <c r="I1613" s="239"/>
      <c r="J1613" s="235"/>
      <c r="K1613" s="235"/>
      <c r="L1613" s="240"/>
      <c r="M1613" s="241"/>
      <c r="N1613" s="242"/>
      <c r="O1613" s="242"/>
      <c r="P1613" s="242"/>
      <c r="Q1613" s="242"/>
      <c r="R1613" s="242"/>
      <c r="S1613" s="242"/>
      <c r="T1613" s="243"/>
      <c r="AT1613" s="244" t="s">
        <v>176</v>
      </c>
      <c r="AU1613" s="244" t="s">
        <v>92</v>
      </c>
      <c r="AV1613" s="14" t="s">
        <v>92</v>
      </c>
      <c r="AW1613" s="14" t="s">
        <v>37</v>
      </c>
      <c r="AX1613" s="14" t="s">
        <v>83</v>
      </c>
      <c r="AY1613" s="244" t="s">
        <v>156</v>
      </c>
    </row>
    <row r="1614" spans="2:51" s="14" customFormat="1" ht="11.25">
      <c r="B1614" s="234"/>
      <c r="C1614" s="235"/>
      <c r="D1614" s="218" t="s">
        <v>176</v>
      </c>
      <c r="E1614" s="236" t="s">
        <v>1</v>
      </c>
      <c r="F1614" s="237" t="s">
        <v>1493</v>
      </c>
      <c r="G1614" s="235"/>
      <c r="H1614" s="238">
        <v>3.36</v>
      </c>
      <c r="I1614" s="239"/>
      <c r="J1614" s="235"/>
      <c r="K1614" s="235"/>
      <c r="L1614" s="240"/>
      <c r="M1614" s="241"/>
      <c r="N1614" s="242"/>
      <c r="O1614" s="242"/>
      <c r="P1614" s="242"/>
      <c r="Q1614" s="242"/>
      <c r="R1614" s="242"/>
      <c r="S1614" s="242"/>
      <c r="T1614" s="243"/>
      <c r="AT1614" s="244" t="s">
        <v>176</v>
      </c>
      <c r="AU1614" s="244" t="s">
        <v>92</v>
      </c>
      <c r="AV1614" s="14" t="s">
        <v>92</v>
      </c>
      <c r="AW1614" s="14" t="s">
        <v>37</v>
      </c>
      <c r="AX1614" s="14" t="s">
        <v>83</v>
      </c>
      <c r="AY1614" s="244" t="s">
        <v>156</v>
      </c>
    </row>
    <row r="1615" spans="2:51" s="16" customFormat="1" ht="11.25">
      <c r="B1615" s="256"/>
      <c r="C1615" s="257"/>
      <c r="D1615" s="218" t="s">
        <v>176</v>
      </c>
      <c r="E1615" s="258" t="s">
        <v>1</v>
      </c>
      <c r="F1615" s="259" t="s">
        <v>210</v>
      </c>
      <c r="G1615" s="257"/>
      <c r="H1615" s="260">
        <v>37.92</v>
      </c>
      <c r="I1615" s="261"/>
      <c r="J1615" s="257"/>
      <c r="K1615" s="257"/>
      <c r="L1615" s="262"/>
      <c r="M1615" s="263"/>
      <c r="N1615" s="264"/>
      <c r="O1615" s="264"/>
      <c r="P1615" s="264"/>
      <c r="Q1615" s="264"/>
      <c r="R1615" s="264"/>
      <c r="S1615" s="264"/>
      <c r="T1615" s="265"/>
      <c r="AT1615" s="266" t="s">
        <v>176</v>
      </c>
      <c r="AU1615" s="266" t="s">
        <v>92</v>
      </c>
      <c r="AV1615" s="16" t="s">
        <v>157</v>
      </c>
      <c r="AW1615" s="16" t="s">
        <v>37</v>
      </c>
      <c r="AX1615" s="16" t="s">
        <v>83</v>
      </c>
      <c r="AY1615" s="266" t="s">
        <v>156</v>
      </c>
    </row>
    <row r="1616" spans="2:51" s="13" customFormat="1" ht="11.25">
      <c r="B1616" s="224"/>
      <c r="C1616" s="225"/>
      <c r="D1616" s="218" t="s">
        <v>176</v>
      </c>
      <c r="E1616" s="226" t="s">
        <v>1</v>
      </c>
      <c r="F1616" s="227" t="s">
        <v>275</v>
      </c>
      <c r="G1616" s="225"/>
      <c r="H1616" s="226" t="s">
        <v>1</v>
      </c>
      <c r="I1616" s="228"/>
      <c r="J1616" s="225"/>
      <c r="K1616" s="225"/>
      <c r="L1616" s="229"/>
      <c r="M1616" s="230"/>
      <c r="N1616" s="231"/>
      <c r="O1616" s="231"/>
      <c r="P1616" s="231"/>
      <c r="Q1616" s="231"/>
      <c r="R1616" s="231"/>
      <c r="S1616" s="231"/>
      <c r="T1616" s="232"/>
      <c r="AT1616" s="233" t="s">
        <v>176</v>
      </c>
      <c r="AU1616" s="233" t="s">
        <v>92</v>
      </c>
      <c r="AV1616" s="13" t="s">
        <v>21</v>
      </c>
      <c r="AW1616" s="13" t="s">
        <v>37</v>
      </c>
      <c r="AX1616" s="13" t="s">
        <v>83</v>
      </c>
      <c r="AY1616" s="233" t="s">
        <v>156</v>
      </c>
    </row>
    <row r="1617" spans="2:51" s="14" customFormat="1" ht="11.25">
      <c r="B1617" s="234"/>
      <c r="C1617" s="235"/>
      <c r="D1617" s="218" t="s">
        <v>176</v>
      </c>
      <c r="E1617" s="236" t="s">
        <v>1</v>
      </c>
      <c r="F1617" s="237" t="s">
        <v>1445</v>
      </c>
      <c r="G1617" s="235"/>
      <c r="H1617" s="238">
        <v>35.76</v>
      </c>
      <c r="I1617" s="239"/>
      <c r="J1617" s="235"/>
      <c r="K1617" s="235"/>
      <c r="L1617" s="240"/>
      <c r="M1617" s="241"/>
      <c r="N1617" s="242"/>
      <c r="O1617" s="242"/>
      <c r="P1617" s="242"/>
      <c r="Q1617" s="242"/>
      <c r="R1617" s="242"/>
      <c r="S1617" s="242"/>
      <c r="T1617" s="243"/>
      <c r="AT1617" s="244" t="s">
        <v>176</v>
      </c>
      <c r="AU1617" s="244" t="s">
        <v>92</v>
      </c>
      <c r="AV1617" s="14" t="s">
        <v>92</v>
      </c>
      <c r="AW1617" s="14" t="s">
        <v>37</v>
      </c>
      <c r="AX1617" s="14" t="s">
        <v>83</v>
      </c>
      <c r="AY1617" s="244" t="s">
        <v>156</v>
      </c>
    </row>
    <row r="1618" spans="2:51" s="14" customFormat="1" ht="11.25">
      <c r="B1618" s="234"/>
      <c r="C1618" s="235"/>
      <c r="D1618" s="218" t="s">
        <v>176</v>
      </c>
      <c r="E1618" s="236" t="s">
        <v>1</v>
      </c>
      <c r="F1618" s="237" t="s">
        <v>1494</v>
      </c>
      <c r="G1618" s="235"/>
      <c r="H1618" s="238">
        <v>1.7549999999999999</v>
      </c>
      <c r="I1618" s="239"/>
      <c r="J1618" s="235"/>
      <c r="K1618" s="235"/>
      <c r="L1618" s="240"/>
      <c r="M1618" s="241"/>
      <c r="N1618" s="242"/>
      <c r="O1618" s="242"/>
      <c r="P1618" s="242"/>
      <c r="Q1618" s="242"/>
      <c r="R1618" s="242"/>
      <c r="S1618" s="242"/>
      <c r="T1618" s="243"/>
      <c r="AT1618" s="244" t="s">
        <v>176</v>
      </c>
      <c r="AU1618" s="244" t="s">
        <v>92</v>
      </c>
      <c r="AV1618" s="14" t="s">
        <v>92</v>
      </c>
      <c r="AW1618" s="14" t="s">
        <v>37</v>
      </c>
      <c r="AX1618" s="14" t="s">
        <v>83</v>
      </c>
      <c r="AY1618" s="244" t="s">
        <v>156</v>
      </c>
    </row>
    <row r="1619" spans="2:51" s="14" customFormat="1" ht="11.25">
      <c r="B1619" s="234"/>
      <c r="C1619" s="235"/>
      <c r="D1619" s="218" t="s">
        <v>176</v>
      </c>
      <c r="E1619" s="236" t="s">
        <v>1</v>
      </c>
      <c r="F1619" s="237" t="s">
        <v>1477</v>
      </c>
      <c r="G1619" s="235"/>
      <c r="H1619" s="238">
        <v>1.68</v>
      </c>
      <c r="I1619" s="239"/>
      <c r="J1619" s="235"/>
      <c r="K1619" s="235"/>
      <c r="L1619" s="240"/>
      <c r="M1619" s="241"/>
      <c r="N1619" s="242"/>
      <c r="O1619" s="242"/>
      <c r="P1619" s="242"/>
      <c r="Q1619" s="242"/>
      <c r="R1619" s="242"/>
      <c r="S1619" s="242"/>
      <c r="T1619" s="243"/>
      <c r="AT1619" s="244" t="s">
        <v>176</v>
      </c>
      <c r="AU1619" s="244" t="s">
        <v>92</v>
      </c>
      <c r="AV1619" s="14" t="s">
        <v>92</v>
      </c>
      <c r="AW1619" s="14" t="s">
        <v>37</v>
      </c>
      <c r="AX1619" s="14" t="s">
        <v>83</v>
      </c>
      <c r="AY1619" s="244" t="s">
        <v>156</v>
      </c>
    </row>
    <row r="1620" spans="2:51" s="14" customFormat="1" ht="11.25">
      <c r="B1620" s="234"/>
      <c r="C1620" s="235"/>
      <c r="D1620" s="218" t="s">
        <v>176</v>
      </c>
      <c r="E1620" s="236" t="s">
        <v>1</v>
      </c>
      <c r="F1620" s="237" t="s">
        <v>1495</v>
      </c>
      <c r="G1620" s="235"/>
      <c r="H1620" s="238">
        <v>25.76</v>
      </c>
      <c r="I1620" s="239"/>
      <c r="J1620" s="235"/>
      <c r="K1620" s="235"/>
      <c r="L1620" s="240"/>
      <c r="M1620" s="241"/>
      <c r="N1620" s="242"/>
      <c r="O1620" s="242"/>
      <c r="P1620" s="242"/>
      <c r="Q1620" s="242"/>
      <c r="R1620" s="242"/>
      <c r="S1620" s="242"/>
      <c r="T1620" s="243"/>
      <c r="AT1620" s="244" t="s">
        <v>176</v>
      </c>
      <c r="AU1620" s="244" t="s">
        <v>92</v>
      </c>
      <c r="AV1620" s="14" t="s">
        <v>92</v>
      </c>
      <c r="AW1620" s="14" t="s">
        <v>37</v>
      </c>
      <c r="AX1620" s="14" t="s">
        <v>83</v>
      </c>
      <c r="AY1620" s="244" t="s">
        <v>156</v>
      </c>
    </row>
    <row r="1621" spans="2:51" s="16" customFormat="1" ht="11.25">
      <c r="B1621" s="256"/>
      <c r="C1621" s="257"/>
      <c r="D1621" s="218" t="s">
        <v>176</v>
      </c>
      <c r="E1621" s="258" t="s">
        <v>1</v>
      </c>
      <c r="F1621" s="259" t="s">
        <v>210</v>
      </c>
      <c r="G1621" s="257"/>
      <c r="H1621" s="260">
        <v>64.954999999999998</v>
      </c>
      <c r="I1621" s="261"/>
      <c r="J1621" s="257"/>
      <c r="K1621" s="257"/>
      <c r="L1621" s="262"/>
      <c r="M1621" s="263"/>
      <c r="N1621" s="264"/>
      <c r="O1621" s="264"/>
      <c r="P1621" s="264"/>
      <c r="Q1621" s="264"/>
      <c r="R1621" s="264"/>
      <c r="S1621" s="264"/>
      <c r="T1621" s="265"/>
      <c r="AT1621" s="266" t="s">
        <v>176</v>
      </c>
      <c r="AU1621" s="266" t="s">
        <v>92</v>
      </c>
      <c r="AV1621" s="16" t="s">
        <v>157</v>
      </c>
      <c r="AW1621" s="16" t="s">
        <v>37</v>
      </c>
      <c r="AX1621" s="16" t="s">
        <v>83</v>
      </c>
      <c r="AY1621" s="266" t="s">
        <v>156</v>
      </c>
    </row>
    <row r="1622" spans="2:51" s="13" customFormat="1" ht="11.25">
      <c r="B1622" s="224"/>
      <c r="C1622" s="225"/>
      <c r="D1622" s="218" t="s">
        <v>176</v>
      </c>
      <c r="E1622" s="226" t="s">
        <v>1</v>
      </c>
      <c r="F1622" s="227" t="s">
        <v>278</v>
      </c>
      <c r="G1622" s="225"/>
      <c r="H1622" s="226" t="s">
        <v>1</v>
      </c>
      <c r="I1622" s="228"/>
      <c r="J1622" s="225"/>
      <c r="K1622" s="225"/>
      <c r="L1622" s="229"/>
      <c r="M1622" s="230"/>
      <c r="N1622" s="231"/>
      <c r="O1622" s="231"/>
      <c r="P1622" s="231"/>
      <c r="Q1622" s="231"/>
      <c r="R1622" s="231"/>
      <c r="S1622" s="231"/>
      <c r="T1622" s="232"/>
      <c r="AT1622" s="233" t="s">
        <v>176</v>
      </c>
      <c r="AU1622" s="233" t="s">
        <v>92</v>
      </c>
      <c r="AV1622" s="13" t="s">
        <v>21</v>
      </c>
      <c r="AW1622" s="13" t="s">
        <v>37</v>
      </c>
      <c r="AX1622" s="13" t="s">
        <v>83</v>
      </c>
      <c r="AY1622" s="233" t="s">
        <v>156</v>
      </c>
    </row>
    <row r="1623" spans="2:51" s="14" customFormat="1" ht="11.25">
      <c r="B1623" s="234"/>
      <c r="C1623" s="235"/>
      <c r="D1623" s="218" t="s">
        <v>176</v>
      </c>
      <c r="E1623" s="236" t="s">
        <v>1</v>
      </c>
      <c r="F1623" s="237" t="s">
        <v>1496</v>
      </c>
      <c r="G1623" s="235"/>
      <c r="H1623" s="238">
        <v>30.96</v>
      </c>
      <c r="I1623" s="239"/>
      <c r="J1623" s="235"/>
      <c r="K1623" s="235"/>
      <c r="L1623" s="240"/>
      <c r="M1623" s="241"/>
      <c r="N1623" s="242"/>
      <c r="O1623" s="242"/>
      <c r="P1623" s="242"/>
      <c r="Q1623" s="242"/>
      <c r="R1623" s="242"/>
      <c r="S1623" s="242"/>
      <c r="T1623" s="243"/>
      <c r="AT1623" s="244" t="s">
        <v>176</v>
      </c>
      <c r="AU1623" s="244" t="s">
        <v>92</v>
      </c>
      <c r="AV1623" s="14" t="s">
        <v>92</v>
      </c>
      <c r="AW1623" s="14" t="s">
        <v>37</v>
      </c>
      <c r="AX1623" s="14" t="s">
        <v>83</v>
      </c>
      <c r="AY1623" s="244" t="s">
        <v>156</v>
      </c>
    </row>
    <row r="1624" spans="2:51" s="16" customFormat="1" ht="11.25">
      <c r="B1624" s="256"/>
      <c r="C1624" s="257"/>
      <c r="D1624" s="218" t="s">
        <v>176</v>
      </c>
      <c r="E1624" s="258" t="s">
        <v>1</v>
      </c>
      <c r="F1624" s="259" t="s">
        <v>210</v>
      </c>
      <c r="G1624" s="257"/>
      <c r="H1624" s="260">
        <v>30.96</v>
      </c>
      <c r="I1624" s="261"/>
      <c r="J1624" s="257"/>
      <c r="K1624" s="257"/>
      <c r="L1624" s="262"/>
      <c r="M1624" s="263"/>
      <c r="N1624" s="264"/>
      <c r="O1624" s="264"/>
      <c r="P1624" s="264"/>
      <c r="Q1624" s="264"/>
      <c r="R1624" s="264"/>
      <c r="S1624" s="264"/>
      <c r="T1624" s="265"/>
      <c r="AT1624" s="266" t="s">
        <v>176</v>
      </c>
      <c r="AU1624" s="266" t="s">
        <v>92</v>
      </c>
      <c r="AV1624" s="16" t="s">
        <v>157</v>
      </c>
      <c r="AW1624" s="16" t="s">
        <v>37</v>
      </c>
      <c r="AX1624" s="16" t="s">
        <v>83</v>
      </c>
      <c r="AY1624" s="266" t="s">
        <v>156</v>
      </c>
    </row>
    <row r="1625" spans="2:51" s="13" customFormat="1" ht="11.25">
      <c r="B1625" s="224"/>
      <c r="C1625" s="225"/>
      <c r="D1625" s="218" t="s">
        <v>176</v>
      </c>
      <c r="E1625" s="226" t="s">
        <v>1</v>
      </c>
      <c r="F1625" s="227" t="s">
        <v>280</v>
      </c>
      <c r="G1625" s="225"/>
      <c r="H1625" s="226" t="s">
        <v>1</v>
      </c>
      <c r="I1625" s="228"/>
      <c r="J1625" s="225"/>
      <c r="K1625" s="225"/>
      <c r="L1625" s="229"/>
      <c r="M1625" s="230"/>
      <c r="N1625" s="231"/>
      <c r="O1625" s="231"/>
      <c r="P1625" s="231"/>
      <c r="Q1625" s="231"/>
      <c r="R1625" s="231"/>
      <c r="S1625" s="231"/>
      <c r="T1625" s="232"/>
      <c r="AT1625" s="233" t="s">
        <v>176</v>
      </c>
      <c r="AU1625" s="233" t="s">
        <v>92</v>
      </c>
      <c r="AV1625" s="13" t="s">
        <v>21</v>
      </c>
      <c r="AW1625" s="13" t="s">
        <v>37</v>
      </c>
      <c r="AX1625" s="13" t="s">
        <v>83</v>
      </c>
      <c r="AY1625" s="233" t="s">
        <v>156</v>
      </c>
    </row>
    <row r="1626" spans="2:51" s="14" customFormat="1" ht="11.25">
      <c r="B1626" s="234"/>
      <c r="C1626" s="235"/>
      <c r="D1626" s="218" t="s">
        <v>176</v>
      </c>
      <c r="E1626" s="236" t="s">
        <v>1</v>
      </c>
      <c r="F1626" s="237" t="s">
        <v>1497</v>
      </c>
      <c r="G1626" s="235"/>
      <c r="H1626" s="238">
        <v>34.56</v>
      </c>
      <c r="I1626" s="239"/>
      <c r="J1626" s="235"/>
      <c r="K1626" s="235"/>
      <c r="L1626" s="240"/>
      <c r="M1626" s="241"/>
      <c r="N1626" s="242"/>
      <c r="O1626" s="242"/>
      <c r="P1626" s="242"/>
      <c r="Q1626" s="242"/>
      <c r="R1626" s="242"/>
      <c r="S1626" s="242"/>
      <c r="T1626" s="243"/>
      <c r="AT1626" s="244" t="s">
        <v>176</v>
      </c>
      <c r="AU1626" s="244" t="s">
        <v>92</v>
      </c>
      <c r="AV1626" s="14" t="s">
        <v>92</v>
      </c>
      <c r="AW1626" s="14" t="s">
        <v>37</v>
      </c>
      <c r="AX1626" s="14" t="s">
        <v>83</v>
      </c>
      <c r="AY1626" s="244" t="s">
        <v>156</v>
      </c>
    </row>
    <row r="1627" spans="2:51" s="16" customFormat="1" ht="11.25">
      <c r="B1627" s="256"/>
      <c r="C1627" s="257"/>
      <c r="D1627" s="218" t="s">
        <v>176</v>
      </c>
      <c r="E1627" s="258" t="s">
        <v>1</v>
      </c>
      <c r="F1627" s="259" t="s">
        <v>210</v>
      </c>
      <c r="G1627" s="257"/>
      <c r="H1627" s="260">
        <v>34.56</v>
      </c>
      <c r="I1627" s="261"/>
      <c r="J1627" s="257"/>
      <c r="K1627" s="257"/>
      <c r="L1627" s="262"/>
      <c r="M1627" s="263"/>
      <c r="N1627" s="264"/>
      <c r="O1627" s="264"/>
      <c r="P1627" s="264"/>
      <c r="Q1627" s="264"/>
      <c r="R1627" s="264"/>
      <c r="S1627" s="264"/>
      <c r="T1627" s="265"/>
      <c r="AT1627" s="266" t="s">
        <v>176</v>
      </c>
      <c r="AU1627" s="266" t="s">
        <v>92</v>
      </c>
      <c r="AV1627" s="16" t="s">
        <v>157</v>
      </c>
      <c r="AW1627" s="16" t="s">
        <v>37</v>
      </c>
      <c r="AX1627" s="16" t="s">
        <v>83</v>
      </c>
      <c r="AY1627" s="266" t="s">
        <v>156</v>
      </c>
    </row>
    <row r="1628" spans="2:51" s="13" customFormat="1" ht="11.25">
      <c r="B1628" s="224"/>
      <c r="C1628" s="225"/>
      <c r="D1628" s="218" t="s">
        <v>176</v>
      </c>
      <c r="E1628" s="226" t="s">
        <v>1</v>
      </c>
      <c r="F1628" s="227" t="s">
        <v>282</v>
      </c>
      <c r="G1628" s="225"/>
      <c r="H1628" s="226" t="s">
        <v>1</v>
      </c>
      <c r="I1628" s="228"/>
      <c r="J1628" s="225"/>
      <c r="K1628" s="225"/>
      <c r="L1628" s="229"/>
      <c r="M1628" s="230"/>
      <c r="N1628" s="231"/>
      <c r="O1628" s="231"/>
      <c r="P1628" s="231"/>
      <c r="Q1628" s="231"/>
      <c r="R1628" s="231"/>
      <c r="S1628" s="231"/>
      <c r="T1628" s="232"/>
      <c r="AT1628" s="233" t="s">
        <v>176</v>
      </c>
      <c r="AU1628" s="233" t="s">
        <v>92</v>
      </c>
      <c r="AV1628" s="13" t="s">
        <v>21</v>
      </c>
      <c r="AW1628" s="13" t="s">
        <v>37</v>
      </c>
      <c r="AX1628" s="13" t="s">
        <v>83</v>
      </c>
      <c r="AY1628" s="233" t="s">
        <v>156</v>
      </c>
    </row>
    <row r="1629" spans="2:51" s="14" customFormat="1" ht="11.25">
      <c r="B1629" s="234"/>
      <c r="C1629" s="235"/>
      <c r="D1629" s="218" t="s">
        <v>176</v>
      </c>
      <c r="E1629" s="236" t="s">
        <v>1</v>
      </c>
      <c r="F1629" s="237" t="s">
        <v>1498</v>
      </c>
      <c r="G1629" s="235"/>
      <c r="H1629" s="238">
        <v>67.256</v>
      </c>
      <c r="I1629" s="239"/>
      <c r="J1629" s="235"/>
      <c r="K1629" s="235"/>
      <c r="L1629" s="240"/>
      <c r="M1629" s="241"/>
      <c r="N1629" s="242"/>
      <c r="O1629" s="242"/>
      <c r="P1629" s="242"/>
      <c r="Q1629" s="242"/>
      <c r="R1629" s="242"/>
      <c r="S1629" s="242"/>
      <c r="T1629" s="243"/>
      <c r="AT1629" s="244" t="s">
        <v>176</v>
      </c>
      <c r="AU1629" s="244" t="s">
        <v>92</v>
      </c>
      <c r="AV1629" s="14" t="s">
        <v>92</v>
      </c>
      <c r="AW1629" s="14" t="s">
        <v>37</v>
      </c>
      <c r="AX1629" s="14" t="s">
        <v>83</v>
      </c>
      <c r="AY1629" s="244" t="s">
        <v>156</v>
      </c>
    </row>
    <row r="1630" spans="2:51" s="14" customFormat="1" ht="11.25">
      <c r="B1630" s="234"/>
      <c r="C1630" s="235"/>
      <c r="D1630" s="218" t="s">
        <v>176</v>
      </c>
      <c r="E1630" s="236" t="s">
        <v>1</v>
      </c>
      <c r="F1630" s="237" t="s">
        <v>1499</v>
      </c>
      <c r="G1630" s="235"/>
      <c r="H1630" s="238">
        <v>4.2300000000000004</v>
      </c>
      <c r="I1630" s="239"/>
      <c r="J1630" s="235"/>
      <c r="K1630" s="235"/>
      <c r="L1630" s="240"/>
      <c r="M1630" s="241"/>
      <c r="N1630" s="242"/>
      <c r="O1630" s="242"/>
      <c r="P1630" s="242"/>
      <c r="Q1630" s="242"/>
      <c r="R1630" s="242"/>
      <c r="S1630" s="242"/>
      <c r="T1630" s="243"/>
      <c r="AT1630" s="244" t="s">
        <v>176</v>
      </c>
      <c r="AU1630" s="244" t="s">
        <v>92</v>
      </c>
      <c r="AV1630" s="14" t="s">
        <v>92</v>
      </c>
      <c r="AW1630" s="14" t="s">
        <v>37</v>
      </c>
      <c r="AX1630" s="14" t="s">
        <v>83</v>
      </c>
      <c r="AY1630" s="244" t="s">
        <v>156</v>
      </c>
    </row>
    <row r="1631" spans="2:51" s="14" customFormat="1" ht="11.25">
      <c r="B1631" s="234"/>
      <c r="C1631" s="235"/>
      <c r="D1631" s="218" t="s">
        <v>176</v>
      </c>
      <c r="E1631" s="236" t="s">
        <v>1</v>
      </c>
      <c r="F1631" s="237" t="s">
        <v>1500</v>
      </c>
      <c r="G1631" s="235"/>
      <c r="H1631" s="238">
        <v>17.920000000000002</v>
      </c>
      <c r="I1631" s="239"/>
      <c r="J1631" s="235"/>
      <c r="K1631" s="235"/>
      <c r="L1631" s="240"/>
      <c r="M1631" s="241"/>
      <c r="N1631" s="242"/>
      <c r="O1631" s="242"/>
      <c r="P1631" s="242"/>
      <c r="Q1631" s="242"/>
      <c r="R1631" s="242"/>
      <c r="S1631" s="242"/>
      <c r="T1631" s="243"/>
      <c r="AT1631" s="244" t="s">
        <v>176</v>
      </c>
      <c r="AU1631" s="244" t="s">
        <v>92</v>
      </c>
      <c r="AV1631" s="14" t="s">
        <v>92</v>
      </c>
      <c r="AW1631" s="14" t="s">
        <v>37</v>
      </c>
      <c r="AX1631" s="14" t="s">
        <v>83</v>
      </c>
      <c r="AY1631" s="244" t="s">
        <v>156</v>
      </c>
    </row>
    <row r="1632" spans="2:51" s="14" customFormat="1" ht="11.25">
      <c r="B1632" s="234"/>
      <c r="C1632" s="235"/>
      <c r="D1632" s="218" t="s">
        <v>176</v>
      </c>
      <c r="E1632" s="236" t="s">
        <v>1</v>
      </c>
      <c r="F1632" s="237" t="s">
        <v>1501</v>
      </c>
      <c r="G1632" s="235"/>
      <c r="H1632" s="238">
        <v>-1.82</v>
      </c>
      <c r="I1632" s="239"/>
      <c r="J1632" s="235"/>
      <c r="K1632" s="235"/>
      <c r="L1632" s="240"/>
      <c r="M1632" s="241"/>
      <c r="N1632" s="242"/>
      <c r="O1632" s="242"/>
      <c r="P1632" s="242"/>
      <c r="Q1632" s="242"/>
      <c r="R1632" s="242"/>
      <c r="S1632" s="242"/>
      <c r="T1632" s="243"/>
      <c r="AT1632" s="244" t="s">
        <v>176</v>
      </c>
      <c r="AU1632" s="244" t="s">
        <v>92</v>
      </c>
      <c r="AV1632" s="14" t="s">
        <v>92</v>
      </c>
      <c r="AW1632" s="14" t="s">
        <v>37</v>
      </c>
      <c r="AX1632" s="14" t="s">
        <v>83</v>
      </c>
      <c r="AY1632" s="244" t="s">
        <v>156</v>
      </c>
    </row>
    <row r="1633" spans="1:65" s="16" customFormat="1" ht="11.25">
      <c r="B1633" s="256"/>
      <c r="C1633" s="257"/>
      <c r="D1633" s="218" t="s">
        <v>176</v>
      </c>
      <c r="E1633" s="258" t="s">
        <v>1</v>
      </c>
      <c r="F1633" s="259" t="s">
        <v>210</v>
      </c>
      <c r="G1633" s="257"/>
      <c r="H1633" s="260">
        <v>87.585999999999999</v>
      </c>
      <c r="I1633" s="261"/>
      <c r="J1633" s="257"/>
      <c r="K1633" s="257"/>
      <c r="L1633" s="262"/>
      <c r="M1633" s="263"/>
      <c r="N1633" s="264"/>
      <c r="O1633" s="264"/>
      <c r="P1633" s="264"/>
      <c r="Q1633" s="264"/>
      <c r="R1633" s="264"/>
      <c r="S1633" s="264"/>
      <c r="T1633" s="265"/>
      <c r="AT1633" s="266" t="s">
        <v>176</v>
      </c>
      <c r="AU1633" s="266" t="s">
        <v>92</v>
      </c>
      <c r="AV1633" s="16" t="s">
        <v>157</v>
      </c>
      <c r="AW1633" s="16" t="s">
        <v>37</v>
      </c>
      <c r="AX1633" s="16" t="s">
        <v>83</v>
      </c>
      <c r="AY1633" s="266" t="s">
        <v>156</v>
      </c>
    </row>
    <row r="1634" spans="1:65" s="13" customFormat="1" ht="11.25">
      <c r="B1634" s="224"/>
      <c r="C1634" s="225"/>
      <c r="D1634" s="218" t="s">
        <v>176</v>
      </c>
      <c r="E1634" s="226" t="s">
        <v>1</v>
      </c>
      <c r="F1634" s="227" t="s">
        <v>285</v>
      </c>
      <c r="G1634" s="225"/>
      <c r="H1634" s="226" t="s">
        <v>1</v>
      </c>
      <c r="I1634" s="228"/>
      <c r="J1634" s="225"/>
      <c r="K1634" s="225"/>
      <c r="L1634" s="229"/>
      <c r="M1634" s="230"/>
      <c r="N1634" s="231"/>
      <c r="O1634" s="231"/>
      <c r="P1634" s="231"/>
      <c r="Q1634" s="231"/>
      <c r="R1634" s="231"/>
      <c r="S1634" s="231"/>
      <c r="T1634" s="232"/>
      <c r="AT1634" s="233" t="s">
        <v>176</v>
      </c>
      <c r="AU1634" s="233" t="s">
        <v>92</v>
      </c>
      <c r="AV1634" s="13" t="s">
        <v>21</v>
      </c>
      <c r="AW1634" s="13" t="s">
        <v>37</v>
      </c>
      <c r="AX1634" s="13" t="s">
        <v>83</v>
      </c>
      <c r="AY1634" s="233" t="s">
        <v>156</v>
      </c>
    </row>
    <row r="1635" spans="1:65" s="14" customFormat="1" ht="11.25">
      <c r="B1635" s="234"/>
      <c r="C1635" s="235"/>
      <c r="D1635" s="218" t="s">
        <v>176</v>
      </c>
      <c r="E1635" s="236" t="s">
        <v>1</v>
      </c>
      <c r="F1635" s="237" t="s">
        <v>1502</v>
      </c>
      <c r="G1635" s="235"/>
      <c r="H1635" s="238">
        <v>18.48</v>
      </c>
      <c r="I1635" s="239"/>
      <c r="J1635" s="235"/>
      <c r="K1635" s="235"/>
      <c r="L1635" s="240"/>
      <c r="M1635" s="241"/>
      <c r="N1635" s="242"/>
      <c r="O1635" s="242"/>
      <c r="P1635" s="242"/>
      <c r="Q1635" s="242"/>
      <c r="R1635" s="242"/>
      <c r="S1635" s="242"/>
      <c r="T1635" s="243"/>
      <c r="AT1635" s="244" t="s">
        <v>176</v>
      </c>
      <c r="AU1635" s="244" t="s">
        <v>92</v>
      </c>
      <c r="AV1635" s="14" t="s">
        <v>92</v>
      </c>
      <c r="AW1635" s="14" t="s">
        <v>37</v>
      </c>
      <c r="AX1635" s="14" t="s">
        <v>83</v>
      </c>
      <c r="AY1635" s="244" t="s">
        <v>156</v>
      </c>
    </row>
    <row r="1636" spans="1:65" s="14" customFormat="1" ht="11.25">
      <c r="B1636" s="234"/>
      <c r="C1636" s="235"/>
      <c r="D1636" s="218" t="s">
        <v>176</v>
      </c>
      <c r="E1636" s="236" t="s">
        <v>1</v>
      </c>
      <c r="F1636" s="237" t="s">
        <v>1503</v>
      </c>
      <c r="G1636" s="235"/>
      <c r="H1636" s="238">
        <v>0.44</v>
      </c>
      <c r="I1636" s="239"/>
      <c r="J1636" s="235"/>
      <c r="K1636" s="235"/>
      <c r="L1636" s="240"/>
      <c r="M1636" s="241"/>
      <c r="N1636" s="242"/>
      <c r="O1636" s="242"/>
      <c r="P1636" s="242"/>
      <c r="Q1636" s="242"/>
      <c r="R1636" s="242"/>
      <c r="S1636" s="242"/>
      <c r="T1636" s="243"/>
      <c r="AT1636" s="244" t="s">
        <v>176</v>
      </c>
      <c r="AU1636" s="244" t="s">
        <v>92</v>
      </c>
      <c r="AV1636" s="14" t="s">
        <v>92</v>
      </c>
      <c r="AW1636" s="14" t="s">
        <v>37</v>
      </c>
      <c r="AX1636" s="14" t="s">
        <v>83</v>
      </c>
      <c r="AY1636" s="244" t="s">
        <v>156</v>
      </c>
    </row>
    <row r="1637" spans="1:65" s="14" customFormat="1" ht="11.25">
      <c r="B1637" s="234"/>
      <c r="C1637" s="235"/>
      <c r="D1637" s="218" t="s">
        <v>176</v>
      </c>
      <c r="E1637" s="236" t="s">
        <v>1</v>
      </c>
      <c r="F1637" s="237" t="s">
        <v>1504</v>
      </c>
      <c r="G1637" s="235"/>
      <c r="H1637" s="238">
        <v>50.68</v>
      </c>
      <c r="I1637" s="239"/>
      <c r="J1637" s="235"/>
      <c r="K1637" s="235"/>
      <c r="L1637" s="240"/>
      <c r="M1637" s="241"/>
      <c r="N1637" s="242"/>
      <c r="O1637" s="242"/>
      <c r="P1637" s="242"/>
      <c r="Q1637" s="242"/>
      <c r="R1637" s="242"/>
      <c r="S1637" s="242"/>
      <c r="T1637" s="243"/>
      <c r="AT1637" s="244" t="s">
        <v>176</v>
      </c>
      <c r="AU1637" s="244" t="s">
        <v>92</v>
      </c>
      <c r="AV1637" s="14" t="s">
        <v>92</v>
      </c>
      <c r="AW1637" s="14" t="s">
        <v>37</v>
      </c>
      <c r="AX1637" s="14" t="s">
        <v>83</v>
      </c>
      <c r="AY1637" s="244" t="s">
        <v>156</v>
      </c>
    </row>
    <row r="1638" spans="1:65" s="16" customFormat="1" ht="11.25">
      <c r="B1638" s="256"/>
      <c r="C1638" s="257"/>
      <c r="D1638" s="218" t="s">
        <v>176</v>
      </c>
      <c r="E1638" s="258" t="s">
        <v>1</v>
      </c>
      <c r="F1638" s="259" t="s">
        <v>210</v>
      </c>
      <c r="G1638" s="257"/>
      <c r="H1638" s="260">
        <v>69.599999999999994</v>
      </c>
      <c r="I1638" s="261"/>
      <c r="J1638" s="257"/>
      <c r="K1638" s="257"/>
      <c r="L1638" s="262"/>
      <c r="M1638" s="263"/>
      <c r="N1638" s="264"/>
      <c r="O1638" s="264"/>
      <c r="P1638" s="264"/>
      <c r="Q1638" s="264"/>
      <c r="R1638" s="264"/>
      <c r="S1638" s="264"/>
      <c r="T1638" s="265"/>
      <c r="AT1638" s="266" t="s">
        <v>176</v>
      </c>
      <c r="AU1638" s="266" t="s">
        <v>92</v>
      </c>
      <c r="AV1638" s="16" t="s">
        <v>157</v>
      </c>
      <c r="AW1638" s="16" t="s">
        <v>37</v>
      </c>
      <c r="AX1638" s="16" t="s">
        <v>83</v>
      </c>
      <c r="AY1638" s="266" t="s">
        <v>156</v>
      </c>
    </row>
    <row r="1639" spans="1:65" s="15" customFormat="1" ht="11.25">
      <c r="B1639" s="245"/>
      <c r="C1639" s="246"/>
      <c r="D1639" s="218" t="s">
        <v>176</v>
      </c>
      <c r="E1639" s="247" t="s">
        <v>1</v>
      </c>
      <c r="F1639" s="248" t="s">
        <v>180</v>
      </c>
      <c r="G1639" s="246"/>
      <c r="H1639" s="249">
        <v>1931.46</v>
      </c>
      <c r="I1639" s="250"/>
      <c r="J1639" s="246"/>
      <c r="K1639" s="246"/>
      <c r="L1639" s="251"/>
      <c r="M1639" s="252"/>
      <c r="N1639" s="253"/>
      <c r="O1639" s="253"/>
      <c r="P1639" s="253"/>
      <c r="Q1639" s="253"/>
      <c r="R1639" s="253"/>
      <c r="S1639" s="253"/>
      <c r="T1639" s="254"/>
      <c r="AT1639" s="255" t="s">
        <v>176</v>
      </c>
      <c r="AU1639" s="255" t="s">
        <v>92</v>
      </c>
      <c r="AV1639" s="15" t="s">
        <v>164</v>
      </c>
      <c r="AW1639" s="15" t="s">
        <v>37</v>
      </c>
      <c r="AX1639" s="15" t="s">
        <v>21</v>
      </c>
      <c r="AY1639" s="255" t="s">
        <v>156</v>
      </c>
    </row>
    <row r="1640" spans="1:65" s="2" customFormat="1" ht="24.2" customHeight="1">
      <c r="A1640" s="36"/>
      <c r="B1640" s="37"/>
      <c r="C1640" s="206" t="s">
        <v>1505</v>
      </c>
      <c r="D1640" s="206" t="s">
        <v>159</v>
      </c>
      <c r="E1640" s="207" t="s">
        <v>1506</v>
      </c>
      <c r="F1640" s="208" t="s">
        <v>1507</v>
      </c>
      <c r="G1640" s="209" t="s">
        <v>190</v>
      </c>
      <c r="H1640" s="210">
        <v>1931.46</v>
      </c>
      <c r="I1640" s="211"/>
      <c r="J1640" s="212">
        <f>ROUND(I1640*H1640,2)</f>
        <v>0</v>
      </c>
      <c r="K1640" s="208" t="s">
        <v>163</v>
      </c>
      <c r="L1640" s="39"/>
      <c r="M1640" s="213" t="s">
        <v>1</v>
      </c>
      <c r="N1640" s="214" t="s">
        <v>48</v>
      </c>
      <c r="O1640" s="73"/>
      <c r="P1640" s="215">
        <f>O1640*H1640</f>
        <v>0</v>
      </c>
      <c r="Q1640" s="215">
        <v>2.8600000000000001E-4</v>
      </c>
      <c r="R1640" s="215">
        <f>Q1640*H1640</f>
        <v>0.55239756000000007</v>
      </c>
      <c r="S1640" s="215">
        <v>0</v>
      </c>
      <c r="T1640" s="216">
        <f>S1640*H1640</f>
        <v>0</v>
      </c>
      <c r="U1640" s="36"/>
      <c r="V1640" s="36"/>
      <c r="W1640" s="36"/>
      <c r="X1640" s="36"/>
      <c r="Y1640" s="36"/>
      <c r="Z1640" s="36"/>
      <c r="AA1640" s="36"/>
      <c r="AB1640" s="36"/>
      <c r="AC1640" s="36"/>
      <c r="AD1640" s="36"/>
      <c r="AE1640" s="36"/>
      <c r="AR1640" s="217" t="s">
        <v>360</v>
      </c>
      <c r="AT1640" s="217" t="s">
        <v>159</v>
      </c>
      <c r="AU1640" s="217" t="s">
        <v>92</v>
      </c>
      <c r="AY1640" s="18" t="s">
        <v>156</v>
      </c>
      <c r="BE1640" s="112">
        <f>IF(N1640="základní",J1640,0)</f>
        <v>0</v>
      </c>
      <c r="BF1640" s="112">
        <f>IF(N1640="snížená",J1640,0)</f>
        <v>0</v>
      </c>
      <c r="BG1640" s="112">
        <f>IF(N1640="zákl. přenesená",J1640,0)</f>
        <v>0</v>
      </c>
      <c r="BH1640" s="112">
        <f>IF(N1640="sníž. přenesená",J1640,0)</f>
        <v>0</v>
      </c>
      <c r="BI1640" s="112">
        <f>IF(N1640="nulová",J1640,0)</f>
        <v>0</v>
      </c>
      <c r="BJ1640" s="18" t="s">
        <v>21</v>
      </c>
      <c r="BK1640" s="112">
        <f>ROUND(I1640*H1640,2)</f>
        <v>0</v>
      </c>
      <c r="BL1640" s="18" t="s">
        <v>360</v>
      </c>
      <c r="BM1640" s="217" t="s">
        <v>1508</v>
      </c>
    </row>
    <row r="1641" spans="1:65" s="2" customFormat="1" ht="19.5">
      <c r="A1641" s="36"/>
      <c r="B1641" s="37"/>
      <c r="C1641" s="38"/>
      <c r="D1641" s="218" t="s">
        <v>166</v>
      </c>
      <c r="E1641" s="38"/>
      <c r="F1641" s="219" t="s">
        <v>1509</v>
      </c>
      <c r="G1641" s="38"/>
      <c r="H1641" s="38"/>
      <c r="I1641" s="176"/>
      <c r="J1641" s="38"/>
      <c r="K1641" s="38"/>
      <c r="L1641" s="39"/>
      <c r="M1641" s="220"/>
      <c r="N1641" s="221"/>
      <c r="O1641" s="73"/>
      <c r="P1641" s="73"/>
      <c r="Q1641" s="73"/>
      <c r="R1641" s="73"/>
      <c r="S1641" s="73"/>
      <c r="T1641" s="74"/>
      <c r="U1641" s="36"/>
      <c r="V1641" s="36"/>
      <c r="W1641" s="36"/>
      <c r="X1641" s="36"/>
      <c r="Y1641" s="36"/>
      <c r="Z1641" s="36"/>
      <c r="AA1641" s="36"/>
      <c r="AB1641" s="36"/>
      <c r="AC1641" s="36"/>
      <c r="AD1641" s="36"/>
      <c r="AE1641" s="36"/>
      <c r="AT1641" s="18" t="s">
        <v>166</v>
      </c>
      <c r="AU1641" s="18" t="s">
        <v>92</v>
      </c>
    </row>
    <row r="1642" spans="1:65" s="2" customFormat="1" ht="11.25">
      <c r="A1642" s="36"/>
      <c r="B1642" s="37"/>
      <c r="C1642" s="38"/>
      <c r="D1642" s="222" t="s">
        <v>168</v>
      </c>
      <c r="E1642" s="38"/>
      <c r="F1642" s="223" t="s">
        <v>1510</v>
      </c>
      <c r="G1642" s="38"/>
      <c r="H1642" s="38"/>
      <c r="I1642" s="176"/>
      <c r="J1642" s="38"/>
      <c r="K1642" s="38"/>
      <c r="L1642" s="39"/>
      <c r="M1642" s="220"/>
      <c r="N1642" s="221"/>
      <c r="O1642" s="73"/>
      <c r="P1642" s="73"/>
      <c r="Q1642" s="73"/>
      <c r="R1642" s="73"/>
      <c r="S1642" s="73"/>
      <c r="T1642" s="74"/>
      <c r="U1642" s="36"/>
      <c r="V1642" s="36"/>
      <c r="W1642" s="36"/>
      <c r="X1642" s="36"/>
      <c r="Y1642" s="36"/>
      <c r="Z1642" s="36"/>
      <c r="AA1642" s="36"/>
      <c r="AB1642" s="36"/>
      <c r="AC1642" s="36"/>
      <c r="AD1642" s="36"/>
      <c r="AE1642" s="36"/>
      <c r="AT1642" s="18" t="s">
        <v>168</v>
      </c>
      <c r="AU1642" s="18" t="s">
        <v>92</v>
      </c>
    </row>
    <row r="1643" spans="1:65" s="2" customFormat="1" ht="24.2" customHeight="1">
      <c r="A1643" s="36"/>
      <c r="B1643" s="37"/>
      <c r="C1643" s="206" t="s">
        <v>1511</v>
      </c>
      <c r="D1643" s="206" t="s">
        <v>159</v>
      </c>
      <c r="E1643" s="207" t="s">
        <v>1512</v>
      </c>
      <c r="F1643" s="208" t="s">
        <v>1513</v>
      </c>
      <c r="G1643" s="209" t="s">
        <v>308</v>
      </c>
      <c r="H1643" s="210">
        <v>11.9</v>
      </c>
      <c r="I1643" s="211"/>
      <c r="J1643" s="212">
        <f>ROUND(I1643*H1643,2)</f>
        <v>0</v>
      </c>
      <c r="K1643" s="208" t="s">
        <v>163</v>
      </c>
      <c r="L1643" s="39"/>
      <c r="M1643" s="213" t="s">
        <v>1</v>
      </c>
      <c r="N1643" s="214" t="s">
        <v>48</v>
      </c>
      <c r="O1643" s="73"/>
      <c r="P1643" s="215">
        <f>O1643*H1643</f>
        <v>0</v>
      </c>
      <c r="Q1643" s="215">
        <v>0</v>
      </c>
      <c r="R1643" s="215">
        <f>Q1643*H1643</f>
        <v>0</v>
      </c>
      <c r="S1643" s="215">
        <v>0</v>
      </c>
      <c r="T1643" s="216">
        <f>S1643*H1643</f>
        <v>0</v>
      </c>
      <c r="U1643" s="36"/>
      <c r="V1643" s="36"/>
      <c r="W1643" s="36"/>
      <c r="X1643" s="36"/>
      <c r="Y1643" s="36"/>
      <c r="Z1643" s="36"/>
      <c r="AA1643" s="36"/>
      <c r="AB1643" s="36"/>
      <c r="AC1643" s="36"/>
      <c r="AD1643" s="36"/>
      <c r="AE1643" s="36"/>
      <c r="AR1643" s="217" t="s">
        <v>360</v>
      </c>
      <c r="AT1643" s="217" t="s">
        <v>159</v>
      </c>
      <c r="AU1643" s="217" t="s">
        <v>92</v>
      </c>
      <c r="AY1643" s="18" t="s">
        <v>156</v>
      </c>
      <c r="BE1643" s="112">
        <f>IF(N1643="základní",J1643,0)</f>
        <v>0</v>
      </c>
      <c r="BF1643" s="112">
        <f>IF(N1643="snížená",J1643,0)</f>
        <v>0</v>
      </c>
      <c r="BG1643" s="112">
        <f>IF(N1643="zákl. přenesená",J1643,0)</f>
        <v>0</v>
      </c>
      <c r="BH1643" s="112">
        <f>IF(N1643="sníž. přenesená",J1643,0)</f>
        <v>0</v>
      </c>
      <c r="BI1643" s="112">
        <f>IF(N1643="nulová",J1643,0)</f>
        <v>0</v>
      </c>
      <c r="BJ1643" s="18" t="s">
        <v>21</v>
      </c>
      <c r="BK1643" s="112">
        <f>ROUND(I1643*H1643,2)</f>
        <v>0</v>
      </c>
      <c r="BL1643" s="18" t="s">
        <v>360</v>
      </c>
      <c r="BM1643" s="217" t="s">
        <v>1514</v>
      </c>
    </row>
    <row r="1644" spans="1:65" s="2" customFormat="1" ht="29.25">
      <c r="A1644" s="36"/>
      <c r="B1644" s="37"/>
      <c r="C1644" s="38"/>
      <c r="D1644" s="218" t="s">
        <v>166</v>
      </c>
      <c r="E1644" s="38"/>
      <c r="F1644" s="219" t="s">
        <v>1515</v>
      </c>
      <c r="G1644" s="38"/>
      <c r="H1644" s="38"/>
      <c r="I1644" s="176"/>
      <c r="J1644" s="38"/>
      <c r="K1644" s="38"/>
      <c r="L1644" s="39"/>
      <c r="M1644" s="220"/>
      <c r="N1644" s="221"/>
      <c r="O1644" s="73"/>
      <c r="P1644" s="73"/>
      <c r="Q1644" s="73"/>
      <c r="R1644" s="73"/>
      <c r="S1644" s="73"/>
      <c r="T1644" s="74"/>
      <c r="U1644" s="36"/>
      <c r="V1644" s="36"/>
      <c r="W1644" s="36"/>
      <c r="X1644" s="36"/>
      <c r="Y1644" s="36"/>
      <c r="Z1644" s="36"/>
      <c r="AA1644" s="36"/>
      <c r="AB1644" s="36"/>
      <c r="AC1644" s="36"/>
      <c r="AD1644" s="36"/>
      <c r="AE1644" s="36"/>
      <c r="AT1644" s="18" t="s">
        <v>166</v>
      </c>
      <c r="AU1644" s="18" t="s">
        <v>92</v>
      </c>
    </row>
    <row r="1645" spans="1:65" s="2" customFormat="1" ht="11.25">
      <c r="A1645" s="36"/>
      <c r="B1645" s="37"/>
      <c r="C1645" s="38"/>
      <c r="D1645" s="222" t="s">
        <v>168</v>
      </c>
      <c r="E1645" s="38"/>
      <c r="F1645" s="223" t="s">
        <v>1516</v>
      </c>
      <c r="G1645" s="38"/>
      <c r="H1645" s="38"/>
      <c r="I1645" s="176"/>
      <c r="J1645" s="38"/>
      <c r="K1645" s="38"/>
      <c r="L1645" s="39"/>
      <c r="M1645" s="220"/>
      <c r="N1645" s="221"/>
      <c r="O1645" s="73"/>
      <c r="P1645" s="73"/>
      <c r="Q1645" s="73"/>
      <c r="R1645" s="73"/>
      <c r="S1645" s="73"/>
      <c r="T1645" s="74"/>
      <c r="U1645" s="36"/>
      <c r="V1645" s="36"/>
      <c r="W1645" s="36"/>
      <c r="X1645" s="36"/>
      <c r="Y1645" s="36"/>
      <c r="Z1645" s="36"/>
      <c r="AA1645" s="36"/>
      <c r="AB1645" s="36"/>
      <c r="AC1645" s="36"/>
      <c r="AD1645" s="36"/>
      <c r="AE1645" s="36"/>
      <c r="AT1645" s="18" t="s">
        <v>168</v>
      </c>
      <c r="AU1645" s="18" t="s">
        <v>92</v>
      </c>
    </row>
    <row r="1646" spans="1:65" s="14" customFormat="1" ht="11.25">
      <c r="B1646" s="234"/>
      <c r="C1646" s="235"/>
      <c r="D1646" s="218" t="s">
        <v>176</v>
      </c>
      <c r="E1646" s="236" t="s">
        <v>1</v>
      </c>
      <c r="F1646" s="237" t="s">
        <v>1517</v>
      </c>
      <c r="G1646" s="235"/>
      <c r="H1646" s="238">
        <v>6.05</v>
      </c>
      <c r="I1646" s="239"/>
      <c r="J1646" s="235"/>
      <c r="K1646" s="235"/>
      <c r="L1646" s="240"/>
      <c r="M1646" s="241"/>
      <c r="N1646" s="242"/>
      <c r="O1646" s="242"/>
      <c r="P1646" s="242"/>
      <c r="Q1646" s="242"/>
      <c r="R1646" s="242"/>
      <c r="S1646" s="242"/>
      <c r="T1646" s="243"/>
      <c r="AT1646" s="244" t="s">
        <v>176</v>
      </c>
      <c r="AU1646" s="244" t="s">
        <v>92</v>
      </c>
      <c r="AV1646" s="14" t="s">
        <v>92</v>
      </c>
      <c r="AW1646" s="14" t="s">
        <v>37</v>
      </c>
      <c r="AX1646" s="14" t="s">
        <v>83</v>
      </c>
      <c r="AY1646" s="244" t="s">
        <v>156</v>
      </c>
    </row>
    <row r="1647" spans="1:65" s="14" customFormat="1" ht="11.25">
      <c r="B1647" s="234"/>
      <c r="C1647" s="235"/>
      <c r="D1647" s="218" t="s">
        <v>176</v>
      </c>
      <c r="E1647" s="236" t="s">
        <v>1</v>
      </c>
      <c r="F1647" s="237" t="s">
        <v>1518</v>
      </c>
      <c r="G1647" s="235"/>
      <c r="H1647" s="238">
        <v>5.85</v>
      </c>
      <c r="I1647" s="239"/>
      <c r="J1647" s="235"/>
      <c r="K1647" s="235"/>
      <c r="L1647" s="240"/>
      <c r="M1647" s="241"/>
      <c r="N1647" s="242"/>
      <c r="O1647" s="242"/>
      <c r="P1647" s="242"/>
      <c r="Q1647" s="242"/>
      <c r="R1647" s="242"/>
      <c r="S1647" s="242"/>
      <c r="T1647" s="243"/>
      <c r="AT1647" s="244" t="s">
        <v>176</v>
      </c>
      <c r="AU1647" s="244" t="s">
        <v>92</v>
      </c>
      <c r="AV1647" s="14" t="s">
        <v>92</v>
      </c>
      <c r="AW1647" s="14" t="s">
        <v>37</v>
      </c>
      <c r="AX1647" s="14" t="s">
        <v>83</v>
      </c>
      <c r="AY1647" s="244" t="s">
        <v>156</v>
      </c>
    </row>
    <row r="1648" spans="1:65" s="15" customFormat="1" ht="11.25">
      <c r="B1648" s="245"/>
      <c r="C1648" s="246"/>
      <c r="D1648" s="218" t="s">
        <v>176</v>
      </c>
      <c r="E1648" s="247" t="s">
        <v>1</v>
      </c>
      <c r="F1648" s="248" t="s">
        <v>180</v>
      </c>
      <c r="G1648" s="246"/>
      <c r="H1648" s="249">
        <v>11.9</v>
      </c>
      <c r="I1648" s="250"/>
      <c r="J1648" s="246"/>
      <c r="K1648" s="246"/>
      <c r="L1648" s="251"/>
      <c r="M1648" s="252"/>
      <c r="N1648" s="253"/>
      <c r="O1648" s="253"/>
      <c r="P1648" s="253"/>
      <c r="Q1648" s="253"/>
      <c r="R1648" s="253"/>
      <c r="S1648" s="253"/>
      <c r="T1648" s="254"/>
      <c r="AT1648" s="255" t="s">
        <v>176</v>
      </c>
      <c r="AU1648" s="255" t="s">
        <v>92</v>
      </c>
      <c r="AV1648" s="15" t="s">
        <v>164</v>
      </c>
      <c r="AW1648" s="15" t="s">
        <v>37</v>
      </c>
      <c r="AX1648" s="15" t="s">
        <v>21</v>
      </c>
      <c r="AY1648" s="255" t="s">
        <v>156</v>
      </c>
    </row>
    <row r="1649" spans="1:65" s="2" customFormat="1" ht="33" customHeight="1">
      <c r="A1649" s="36"/>
      <c r="B1649" s="37"/>
      <c r="C1649" s="206" t="s">
        <v>1519</v>
      </c>
      <c r="D1649" s="206" t="s">
        <v>159</v>
      </c>
      <c r="E1649" s="207" t="s">
        <v>1520</v>
      </c>
      <c r="F1649" s="208" t="s">
        <v>1521</v>
      </c>
      <c r="G1649" s="209" t="s">
        <v>190</v>
      </c>
      <c r="H1649" s="210">
        <v>417.68799999999999</v>
      </c>
      <c r="I1649" s="211"/>
      <c r="J1649" s="212">
        <f>ROUND(I1649*H1649,2)</f>
        <v>0</v>
      </c>
      <c r="K1649" s="208" t="s">
        <v>163</v>
      </c>
      <c r="L1649" s="39"/>
      <c r="M1649" s="213" t="s">
        <v>1</v>
      </c>
      <c r="N1649" s="214" t="s">
        <v>48</v>
      </c>
      <c r="O1649" s="73"/>
      <c r="P1649" s="215">
        <f>O1649*H1649</f>
        <v>0</v>
      </c>
      <c r="Q1649" s="215">
        <v>1.04E-5</v>
      </c>
      <c r="R1649" s="215">
        <f>Q1649*H1649</f>
        <v>4.3439552000000001E-3</v>
      </c>
      <c r="S1649" s="215">
        <v>0</v>
      </c>
      <c r="T1649" s="216">
        <f>S1649*H1649</f>
        <v>0</v>
      </c>
      <c r="U1649" s="36"/>
      <c r="V1649" s="36"/>
      <c r="W1649" s="36"/>
      <c r="X1649" s="36"/>
      <c r="Y1649" s="36"/>
      <c r="Z1649" s="36"/>
      <c r="AA1649" s="36"/>
      <c r="AB1649" s="36"/>
      <c r="AC1649" s="36"/>
      <c r="AD1649" s="36"/>
      <c r="AE1649" s="36"/>
      <c r="AR1649" s="217" t="s">
        <v>360</v>
      </c>
      <c r="AT1649" s="217" t="s">
        <v>159</v>
      </c>
      <c r="AU1649" s="217" t="s">
        <v>92</v>
      </c>
      <c r="AY1649" s="18" t="s">
        <v>156</v>
      </c>
      <c r="BE1649" s="112">
        <f>IF(N1649="základní",J1649,0)</f>
        <v>0</v>
      </c>
      <c r="BF1649" s="112">
        <f>IF(N1649="snížená",J1649,0)</f>
        <v>0</v>
      </c>
      <c r="BG1649" s="112">
        <f>IF(N1649="zákl. přenesená",J1649,0)</f>
        <v>0</v>
      </c>
      <c r="BH1649" s="112">
        <f>IF(N1649="sníž. přenesená",J1649,0)</f>
        <v>0</v>
      </c>
      <c r="BI1649" s="112">
        <f>IF(N1649="nulová",J1649,0)</f>
        <v>0</v>
      </c>
      <c r="BJ1649" s="18" t="s">
        <v>21</v>
      </c>
      <c r="BK1649" s="112">
        <f>ROUND(I1649*H1649,2)</f>
        <v>0</v>
      </c>
      <c r="BL1649" s="18" t="s">
        <v>360</v>
      </c>
      <c r="BM1649" s="217" t="s">
        <v>1522</v>
      </c>
    </row>
    <row r="1650" spans="1:65" s="2" customFormat="1" ht="29.25">
      <c r="A1650" s="36"/>
      <c r="B1650" s="37"/>
      <c r="C1650" s="38"/>
      <c r="D1650" s="218" t="s">
        <v>166</v>
      </c>
      <c r="E1650" s="38"/>
      <c r="F1650" s="219" t="s">
        <v>1523</v>
      </c>
      <c r="G1650" s="38"/>
      <c r="H1650" s="38"/>
      <c r="I1650" s="176"/>
      <c r="J1650" s="38"/>
      <c r="K1650" s="38"/>
      <c r="L1650" s="39"/>
      <c r="M1650" s="220"/>
      <c r="N1650" s="221"/>
      <c r="O1650" s="73"/>
      <c r="P1650" s="73"/>
      <c r="Q1650" s="73"/>
      <c r="R1650" s="73"/>
      <c r="S1650" s="73"/>
      <c r="T1650" s="74"/>
      <c r="U1650" s="36"/>
      <c r="V1650" s="36"/>
      <c r="W1650" s="36"/>
      <c r="X1650" s="36"/>
      <c r="Y1650" s="36"/>
      <c r="Z1650" s="36"/>
      <c r="AA1650" s="36"/>
      <c r="AB1650" s="36"/>
      <c r="AC1650" s="36"/>
      <c r="AD1650" s="36"/>
      <c r="AE1650" s="36"/>
      <c r="AT1650" s="18" t="s">
        <v>166</v>
      </c>
      <c r="AU1650" s="18" t="s">
        <v>92</v>
      </c>
    </row>
    <row r="1651" spans="1:65" s="2" customFormat="1" ht="11.25">
      <c r="A1651" s="36"/>
      <c r="B1651" s="37"/>
      <c r="C1651" s="38"/>
      <c r="D1651" s="222" t="s">
        <v>168</v>
      </c>
      <c r="E1651" s="38"/>
      <c r="F1651" s="223" t="s">
        <v>1524</v>
      </c>
      <c r="G1651" s="38"/>
      <c r="H1651" s="38"/>
      <c r="I1651" s="176"/>
      <c r="J1651" s="38"/>
      <c r="K1651" s="38"/>
      <c r="L1651" s="39"/>
      <c r="M1651" s="220"/>
      <c r="N1651" s="221"/>
      <c r="O1651" s="73"/>
      <c r="P1651" s="73"/>
      <c r="Q1651" s="73"/>
      <c r="R1651" s="73"/>
      <c r="S1651" s="73"/>
      <c r="T1651" s="74"/>
      <c r="U1651" s="36"/>
      <c r="V1651" s="36"/>
      <c r="W1651" s="36"/>
      <c r="X1651" s="36"/>
      <c r="Y1651" s="36"/>
      <c r="Z1651" s="36"/>
      <c r="AA1651" s="36"/>
      <c r="AB1651" s="36"/>
      <c r="AC1651" s="36"/>
      <c r="AD1651" s="36"/>
      <c r="AE1651" s="36"/>
      <c r="AT1651" s="18" t="s">
        <v>168</v>
      </c>
      <c r="AU1651" s="18" t="s">
        <v>92</v>
      </c>
    </row>
    <row r="1652" spans="1:65" s="13" customFormat="1" ht="11.25">
      <c r="B1652" s="224"/>
      <c r="C1652" s="225"/>
      <c r="D1652" s="218" t="s">
        <v>176</v>
      </c>
      <c r="E1652" s="226" t="s">
        <v>1</v>
      </c>
      <c r="F1652" s="227" t="s">
        <v>208</v>
      </c>
      <c r="G1652" s="225"/>
      <c r="H1652" s="226" t="s">
        <v>1</v>
      </c>
      <c r="I1652" s="228"/>
      <c r="J1652" s="225"/>
      <c r="K1652" s="225"/>
      <c r="L1652" s="229"/>
      <c r="M1652" s="230"/>
      <c r="N1652" s="231"/>
      <c r="O1652" s="231"/>
      <c r="P1652" s="231"/>
      <c r="Q1652" s="231"/>
      <c r="R1652" s="231"/>
      <c r="S1652" s="231"/>
      <c r="T1652" s="232"/>
      <c r="AT1652" s="233" t="s">
        <v>176</v>
      </c>
      <c r="AU1652" s="233" t="s">
        <v>92</v>
      </c>
      <c r="AV1652" s="13" t="s">
        <v>21</v>
      </c>
      <c r="AW1652" s="13" t="s">
        <v>37</v>
      </c>
      <c r="AX1652" s="13" t="s">
        <v>83</v>
      </c>
      <c r="AY1652" s="233" t="s">
        <v>156</v>
      </c>
    </row>
    <row r="1653" spans="1:65" s="14" customFormat="1" ht="11.25">
      <c r="B1653" s="234"/>
      <c r="C1653" s="235"/>
      <c r="D1653" s="218" t="s">
        <v>176</v>
      </c>
      <c r="E1653" s="236" t="s">
        <v>1</v>
      </c>
      <c r="F1653" s="237" t="s">
        <v>1445</v>
      </c>
      <c r="G1653" s="235"/>
      <c r="H1653" s="238">
        <v>35.76</v>
      </c>
      <c r="I1653" s="239"/>
      <c r="J1653" s="235"/>
      <c r="K1653" s="235"/>
      <c r="L1653" s="240"/>
      <c r="M1653" s="241"/>
      <c r="N1653" s="242"/>
      <c r="O1653" s="242"/>
      <c r="P1653" s="242"/>
      <c r="Q1653" s="242"/>
      <c r="R1653" s="242"/>
      <c r="S1653" s="242"/>
      <c r="T1653" s="243"/>
      <c r="AT1653" s="244" t="s">
        <v>176</v>
      </c>
      <c r="AU1653" s="244" t="s">
        <v>92</v>
      </c>
      <c r="AV1653" s="14" t="s">
        <v>92</v>
      </c>
      <c r="AW1653" s="14" t="s">
        <v>37</v>
      </c>
      <c r="AX1653" s="14" t="s">
        <v>83</v>
      </c>
      <c r="AY1653" s="244" t="s">
        <v>156</v>
      </c>
    </row>
    <row r="1654" spans="1:65" s="14" customFormat="1" ht="11.25">
      <c r="B1654" s="234"/>
      <c r="C1654" s="235"/>
      <c r="D1654" s="218" t="s">
        <v>176</v>
      </c>
      <c r="E1654" s="236" t="s">
        <v>1</v>
      </c>
      <c r="F1654" s="237" t="s">
        <v>1446</v>
      </c>
      <c r="G1654" s="235"/>
      <c r="H1654" s="238">
        <v>1.04</v>
      </c>
      <c r="I1654" s="239"/>
      <c r="J1654" s="235"/>
      <c r="K1654" s="235"/>
      <c r="L1654" s="240"/>
      <c r="M1654" s="241"/>
      <c r="N1654" s="242"/>
      <c r="O1654" s="242"/>
      <c r="P1654" s="242"/>
      <c r="Q1654" s="242"/>
      <c r="R1654" s="242"/>
      <c r="S1654" s="242"/>
      <c r="T1654" s="243"/>
      <c r="AT1654" s="244" t="s">
        <v>176</v>
      </c>
      <c r="AU1654" s="244" t="s">
        <v>92</v>
      </c>
      <c r="AV1654" s="14" t="s">
        <v>92</v>
      </c>
      <c r="AW1654" s="14" t="s">
        <v>37</v>
      </c>
      <c r="AX1654" s="14" t="s">
        <v>83</v>
      </c>
      <c r="AY1654" s="244" t="s">
        <v>156</v>
      </c>
    </row>
    <row r="1655" spans="1:65" s="14" customFormat="1" ht="11.25">
      <c r="B1655" s="234"/>
      <c r="C1655" s="235"/>
      <c r="D1655" s="218" t="s">
        <v>176</v>
      </c>
      <c r="E1655" s="236" t="s">
        <v>1</v>
      </c>
      <c r="F1655" s="237" t="s">
        <v>1447</v>
      </c>
      <c r="G1655" s="235"/>
      <c r="H1655" s="238">
        <v>1.71</v>
      </c>
      <c r="I1655" s="239"/>
      <c r="J1655" s="235"/>
      <c r="K1655" s="235"/>
      <c r="L1655" s="240"/>
      <c r="M1655" s="241"/>
      <c r="N1655" s="242"/>
      <c r="O1655" s="242"/>
      <c r="P1655" s="242"/>
      <c r="Q1655" s="242"/>
      <c r="R1655" s="242"/>
      <c r="S1655" s="242"/>
      <c r="T1655" s="243"/>
      <c r="AT1655" s="244" t="s">
        <v>176</v>
      </c>
      <c r="AU1655" s="244" t="s">
        <v>92</v>
      </c>
      <c r="AV1655" s="14" t="s">
        <v>92</v>
      </c>
      <c r="AW1655" s="14" t="s">
        <v>37</v>
      </c>
      <c r="AX1655" s="14" t="s">
        <v>83</v>
      </c>
      <c r="AY1655" s="244" t="s">
        <v>156</v>
      </c>
    </row>
    <row r="1656" spans="1:65" s="16" customFormat="1" ht="11.25">
      <c r="B1656" s="256"/>
      <c r="C1656" s="257"/>
      <c r="D1656" s="218" t="s">
        <v>176</v>
      </c>
      <c r="E1656" s="258" t="s">
        <v>1</v>
      </c>
      <c r="F1656" s="259" t="s">
        <v>210</v>
      </c>
      <c r="G1656" s="257"/>
      <c r="H1656" s="260">
        <v>38.51</v>
      </c>
      <c r="I1656" s="261"/>
      <c r="J1656" s="257"/>
      <c r="K1656" s="257"/>
      <c r="L1656" s="262"/>
      <c r="M1656" s="263"/>
      <c r="N1656" s="264"/>
      <c r="O1656" s="264"/>
      <c r="P1656" s="264"/>
      <c r="Q1656" s="264"/>
      <c r="R1656" s="264"/>
      <c r="S1656" s="264"/>
      <c r="T1656" s="265"/>
      <c r="AT1656" s="266" t="s">
        <v>176</v>
      </c>
      <c r="AU1656" s="266" t="s">
        <v>92</v>
      </c>
      <c r="AV1656" s="16" t="s">
        <v>157</v>
      </c>
      <c r="AW1656" s="16" t="s">
        <v>37</v>
      </c>
      <c r="AX1656" s="16" t="s">
        <v>83</v>
      </c>
      <c r="AY1656" s="266" t="s">
        <v>156</v>
      </c>
    </row>
    <row r="1657" spans="1:65" s="13" customFormat="1" ht="11.25">
      <c r="B1657" s="224"/>
      <c r="C1657" s="225"/>
      <c r="D1657" s="218" t="s">
        <v>176</v>
      </c>
      <c r="E1657" s="226" t="s">
        <v>1</v>
      </c>
      <c r="F1657" s="227" t="s">
        <v>236</v>
      </c>
      <c r="G1657" s="225"/>
      <c r="H1657" s="226" t="s">
        <v>1</v>
      </c>
      <c r="I1657" s="228"/>
      <c r="J1657" s="225"/>
      <c r="K1657" s="225"/>
      <c r="L1657" s="229"/>
      <c r="M1657" s="230"/>
      <c r="N1657" s="231"/>
      <c r="O1657" s="231"/>
      <c r="P1657" s="231"/>
      <c r="Q1657" s="231"/>
      <c r="R1657" s="231"/>
      <c r="S1657" s="231"/>
      <c r="T1657" s="232"/>
      <c r="AT1657" s="233" t="s">
        <v>176</v>
      </c>
      <c r="AU1657" s="233" t="s">
        <v>92</v>
      </c>
      <c r="AV1657" s="13" t="s">
        <v>21</v>
      </c>
      <c r="AW1657" s="13" t="s">
        <v>37</v>
      </c>
      <c r="AX1657" s="13" t="s">
        <v>83</v>
      </c>
      <c r="AY1657" s="233" t="s">
        <v>156</v>
      </c>
    </row>
    <row r="1658" spans="1:65" s="14" customFormat="1" ht="11.25">
      <c r="B1658" s="234"/>
      <c r="C1658" s="235"/>
      <c r="D1658" s="218" t="s">
        <v>176</v>
      </c>
      <c r="E1658" s="236" t="s">
        <v>1</v>
      </c>
      <c r="F1658" s="237" t="s">
        <v>1465</v>
      </c>
      <c r="G1658" s="235"/>
      <c r="H1658" s="238">
        <v>111.312</v>
      </c>
      <c r="I1658" s="239"/>
      <c r="J1658" s="235"/>
      <c r="K1658" s="235"/>
      <c r="L1658" s="240"/>
      <c r="M1658" s="241"/>
      <c r="N1658" s="242"/>
      <c r="O1658" s="242"/>
      <c r="P1658" s="242"/>
      <c r="Q1658" s="242"/>
      <c r="R1658" s="242"/>
      <c r="S1658" s="242"/>
      <c r="T1658" s="243"/>
      <c r="AT1658" s="244" t="s">
        <v>176</v>
      </c>
      <c r="AU1658" s="244" t="s">
        <v>92</v>
      </c>
      <c r="AV1658" s="14" t="s">
        <v>92</v>
      </c>
      <c r="AW1658" s="14" t="s">
        <v>37</v>
      </c>
      <c r="AX1658" s="14" t="s">
        <v>83</v>
      </c>
      <c r="AY1658" s="244" t="s">
        <v>156</v>
      </c>
    </row>
    <row r="1659" spans="1:65" s="14" customFormat="1" ht="11.25">
      <c r="B1659" s="234"/>
      <c r="C1659" s="235"/>
      <c r="D1659" s="218" t="s">
        <v>176</v>
      </c>
      <c r="E1659" s="236" t="s">
        <v>1</v>
      </c>
      <c r="F1659" s="237" t="s">
        <v>1466</v>
      </c>
      <c r="G1659" s="235"/>
      <c r="H1659" s="238">
        <v>0.6</v>
      </c>
      <c r="I1659" s="239"/>
      <c r="J1659" s="235"/>
      <c r="K1659" s="235"/>
      <c r="L1659" s="240"/>
      <c r="M1659" s="241"/>
      <c r="N1659" s="242"/>
      <c r="O1659" s="242"/>
      <c r="P1659" s="242"/>
      <c r="Q1659" s="242"/>
      <c r="R1659" s="242"/>
      <c r="S1659" s="242"/>
      <c r="T1659" s="243"/>
      <c r="AT1659" s="244" t="s">
        <v>176</v>
      </c>
      <c r="AU1659" s="244" t="s">
        <v>92</v>
      </c>
      <c r="AV1659" s="14" t="s">
        <v>92</v>
      </c>
      <c r="AW1659" s="14" t="s">
        <v>37</v>
      </c>
      <c r="AX1659" s="14" t="s">
        <v>83</v>
      </c>
      <c r="AY1659" s="244" t="s">
        <v>156</v>
      </c>
    </row>
    <row r="1660" spans="1:65" s="14" customFormat="1" ht="11.25">
      <c r="B1660" s="234"/>
      <c r="C1660" s="235"/>
      <c r="D1660" s="218" t="s">
        <v>176</v>
      </c>
      <c r="E1660" s="236" t="s">
        <v>1</v>
      </c>
      <c r="F1660" s="237" t="s">
        <v>1467</v>
      </c>
      <c r="G1660" s="235"/>
      <c r="H1660" s="238">
        <v>86.4</v>
      </c>
      <c r="I1660" s="239"/>
      <c r="J1660" s="235"/>
      <c r="K1660" s="235"/>
      <c r="L1660" s="240"/>
      <c r="M1660" s="241"/>
      <c r="N1660" s="242"/>
      <c r="O1660" s="242"/>
      <c r="P1660" s="242"/>
      <c r="Q1660" s="242"/>
      <c r="R1660" s="242"/>
      <c r="S1660" s="242"/>
      <c r="T1660" s="243"/>
      <c r="AT1660" s="244" t="s">
        <v>176</v>
      </c>
      <c r="AU1660" s="244" t="s">
        <v>92</v>
      </c>
      <c r="AV1660" s="14" t="s">
        <v>92</v>
      </c>
      <c r="AW1660" s="14" t="s">
        <v>37</v>
      </c>
      <c r="AX1660" s="14" t="s">
        <v>83</v>
      </c>
      <c r="AY1660" s="244" t="s">
        <v>156</v>
      </c>
    </row>
    <row r="1661" spans="1:65" s="14" customFormat="1" ht="11.25">
      <c r="B1661" s="234"/>
      <c r="C1661" s="235"/>
      <c r="D1661" s="218" t="s">
        <v>176</v>
      </c>
      <c r="E1661" s="236" t="s">
        <v>1</v>
      </c>
      <c r="F1661" s="237" t="s">
        <v>1468</v>
      </c>
      <c r="G1661" s="235"/>
      <c r="H1661" s="238">
        <v>6.72</v>
      </c>
      <c r="I1661" s="239"/>
      <c r="J1661" s="235"/>
      <c r="K1661" s="235"/>
      <c r="L1661" s="240"/>
      <c r="M1661" s="241"/>
      <c r="N1661" s="242"/>
      <c r="O1661" s="242"/>
      <c r="P1661" s="242"/>
      <c r="Q1661" s="242"/>
      <c r="R1661" s="242"/>
      <c r="S1661" s="242"/>
      <c r="T1661" s="243"/>
      <c r="AT1661" s="244" t="s">
        <v>176</v>
      </c>
      <c r="AU1661" s="244" t="s">
        <v>92</v>
      </c>
      <c r="AV1661" s="14" t="s">
        <v>92</v>
      </c>
      <c r="AW1661" s="14" t="s">
        <v>37</v>
      </c>
      <c r="AX1661" s="14" t="s">
        <v>83</v>
      </c>
      <c r="AY1661" s="244" t="s">
        <v>156</v>
      </c>
    </row>
    <row r="1662" spans="1:65" s="14" customFormat="1" ht="11.25">
      <c r="B1662" s="234"/>
      <c r="C1662" s="235"/>
      <c r="D1662" s="218" t="s">
        <v>176</v>
      </c>
      <c r="E1662" s="236" t="s">
        <v>1</v>
      </c>
      <c r="F1662" s="237" t="s">
        <v>1469</v>
      </c>
      <c r="G1662" s="235"/>
      <c r="H1662" s="238">
        <v>1.8149999999999999</v>
      </c>
      <c r="I1662" s="239"/>
      <c r="J1662" s="235"/>
      <c r="K1662" s="235"/>
      <c r="L1662" s="240"/>
      <c r="M1662" s="241"/>
      <c r="N1662" s="242"/>
      <c r="O1662" s="242"/>
      <c r="P1662" s="242"/>
      <c r="Q1662" s="242"/>
      <c r="R1662" s="242"/>
      <c r="S1662" s="242"/>
      <c r="T1662" s="243"/>
      <c r="AT1662" s="244" t="s">
        <v>176</v>
      </c>
      <c r="AU1662" s="244" t="s">
        <v>92</v>
      </c>
      <c r="AV1662" s="14" t="s">
        <v>92</v>
      </c>
      <c r="AW1662" s="14" t="s">
        <v>37</v>
      </c>
      <c r="AX1662" s="14" t="s">
        <v>83</v>
      </c>
      <c r="AY1662" s="244" t="s">
        <v>156</v>
      </c>
    </row>
    <row r="1663" spans="1:65" s="16" customFormat="1" ht="11.25">
      <c r="B1663" s="256"/>
      <c r="C1663" s="257"/>
      <c r="D1663" s="218" t="s">
        <v>176</v>
      </c>
      <c r="E1663" s="258" t="s">
        <v>1</v>
      </c>
      <c r="F1663" s="259" t="s">
        <v>210</v>
      </c>
      <c r="G1663" s="257"/>
      <c r="H1663" s="260">
        <v>206.84700000000001</v>
      </c>
      <c r="I1663" s="261"/>
      <c r="J1663" s="257"/>
      <c r="K1663" s="257"/>
      <c r="L1663" s="262"/>
      <c r="M1663" s="263"/>
      <c r="N1663" s="264"/>
      <c r="O1663" s="264"/>
      <c r="P1663" s="264"/>
      <c r="Q1663" s="264"/>
      <c r="R1663" s="264"/>
      <c r="S1663" s="264"/>
      <c r="T1663" s="265"/>
      <c r="AT1663" s="266" t="s">
        <v>176</v>
      </c>
      <c r="AU1663" s="266" t="s">
        <v>92</v>
      </c>
      <c r="AV1663" s="16" t="s">
        <v>157</v>
      </c>
      <c r="AW1663" s="16" t="s">
        <v>37</v>
      </c>
      <c r="AX1663" s="16" t="s">
        <v>83</v>
      </c>
      <c r="AY1663" s="266" t="s">
        <v>156</v>
      </c>
    </row>
    <row r="1664" spans="1:65" s="13" customFormat="1" ht="11.25">
      <c r="B1664" s="224"/>
      <c r="C1664" s="225"/>
      <c r="D1664" s="218" t="s">
        <v>176</v>
      </c>
      <c r="E1664" s="226" t="s">
        <v>1</v>
      </c>
      <c r="F1664" s="227" t="s">
        <v>248</v>
      </c>
      <c r="G1664" s="225"/>
      <c r="H1664" s="226" t="s">
        <v>1</v>
      </c>
      <c r="I1664" s="228"/>
      <c r="J1664" s="225"/>
      <c r="K1664" s="225"/>
      <c r="L1664" s="229"/>
      <c r="M1664" s="230"/>
      <c r="N1664" s="231"/>
      <c r="O1664" s="231"/>
      <c r="P1664" s="231"/>
      <c r="Q1664" s="231"/>
      <c r="R1664" s="231"/>
      <c r="S1664" s="231"/>
      <c r="T1664" s="232"/>
      <c r="AT1664" s="233" t="s">
        <v>176</v>
      </c>
      <c r="AU1664" s="233" t="s">
        <v>92</v>
      </c>
      <c r="AV1664" s="13" t="s">
        <v>21</v>
      </c>
      <c r="AW1664" s="13" t="s">
        <v>37</v>
      </c>
      <c r="AX1664" s="13" t="s">
        <v>83</v>
      </c>
      <c r="AY1664" s="233" t="s">
        <v>156</v>
      </c>
    </row>
    <row r="1665" spans="2:63" s="14" customFormat="1" ht="11.25">
      <c r="B1665" s="234"/>
      <c r="C1665" s="235"/>
      <c r="D1665" s="218" t="s">
        <v>176</v>
      </c>
      <c r="E1665" s="236" t="s">
        <v>1</v>
      </c>
      <c r="F1665" s="237" t="s">
        <v>1476</v>
      </c>
      <c r="G1665" s="235"/>
      <c r="H1665" s="238">
        <v>66.12</v>
      </c>
      <c r="I1665" s="239"/>
      <c r="J1665" s="235"/>
      <c r="K1665" s="235"/>
      <c r="L1665" s="240"/>
      <c r="M1665" s="241"/>
      <c r="N1665" s="242"/>
      <c r="O1665" s="242"/>
      <c r="P1665" s="242"/>
      <c r="Q1665" s="242"/>
      <c r="R1665" s="242"/>
      <c r="S1665" s="242"/>
      <c r="T1665" s="243"/>
      <c r="AT1665" s="244" t="s">
        <v>176</v>
      </c>
      <c r="AU1665" s="244" t="s">
        <v>92</v>
      </c>
      <c r="AV1665" s="14" t="s">
        <v>92</v>
      </c>
      <c r="AW1665" s="14" t="s">
        <v>37</v>
      </c>
      <c r="AX1665" s="14" t="s">
        <v>83</v>
      </c>
      <c r="AY1665" s="244" t="s">
        <v>156</v>
      </c>
    </row>
    <row r="1666" spans="2:63" s="14" customFormat="1" ht="11.25">
      <c r="B1666" s="234"/>
      <c r="C1666" s="235"/>
      <c r="D1666" s="218" t="s">
        <v>176</v>
      </c>
      <c r="E1666" s="236" t="s">
        <v>1</v>
      </c>
      <c r="F1666" s="237" t="s">
        <v>1477</v>
      </c>
      <c r="G1666" s="235"/>
      <c r="H1666" s="238">
        <v>1.68</v>
      </c>
      <c r="I1666" s="239"/>
      <c r="J1666" s="235"/>
      <c r="K1666" s="235"/>
      <c r="L1666" s="240"/>
      <c r="M1666" s="241"/>
      <c r="N1666" s="242"/>
      <c r="O1666" s="242"/>
      <c r="P1666" s="242"/>
      <c r="Q1666" s="242"/>
      <c r="R1666" s="242"/>
      <c r="S1666" s="242"/>
      <c r="T1666" s="243"/>
      <c r="AT1666" s="244" t="s">
        <v>176</v>
      </c>
      <c r="AU1666" s="244" t="s">
        <v>92</v>
      </c>
      <c r="AV1666" s="14" t="s">
        <v>92</v>
      </c>
      <c r="AW1666" s="14" t="s">
        <v>37</v>
      </c>
      <c r="AX1666" s="14" t="s">
        <v>83</v>
      </c>
      <c r="AY1666" s="244" t="s">
        <v>156</v>
      </c>
    </row>
    <row r="1667" spans="2:63" s="14" customFormat="1" ht="11.25">
      <c r="B1667" s="234"/>
      <c r="C1667" s="235"/>
      <c r="D1667" s="218" t="s">
        <v>176</v>
      </c>
      <c r="E1667" s="236" t="s">
        <v>1</v>
      </c>
      <c r="F1667" s="237" t="s">
        <v>1478</v>
      </c>
      <c r="G1667" s="235"/>
      <c r="H1667" s="238">
        <v>1.6559999999999999</v>
      </c>
      <c r="I1667" s="239"/>
      <c r="J1667" s="235"/>
      <c r="K1667" s="235"/>
      <c r="L1667" s="240"/>
      <c r="M1667" s="241"/>
      <c r="N1667" s="242"/>
      <c r="O1667" s="242"/>
      <c r="P1667" s="242"/>
      <c r="Q1667" s="242"/>
      <c r="R1667" s="242"/>
      <c r="S1667" s="242"/>
      <c r="T1667" s="243"/>
      <c r="AT1667" s="244" t="s">
        <v>176</v>
      </c>
      <c r="AU1667" s="244" t="s">
        <v>92</v>
      </c>
      <c r="AV1667" s="14" t="s">
        <v>92</v>
      </c>
      <c r="AW1667" s="14" t="s">
        <v>37</v>
      </c>
      <c r="AX1667" s="14" t="s">
        <v>83</v>
      </c>
      <c r="AY1667" s="244" t="s">
        <v>156</v>
      </c>
    </row>
    <row r="1668" spans="2:63" s="16" customFormat="1" ht="11.25">
      <c r="B1668" s="256"/>
      <c r="C1668" s="257"/>
      <c r="D1668" s="218" t="s">
        <v>176</v>
      </c>
      <c r="E1668" s="258" t="s">
        <v>1</v>
      </c>
      <c r="F1668" s="259" t="s">
        <v>210</v>
      </c>
      <c r="G1668" s="257"/>
      <c r="H1668" s="260">
        <v>69.456000000000003</v>
      </c>
      <c r="I1668" s="261"/>
      <c r="J1668" s="257"/>
      <c r="K1668" s="257"/>
      <c r="L1668" s="262"/>
      <c r="M1668" s="263"/>
      <c r="N1668" s="264"/>
      <c r="O1668" s="264"/>
      <c r="P1668" s="264"/>
      <c r="Q1668" s="264"/>
      <c r="R1668" s="264"/>
      <c r="S1668" s="264"/>
      <c r="T1668" s="265"/>
      <c r="AT1668" s="266" t="s">
        <v>176</v>
      </c>
      <c r="AU1668" s="266" t="s">
        <v>92</v>
      </c>
      <c r="AV1668" s="16" t="s">
        <v>157</v>
      </c>
      <c r="AW1668" s="16" t="s">
        <v>37</v>
      </c>
      <c r="AX1668" s="16" t="s">
        <v>83</v>
      </c>
      <c r="AY1668" s="266" t="s">
        <v>156</v>
      </c>
    </row>
    <row r="1669" spans="2:63" s="13" customFormat="1" ht="11.25">
      <c r="B1669" s="224"/>
      <c r="C1669" s="225"/>
      <c r="D1669" s="218" t="s">
        <v>176</v>
      </c>
      <c r="E1669" s="226" t="s">
        <v>1</v>
      </c>
      <c r="F1669" s="227" t="s">
        <v>273</v>
      </c>
      <c r="G1669" s="225"/>
      <c r="H1669" s="226" t="s">
        <v>1</v>
      </c>
      <c r="I1669" s="228"/>
      <c r="J1669" s="225"/>
      <c r="K1669" s="225"/>
      <c r="L1669" s="229"/>
      <c r="M1669" s="230"/>
      <c r="N1669" s="231"/>
      <c r="O1669" s="231"/>
      <c r="P1669" s="231"/>
      <c r="Q1669" s="231"/>
      <c r="R1669" s="231"/>
      <c r="S1669" s="231"/>
      <c r="T1669" s="232"/>
      <c r="AT1669" s="233" t="s">
        <v>176</v>
      </c>
      <c r="AU1669" s="233" t="s">
        <v>92</v>
      </c>
      <c r="AV1669" s="13" t="s">
        <v>21</v>
      </c>
      <c r="AW1669" s="13" t="s">
        <v>37</v>
      </c>
      <c r="AX1669" s="13" t="s">
        <v>83</v>
      </c>
      <c r="AY1669" s="233" t="s">
        <v>156</v>
      </c>
    </row>
    <row r="1670" spans="2:63" s="14" customFormat="1" ht="11.25">
      <c r="B1670" s="234"/>
      <c r="C1670" s="235"/>
      <c r="D1670" s="218" t="s">
        <v>176</v>
      </c>
      <c r="E1670" s="236" t="s">
        <v>1</v>
      </c>
      <c r="F1670" s="237" t="s">
        <v>1492</v>
      </c>
      <c r="G1670" s="235"/>
      <c r="H1670" s="238">
        <v>34.56</v>
      </c>
      <c r="I1670" s="239"/>
      <c r="J1670" s="235"/>
      <c r="K1670" s="235"/>
      <c r="L1670" s="240"/>
      <c r="M1670" s="241"/>
      <c r="N1670" s="242"/>
      <c r="O1670" s="242"/>
      <c r="P1670" s="242"/>
      <c r="Q1670" s="242"/>
      <c r="R1670" s="242"/>
      <c r="S1670" s="242"/>
      <c r="T1670" s="243"/>
      <c r="AT1670" s="244" t="s">
        <v>176</v>
      </c>
      <c r="AU1670" s="244" t="s">
        <v>92</v>
      </c>
      <c r="AV1670" s="14" t="s">
        <v>92</v>
      </c>
      <c r="AW1670" s="14" t="s">
        <v>37</v>
      </c>
      <c r="AX1670" s="14" t="s">
        <v>83</v>
      </c>
      <c r="AY1670" s="244" t="s">
        <v>156</v>
      </c>
    </row>
    <row r="1671" spans="2:63" s="14" customFormat="1" ht="11.25">
      <c r="B1671" s="234"/>
      <c r="C1671" s="235"/>
      <c r="D1671" s="218" t="s">
        <v>176</v>
      </c>
      <c r="E1671" s="236" t="s">
        <v>1</v>
      </c>
      <c r="F1671" s="237" t="s">
        <v>1493</v>
      </c>
      <c r="G1671" s="235"/>
      <c r="H1671" s="238">
        <v>3.36</v>
      </c>
      <c r="I1671" s="239"/>
      <c r="J1671" s="235"/>
      <c r="K1671" s="235"/>
      <c r="L1671" s="240"/>
      <c r="M1671" s="241"/>
      <c r="N1671" s="242"/>
      <c r="O1671" s="242"/>
      <c r="P1671" s="242"/>
      <c r="Q1671" s="242"/>
      <c r="R1671" s="242"/>
      <c r="S1671" s="242"/>
      <c r="T1671" s="243"/>
      <c r="AT1671" s="244" t="s">
        <v>176</v>
      </c>
      <c r="AU1671" s="244" t="s">
        <v>92</v>
      </c>
      <c r="AV1671" s="14" t="s">
        <v>92</v>
      </c>
      <c r="AW1671" s="14" t="s">
        <v>37</v>
      </c>
      <c r="AX1671" s="14" t="s">
        <v>83</v>
      </c>
      <c r="AY1671" s="244" t="s">
        <v>156</v>
      </c>
    </row>
    <row r="1672" spans="2:63" s="16" customFormat="1" ht="11.25">
      <c r="B1672" s="256"/>
      <c r="C1672" s="257"/>
      <c r="D1672" s="218" t="s">
        <v>176</v>
      </c>
      <c r="E1672" s="258" t="s">
        <v>1</v>
      </c>
      <c r="F1672" s="259" t="s">
        <v>210</v>
      </c>
      <c r="G1672" s="257"/>
      <c r="H1672" s="260">
        <v>37.92</v>
      </c>
      <c r="I1672" s="261"/>
      <c r="J1672" s="257"/>
      <c r="K1672" s="257"/>
      <c r="L1672" s="262"/>
      <c r="M1672" s="263"/>
      <c r="N1672" s="264"/>
      <c r="O1672" s="264"/>
      <c r="P1672" s="264"/>
      <c r="Q1672" s="264"/>
      <c r="R1672" s="264"/>
      <c r="S1672" s="264"/>
      <c r="T1672" s="265"/>
      <c r="AT1672" s="266" t="s">
        <v>176</v>
      </c>
      <c r="AU1672" s="266" t="s">
        <v>92</v>
      </c>
      <c r="AV1672" s="16" t="s">
        <v>157</v>
      </c>
      <c r="AW1672" s="16" t="s">
        <v>37</v>
      </c>
      <c r="AX1672" s="16" t="s">
        <v>83</v>
      </c>
      <c r="AY1672" s="266" t="s">
        <v>156</v>
      </c>
    </row>
    <row r="1673" spans="2:63" s="13" customFormat="1" ht="11.25">
      <c r="B1673" s="224"/>
      <c r="C1673" s="225"/>
      <c r="D1673" s="218" t="s">
        <v>176</v>
      </c>
      <c r="E1673" s="226" t="s">
        <v>1</v>
      </c>
      <c r="F1673" s="227" t="s">
        <v>275</v>
      </c>
      <c r="G1673" s="225"/>
      <c r="H1673" s="226" t="s">
        <v>1</v>
      </c>
      <c r="I1673" s="228"/>
      <c r="J1673" s="225"/>
      <c r="K1673" s="225"/>
      <c r="L1673" s="229"/>
      <c r="M1673" s="230"/>
      <c r="N1673" s="231"/>
      <c r="O1673" s="231"/>
      <c r="P1673" s="231"/>
      <c r="Q1673" s="231"/>
      <c r="R1673" s="231"/>
      <c r="S1673" s="231"/>
      <c r="T1673" s="232"/>
      <c r="AT1673" s="233" t="s">
        <v>176</v>
      </c>
      <c r="AU1673" s="233" t="s">
        <v>92</v>
      </c>
      <c r="AV1673" s="13" t="s">
        <v>21</v>
      </c>
      <c r="AW1673" s="13" t="s">
        <v>37</v>
      </c>
      <c r="AX1673" s="13" t="s">
        <v>83</v>
      </c>
      <c r="AY1673" s="233" t="s">
        <v>156</v>
      </c>
    </row>
    <row r="1674" spans="2:63" s="14" customFormat="1" ht="11.25">
      <c r="B1674" s="234"/>
      <c r="C1674" s="235"/>
      <c r="D1674" s="218" t="s">
        <v>176</v>
      </c>
      <c r="E1674" s="236" t="s">
        <v>1</v>
      </c>
      <c r="F1674" s="237" t="s">
        <v>1445</v>
      </c>
      <c r="G1674" s="235"/>
      <c r="H1674" s="238">
        <v>35.76</v>
      </c>
      <c r="I1674" s="239"/>
      <c r="J1674" s="235"/>
      <c r="K1674" s="235"/>
      <c r="L1674" s="240"/>
      <c r="M1674" s="241"/>
      <c r="N1674" s="242"/>
      <c r="O1674" s="242"/>
      <c r="P1674" s="242"/>
      <c r="Q1674" s="242"/>
      <c r="R1674" s="242"/>
      <c r="S1674" s="242"/>
      <c r="T1674" s="243"/>
      <c r="AT1674" s="244" t="s">
        <v>176</v>
      </c>
      <c r="AU1674" s="244" t="s">
        <v>92</v>
      </c>
      <c r="AV1674" s="14" t="s">
        <v>92</v>
      </c>
      <c r="AW1674" s="14" t="s">
        <v>37</v>
      </c>
      <c r="AX1674" s="14" t="s">
        <v>83</v>
      </c>
      <c r="AY1674" s="244" t="s">
        <v>156</v>
      </c>
    </row>
    <row r="1675" spans="2:63" s="14" customFormat="1" ht="11.25">
      <c r="B1675" s="234"/>
      <c r="C1675" s="235"/>
      <c r="D1675" s="218" t="s">
        <v>176</v>
      </c>
      <c r="E1675" s="236" t="s">
        <v>1</v>
      </c>
      <c r="F1675" s="237" t="s">
        <v>1494</v>
      </c>
      <c r="G1675" s="235"/>
      <c r="H1675" s="238">
        <v>1.7549999999999999</v>
      </c>
      <c r="I1675" s="239"/>
      <c r="J1675" s="235"/>
      <c r="K1675" s="235"/>
      <c r="L1675" s="240"/>
      <c r="M1675" s="241"/>
      <c r="N1675" s="242"/>
      <c r="O1675" s="242"/>
      <c r="P1675" s="242"/>
      <c r="Q1675" s="242"/>
      <c r="R1675" s="242"/>
      <c r="S1675" s="242"/>
      <c r="T1675" s="243"/>
      <c r="AT1675" s="244" t="s">
        <v>176</v>
      </c>
      <c r="AU1675" s="244" t="s">
        <v>92</v>
      </c>
      <c r="AV1675" s="14" t="s">
        <v>92</v>
      </c>
      <c r="AW1675" s="14" t="s">
        <v>37</v>
      </c>
      <c r="AX1675" s="14" t="s">
        <v>83</v>
      </c>
      <c r="AY1675" s="244" t="s">
        <v>156</v>
      </c>
    </row>
    <row r="1676" spans="2:63" s="14" customFormat="1" ht="11.25">
      <c r="B1676" s="234"/>
      <c r="C1676" s="235"/>
      <c r="D1676" s="218" t="s">
        <v>176</v>
      </c>
      <c r="E1676" s="236" t="s">
        <v>1</v>
      </c>
      <c r="F1676" s="237" t="s">
        <v>1477</v>
      </c>
      <c r="G1676" s="235"/>
      <c r="H1676" s="238">
        <v>1.68</v>
      </c>
      <c r="I1676" s="239"/>
      <c r="J1676" s="235"/>
      <c r="K1676" s="235"/>
      <c r="L1676" s="240"/>
      <c r="M1676" s="241"/>
      <c r="N1676" s="242"/>
      <c r="O1676" s="242"/>
      <c r="P1676" s="242"/>
      <c r="Q1676" s="242"/>
      <c r="R1676" s="242"/>
      <c r="S1676" s="242"/>
      <c r="T1676" s="243"/>
      <c r="AT1676" s="244" t="s">
        <v>176</v>
      </c>
      <c r="AU1676" s="244" t="s">
        <v>92</v>
      </c>
      <c r="AV1676" s="14" t="s">
        <v>92</v>
      </c>
      <c r="AW1676" s="14" t="s">
        <v>37</v>
      </c>
      <c r="AX1676" s="14" t="s">
        <v>83</v>
      </c>
      <c r="AY1676" s="244" t="s">
        <v>156</v>
      </c>
    </row>
    <row r="1677" spans="2:63" s="14" customFormat="1" ht="11.25">
      <c r="B1677" s="234"/>
      <c r="C1677" s="235"/>
      <c r="D1677" s="218" t="s">
        <v>176</v>
      </c>
      <c r="E1677" s="236" t="s">
        <v>1</v>
      </c>
      <c r="F1677" s="237" t="s">
        <v>1495</v>
      </c>
      <c r="G1677" s="235"/>
      <c r="H1677" s="238">
        <v>25.76</v>
      </c>
      <c r="I1677" s="239"/>
      <c r="J1677" s="235"/>
      <c r="K1677" s="235"/>
      <c r="L1677" s="240"/>
      <c r="M1677" s="241"/>
      <c r="N1677" s="242"/>
      <c r="O1677" s="242"/>
      <c r="P1677" s="242"/>
      <c r="Q1677" s="242"/>
      <c r="R1677" s="242"/>
      <c r="S1677" s="242"/>
      <c r="T1677" s="243"/>
      <c r="AT1677" s="244" t="s">
        <v>176</v>
      </c>
      <c r="AU1677" s="244" t="s">
        <v>92</v>
      </c>
      <c r="AV1677" s="14" t="s">
        <v>92</v>
      </c>
      <c r="AW1677" s="14" t="s">
        <v>37</v>
      </c>
      <c r="AX1677" s="14" t="s">
        <v>83</v>
      </c>
      <c r="AY1677" s="244" t="s">
        <v>156</v>
      </c>
    </row>
    <row r="1678" spans="2:63" s="16" customFormat="1" ht="11.25">
      <c r="B1678" s="256"/>
      <c r="C1678" s="257"/>
      <c r="D1678" s="218" t="s">
        <v>176</v>
      </c>
      <c r="E1678" s="258" t="s">
        <v>1</v>
      </c>
      <c r="F1678" s="259" t="s">
        <v>210</v>
      </c>
      <c r="G1678" s="257"/>
      <c r="H1678" s="260">
        <v>64.954999999999998</v>
      </c>
      <c r="I1678" s="261"/>
      <c r="J1678" s="257"/>
      <c r="K1678" s="257"/>
      <c r="L1678" s="262"/>
      <c r="M1678" s="263"/>
      <c r="N1678" s="264"/>
      <c r="O1678" s="264"/>
      <c r="P1678" s="264"/>
      <c r="Q1678" s="264"/>
      <c r="R1678" s="264"/>
      <c r="S1678" s="264"/>
      <c r="T1678" s="265"/>
      <c r="AT1678" s="266" t="s">
        <v>176</v>
      </c>
      <c r="AU1678" s="266" t="s">
        <v>92</v>
      </c>
      <c r="AV1678" s="16" t="s">
        <v>157</v>
      </c>
      <c r="AW1678" s="16" t="s">
        <v>37</v>
      </c>
      <c r="AX1678" s="16" t="s">
        <v>83</v>
      </c>
      <c r="AY1678" s="266" t="s">
        <v>156</v>
      </c>
    </row>
    <row r="1679" spans="2:63" s="15" customFormat="1" ht="11.25">
      <c r="B1679" s="245"/>
      <c r="C1679" s="246"/>
      <c r="D1679" s="218" t="s">
        <v>176</v>
      </c>
      <c r="E1679" s="247" t="s">
        <v>1</v>
      </c>
      <c r="F1679" s="248" t="s">
        <v>180</v>
      </c>
      <c r="G1679" s="246"/>
      <c r="H1679" s="249">
        <v>417.68799999999999</v>
      </c>
      <c r="I1679" s="250"/>
      <c r="J1679" s="246"/>
      <c r="K1679" s="246"/>
      <c r="L1679" s="251"/>
      <c r="M1679" s="252"/>
      <c r="N1679" s="253"/>
      <c r="O1679" s="253"/>
      <c r="P1679" s="253"/>
      <c r="Q1679" s="253"/>
      <c r="R1679" s="253"/>
      <c r="S1679" s="253"/>
      <c r="T1679" s="254"/>
      <c r="AT1679" s="255" t="s">
        <v>176</v>
      </c>
      <c r="AU1679" s="255" t="s">
        <v>92</v>
      </c>
      <c r="AV1679" s="15" t="s">
        <v>164</v>
      </c>
      <c r="AW1679" s="15" t="s">
        <v>37</v>
      </c>
      <c r="AX1679" s="15" t="s">
        <v>21</v>
      </c>
      <c r="AY1679" s="255" t="s">
        <v>156</v>
      </c>
    </row>
    <row r="1680" spans="2:63" s="12" customFormat="1" ht="25.9" customHeight="1">
      <c r="B1680" s="190"/>
      <c r="C1680" s="191"/>
      <c r="D1680" s="192" t="s">
        <v>82</v>
      </c>
      <c r="E1680" s="193" t="s">
        <v>1525</v>
      </c>
      <c r="F1680" s="193" t="s">
        <v>1526</v>
      </c>
      <c r="G1680" s="191"/>
      <c r="H1680" s="191"/>
      <c r="I1680" s="194"/>
      <c r="J1680" s="195">
        <f>BK1680</f>
        <v>0</v>
      </c>
      <c r="K1680" s="191"/>
      <c r="L1680" s="196"/>
      <c r="M1680" s="197"/>
      <c r="N1680" s="198"/>
      <c r="O1680" s="198"/>
      <c r="P1680" s="199">
        <f>SUM(P1681:P1689)</f>
        <v>0</v>
      </c>
      <c r="Q1680" s="198"/>
      <c r="R1680" s="199">
        <f>SUM(R1681:R1689)</f>
        <v>0</v>
      </c>
      <c r="S1680" s="198"/>
      <c r="T1680" s="200">
        <f>SUM(T1681:T1689)</f>
        <v>0</v>
      </c>
      <c r="AR1680" s="201" t="s">
        <v>164</v>
      </c>
      <c r="AT1680" s="202" t="s">
        <v>82</v>
      </c>
      <c r="AU1680" s="202" t="s">
        <v>83</v>
      </c>
      <c r="AY1680" s="201" t="s">
        <v>156</v>
      </c>
      <c r="BK1680" s="203">
        <f>SUM(BK1681:BK1689)</f>
        <v>0</v>
      </c>
    </row>
    <row r="1681" spans="1:65" s="2" customFormat="1" ht="16.5" customHeight="1">
      <c r="A1681" s="36"/>
      <c r="B1681" s="37"/>
      <c r="C1681" s="206" t="s">
        <v>1527</v>
      </c>
      <c r="D1681" s="206" t="s">
        <v>159</v>
      </c>
      <c r="E1681" s="207" t="s">
        <v>1528</v>
      </c>
      <c r="F1681" s="208" t="s">
        <v>1529</v>
      </c>
      <c r="G1681" s="209" t="s">
        <v>497</v>
      </c>
      <c r="H1681" s="210">
        <v>1</v>
      </c>
      <c r="I1681" s="211"/>
      <c r="J1681" s="212">
        <f>ROUND(I1681*H1681,2)</f>
        <v>0</v>
      </c>
      <c r="K1681" s="208" t="s">
        <v>163</v>
      </c>
      <c r="L1681" s="39"/>
      <c r="M1681" s="213" t="s">
        <v>1</v>
      </c>
      <c r="N1681" s="214" t="s">
        <v>48</v>
      </c>
      <c r="O1681" s="73"/>
      <c r="P1681" s="215">
        <f>O1681*H1681</f>
        <v>0</v>
      </c>
      <c r="Q1681" s="215">
        <v>0</v>
      </c>
      <c r="R1681" s="215">
        <f>Q1681*H1681</f>
        <v>0</v>
      </c>
      <c r="S1681" s="215">
        <v>0</v>
      </c>
      <c r="T1681" s="216">
        <f>S1681*H1681</f>
        <v>0</v>
      </c>
      <c r="U1681" s="36"/>
      <c r="V1681" s="36"/>
      <c r="W1681" s="36"/>
      <c r="X1681" s="36"/>
      <c r="Y1681" s="36"/>
      <c r="Z1681" s="36"/>
      <c r="AA1681" s="36"/>
      <c r="AB1681" s="36"/>
      <c r="AC1681" s="36"/>
      <c r="AD1681" s="36"/>
      <c r="AE1681" s="36"/>
      <c r="AR1681" s="217" t="s">
        <v>1530</v>
      </c>
      <c r="AT1681" s="217" t="s">
        <v>159</v>
      </c>
      <c r="AU1681" s="217" t="s">
        <v>21</v>
      </c>
      <c r="AY1681" s="18" t="s">
        <v>156</v>
      </c>
      <c r="BE1681" s="112">
        <f>IF(N1681="základní",J1681,0)</f>
        <v>0</v>
      </c>
      <c r="BF1681" s="112">
        <f>IF(N1681="snížená",J1681,0)</f>
        <v>0</v>
      </c>
      <c r="BG1681" s="112">
        <f>IF(N1681="zákl. přenesená",J1681,0)</f>
        <v>0</v>
      </c>
      <c r="BH1681" s="112">
        <f>IF(N1681="sníž. přenesená",J1681,0)</f>
        <v>0</v>
      </c>
      <c r="BI1681" s="112">
        <f>IF(N1681="nulová",J1681,0)</f>
        <v>0</v>
      </c>
      <c r="BJ1681" s="18" t="s">
        <v>21</v>
      </c>
      <c r="BK1681" s="112">
        <f>ROUND(I1681*H1681,2)</f>
        <v>0</v>
      </c>
      <c r="BL1681" s="18" t="s">
        <v>1530</v>
      </c>
      <c r="BM1681" s="217" t="s">
        <v>1531</v>
      </c>
    </row>
    <row r="1682" spans="1:65" s="2" customFormat="1" ht="11.25">
      <c r="A1682" s="36"/>
      <c r="B1682" s="37"/>
      <c r="C1682" s="38"/>
      <c r="D1682" s="218" t="s">
        <v>166</v>
      </c>
      <c r="E1682" s="38"/>
      <c r="F1682" s="219" t="s">
        <v>1532</v>
      </c>
      <c r="G1682" s="38"/>
      <c r="H1682" s="38"/>
      <c r="I1682" s="176"/>
      <c r="J1682" s="38"/>
      <c r="K1682" s="38"/>
      <c r="L1682" s="39"/>
      <c r="M1682" s="220"/>
      <c r="N1682" s="221"/>
      <c r="O1682" s="73"/>
      <c r="P1682" s="73"/>
      <c r="Q1682" s="73"/>
      <c r="R1682" s="73"/>
      <c r="S1682" s="73"/>
      <c r="T1682" s="74"/>
      <c r="U1682" s="36"/>
      <c r="V1682" s="36"/>
      <c r="W1682" s="36"/>
      <c r="X1682" s="36"/>
      <c r="Y1682" s="36"/>
      <c r="Z1682" s="36"/>
      <c r="AA1682" s="36"/>
      <c r="AB1682" s="36"/>
      <c r="AC1682" s="36"/>
      <c r="AD1682" s="36"/>
      <c r="AE1682" s="36"/>
      <c r="AT1682" s="18" t="s">
        <v>166</v>
      </c>
      <c r="AU1682" s="18" t="s">
        <v>21</v>
      </c>
    </row>
    <row r="1683" spans="1:65" s="2" customFormat="1" ht="11.25">
      <c r="A1683" s="36"/>
      <c r="B1683" s="37"/>
      <c r="C1683" s="38"/>
      <c r="D1683" s="222" t="s">
        <v>168</v>
      </c>
      <c r="E1683" s="38"/>
      <c r="F1683" s="223" t="s">
        <v>1533</v>
      </c>
      <c r="G1683" s="38"/>
      <c r="H1683" s="38"/>
      <c r="I1683" s="176"/>
      <c r="J1683" s="38"/>
      <c r="K1683" s="38"/>
      <c r="L1683" s="39"/>
      <c r="M1683" s="220"/>
      <c r="N1683" s="221"/>
      <c r="O1683" s="73"/>
      <c r="P1683" s="73"/>
      <c r="Q1683" s="73"/>
      <c r="R1683" s="73"/>
      <c r="S1683" s="73"/>
      <c r="T1683" s="74"/>
      <c r="U1683" s="36"/>
      <c r="V1683" s="36"/>
      <c r="W1683" s="36"/>
      <c r="X1683" s="36"/>
      <c r="Y1683" s="36"/>
      <c r="Z1683" s="36"/>
      <c r="AA1683" s="36"/>
      <c r="AB1683" s="36"/>
      <c r="AC1683" s="36"/>
      <c r="AD1683" s="36"/>
      <c r="AE1683" s="36"/>
      <c r="AT1683" s="18" t="s">
        <v>168</v>
      </c>
      <c r="AU1683" s="18" t="s">
        <v>21</v>
      </c>
    </row>
    <row r="1684" spans="1:65" s="2" customFormat="1" ht="16.5" customHeight="1">
      <c r="A1684" s="36"/>
      <c r="B1684" s="37"/>
      <c r="C1684" s="206" t="s">
        <v>1534</v>
      </c>
      <c r="D1684" s="206" t="s">
        <v>159</v>
      </c>
      <c r="E1684" s="207" t="s">
        <v>1535</v>
      </c>
      <c r="F1684" s="208" t="s">
        <v>1536</v>
      </c>
      <c r="G1684" s="209" t="s">
        <v>497</v>
      </c>
      <c r="H1684" s="210">
        <v>1</v>
      </c>
      <c r="I1684" s="211"/>
      <c r="J1684" s="212">
        <f>ROUND(I1684*H1684,2)</f>
        <v>0</v>
      </c>
      <c r="K1684" s="208" t="s">
        <v>163</v>
      </c>
      <c r="L1684" s="39"/>
      <c r="M1684" s="213" t="s">
        <v>1</v>
      </c>
      <c r="N1684" s="214" t="s">
        <v>48</v>
      </c>
      <c r="O1684" s="73"/>
      <c r="P1684" s="215">
        <f>O1684*H1684</f>
        <v>0</v>
      </c>
      <c r="Q1684" s="215">
        <v>0</v>
      </c>
      <c r="R1684" s="215">
        <f>Q1684*H1684</f>
        <v>0</v>
      </c>
      <c r="S1684" s="215">
        <v>0</v>
      </c>
      <c r="T1684" s="216">
        <f>S1684*H1684</f>
        <v>0</v>
      </c>
      <c r="U1684" s="36"/>
      <c r="V1684" s="36"/>
      <c r="W1684" s="36"/>
      <c r="X1684" s="36"/>
      <c r="Y1684" s="36"/>
      <c r="Z1684" s="36"/>
      <c r="AA1684" s="36"/>
      <c r="AB1684" s="36"/>
      <c r="AC1684" s="36"/>
      <c r="AD1684" s="36"/>
      <c r="AE1684" s="36"/>
      <c r="AR1684" s="217" t="s">
        <v>1530</v>
      </c>
      <c r="AT1684" s="217" t="s">
        <v>159</v>
      </c>
      <c r="AU1684" s="217" t="s">
        <v>21</v>
      </c>
      <c r="AY1684" s="18" t="s">
        <v>156</v>
      </c>
      <c r="BE1684" s="112">
        <f>IF(N1684="základní",J1684,0)</f>
        <v>0</v>
      </c>
      <c r="BF1684" s="112">
        <f>IF(N1684="snížená",J1684,0)</f>
        <v>0</v>
      </c>
      <c r="BG1684" s="112">
        <f>IF(N1684="zákl. přenesená",J1684,0)</f>
        <v>0</v>
      </c>
      <c r="BH1684" s="112">
        <f>IF(N1684="sníž. přenesená",J1684,0)</f>
        <v>0</v>
      </c>
      <c r="BI1684" s="112">
        <f>IF(N1684="nulová",J1684,0)</f>
        <v>0</v>
      </c>
      <c r="BJ1684" s="18" t="s">
        <v>21</v>
      </c>
      <c r="BK1684" s="112">
        <f>ROUND(I1684*H1684,2)</f>
        <v>0</v>
      </c>
      <c r="BL1684" s="18" t="s">
        <v>1530</v>
      </c>
      <c r="BM1684" s="217" t="s">
        <v>1537</v>
      </c>
    </row>
    <row r="1685" spans="1:65" s="2" customFormat="1" ht="11.25">
      <c r="A1685" s="36"/>
      <c r="B1685" s="37"/>
      <c r="C1685" s="38"/>
      <c r="D1685" s="218" t="s">
        <v>166</v>
      </c>
      <c r="E1685" s="38"/>
      <c r="F1685" s="219" t="s">
        <v>1538</v>
      </c>
      <c r="G1685" s="38"/>
      <c r="H1685" s="38"/>
      <c r="I1685" s="176"/>
      <c r="J1685" s="38"/>
      <c r="K1685" s="38"/>
      <c r="L1685" s="39"/>
      <c r="M1685" s="220"/>
      <c r="N1685" s="221"/>
      <c r="O1685" s="73"/>
      <c r="P1685" s="73"/>
      <c r="Q1685" s="73"/>
      <c r="R1685" s="73"/>
      <c r="S1685" s="73"/>
      <c r="T1685" s="74"/>
      <c r="U1685" s="36"/>
      <c r="V1685" s="36"/>
      <c r="W1685" s="36"/>
      <c r="X1685" s="36"/>
      <c r="Y1685" s="36"/>
      <c r="Z1685" s="36"/>
      <c r="AA1685" s="36"/>
      <c r="AB1685" s="36"/>
      <c r="AC1685" s="36"/>
      <c r="AD1685" s="36"/>
      <c r="AE1685" s="36"/>
      <c r="AT1685" s="18" t="s">
        <v>166</v>
      </c>
      <c r="AU1685" s="18" t="s">
        <v>21</v>
      </c>
    </row>
    <row r="1686" spans="1:65" s="2" customFormat="1" ht="11.25">
      <c r="A1686" s="36"/>
      <c r="B1686" s="37"/>
      <c r="C1686" s="38"/>
      <c r="D1686" s="222" t="s">
        <v>168</v>
      </c>
      <c r="E1686" s="38"/>
      <c r="F1686" s="223" t="s">
        <v>1539</v>
      </c>
      <c r="G1686" s="38"/>
      <c r="H1686" s="38"/>
      <c r="I1686" s="176"/>
      <c r="J1686" s="38"/>
      <c r="K1686" s="38"/>
      <c r="L1686" s="39"/>
      <c r="M1686" s="220"/>
      <c r="N1686" s="221"/>
      <c r="O1686" s="73"/>
      <c r="P1686" s="73"/>
      <c r="Q1686" s="73"/>
      <c r="R1686" s="73"/>
      <c r="S1686" s="73"/>
      <c r="T1686" s="74"/>
      <c r="U1686" s="36"/>
      <c r="V1686" s="36"/>
      <c r="W1686" s="36"/>
      <c r="X1686" s="36"/>
      <c r="Y1686" s="36"/>
      <c r="Z1686" s="36"/>
      <c r="AA1686" s="36"/>
      <c r="AB1686" s="36"/>
      <c r="AC1686" s="36"/>
      <c r="AD1686" s="36"/>
      <c r="AE1686" s="36"/>
      <c r="AT1686" s="18" t="s">
        <v>168</v>
      </c>
      <c r="AU1686" s="18" t="s">
        <v>21</v>
      </c>
    </row>
    <row r="1687" spans="1:65" s="2" customFormat="1" ht="16.5" customHeight="1">
      <c r="A1687" s="36"/>
      <c r="B1687" s="37"/>
      <c r="C1687" s="206" t="s">
        <v>1540</v>
      </c>
      <c r="D1687" s="206" t="s">
        <v>159</v>
      </c>
      <c r="E1687" s="207" t="s">
        <v>1541</v>
      </c>
      <c r="F1687" s="208" t="s">
        <v>1542</v>
      </c>
      <c r="G1687" s="209" t="s">
        <v>497</v>
      </c>
      <c r="H1687" s="210">
        <v>1</v>
      </c>
      <c r="I1687" s="211"/>
      <c r="J1687" s="212">
        <f>ROUND(I1687*H1687,2)</f>
        <v>0</v>
      </c>
      <c r="K1687" s="208" t="s">
        <v>163</v>
      </c>
      <c r="L1687" s="39"/>
      <c r="M1687" s="213" t="s">
        <v>1</v>
      </c>
      <c r="N1687" s="214" t="s">
        <v>48</v>
      </c>
      <c r="O1687" s="73"/>
      <c r="P1687" s="215">
        <f>O1687*H1687</f>
        <v>0</v>
      </c>
      <c r="Q1687" s="215">
        <v>0</v>
      </c>
      <c r="R1687" s="215">
        <f>Q1687*H1687</f>
        <v>0</v>
      </c>
      <c r="S1687" s="215">
        <v>0</v>
      </c>
      <c r="T1687" s="216">
        <f>S1687*H1687</f>
        <v>0</v>
      </c>
      <c r="U1687" s="36"/>
      <c r="V1687" s="36"/>
      <c r="W1687" s="36"/>
      <c r="X1687" s="36"/>
      <c r="Y1687" s="36"/>
      <c r="Z1687" s="36"/>
      <c r="AA1687" s="36"/>
      <c r="AB1687" s="36"/>
      <c r="AC1687" s="36"/>
      <c r="AD1687" s="36"/>
      <c r="AE1687" s="36"/>
      <c r="AR1687" s="217" t="s">
        <v>1530</v>
      </c>
      <c r="AT1687" s="217" t="s">
        <v>159</v>
      </c>
      <c r="AU1687" s="217" t="s">
        <v>21</v>
      </c>
      <c r="AY1687" s="18" t="s">
        <v>156</v>
      </c>
      <c r="BE1687" s="112">
        <f>IF(N1687="základní",J1687,0)</f>
        <v>0</v>
      </c>
      <c r="BF1687" s="112">
        <f>IF(N1687="snížená",J1687,0)</f>
        <v>0</v>
      </c>
      <c r="BG1687" s="112">
        <f>IF(N1687="zákl. přenesená",J1687,0)</f>
        <v>0</v>
      </c>
      <c r="BH1687" s="112">
        <f>IF(N1687="sníž. přenesená",J1687,0)</f>
        <v>0</v>
      </c>
      <c r="BI1687" s="112">
        <f>IF(N1687="nulová",J1687,0)</f>
        <v>0</v>
      </c>
      <c r="BJ1687" s="18" t="s">
        <v>21</v>
      </c>
      <c r="BK1687" s="112">
        <f>ROUND(I1687*H1687,2)</f>
        <v>0</v>
      </c>
      <c r="BL1687" s="18" t="s">
        <v>1530</v>
      </c>
      <c r="BM1687" s="217" t="s">
        <v>1543</v>
      </c>
    </row>
    <row r="1688" spans="1:65" s="2" customFormat="1" ht="11.25">
      <c r="A1688" s="36"/>
      <c r="B1688" s="37"/>
      <c r="C1688" s="38"/>
      <c r="D1688" s="218" t="s">
        <v>166</v>
      </c>
      <c r="E1688" s="38"/>
      <c r="F1688" s="219" t="s">
        <v>1544</v>
      </c>
      <c r="G1688" s="38"/>
      <c r="H1688" s="38"/>
      <c r="I1688" s="176"/>
      <c r="J1688" s="38"/>
      <c r="K1688" s="38"/>
      <c r="L1688" s="39"/>
      <c r="M1688" s="220"/>
      <c r="N1688" s="221"/>
      <c r="O1688" s="73"/>
      <c r="P1688" s="73"/>
      <c r="Q1688" s="73"/>
      <c r="R1688" s="73"/>
      <c r="S1688" s="73"/>
      <c r="T1688" s="74"/>
      <c r="U1688" s="36"/>
      <c r="V1688" s="36"/>
      <c r="W1688" s="36"/>
      <c r="X1688" s="36"/>
      <c r="Y1688" s="36"/>
      <c r="Z1688" s="36"/>
      <c r="AA1688" s="36"/>
      <c r="AB1688" s="36"/>
      <c r="AC1688" s="36"/>
      <c r="AD1688" s="36"/>
      <c r="AE1688" s="36"/>
      <c r="AT1688" s="18" t="s">
        <v>166</v>
      </c>
      <c r="AU1688" s="18" t="s">
        <v>21</v>
      </c>
    </row>
    <row r="1689" spans="1:65" s="2" customFormat="1" ht="11.25">
      <c r="A1689" s="36"/>
      <c r="B1689" s="37"/>
      <c r="C1689" s="38"/>
      <c r="D1689" s="222" t="s">
        <v>168</v>
      </c>
      <c r="E1689" s="38"/>
      <c r="F1689" s="223" t="s">
        <v>1545</v>
      </c>
      <c r="G1689" s="38"/>
      <c r="H1689" s="38"/>
      <c r="I1689" s="176"/>
      <c r="J1689" s="38"/>
      <c r="K1689" s="38"/>
      <c r="L1689" s="39"/>
      <c r="M1689" s="220"/>
      <c r="N1689" s="221"/>
      <c r="O1689" s="73"/>
      <c r="P1689" s="73"/>
      <c r="Q1689" s="73"/>
      <c r="R1689" s="73"/>
      <c r="S1689" s="73"/>
      <c r="T1689" s="74"/>
      <c r="U1689" s="36"/>
      <c r="V1689" s="36"/>
      <c r="W1689" s="36"/>
      <c r="X1689" s="36"/>
      <c r="Y1689" s="36"/>
      <c r="Z1689" s="36"/>
      <c r="AA1689" s="36"/>
      <c r="AB1689" s="36"/>
      <c r="AC1689" s="36"/>
      <c r="AD1689" s="36"/>
      <c r="AE1689" s="36"/>
      <c r="AT1689" s="18" t="s">
        <v>168</v>
      </c>
      <c r="AU1689" s="18" t="s">
        <v>21</v>
      </c>
    </row>
    <row r="1690" spans="1:65" s="12" customFormat="1" ht="25.9" customHeight="1">
      <c r="B1690" s="190"/>
      <c r="C1690" s="191"/>
      <c r="D1690" s="192" t="s">
        <v>82</v>
      </c>
      <c r="E1690" s="193" t="s">
        <v>134</v>
      </c>
      <c r="F1690" s="193" t="s">
        <v>1546</v>
      </c>
      <c r="G1690" s="191"/>
      <c r="H1690" s="191"/>
      <c r="I1690" s="194"/>
      <c r="J1690" s="195">
        <f>BK1690</f>
        <v>0</v>
      </c>
      <c r="K1690" s="191"/>
      <c r="L1690" s="196"/>
      <c r="M1690" s="197"/>
      <c r="N1690" s="198"/>
      <c r="O1690" s="198"/>
      <c r="P1690" s="199">
        <f>SUM(P1691:P1702)</f>
        <v>0</v>
      </c>
      <c r="Q1690" s="198"/>
      <c r="R1690" s="199">
        <f>SUM(R1691:R1702)</f>
        <v>0</v>
      </c>
      <c r="S1690" s="198"/>
      <c r="T1690" s="200">
        <f>SUM(T1691:T1702)</f>
        <v>0</v>
      </c>
      <c r="AR1690" s="201" t="s">
        <v>194</v>
      </c>
      <c r="AT1690" s="202" t="s">
        <v>82</v>
      </c>
      <c r="AU1690" s="202" t="s">
        <v>83</v>
      </c>
      <c r="AY1690" s="201" t="s">
        <v>156</v>
      </c>
      <c r="BK1690" s="203">
        <f>SUM(BK1691:BK1702)</f>
        <v>0</v>
      </c>
    </row>
    <row r="1691" spans="1:65" s="2" customFormat="1" ht="16.5" customHeight="1">
      <c r="A1691" s="36"/>
      <c r="B1691" s="37"/>
      <c r="C1691" s="206" t="s">
        <v>1547</v>
      </c>
      <c r="D1691" s="206" t="s">
        <v>159</v>
      </c>
      <c r="E1691" s="207" t="s">
        <v>1548</v>
      </c>
      <c r="F1691" s="208" t="s">
        <v>1549</v>
      </c>
      <c r="G1691" s="209" t="s">
        <v>497</v>
      </c>
      <c r="H1691" s="210">
        <v>1</v>
      </c>
      <c r="I1691" s="211"/>
      <c r="J1691" s="212">
        <f>ROUND(I1691*H1691,2)</f>
        <v>0</v>
      </c>
      <c r="K1691" s="208" t="s">
        <v>163</v>
      </c>
      <c r="L1691" s="39"/>
      <c r="M1691" s="213" t="s">
        <v>1</v>
      </c>
      <c r="N1691" s="214" t="s">
        <v>48</v>
      </c>
      <c r="O1691" s="73"/>
      <c r="P1691" s="215">
        <f>O1691*H1691</f>
        <v>0</v>
      </c>
      <c r="Q1691" s="215">
        <v>0</v>
      </c>
      <c r="R1691" s="215">
        <f>Q1691*H1691</f>
        <v>0</v>
      </c>
      <c r="S1691" s="215">
        <v>0</v>
      </c>
      <c r="T1691" s="216">
        <f>S1691*H1691</f>
        <v>0</v>
      </c>
      <c r="U1691" s="36"/>
      <c r="V1691" s="36"/>
      <c r="W1691" s="36"/>
      <c r="X1691" s="36"/>
      <c r="Y1691" s="36"/>
      <c r="Z1691" s="36"/>
      <c r="AA1691" s="36"/>
      <c r="AB1691" s="36"/>
      <c r="AC1691" s="36"/>
      <c r="AD1691" s="36"/>
      <c r="AE1691" s="36"/>
      <c r="AR1691" s="217" t="s">
        <v>1550</v>
      </c>
      <c r="AT1691" s="217" t="s">
        <v>159</v>
      </c>
      <c r="AU1691" s="217" t="s">
        <v>21</v>
      </c>
      <c r="AY1691" s="18" t="s">
        <v>156</v>
      </c>
      <c r="BE1691" s="112">
        <f>IF(N1691="základní",J1691,0)</f>
        <v>0</v>
      </c>
      <c r="BF1691" s="112">
        <f>IF(N1691="snížená",J1691,0)</f>
        <v>0</v>
      </c>
      <c r="BG1691" s="112">
        <f>IF(N1691="zákl. přenesená",J1691,0)</f>
        <v>0</v>
      </c>
      <c r="BH1691" s="112">
        <f>IF(N1691="sníž. přenesená",J1691,0)</f>
        <v>0</v>
      </c>
      <c r="BI1691" s="112">
        <f>IF(N1691="nulová",J1691,0)</f>
        <v>0</v>
      </c>
      <c r="BJ1691" s="18" t="s">
        <v>21</v>
      </c>
      <c r="BK1691" s="112">
        <f>ROUND(I1691*H1691,2)</f>
        <v>0</v>
      </c>
      <c r="BL1691" s="18" t="s">
        <v>1550</v>
      </c>
      <c r="BM1691" s="217" t="s">
        <v>1551</v>
      </c>
    </row>
    <row r="1692" spans="1:65" s="2" customFormat="1" ht="11.25">
      <c r="A1692" s="36"/>
      <c r="B1692" s="37"/>
      <c r="C1692" s="38"/>
      <c r="D1692" s="218" t="s">
        <v>166</v>
      </c>
      <c r="E1692" s="38"/>
      <c r="F1692" s="219" t="s">
        <v>1552</v>
      </c>
      <c r="G1692" s="38"/>
      <c r="H1692" s="38"/>
      <c r="I1692" s="176"/>
      <c r="J1692" s="38"/>
      <c r="K1692" s="38"/>
      <c r="L1692" s="39"/>
      <c r="M1692" s="220"/>
      <c r="N1692" s="221"/>
      <c r="O1692" s="73"/>
      <c r="P1692" s="73"/>
      <c r="Q1692" s="73"/>
      <c r="R1692" s="73"/>
      <c r="S1692" s="73"/>
      <c r="T1692" s="74"/>
      <c r="U1692" s="36"/>
      <c r="V1692" s="36"/>
      <c r="W1692" s="36"/>
      <c r="X1692" s="36"/>
      <c r="Y1692" s="36"/>
      <c r="Z1692" s="36"/>
      <c r="AA1692" s="36"/>
      <c r="AB1692" s="36"/>
      <c r="AC1692" s="36"/>
      <c r="AD1692" s="36"/>
      <c r="AE1692" s="36"/>
      <c r="AT1692" s="18" t="s">
        <v>166</v>
      </c>
      <c r="AU1692" s="18" t="s">
        <v>21</v>
      </c>
    </row>
    <row r="1693" spans="1:65" s="2" customFormat="1" ht="11.25">
      <c r="A1693" s="36"/>
      <c r="B1693" s="37"/>
      <c r="C1693" s="38"/>
      <c r="D1693" s="222" t="s">
        <v>168</v>
      </c>
      <c r="E1693" s="38"/>
      <c r="F1693" s="223" t="s">
        <v>1553</v>
      </c>
      <c r="G1693" s="38"/>
      <c r="H1693" s="38"/>
      <c r="I1693" s="176"/>
      <c r="J1693" s="38"/>
      <c r="K1693" s="38"/>
      <c r="L1693" s="39"/>
      <c r="M1693" s="220"/>
      <c r="N1693" s="221"/>
      <c r="O1693" s="73"/>
      <c r="P1693" s="73"/>
      <c r="Q1693" s="73"/>
      <c r="R1693" s="73"/>
      <c r="S1693" s="73"/>
      <c r="T1693" s="74"/>
      <c r="U1693" s="36"/>
      <c r="V1693" s="36"/>
      <c r="W1693" s="36"/>
      <c r="X1693" s="36"/>
      <c r="Y1693" s="36"/>
      <c r="Z1693" s="36"/>
      <c r="AA1693" s="36"/>
      <c r="AB1693" s="36"/>
      <c r="AC1693" s="36"/>
      <c r="AD1693" s="36"/>
      <c r="AE1693" s="36"/>
      <c r="AT1693" s="18" t="s">
        <v>168</v>
      </c>
      <c r="AU1693" s="18" t="s">
        <v>21</v>
      </c>
    </row>
    <row r="1694" spans="1:65" s="2" customFormat="1" ht="16.5" customHeight="1">
      <c r="A1694" s="36"/>
      <c r="B1694" s="37"/>
      <c r="C1694" s="206" t="s">
        <v>1554</v>
      </c>
      <c r="D1694" s="206" t="s">
        <v>159</v>
      </c>
      <c r="E1694" s="207" t="s">
        <v>1555</v>
      </c>
      <c r="F1694" s="208" t="s">
        <v>1556</v>
      </c>
      <c r="G1694" s="209" t="s">
        <v>497</v>
      </c>
      <c r="H1694" s="210">
        <v>1</v>
      </c>
      <c r="I1694" s="211"/>
      <c r="J1694" s="212">
        <f>ROUND(I1694*H1694,2)</f>
        <v>0</v>
      </c>
      <c r="K1694" s="208" t="s">
        <v>163</v>
      </c>
      <c r="L1694" s="39"/>
      <c r="M1694" s="213" t="s">
        <v>1</v>
      </c>
      <c r="N1694" s="214" t="s">
        <v>48</v>
      </c>
      <c r="O1694" s="73"/>
      <c r="P1694" s="215">
        <f>O1694*H1694</f>
        <v>0</v>
      </c>
      <c r="Q1694" s="215">
        <v>0</v>
      </c>
      <c r="R1694" s="215">
        <f>Q1694*H1694</f>
        <v>0</v>
      </c>
      <c r="S1694" s="215">
        <v>0</v>
      </c>
      <c r="T1694" s="216">
        <f>S1694*H1694</f>
        <v>0</v>
      </c>
      <c r="U1694" s="36"/>
      <c r="V1694" s="36"/>
      <c r="W1694" s="36"/>
      <c r="X1694" s="36"/>
      <c r="Y1694" s="36"/>
      <c r="Z1694" s="36"/>
      <c r="AA1694" s="36"/>
      <c r="AB1694" s="36"/>
      <c r="AC1694" s="36"/>
      <c r="AD1694" s="36"/>
      <c r="AE1694" s="36"/>
      <c r="AR1694" s="217" t="s">
        <v>1550</v>
      </c>
      <c r="AT1694" s="217" t="s">
        <v>159</v>
      </c>
      <c r="AU1694" s="217" t="s">
        <v>21</v>
      </c>
      <c r="AY1694" s="18" t="s">
        <v>156</v>
      </c>
      <c r="BE1694" s="112">
        <f>IF(N1694="základní",J1694,0)</f>
        <v>0</v>
      </c>
      <c r="BF1694" s="112">
        <f>IF(N1694="snížená",J1694,0)</f>
        <v>0</v>
      </c>
      <c r="BG1694" s="112">
        <f>IF(N1694="zákl. přenesená",J1694,0)</f>
        <v>0</v>
      </c>
      <c r="BH1694" s="112">
        <f>IF(N1694="sníž. přenesená",J1694,0)</f>
        <v>0</v>
      </c>
      <c r="BI1694" s="112">
        <f>IF(N1694="nulová",J1694,0)</f>
        <v>0</v>
      </c>
      <c r="BJ1694" s="18" t="s">
        <v>21</v>
      </c>
      <c r="BK1694" s="112">
        <f>ROUND(I1694*H1694,2)</f>
        <v>0</v>
      </c>
      <c r="BL1694" s="18" t="s">
        <v>1550</v>
      </c>
      <c r="BM1694" s="217" t="s">
        <v>1557</v>
      </c>
    </row>
    <row r="1695" spans="1:65" s="2" customFormat="1" ht="11.25">
      <c r="A1695" s="36"/>
      <c r="B1695" s="37"/>
      <c r="C1695" s="38"/>
      <c r="D1695" s="218" t="s">
        <v>166</v>
      </c>
      <c r="E1695" s="38"/>
      <c r="F1695" s="219" t="s">
        <v>1558</v>
      </c>
      <c r="G1695" s="38"/>
      <c r="H1695" s="38"/>
      <c r="I1695" s="176"/>
      <c r="J1695" s="38"/>
      <c r="K1695" s="38"/>
      <c r="L1695" s="39"/>
      <c r="M1695" s="220"/>
      <c r="N1695" s="221"/>
      <c r="O1695" s="73"/>
      <c r="P1695" s="73"/>
      <c r="Q1695" s="73"/>
      <c r="R1695" s="73"/>
      <c r="S1695" s="73"/>
      <c r="T1695" s="74"/>
      <c r="U1695" s="36"/>
      <c r="V1695" s="36"/>
      <c r="W1695" s="36"/>
      <c r="X1695" s="36"/>
      <c r="Y1695" s="36"/>
      <c r="Z1695" s="36"/>
      <c r="AA1695" s="36"/>
      <c r="AB1695" s="36"/>
      <c r="AC1695" s="36"/>
      <c r="AD1695" s="36"/>
      <c r="AE1695" s="36"/>
      <c r="AT1695" s="18" t="s">
        <v>166</v>
      </c>
      <c r="AU1695" s="18" t="s">
        <v>21</v>
      </c>
    </row>
    <row r="1696" spans="1:65" s="2" customFormat="1" ht="11.25">
      <c r="A1696" s="36"/>
      <c r="B1696" s="37"/>
      <c r="C1696" s="38"/>
      <c r="D1696" s="222" t="s">
        <v>168</v>
      </c>
      <c r="E1696" s="38"/>
      <c r="F1696" s="223" t="s">
        <v>1559</v>
      </c>
      <c r="G1696" s="38"/>
      <c r="H1696" s="38"/>
      <c r="I1696" s="176"/>
      <c r="J1696" s="38"/>
      <c r="K1696" s="38"/>
      <c r="L1696" s="39"/>
      <c r="M1696" s="220"/>
      <c r="N1696" s="221"/>
      <c r="O1696" s="73"/>
      <c r="P1696" s="73"/>
      <c r="Q1696" s="73"/>
      <c r="R1696" s="73"/>
      <c r="S1696" s="73"/>
      <c r="T1696" s="74"/>
      <c r="U1696" s="36"/>
      <c r="V1696" s="36"/>
      <c r="W1696" s="36"/>
      <c r="X1696" s="36"/>
      <c r="Y1696" s="36"/>
      <c r="Z1696" s="36"/>
      <c r="AA1696" s="36"/>
      <c r="AB1696" s="36"/>
      <c r="AC1696" s="36"/>
      <c r="AD1696" s="36"/>
      <c r="AE1696" s="36"/>
      <c r="AT1696" s="18" t="s">
        <v>168</v>
      </c>
      <c r="AU1696" s="18" t="s">
        <v>21</v>
      </c>
    </row>
    <row r="1697" spans="1:65" s="2" customFormat="1" ht="16.5" customHeight="1">
      <c r="A1697" s="36"/>
      <c r="B1697" s="37"/>
      <c r="C1697" s="206" t="s">
        <v>1560</v>
      </c>
      <c r="D1697" s="206" t="s">
        <v>159</v>
      </c>
      <c r="E1697" s="207" t="s">
        <v>1561</v>
      </c>
      <c r="F1697" s="208" t="s">
        <v>1562</v>
      </c>
      <c r="G1697" s="209" t="s">
        <v>497</v>
      </c>
      <c r="H1697" s="210">
        <v>1</v>
      </c>
      <c r="I1697" s="211"/>
      <c r="J1697" s="212">
        <f>ROUND(I1697*H1697,2)</f>
        <v>0</v>
      </c>
      <c r="K1697" s="208" t="s">
        <v>163</v>
      </c>
      <c r="L1697" s="39"/>
      <c r="M1697" s="213" t="s">
        <v>1</v>
      </c>
      <c r="N1697" s="214" t="s">
        <v>48</v>
      </c>
      <c r="O1697" s="73"/>
      <c r="P1697" s="215">
        <f>O1697*H1697</f>
        <v>0</v>
      </c>
      <c r="Q1697" s="215">
        <v>0</v>
      </c>
      <c r="R1697" s="215">
        <f>Q1697*H1697</f>
        <v>0</v>
      </c>
      <c r="S1697" s="215">
        <v>0</v>
      </c>
      <c r="T1697" s="216">
        <f>S1697*H1697</f>
        <v>0</v>
      </c>
      <c r="U1697" s="36"/>
      <c r="V1697" s="36"/>
      <c r="W1697" s="36"/>
      <c r="X1697" s="36"/>
      <c r="Y1697" s="36"/>
      <c r="Z1697" s="36"/>
      <c r="AA1697" s="36"/>
      <c r="AB1697" s="36"/>
      <c r="AC1697" s="36"/>
      <c r="AD1697" s="36"/>
      <c r="AE1697" s="36"/>
      <c r="AR1697" s="217" t="s">
        <v>1550</v>
      </c>
      <c r="AT1697" s="217" t="s">
        <v>159</v>
      </c>
      <c r="AU1697" s="217" t="s">
        <v>21</v>
      </c>
      <c r="AY1697" s="18" t="s">
        <v>156</v>
      </c>
      <c r="BE1697" s="112">
        <f>IF(N1697="základní",J1697,0)</f>
        <v>0</v>
      </c>
      <c r="BF1697" s="112">
        <f>IF(N1697="snížená",J1697,0)</f>
        <v>0</v>
      </c>
      <c r="BG1697" s="112">
        <f>IF(N1697="zákl. přenesená",J1697,0)</f>
        <v>0</v>
      </c>
      <c r="BH1697" s="112">
        <f>IF(N1697="sníž. přenesená",J1697,0)</f>
        <v>0</v>
      </c>
      <c r="BI1697" s="112">
        <f>IF(N1697="nulová",J1697,0)</f>
        <v>0</v>
      </c>
      <c r="BJ1697" s="18" t="s">
        <v>21</v>
      </c>
      <c r="BK1697" s="112">
        <f>ROUND(I1697*H1697,2)</f>
        <v>0</v>
      </c>
      <c r="BL1697" s="18" t="s">
        <v>1550</v>
      </c>
      <c r="BM1697" s="217" t="s">
        <v>1563</v>
      </c>
    </row>
    <row r="1698" spans="1:65" s="2" customFormat="1" ht="11.25">
      <c r="A1698" s="36"/>
      <c r="B1698" s="37"/>
      <c r="C1698" s="38"/>
      <c r="D1698" s="218" t="s">
        <v>166</v>
      </c>
      <c r="E1698" s="38"/>
      <c r="F1698" s="219" t="s">
        <v>1562</v>
      </c>
      <c r="G1698" s="38"/>
      <c r="H1698" s="38"/>
      <c r="I1698" s="176"/>
      <c r="J1698" s="38"/>
      <c r="K1698" s="38"/>
      <c r="L1698" s="39"/>
      <c r="M1698" s="220"/>
      <c r="N1698" s="221"/>
      <c r="O1698" s="73"/>
      <c r="P1698" s="73"/>
      <c r="Q1698" s="73"/>
      <c r="R1698" s="73"/>
      <c r="S1698" s="73"/>
      <c r="T1698" s="74"/>
      <c r="U1698" s="36"/>
      <c r="V1698" s="36"/>
      <c r="W1698" s="36"/>
      <c r="X1698" s="36"/>
      <c r="Y1698" s="36"/>
      <c r="Z1698" s="36"/>
      <c r="AA1698" s="36"/>
      <c r="AB1698" s="36"/>
      <c r="AC1698" s="36"/>
      <c r="AD1698" s="36"/>
      <c r="AE1698" s="36"/>
      <c r="AT1698" s="18" t="s">
        <v>166</v>
      </c>
      <c r="AU1698" s="18" t="s">
        <v>21</v>
      </c>
    </row>
    <row r="1699" spans="1:65" s="2" customFormat="1" ht="11.25">
      <c r="A1699" s="36"/>
      <c r="B1699" s="37"/>
      <c r="C1699" s="38"/>
      <c r="D1699" s="222" t="s">
        <v>168</v>
      </c>
      <c r="E1699" s="38"/>
      <c r="F1699" s="223" t="s">
        <v>1564</v>
      </c>
      <c r="G1699" s="38"/>
      <c r="H1699" s="38"/>
      <c r="I1699" s="176"/>
      <c r="J1699" s="38"/>
      <c r="K1699" s="38"/>
      <c r="L1699" s="39"/>
      <c r="M1699" s="220"/>
      <c r="N1699" s="221"/>
      <c r="O1699" s="73"/>
      <c r="P1699" s="73"/>
      <c r="Q1699" s="73"/>
      <c r="R1699" s="73"/>
      <c r="S1699" s="73"/>
      <c r="T1699" s="74"/>
      <c r="U1699" s="36"/>
      <c r="V1699" s="36"/>
      <c r="W1699" s="36"/>
      <c r="X1699" s="36"/>
      <c r="Y1699" s="36"/>
      <c r="Z1699" s="36"/>
      <c r="AA1699" s="36"/>
      <c r="AB1699" s="36"/>
      <c r="AC1699" s="36"/>
      <c r="AD1699" s="36"/>
      <c r="AE1699" s="36"/>
      <c r="AT1699" s="18" t="s">
        <v>168</v>
      </c>
      <c r="AU1699" s="18" t="s">
        <v>21</v>
      </c>
    </row>
    <row r="1700" spans="1:65" s="2" customFormat="1" ht="21.75" customHeight="1">
      <c r="A1700" s="36"/>
      <c r="B1700" s="37"/>
      <c r="C1700" s="206" t="s">
        <v>1565</v>
      </c>
      <c r="D1700" s="206" t="s">
        <v>159</v>
      </c>
      <c r="E1700" s="207" t="s">
        <v>1566</v>
      </c>
      <c r="F1700" s="208" t="s">
        <v>1567</v>
      </c>
      <c r="G1700" s="209" t="s">
        <v>497</v>
      </c>
      <c r="H1700" s="210">
        <v>1</v>
      </c>
      <c r="I1700" s="211"/>
      <c r="J1700" s="212">
        <f>ROUND(I1700*H1700,2)</f>
        <v>0</v>
      </c>
      <c r="K1700" s="208" t="s">
        <v>163</v>
      </c>
      <c r="L1700" s="39"/>
      <c r="M1700" s="213" t="s">
        <v>1</v>
      </c>
      <c r="N1700" s="214" t="s">
        <v>48</v>
      </c>
      <c r="O1700" s="73"/>
      <c r="P1700" s="215">
        <f>O1700*H1700</f>
        <v>0</v>
      </c>
      <c r="Q1700" s="215">
        <v>0</v>
      </c>
      <c r="R1700" s="215">
        <f>Q1700*H1700</f>
        <v>0</v>
      </c>
      <c r="S1700" s="215">
        <v>0</v>
      </c>
      <c r="T1700" s="216">
        <f>S1700*H1700</f>
        <v>0</v>
      </c>
      <c r="U1700" s="36"/>
      <c r="V1700" s="36"/>
      <c r="W1700" s="36"/>
      <c r="X1700" s="36"/>
      <c r="Y1700" s="36"/>
      <c r="Z1700" s="36"/>
      <c r="AA1700" s="36"/>
      <c r="AB1700" s="36"/>
      <c r="AC1700" s="36"/>
      <c r="AD1700" s="36"/>
      <c r="AE1700" s="36"/>
      <c r="AR1700" s="217" t="s">
        <v>1550</v>
      </c>
      <c r="AT1700" s="217" t="s">
        <v>159</v>
      </c>
      <c r="AU1700" s="217" t="s">
        <v>21</v>
      </c>
      <c r="AY1700" s="18" t="s">
        <v>156</v>
      </c>
      <c r="BE1700" s="112">
        <f>IF(N1700="základní",J1700,0)</f>
        <v>0</v>
      </c>
      <c r="BF1700" s="112">
        <f>IF(N1700="snížená",J1700,0)</f>
        <v>0</v>
      </c>
      <c r="BG1700" s="112">
        <f>IF(N1700="zákl. přenesená",J1700,0)</f>
        <v>0</v>
      </c>
      <c r="BH1700" s="112">
        <f>IF(N1700="sníž. přenesená",J1700,0)</f>
        <v>0</v>
      </c>
      <c r="BI1700" s="112">
        <f>IF(N1700="nulová",J1700,0)</f>
        <v>0</v>
      </c>
      <c r="BJ1700" s="18" t="s">
        <v>21</v>
      </c>
      <c r="BK1700" s="112">
        <f>ROUND(I1700*H1700,2)</f>
        <v>0</v>
      </c>
      <c r="BL1700" s="18" t="s">
        <v>1550</v>
      </c>
      <c r="BM1700" s="217" t="s">
        <v>1568</v>
      </c>
    </row>
    <row r="1701" spans="1:65" s="2" customFormat="1" ht="11.25">
      <c r="A1701" s="36"/>
      <c r="B1701" s="37"/>
      <c r="C1701" s="38"/>
      <c r="D1701" s="218" t="s">
        <v>166</v>
      </c>
      <c r="E1701" s="38"/>
      <c r="F1701" s="219" t="s">
        <v>1567</v>
      </c>
      <c r="G1701" s="38"/>
      <c r="H1701" s="38"/>
      <c r="I1701" s="176"/>
      <c r="J1701" s="38"/>
      <c r="K1701" s="38"/>
      <c r="L1701" s="39"/>
      <c r="M1701" s="220"/>
      <c r="N1701" s="221"/>
      <c r="O1701" s="73"/>
      <c r="P1701" s="73"/>
      <c r="Q1701" s="73"/>
      <c r="R1701" s="73"/>
      <c r="S1701" s="73"/>
      <c r="T1701" s="74"/>
      <c r="U1701" s="36"/>
      <c r="V1701" s="36"/>
      <c r="W1701" s="36"/>
      <c r="X1701" s="36"/>
      <c r="Y1701" s="36"/>
      <c r="Z1701" s="36"/>
      <c r="AA1701" s="36"/>
      <c r="AB1701" s="36"/>
      <c r="AC1701" s="36"/>
      <c r="AD1701" s="36"/>
      <c r="AE1701" s="36"/>
      <c r="AT1701" s="18" t="s">
        <v>166</v>
      </c>
      <c r="AU1701" s="18" t="s">
        <v>21</v>
      </c>
    </row>
    <row r="1702" spans="1:65" s="2" customFormat="1" ht="11.25">
      <c r="A1702" s="36"/>
      <c r="B1702" s="37"/>
      <c r="C1702" s="38"/>
      <c r="D1702" s="222" t="s">
        <v>168</v>
      </c>
      <c r="E1702" s="38"/>
      <c r="F1702" s="223" t="s">
        <v>1569</v>
      </c>
      <c r="G1702" s="38"/>
      <c r="H1702" s="38"/>
      <c r="I1702" s="176"/>
      <c r="J1702" s="38"/>
      <c r="K1702" s="38"/>
      <c r="L1702" s="39"/>
      <c r="M1702" s="278"/>
      <c r="N1702" s="279"/>
      <c r="O1702" s="280"/>
      <c r="P1702" s="280"/>
      <c r="Q1702" s="280"/>
      <c r="R1702" s="280"/>
      <c r="S1702" s="280"/>
      <c r="T1702" s="281"/>
      <c r="U1702" s="36"/>
      <c r="V1702" s="36"/>
      <c r="W1702" s="36"/>
      <c r="X1702" s="36"/>
      <c r="Y1702" s="36"/>
      <c r="Z1702" s="36"/>
      <c r="AA1702" s="36"/>
      <c r="AB1702" s="36"/>
      <c r="AC1702" s="36"/>
      <c r="AD1702" s="36"/>
      <c r="AE1702" s="36"/>
      <c r="AT1702" s="18" t="s">
        <v>168</v>
      </c>
      <c r="AU1702" s="18" t="s">
        <v>21</v>
      </c>
    </row>
    <row r="1703" spans="1:65" s="2" customFormat="1" ht="6.95" customHeight="1">
      <c r="A1703" s="36"/>
      <c r="B1703" s="56"/>
      <c r="C1703" s="57"/>
      <c r="D1703" s="57"/>
      <c r="E1703" s="57"/>
      <c r="F1703" s="57"/>
      <c r="G1703" s="57"/>
      <c r="H1703" s="57"/>
      <c r="I1703" s="57"/>
      <c r="J1703" s="57"/>
      <c r="K1703" s="57"/>
      <c r="L1703" s="39"/>
      <c r="M1703" s="36"/>
      <c r="O1703" s="36"/>
      <c r="P1703" s="36"/>
      <c r="Q1703" s="36"/>
      <c r="R1703" s="36"/>
      <c r="S1703" s="36"/>
      <c r="T1703" s="36"/>
      <c r="U1703" s="36"/>
      <c r="V1703" s="36"/>
      <c r="W1703" s="36"/>
      <c r="X1703" s="36"/>
      <c r="Y1703" s="36"/>
      <c r="Z1703" s="36"/>
      <c r="AA1703" s="36"/>
      <c r="AB1703" s="36"/>
      <c r="AC1703" s="36"/>
      <c r="AD1703" s="36"/>
      <c r="AE1703" s="36"/>
    </row>
  </sheetData>
  <sheetProtection algorithmName="SHA-512" hashValue="iLNzpt0L2d8OGn0JaRZRHtpphayRK9F/G3JiqsbXEneopKAw20e7hpcRn906f4ngPRQdi9kdbMn8fwOdcZSVRw==" saltValue="orex5it+kt6qwlCVPRdNc7kgpBHcgGEcNBtkgVPp3FkCFYZITPdAUE3sGq/FnREy2dUWVdZjlcOyRPblme9e0w==" spinCount="100000" sheet="1" objects="1" scenarios="1" formatColumns="0" formatRows="0" autoFilter="0"/>
  <autoFilter ref="C145:K1702"/>
  <mergeCells count="14">
    <mergeCell ref="D124:F124"/>
    <mergeCell ref="E136:H136"/>
    <mergeCell ref="E138:H138"/>
    <mergeCell ref="L2:V2"/>
    <mergeCell ref="E87:H87"/>
    <mergeCell ref="D120:F120"/>
    <mergeCell ref="D121:F121"/>
    <mergeCell ref="D122:F122"/>
    <mergeCell ref="D123:F123"/>
    <mergeCell ref="E7:H7"/>
    <mergeCell ref="E9:H9"/>
    <mergeCell ref="E18:H18"/>
    <mergeCell ref="E27:H27"/>
    <mergeCell ref="E85:H85"/>
  </mergeCells>
  <hyperlinks>
    <hyperlink ref="F151" r:id="rId1"/>
    <hyperlink ref="F154" r:id="rId2"/>
    <hyperlink ref="F161" r:id="rId3"/>
    <hyperlink ref="F165" r:id="rId4"/>
    <hyperlink ref="F168" r:id="rId5"/>
    <hyperlink ref="F174" r:id="rId6"/>
    <hyperlink ref="F297" r:id="rId7"/>
    <hyperlink ref="F305" r:id="rId8"/>
    <hyperlink ref="F311" r:id="rId9"/>
    <hyperlink ref="F315" r:id="rId10"/>
    <hyperlink ref="F322" r:id="rId11"/>
    <hyperlink ref="F330" r:id="rId12"/>
    <hyperlink ref="F334" r:id="rId13"/>
    <hyperlink ref="F341" r:id="rId14"/>
    <hyperlink ref="F345" r:id="rId15"/>
    <hyperlink ref="F349" r:id="rId16"/>
    <hyperlink ref="F353" r:id="rId17"/>
    <hyperlink ref="F359" r:id="rId18"/>
    <hyperlink ref="F366" r:id="rId19"/>
    <hyperlink ref="F370" r:id="rId20"/>
    <hyperlink ref="F373" r:id="rId21"/>
    <hyperlink ref="F377" r:id="rId22"/>
    <hyperlink ref="F381" r:id="rId23"/>
    <hyperlink ref="F387" r:id="rId24"/>
    <hyperlink ref="F392" r:id="rId25"/>
    <hyperlink ref="F401" r:id="rId26"/>
    <hyperlink ref="F404" r:id="rId27"/>
    <hyperlink ref="F407" r:id="rId28"/>
    <hyperlink ref="F411" r:id="rId29"/>
    <hyperlink ref="F417" r:id="rId30"/>
    <hyperlink ref="F420" r:id="rId31"/>
    <hyperlink ref="F423" r:id="rId32"/>
    <hyperlink ref="F427" r:id="rId33"/>
    <hyperlink ref="F430" r:id="rId34"/>
    <hyperlink ref="F433" r:id="rId35"/>
    <hyperlink ref="F436" r:id="rId36"/>
    <hyperlink ref="F440" r:id="rId37"/>
    <hyperlink ref="F443" r:id="rId38"/>
    <hyperlink ref="F446" r:id="rId39"/>
    <hyperlink ref="F449" r:id="rId40"/>
    <hyperlink ref="F455" r:id="rId41"/>
    <hyperlink ref="F458" r:id="rId42"/>
    <hyperlink ref="F494" r:id="rId43"/>
    <hyperlink ref="F498" r:id="rId44"/>
    <hyperlink ref="F501" r:id="rId45"/>
    <hyperlink ref="F504" r:id="rId46"/>
    <hyperlink ref="F510" r:id="rId47"/>
    <hyperlink ref="F514" r:id="rId48"/>
    <hyperlink ref="F517" r:id="rId49"/>
    <hyperlink ref="F520" r:id="rId50"/>
    <hyperlink ref="F526" r:id="rId51"/>
    <hyperlink ref="F530" r:id="rId52"/>
    <hyperlink ref="F533" r:id="rId53"/>
    <hyperlink ref="F537" r:id="rId54"/>
    <hyperlink ref="F541" r:id="rId55"/>
    <hyperlink ref="F547" r:id="rId56"/>
    <hyperlink ref="F552" r:id="rId57"/>
    <hyperlink ref="F557" r:id="rId58"/>
    <hyperlink ref="F562" r:id="rId59"/>
    <hyperlink ref="F565" r:id="rId60"/>
    <hyperlink ref="F568" r:id="rId61"/>
    <hyperlink ref="F571" r:id="rId62"/>
    <hyperlink ref="F574" r:id="rId63"/>
    <hyperlink ref="F594" r:id="rId64"/>
    <hyperlink ref="F605" r:id="rId65"/>
    <hyperlink ref="F612" r:id="rId66"/>
    <hyperlink ref="F621" r:id="rId67"/>
    <hyperlink ref="F631" r:id="rId68"/>
    <hyperlink ref="F634" r:id="rId69"/>
    <hyperlink ref="F638" r:id="rId70"/>
    <hyperlink ref="F641" r:id="rId71"/>
    <hyperlink ref="F644" r:id="rId72"/>
    <hyperlink ref="F647" r:id="rId73"/>
    <hyperlink ref="F650" r:id="rId74"/>
    <hyperlink ref="F653" r:id="rId75"/>
    <hyperlink ref="F657" r:id="rId76"/>
    <hyperlink ref="F660" r:id="rId77"/>
    <hyperlink ref="F663" r:id="rId78"/>
    <hyperlink ref="F666" r:id="rId79"/>
    <hyperlink ref="F670" r:id="rId80"/>
    <hyperlink ref="F673" r:id="rId81"/>
    <hyperlink ref="F676" r:id="rId82"/>
    <hyperlink ref="F679" r:id="rId83"/>
    <hyperlink ref="F682" r:id="rId84"/>
    <hyperlink ref="F686" r:id="rId85"/>
    <hyperlink ref="F697" r:id="rId86"/>
    <hyperlink ref="F700" r:id="rId87"/>
    <hyperlink ref="F707" r:id="rId88"/>
    <hyperlink ref="F728" r:id="rId89"/>
    <hyperlink ref="F734" r:id="rId90"/>
    <hyperlink ref="F747" r:id="rId91"/>
    <hyperlink ref="F770" r:id="rId92"/>
    <hyperlink ref="F774" r:id="rId93"/>
    <hyperlink ref="F777" r:id="rId94"/>
    <hyperlink ref="F783" r:id="rId95"/>
    <hyperlink ref="F786" r:id="rId96"/>
    <hyperlink ref="F790" r:id="rId97"/>
    <hyperlink ref="F796" r:id="rId98"/>
    <hyperlink ref="F799" r:id="rId99"/>
    <hyperlink ref="F802" r:id="rId100"/>
    <hyperlink ref="F818" r:id="rId101"/>
    <hyperlink ref="F824" r:id="rId102"/>
    <hyperlink ref="F827" r:id="rId103"/>
    <hyperlink ref="F840" r:id="rId104"/>
    <hyperlink ref="F1025" r:id="rId105"/>
    <hyperlink ref="F1041" r:id="rId106"/>
    <hyperlink ref="F1159" r:id="rId107"/>
    <hyperlink ref="F1212" r:id="rId108"/>
    <hyperlink ref="F1215" r:id="rId109"/>
    <hyperlink ref="F1219" r:id="rId110"/>
    <hyperlink ref="F1231" r:id="rId111"/>
    <hyperlink ref="F1234" r:id="rId112"/>
    <hyperlink ref="F1237" r:id="rId113"/>
    <hyperlink ref="F1244" r:id="rId114"/>
    <hyperlink ref="F1247" r:id="rId115"/>
    <hyperlink ref="F1251" r:id="rId116"/>
    <hyperlink ref="F1259" r:id="rId117"/>
    <hyperlink ref="F1381" r:id="rId118"/>
    <hyperlink ref="F1435" r:id="rId119"/>
    <hyperlink ref="F1454" r:id="rId120"/>
    <hyperlink ref="F1642" r:id="rId121"/>
    <hyperlink ref="F1645" r:id="rId122"/>
    <hyperlink ref="F1651" r:id="rId123"/>
    <hyperlink ref="F1683" r:id="rId124"/>
    <hyperlink ref="F1686" r:id="rId125"/>
    <hyperlink ref="F1689" r:id="rId126"/>
    <hyperlink ref="F1693" r:id="rId127"/>
    <hyperlink ref="F1696" r:id="rId128"/>
    <hyperlink ref="F1699" r:id="rId129"/>
    <hyperlink ref="F1702" r:id="rId13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3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4</vt:i4>
      </vt:variant>
    </vt:vector>
  </HeadingPairs>
  <TitlesOfParts>
    <vt:vector size="6" baseType="lpstr">
      <vt:lpstr>Rekapitulace stavby</vt:lpstr>
      <vt:lpstr>001 - I.NP</vt:lpstr>
      <vt:lpstr>'001 - I.NP'!Názvy_tisku</vt:lpstr>
      <vt:lpstr>'Rekapitulace stavby'!Názvy_tisku</vt:lpstr>
      <vt:lpstr>'001 - I.NP'!Oblast_tisku</vt:lpstr>
      <vt:lpstr>'Rekapitulace stavby'!Oblast_tisku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ROZPOCET\Rozpocet</dc:creator>
  <cp:lastModifiedBy>Pavel Andrle</cp:lastModifiedBy>
  <dcterms:created xsi:type="dcterms:W3CDTF">2025-01-24T12:00:08Z</dcterms:created>
  <dcterms:modified xsi:type="dcterms:W3CDTF">2025-01-31T08:09:45Z</dcterms:modified>
</cp:coreProperties>
</file>