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Barber " sheetId="12" r:id="rId4"/>
    <sheet name="Kadeřnictví" sheetId="13" r:id="rId5"/>
    <sheet name="Chodba" sheetId="14" r:id="rId6"/>
    <sheet name="Venkovní drenáže a injektáž" sheetId="15" r:id="rId7"/>
    <sheet name="VRN" sheetId="16" r:id="rId8"/>
  </sheets>
  <externalReferences>
    <externalReference r:id="rId9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'Barber '!$1:$7</definedName>
    <definedName name="_xlnm.Print_Titles" localSheetId="5">Chodba!$1:$7</definedName>
    <definedName name="_xlnm.Print_Titles" localSheetId="4">Kadeřnictví!$1:$7</definedName>
    <definedName name="_xlnm.Print_Titles" localSheetId="6">'Venkovní drenáže a injektáž'!$1:$7</definedName>
    <definedName name="_xlnm.Print_Titles" localSheetId="7">VRN!$1:$7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'Barber '!$A$1:$X$158</definedName>
    <definedName name="_xlnm.Print_Area" localSheetId="5">Chodba!$A$1:$X$60</definedName>
    <definedName name="_xlnm.Print_Area" localSheetId="4">Kadeřnictví!$A$1:$X$163</definedName>
    <definedName name="_xlnm.Print_Area" localSheetId="1">Stavba!$A$1:$J$89</definedName>
    <definedName name="_xlnm.Print_Area" localSheetId="6">'Venkovní drenáže a injektáž'!$A$1:$X$124</definedName>
    <definedName name="_xlnm.Print_Area" localSheetId="7">VRN!$A$1:$X$34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44" i="1" l="1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O8" i="16" s="1"/>
  <c r="Q11" i="16"/>
  <c r="V11" i="16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G8" i="16" s="1"/>
  <c r="G24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Q22" i="16"/>
  <c r="V22" i="16"/>
  <c r="AE24" i="16"/>
  <c r="G9" i="15"/>
  <c r="I9" i="15"/>
  <c r="I8" i="15" s="1"/>
  <c r="K9" i="15"/>
  <c r="K8" i="15" s="1"/>
  <c r="O9" i="15"/>
  <c r="Q9" i="15"/>
  <c r="Q8" i="15" s="1"/>
  <c r="V9" i="15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O8" i="15" s="1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V8" i="15" s="1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V22" i="15"/>
  <c r="G23" i="15"/>
  <c r="I23" i="15"/>
  <c r="I22" i="15" s="1"/>
  <c r="K23" i="15"/>
  <c r="M23" i="15"/>
  <c r="O23" i="15"/>
  <c r="Q23" i="15"/>
  <c r="Q22" i="15" s="1"/>
  <c r="V23" i="15"/>
  <c r="G24" i="15"/>
  <c r="I24" i="15"/>
  <c r="K24" i="15"/>
  <c r="K22" i="15" s="1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O22" i="15" s="1"/>
  <c r="Q26" i="15"/>
  <c r="V26" i="15"/>
  <c r="G27" i="15"/>
  <c r="M27" i="15" s="1"/>
  <c r="I27" i="15"/>
  <c r="K27" i="15"/>
  <c r="O27" i="15"/>
  <c r="Q27" i="15"/>
  <c r="V27" i="15"/>
  <c r="G29" i="15"/>
  <c r="M29" i="15" s="1"/>
  <c r="I29" i="15"/>
  <c r="I28" i="15" s="1"/>
  <c r="K29" i="15"/>
  <c r="O29" i="15"/>
  <c r="Q29" i="15"/>
  <c r="Q28" i="15" s="1"/>
  <c r="V29" i="15"/>
  <c r="G30" i="15"/>
  <c r="M30" i="15" s="1"/>
  <c r="I30" i="15"/>
  <c r="K30" i="15"/>
  <c r="K28" i="15" s="1"/>
  <c r="O30" i="15"/>
  <c r="Q30" i="15"/>
  <c r="V30" i="15"/>
  <c r="V28" i="15" s="1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O28" i="15" s="1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1" i="15"/>
  <c r="M41" i="15" s="1"/>
  <c r="I41" i="15"/>
  <c r="I40" i="15" s="1"/>
  <c r="K41" i="15"/>
  <c r="O41" i="15"/>
  <c r="Q41" i="15"/>
  <c r="Q40" i="15" s="1"/>
  <c r="V41" i="15"/>
  <c r="G42" i="15"/>
  <c r="M42" i="15" s="1"/>
  <c r="I42" i="15"/>
  <c r="K42" i="15"/>
  <c r="K40" i="15" s="1"/>
  <c r="O42" i="15"/>
  <c r="Q42" i="15"/>
  <c r="V42" i="15"/>
  <c r="V40" i="15" s="1"/>
  <c r="G43" i="15"/>
  <c r="I43" i="15"/>
  <c r="K43" i="15"/>
  <c r="M43" i="15"/>
  <c r="O43" i="15"/>
  <c r="Q43" i="15"/>
  <c r="V43" i="15"/>
  <c r="G44" i="15"/>
  <c r="I44" i="15"/>
  <c r="K44" i="15"/>
  <c r="O44" i="15"/>
  <c r="O40" i="15" s="1"/>
  <c r="Q44" i="15"/>
  <c r="V44" i="15"/>
  <c r="Q45" i="15"/>
  <c r="G46" i="15"/>
  <c r="I46" i="15"/>
  <c r="K46" i="15"/>
  <c r="K45" i="15" s="1"/>
  <c r="O46" i="15"/>
  <c r="O45" i="15" s="1"/>
  <c r="Q46" i="15"/>
  <c r="V46" i="15"/>
  <c r="V45" i="15" s="1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I49" i="15"/>
  <c r="I45" i="15" s="1"/>
  <c r="K49" i="15"/>
  <c r="M49" i="15"/>
  <c r="O49" i="15"/>
  <c r="Q49" i="15"/>
  <c r="V49" i="15"/>
  <c r="V50" i="15"/>
  <c r="G51" i="15"/>
  <c r="M51" i="15" s="1"/>
  <c r="I51" i="15"/>
  <c r="I50" i="15" s="1"/>
  <c r="K51" i="15"/>
  <c r="O51" i="15"/>
  <c r="Q51" i="15"/>
  <c r="Q50" i="15" s="1"/>
  <c r="V51" i="15"/>
  <c r="G52" i="15"/>
  <c r="M52" i="15" s="1"/>
  <c r="I52" i="15"/>
  <c r="K52" i="15"/>
  <c r="K50" i="15" s="1"/>
  <c r="O52" i="15"/>
  <c r="O50" i="15" s="1"/>
  <c r="Q52" i="15"/>
  <c r="V52" i="15"/>
  <c r="G53" i="15"/>
  <c r="M53" i="15" s="1"/>
  <c r="I53" i="15"/>
  <c r="K53" i="15"/>
  <c r="O53" i="15"/>
  <c r="Q53" i="15"/>
  <c r="V53" i="15"/>
  <c r="O54" i="15"/>
  <c r="G55" i="15"/>
  <c r="M55" i="15" s="1"/>
  <c r="I55" i="15"/>
  <c r="I54" i="15" s="1"/>
  <c r="K55" i="15"/>
  <c r="O55" i="15"/>
  <c r="Q55" i="15"/>
  <c r="Q54" i="15" s="1"/>
  <c r="V55" i="15"/>
  <c r="G56" i="15"/>
  <c r="I56" i="15"/>
  <c r="K56" i="15"/>
  <c r="K54" i="15" s="1"/>
  <c r="O56" i="15"/>
  <c r="Q56" i="15"/>
  <c r="V56" i="15"/>
  <c r="V54" i="15" s="1"/>
  <c r="G57" i="15"/>
  <c r="M57" i="15" s="1"/>
  <c r="I57" i="15"/>
  <c r="K57" i="15"/>
  <c r="O57" i="15"/>
  <c r="Q57" i="15"/>
  <c r="V57" i="15"/>
  <c r="G59" i="15"/>
  <c r="M59" i="15" s="1"/>
  <c r="I59" i="15"/>
  <c r="I58" i="15" s="1"/>
  <c r="K59" i="15"/>
  <c r="O59" i="15"/>
  <c r="Q59" i="15"/>
  <c r="Q58" i="15" s="1"/>
  <c r="V59" i="15"/>
  <c r="G60" i="15"/>
  <c r="M60" i="15" s="1"/>
  <c r="I60" i="15"/>
  <c r="K60" i="15"/>
  <c r="K58" i="15" s="1"/>
  <c r="O60" i="15"/>
  <c r="O58" i="15" s="1"/>
  <c r="Q60" i="15"/>
  <c r="V60" i="15"/>
  <c r="V58" i="15" s="1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8" i="15"/>
  <c r="I76" i="1" s="1"/>
  <c r="K68" i="15"/>
  <c r="G69" i="15"/>
  <c r="I69" i="15"/>
  <c r="I68" i="15" s="1"/>
  <c r="K69" i="15"/>
  <c r="M69" i="15"/>
  <c r="M68" i="15" s="1"/>
  <c r="O69" i="15"/>
  <c r="Q69" i="15"/>
  <c r="Q68" i="15" s="1"/>
  <c r="V69" i="15"/>
  <c r="G70" i="15"/>
  <c r="M70" i="15" s="1"/>
  <c r="I70" i="15"/>
  <c r="K70" i="15"/>
  <c r="O70" i="15"/>
  <c r="O68" i="15" s="1"/>
  <c r="Q70" i="15"/>
  <c r="V70" i="15"/>
  <c r="V68" i="15" s="1"/>
  <c r="G71" i="15"/>
  <c r="I71" i="15"/>
  <c r="K71" i="15"/>
  <c r="M71" i="15"/>
  <c r="O71" i="15"/>
  <c r="Q71" i="15"/>
  <c r="V71" i="15"/>
  <c r="V72" i="15"/>
  <c r="G73" i="15"/>
  <c r="I73" i="15"/>
  <c r="I72" i="15" s="1"/>
  <c r="K73" i="15"/>
  <c r="M73" i="15"/>
  <c r="O73" i="15"/>
  <c r="Q73" i="15"/>
  <c r="Q72" i="15" s="1"/>
  <c r="V73" i="15"/>
  <c r="G74" i="15"/>
  <c r="G72" i="15" s="1"/>
  <c r="I74" i="15"/>
  <c r="K74" i="15"/>
  <c r="K72" i="15" s="1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O72" i="15" s="1"/>
  <c r="Q76" i="15"/>
  <c r="V76" i="15"/>
  <c r="I77" i="15"/>
  <c r="G78" i="15"/>
  <c r="I78" i="15"/>
  <c r="K78" i="15"/>
  <c r="K77" i="15" s="1"/>
  <c r="O78" i="15"/>
  <c r="O77" i="15" s="1"/>
  <c r="Q78" i="15"/>
  <c r="V78" i="15"/>
  <c r="V77" i="15" s="1"/>
  <c r="G79" i="15"/>
  <c r="M79" i="15" s="1"/>
  <c r="I79" i="15"/>
  <c r="K79" i="15"/>
  <c r="O79" i="15"/>
  <c r="Q79" i="15"/>
  <c r="Q77" i="15" s="1"/>
  <c r="V79" i="15"/>
  <c r="G81" i="15"/>
  <c r="I81" i="15"/>
  <c r="I80" i="15" s="1"/>
  <c r="K81" i="15"/>
  <c r="M81" i="15"/>
  <c r="O81" i="15"/>
  <c r="Q81" i="15"/>
  <c r="Q80" i="15" s="1"/>
  <c r="V81" i="15"/>
  <c r="G82" i="15"/>
  <c r="G80" i="15" s="1"/>
  <c r="I67" i="1" s="1"/>
  <c r="I82" i="15"/>
  <c r="K82" i="15"/>
  <c r="K80" i="15" s="1"/>
  <c r="O82" i="15"/>
  <c r="Q82" i="15"/>
  <c r="V82" i="15"/>
  <c r="G83" i="15"/>
  <c r="M83" i="15" s="1"/>
  <c r="I83" i="15"/>
  <c r="K83" i="15"/>
  <c r="O83" i="15"/>
  <c r="Q83" i="15"/>
  <c r="V83" i="15"/>
  <c r="G84" i="15"/>
  <c r="M84" i="15" s="1"/>
  <c r="I84" i="15"/>
  <c r="K84" i="15"/>
  <c r="O84" i="15"/>
  <c r="O80" i="15" s="1"/>
  <c r="Q84" i="15"/>
  <c r="V84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V80" i="15" s="1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89" i="15"/>
  <c r="I89" i="15"/>
  <c r="K89" i="15"/>
  <c r="M89" i="15"/>
  <c r="O89" i="15"/>
  <c r="Q89" i="15"/>
  <c r="V89" i="15"/>
  <c r="G91" i="15"/>
  <c r="I91" i="15"/>
  <c r="I90" i="15" s="1"/>
  <c r="K91" i="15"/>
  <c r="M91" i="15"/>
  <c r="O91" i="15"/>
  <c r="Q91" i="15"/>
  <c r="Q90" i="15" s="1"/>
  <c r="V91" i="15"/>
  <c r="G92" i="15"/>
  <c r="M92" i="15" s="1"/>
  <c r="I92" i="15"/>
  <c r="K92" i="15"/>
  <c r="K90" i="15" s="1"/>
  <c r="O92" i="15"/>
  <c r="O90" i="15" s="1"/>
  <c r="Q92" i="15"/>
  <c r="V92" i="15"/>
  <c r="G93" i="15"/>
  <c r="I93" i="15"/>
  <c r="K93" i="15"/>
  <c r="M93" i="15"/>
  <c r="O93" i="15"/>
  <c r="Q93" i="15"/>
  <c r="V93" i="15"/>
  <c r="G94" i="15"/>
  <c r="M94" i="15" s="1"/>
  <c r="I94" i="15"/>
  <c r="K94" i="15"/>
  <c r="O94" i="15"/>
  <c r="Q94" i="15"/>
  <c r="V94" i="15"/>
  <c r="V90" i="15" s="1"/>
  <c r="G95" i="15"/>
  <c r="M95" i="15" s="1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97" i="15"/>
  <c r="M97" i="15" s="1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M100" i="15" s="1"/>
  <c r="I100" i="15"/>
  <c r="K100" i="15"/>
  <c r="O100" i="15"/>
  <c r="Q100" i="15"/>
  <c r="V100" i="15"/>
  <c r="G101" i="15"/>
  <c r="I101" i="15"/>
  <c r="K101" i="15"/>
  <c r="M101" i="15"/>
  <c r="O101" i="15"/>
  <c r="Q101" i="15"/>
  <c r="V101" i="15"/>
  <c r="G102" i="15"/>
  <c r="M102" i="15" s="1"/>
  <c r="I102" i="15"/>
  <c r="K102" i="15"/>
  <c r="O102" i="15"/>
  <c r="Q102" i="15"/>
  <c r="V102" i="15"/>
  <c r="Q103" i="15"/>
  <c r="G104" i="15"/>
  <c r="G103" i="15" s="1"/>
  <c r="I73" i="1" s="1"/>
  <c r="I104" i="15"/>
  <c r="I103" i="15" s="1"/>
  <c r="K104" i="15"/>
  <c r="K103" i="15" s="1"/>
  <c r="O104" i="15"/>
  <c r="O103" i="15" s="1"/>
  <c r="Q104" i="15"/>
  <c r="V104" i="15"/>
  <c r="V103" i="15" s="1"/>
  <c r="G106" i="15"/>
  <c r="M106" i="15" s="1"/>
  <c r="I106" i="15"/>
  <c r="K106" i="15"/>
  <c r="K105" i="15" s="1"/>
  <c r="O106" i="15"/>
  <c r="O105" i="15" s="1"/>
  <c r="Q106" i="15"/>
  <c r="V106" i="15"/>
  <c r="V105" i="15" s="1"/>
  <c r="G107" i="15"/>
  <c r="I107" i="15"/>
  <c r="I105" i="15" s="1"/>
  <c r="K107" i="15"/>
  <c r="M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I109" i="15"/>
  <c r="K109" i="15"/>
  <c r="M109" i="15"/>
  <c r="O109" i="15"/>
  <c r="Q109" i="15"/>
  <c r="Q105" i="15" s="1"/>
  <c r="V109" i="15"/>
  <c r="G110" i="15"/>
  <c r="M110" i="15" s="1"/>
  <c r="I110" i="15"/>
  <c r="K110" i="15"/>
  <c r="O110" i="15"/>
  <c r="Q110" i="15"/>
  <c r="V110" i="15"/>
  <c r="G111" i="15"/>
  <c r="I111" i="15"/>
  <c r="K111" i="15"/>
  <c r="M111" i="15"/>
  <c r="O111" i="15"/>
  <c r="Q111" i="15"/>
  <c r="V111" i="15"/>
  <c r="G112" i="15"/>
  <c r="M112" i="15" s="1"/>
  <c r="I112" i="15"/>
  <c r="K112" i="15"/>
  <c r="O112" i="15"/>
  <c r="Q112" i="15"/>
  <c r="V112" i="15"/>
  <c r="AE114" i="15"/>
  <c r="G8" i="14"/>
  <c r="Q8" i="14"/>
  <c r="G9" i="14"/>
  <c r="M9" i="14" s="1"/>
  <c r="M8" i="14" s="1"/>
  <c r="I9" i="14"/>
  <c r="I8" i="14" s="1"/>
  <c r="K9" i="14"/>
  <c r="K8" i="14" s="1"/>
  <c r="O9" i="14"/>
  <c r="O8" i="14" s="1"/>
  <c r="Q9" i="14"/>
  <c r="V9" i="14"/>
  <c r="V8" i="14" s="1"/>
  <c r="G11" i="14"/>
  <c r="M11" i="14" s="1"/>
  <c r="I11" i="14"/>
  <c r="I10" i="14" s="1"/>
  <c r="K11" i="14"/>
  <c r="O11" i="14"/>
  <c r="O10" i="14" s="1"/>
  <c r="Q11" i="14"/>
  <c r="V11" i="14"/>
  <c r="V10" i="14" s="1"/>
  <c r="G12" i="14"/>
  <c r="G10" i="14" s="1"/>
  <c r="I12" i="14"/>
  <c r="K12" i="14"/>
  <c r="K10" i="14" s="1"/>
  <c r="O12" i="14"/>
  <c r="Q12" i="14"/>
  <c r="Q10" i="14" s="1"/>
  <c r="V12" i="14"/>
  <c r="G13" i="14"/>
  <c r="K13" i="14"/>
  <c r="Q13" i="14"/>
  <c r="G14" i="14"/>
  <c r="I14" i="14"/>
  <c r="I13" i="14" s="1"/>
  <c r="K14" i="14"/>
  <c r="M14" i="14"/>
  <c r="M13" i="14" s="1"/>
  <c r="O14" i="14"/>
  <c r="O13" i="14" s="1"/>
  <c r="Q14" i="14"/>
  <c r="V14" i="14"/>
  <c r="V13" i="14" s="1"/>
  <c r="G17" i="14"/>
  <c r="I17" i="14"/>
  <c r="I16" i="14" s="1"/>
  <c r="K17" i="14"/>
  <c r="M17" i="14"/>
  <c r="O17" i="14"/>
  <c r="Q17" i="14"/>
  <c r="V17" i="14"/>
  <c r="V16" i="14" s="1"/>
  <c r="G18" i="14"/>
  <c r="M18" i="14" s="1"/>
  <c r="I18" i="14"/>
  <c r="K18" i="14"/>
  <c r="K16" i="14" s="1"/>
  <c r="O18" i="14"/>
  <c r="O16" i="14" s="1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Q16" i="14" s="1"/>
  <c r="V25" i="14"/>
  <c r="G26" i="14"/>
  <c r="Q26" i="14"/>
  <c r="V26" i="14"/>
  <c r="G27" i="14"/>
  <c r="M27" i="14" s="1"/>
  <c r="M26" i="14" s="1"/>
  <c r="I27" i="14"/>
  <c r="I26" i="14" s="1"/>
  <c r="K27" i="14"/>
  <c r="K26" i="14" s="1"/>
  <c r="O27" i="14"/>
  <c r="O26" i="14" s="1"/>
  <c r="Q27" i="14"/>
  <c r="V27" i="14"/>
  <c r="G28" i="14"/>
  <c r="K28" i="14"/>
  <c r="Q28" i="14"/>
  <c r="G29" i="14"/>
  <c r="I29" i="14"/>
  <c r="I28" i="14" s="1"/>
  <c r="K29" i="14"/>
  <c r="M29" i="14"/>
  <c r="M28" i="14" s="1"/>
  <c r="O29" i="14"/>
  <c r="O28" i="14" s="1"/>
  <c r="Q29" i="14"/>
  <c r="V29" i="14"/>
  <c r="V28" i="14" s="1"/>
  <c r="K30" i="14"/>
  <c r="G31" i="14"/>
  <c r="M31" i="14" s="1"/>
  <c r="I31" i="14"/>
  <c r="I30" i="14" s="1"/>
  <c r="K31" i="14"/>
  <c r="O31" i="14"/>
  <c r="Q31" i="14"/>
  <c r="Q30" i="14" s="1"/>
  <c r="V31" i="14"/>
  <c r="V30" i="14" s="1"/>
  <c r="G32" i="14"/>
  <c r="M32" i="14" s="1"/>
  <c r="I32" i="14"/>
  <c r="K32" i="14"/>
  <c r="O32" i="14"/>
  <c r="O30" i="14" s="1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Q34" i="14"/>
  <c r="V34" i="14"/>
  <c r="I35" i="14"/>
  <c r="O35" i="14"/>
  <c r="G36" i="14"/>
  <c r="M36" i="14" s="1"/>
  <c r="M35" i="14" s="1"/>
  <c r="I36" i="14"/>
  <c r="K36" i="14"/>
  <c r="K35" i="14" s="1"/>
  <c r="O36" i="14"/>
  <c r="Q36" i="14"/>
  <c r="Q35" i="14" s="1"/>
  <c r="V36" i="14"/>
  <c r="V35" i="14" s="1"/>
  <c r="G37" i="14"/>
  <c r="V37" i="14"/>
  <c r="G38" i="14"/>
  <c r="M38" i="14" s="1"/>
  <c r="M37" i="14" s="1"/>
  <c r="I38" i="14"/>
  <c r="I37" i="14" s="1"/>
  <c r="K38" i="14"/>
  <c r="K37" i="14" s="1"/>
  <c r="O38" i="14"/>
  <c r="O37" i="14" s="1"/>
  <c r="Q38" i="14"/>
  <c r="Q37" i="14" s="1"/>
  <c r="V38" i="14"/>
  <c r="G40" i="14"/>
  <c r="I40" i="14"/>
  <c r="I39" i="14" s="1"/>
  <c r="K40" i="14"/>
  <c r="M40" i="14"/>
  <c r="O40" i="14"/>
  <c r="O39" i="14" s="1"/>
  <c r="Q40" i="14"/>
  <c r="V40" i="14"/>
  <c r="V39" i="14" s="1"/>
  <c r="G41" i="14"/>
  <c r="M41" i="14" s="1"/>
  <c r="I41" i="14"/>
  <c r="K41" i="14"/>
  <c r="K39" i="14" s="1"/>
  <c r="O41" i="14"/>
  <c r="Q41" i="14"/>
  <c r="Q39" i="14" s="1"/>
  <c r="V41" i="14"/>
  <c r="G42" i="14"/>
  <c r="I42" i="14"/>
  <c r="K42" i="14"/>
  <c r="M42" i="14"/>
  <c r="O42" i="14"/>
  <c r="Q42" i="14"/>
  <c r="V42" i="14"/>
  <c r="G43" i="14"/>
  <c r="M43" i="14" s="1"/>
  <c r="I43" i="14"/>
  <c r="K43" i="14"/>
  <c r="O43" i="14"/>
  <c r="Q43" i="14"/>
  <c r="V43" i="14"/>
  <c r="G45" i="14"/>
  <c r="M45" i="14" s="1"/>
  <c r="I45" i="14"/>
  <c r="K45" i="14"/>
  <c r="O45" i="14"/>
  <c r="Q45" i="14"/>
  <c r="V45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AE50" i="14"/>
  <c r="F43" i="1" s="1"/>
  <c r="G8" i="13"/>
  <c r="G9" i="13"/>
  <c r="M9" i="13" s="1"/>
  <c r="I9" i="13"/>
  <c r="I8" i="13" s="1"/>
  <c r="K9" i="13"/>
  <c r="K8" i="13" s="1"/>
  <c r="O9" i="13"/>
  <c r="O8" i="13" s="1"/>
  <c r="Q9" i="13"/>
  <c r="V9" i="13"/>
  <c r="V8" i="13" s="1"/>
  <c r="G10" i="13"/>
  <c r="M10" i="13" s="1"/>
  <c r="I10" i="13"/>
  <c r="K10" i="13"/>
  <c r="O10" i="13"/>
  <c r="Q10" i="13"/>
  <c r="Q8" i="13" s="1"/>
  <c r="V10" i="13"/>
  <c r="G11" i="13"/>
  <c r="G12" i="13"/>
  <c r="M12" i="13" s="1"/>
  <c r="M11" i="13" s="1"/>
  <c r="I12" i="13"/>
  <c r="I11" i="13" s="1"/>
  <c r="K12" i="13"/>
  <c r="K11" i="13" s="1"/>
  <c r="O12" i="13"/>
  <c r="O11" i="13" s="1"/>
  <c r="Q12" i="13"/>
  <c r="Q11" i="13" s="1"/>
  <c r="V12" i="13"/>
  <c r="G13" i="13"/>
  <c r="I13" i="13"/>
  <c r="K13" i="13"/>
  <c r="M13" i="13"/>
  <c r="O13" i="13"/>
  <c r="Q13" i="13"/>
  <c r="V13" i="13"/>
  <c r="V11" i="13" s="1"/>
  <c r="V14" i="13"/>
  <c r="G15" i="13"/>
  <c r="I15" i="13"/>
  <c r="I14" i="13" s="1"/>
  <c r="K15" i="13"/>
  <c r="K14" i="13" s="1"/>
  <c r="M15" i="13"/>
  <c r="O15" i="13"/>
  <c r="O14" i="13" s="1"/>
  <c r="Q15" i="13"/>
  <c r="Q14" i="13" s="1"/>
  <c r="V15" i="13"/>
  <c r="G17" i="13"/>
  <c r="G14" i="13" s="1"/>
  <c r="I17" i="13"/>
  <c r="K17" i="13"/>
  <c r="O17" i="13"/>
  <c r="Q17" i="13"/>
  <c r="V17" i="13"/>
  <c r="G18" i="13"/>
  <c r="V18" i="13"/>
  <c r="G19" i="13"/>
  <c r="M19" i="13" s="1"/>
  <c r="M18" i="13" s="1"/>
  <c r="I19" i="13"/>
  <c r="I18" i="13" s="1"/>
  <c r="K19" i="13"/>
  <c r="K18" i="13" s="1"/>
  <c r="O19" i="13"/>
  <c r="O18" i="13" s="1"/>
  <c r="Q19" i="13"/>
  <c r="Q18" i="13" s="1"/>
  <c r="V19" i="13"/>
  <c r="G20" i="13"/>
  <c r="Q20" i="13"/>
  <c r="G21" i="13"/>
  <c r="M21" i="13" s="1"/>
  <c r="I21" i="13"/>
  <c r="I20" i="13" s="1"/>
  <c r="K21" i="13"/>
  <c r="O21" i="13"/>
  <c r="O20" i="13" s="1"/>
  <c r="Q21" i="13"/>
  <c r="V21" i="13"/>
  <c r="V20" i="13" s="1"/>
  <c r="G23" i="13"/>
  <c r="M23" i="13" s="1"/>
  <c r="I23" i="13"/>
  <c r="K23" i="13"/>
  <c r="K20" i="13" s="1"/>
  <c r="O23" i="13"/>
  <c r="Q23" i="13"/>
  <c r="V23" i="13"/>
  <c r="G26" i="13"/>
  <c r="M26" i="13" s="1"/>
  <c r="I26" i="13"/>
  <c r="I25" i="13" s="1"/>
  <c r="K26" i="13"/>
  <c r="K25" i="13" s="1"/>
  <c r="O26" i="13"/>
  <c r="O25" i="13" s="1"/>
  <c r="Q26" i="13"/>
  <c r="V26" i="13"/>
  <c r="V25" i="13" s="1"/>
  <c r="G27" i="13"/>
  <c r="M27" i="13" s="1"/>
  <c r="I27" i="13"/>
  <c r="K27" i="13"/>
  <c r="O27" i="13"/>
  <c r="Q27" i="13"/>
  <c r="Q25" i="13" s="1"/>
  <c r="V27" i="13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I32" i="13"/>
  <c r="K32" i="13"/>
  <c r="M32" i="13"/>
  <c r="O32" i="13"/>
  <c r="Q32" i="13"/>
  <c r="V32" i="13"/>
  <c r="G34" i="13"/>
  <c r="I34" i="13"/>
  <c r="I33" i="13" s="1"/>
  <c r="K34" i="13"/>
  <c r="K33" i="13" s="1"/>
  <c r="M34" i="13"/>
  <c r="O34" i="13"/>
  <c r="O33" i="13" s="1"/>
  <c r="Q34" i="13"/>
  <c r="V34" i="13"/>
  <c r="V33" i="13" s="1"/>
  <c r="G35" i="13"/>
  <c r="M35" i="13" s="1"/>
  <c r="I35" i="13"/>
  <c r="K35" i="13"/>
  <c r="O35" i="13"/>
  <c r="Q35" i="13"/>
  <c r="Q33" i="13" s="1"/>
  <c r="V35" i="13"/>
  <c r="G36" i="13"/>
  <c r="I36" i="13"/>
  <c r="K36" i="13"/>
  <c r="M36" i="13"/>
  <c r="O36" i="13"/>
  <c r="Q36" i="13"/>
  <c r="V36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2" i="13"/>
  <c r="I42" i="13"/>
  <c r="I41" i="13" s="1"/>
  <c r="K42" i="13"/>
  <c r="O42" i="13"/>
  <c r="Q42" i="13"/>
  <c r="Q41" i="13" s="1"/>
  <c r="V42" i="13"/>
  <c r="V41" i="13" s="1"/>
  <c r="G43" i="13"/>
  <c r="I43" i="13"/>
  <c r="K43" i="13"/>
  <c r="M43" i="13"/>
  <c r="O43" i="13"/>
  <c r="O41" i="13" s="1"/>
  <c r="Q43" i="13"/>
  <c r="V43" i="13"/>
  <c r="G44" i="13"/>
  <c r="I44" i="13"/>
  <c r="K44" i="13"/>
  <c r="K41" i="13" s="1"/>
  <c r="M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4" i="13"/>
  <c r="M54" i="13" s="1"/>
  <c r="I54" i="13"/>
  <c r="I53" i="13" s="1"/>
  <c r="K54" i="13"/>
  <c r="O54" i="13"/>
  <c r="O53" i="13" s="1"/>
  <c r="Q54" i="13"/>
  <c r="V54" i="13"/>
  <c r="V53" i="13" s="1"/>
  <c r="G56" i="13"/>
  <c r="M56" i="13" s="1"/>
  <c r="I56" i="13"/>
  <c r="K56" i="13"/>
  <c r="O56" i="13"/>
  <c r="Q56" i="13"/>
  <c r="V56" i="13"/>
  <c r="G58" i="13"/>
  <c r="I58" i="13"/>
  <c r="K58" i="13"/>
  <c r="M58" i="13"/>
  <c r="O58" i="13"/>
  <c r="Q58" i="13"/>
  <c r="Q53" i="13" s="1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K53" i="13" s="1"/>
  <c r="O60" i="13"/>
  <c r="Q60" i="13"/>
  <c r="V60" i="13"/>
  <c r="G62" i="13"/>
  <c r="M62" i="13" s="1"/>
  <c r="I62" i="13"/>
  <c r="K62" i="13"/>
  <c r="O62" i="13"/>
  <c r="Q62" i="13"/>
  <c r="V62" i="13"/>
  <c r="G64" i="13"/>
  <c r="I64" i="13"/>
  <c r="K64" i="13"/>
  <c r="K63" i="13" s="1"/>
  <c r="O64" i="13"/>
  <c r="Q64" i="13"/>
  <c r="Q63" i="13" s="1"/>
  <c r="V64" i="13"/>
  <c r="G65" i="13"/>
  <c r="M65" i="13" s="1"/>
  <c r="I65" i="13"/>
  <c r="I63" i="13" s="1"/>
  <c r="K65" i="13"/>
  <c r="O65" i="13"/>
  <c r="Q65" i="13"/>
  <c r="V65" i="13"/>
  <c r="V63" i="13" s="1"/>
  <c r="G66" i="13"/>
  <c r="I66" i="13"/>
  <c r="K66" i="13"/>
  <c r="M66" i="13"/>
  <c r="O66" i="13"/>
  <c r="O63" i="13" s="1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G72" i="13"/>
  <c r="I72" i="13"/>
  <c r="K72" i="13"/>
  <c r="K71" i="13" s="1"/>
  <c r="O72" i="13"/>
  <c r="Q72" i="13"/>
  <c r="Q71" i="13" s="1"/>
  <c r="V72" i="13"/>
  <c r="G73" i="13"/>
  <c r="M73" i="13" s="1"/>
  <c r="I73" i="13"/>
  <c r="I71" i="13" s="1"/>
  <c r="K73" i="13"/>
  <c r="O73" i="13"/>
  <c r="Q73" i="13"/>
  <c r="V73" i="13"/>
  <c r="V71" i="13" s="1"/>
  <c r="G74" i="13"/>
  <c r="M74" i="13" s="1"/>
  <c r="I74" i="13"/>
  <c r="K74" i="13"/>
  <c r="O74" i="13"/>
  <c r="O71" i="13" s="1"/>
  <c r="Q74" i="13"/>
  <c r="V74" i="13"/>
  <c r="G75" i="13"/>
  <c r="M75" i="13" s="1"/>
  <c r="I75" i="13"/>
  <c r="K75" i="13"/>
  <c r="O75" i="13"/>
  <c r="Q75" i="13"/>
  <c r="V75" i="13"/>
  <c r="G76" i="13"/>
  <c r="I76" i="13"/>
  <c r="K76" i="13"/>
  <c r="M76" i="13"/>
  <c r="O76" i="13"/>
  <c r="Q76" i="13"/>
  <c r="V76" i="13"/>
  <c r="G77" i="13"/>
  <c r="M77" i="13" s="1"/>
  <c r="I77" i="13"/>
  <c r="K77" i="13"/>
  <c r="O77" i="13"/>
  <c r="Q77" i="13"/>
  <c r="V77" i="13"/>
  <c r="G78" i="13"/>
  <c r="M78" i="13" s="1"/>
  <c r="I78" i="13"/>
  <c r="K78" i="13"/>
  <c r="O78" i="13"/>
  <c r="Q78" i="13"/>
  <c r="V78" i="13"/>
  <c r="G79" i="13"/>
  <c r="M79" i="13" s="1"/>
  <c r="I79" i="13"/>
  <c r="K79" i="13"/>
  <c r="O79" i="13"/>
  <c r="Q79" i="13"/>
  <c r="V79" i="13"/>
  <c r="G81" i="13"/>
  <c r="M81" i="13" s="1"/>
  <c r="I81" i="13"/>
  <c r="I80" i="13" s="1"/>
  <c r="K81" i="13"/>
  <c r="O81" i="13"/>
  <c r="O80" i="13" s="1"/>
  <c r="Q81" i="13"/>
  <c r="V81" i="13"/>
  <c r="V80" i="13" s="1"/>
  <c r="G83" i="13"/>
  <c r="M83" i="13" s="1"/>
  <c r="I83" i="13"/>
  <c r="K83" i="13"/>
  <c r="K80" i="13" s="1"/>
  <c r="O83" i="13"/>
  <c r="Q83" i="13"/>
  <c r="V83" i="13"/>
  <c r="G84" i="13"/>
  <c r="M84" i="13" s="1"/>
  <c r="I84" i="13"/>
  <c r="K84" i="13"/>
  <c r="O84" i="13"/>
  <c r="Q84" i="13"/>
  <c r="Q80" i="13" s="1"/>
  <c r="V84" i="13"/>
  <c r="G86" i="13"/>
  <c r="M86" i="13" s="1"/>
  <c r="I86" i="13"/>
  <c r="K86" i="13"/>
  <c r="O86" i="13"/>
  <c r="Q86" i="13"/>
  <c r="V86" i="13"/>
  <c r="G88" i="13"/>
  <c r="M88" i="13" s="1"/>
  <c r="I88" i="13"/>
  <c r="K88" i="13"/>
  <c r="O88" i="13"/>
  <c r="Q88" i="13"/>
  <c r="V88" i="13"/>
  <c r="G89" i="13"/>
  <c r="M89" i="13" s="1"/>
  <c r="I89" i="13"/>
  <c r="K89" i="13"/>
  <c r="O89" i="13"/>
  <c r="Q89" i="13"/>
  <c r="V89" i="13"/>
  <c r="G91" i="13"/>
  <c r="I91" i="13"/>
  <c r="K91" i="13"/>
  <c r="K90" i="13" s="1"/>
  <c r="O91" i="13"/>
  <c r="Q91" i="13"/>
  <c r="Q90" i="13" s="1"/>
  <c r="V91" i="13"/>
  <c r="G92" i="13"/>
  <c r="M92" i="13" s="1"/>
  <c r="I92" i="13"/>
  <c r="I90" i="13" s="1"/>
  <c r="K92" i="13"/>
  <c r="O92" i="13"/>
  <c r="Q92" i="13"/>
  <c r="V92" i="13"/>
  <c r="V90" i="13" s="1"/>
  <c r="G93" i="13"/>
  <c r="I93" i="13"/>
  <c r="K93" i="13"/>
  <c r="M93" i="13"/>
  <c r="O93" i="13"/>
  <c r="O90" i="13" s="1"/>
  <c r="Q93" i="13"/>
  <c r="V93" i="13"/>
  <c r="G94" i="13"/>
  <c r="M94" i="13" s="1"/>
  <c r="I94" i="13"/>
  <c r="K94" i="13"/>
  <c r="O94" i="13"/>
  <c r="Q94" i="13"/>
  <c r="V94" i="13"/>
  <c r="G95" i="13"/>
  <c r="M95" i="13" s="1"/>
  <c r="I95" i="13"/>
  <c r="K95" i="13"/>
  <c r="O95" i="13"/>
  <c r="Q95" i="13"/>
  <c r="V95" i="13"/>
  <c r="G97" i="13"/>
  <c r="M97" i="13" s="1"/>
  <c r="I97" i="13"/>
  <c r="K97" i="13"/>
  <c r="O97" i="13"/>
  <c r="Q97" i="13"/>
  <c r="V97" i="13"/>
  <c r="G98" i="13"/>
  <c r="M98" i="13" s="1"/>
  <c r="I98" i="13"/>
  <c r="K98" i="13"/>
  <c r="O98" i="13"/>
  <c r="Q98" i="13"/>
  <c r="V98" i="13"/>
  <c r="G99" i="13"/>
  <c r="M99" i="13" s="1"/>
  <c r="I99" i="13"/>
  <c r="K99" i="13"/>
  <c r="O99" i="13"/>
  <c r="Q99" i="13"/>
  <c r="V99" i="13"/>
  <c r="G100" i="13"/>
  <c r="M100" i="13" s="1"/>
  <c r="I100" i="13"/>
  <c r="K100" i="13"/>
  <c r="O100" i="13"/>
  <c r="Q100" i="13"/>
  <c r="V100" i="13"/>
  <c r="G102" i="13"/>
  <c r="M102" i="13" s="1"/>
  <c r="I102" i="13"/>
  <c r="K102" i="13"/>
  <c r="K101" i="13" s="1"/>
  <c r="O102" i="13"/>
  <c r="O101" i="13" s="1"/>
  <c r="Q102" i="13"/>
  <c r="Q101" i="13" s="1"/>
  <c r="V102" i="13"/>
  <c r="G103" i="13"/>
  <c r="I103" i="13"/>
  <c r="K103" i="13"/>
  <c r="M103" i="13"/>
  <c r="O103" i="13"/>
  <c r="Q103" i="13"/>
  <c r="V103" i="13"/>
  <c r="G104" i="13"/>
  <c r="M104" i="13" s="1"/>
  <c r="I104" i="13"/>
  <c r="K104" i="13"/>
  <c r="O104" i="13"/>
  <c r="Q104" i="13"/>
  <c r="V104" i="13"/>
  <c r="V101" i="13" s="1"/>
  <c r="G105" i="13"/>
  <c r="M105" i="13" s="1"/>
  <c r="I105" i="13"/>
  <c r="K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G109" i="13"/>
  <c r="M109" i="13" s="1"/>
  <c r="I109" i="13"/>
  <c r="K109" i="13"/>
  <c r="O109" i="13"/>
  <c r="Q109" i="13"/>
  <c r="V109" i="13"/>
  <c r="G110" i="13"/>
  <c r="M110" i="13" s="1"/>
  <c r="I110" i="13"/>
  <c r="I101" i="13" s="1"/>
  <c r="K110" i="13"/>
  <c r="O110" i="13"/>
  <c r="Q110" i="13"/>
  <c r="V110" i="13"/>
  <c r="K111" i="13"/>
  <c r="G112" i="13"/>
  <c r="G111" i="13" s="1"/>
  <c r="I112" i="13"/>
  <c r="K112" i="13"/>
  <c r="M112" i="13"/>
  <c r="O112" i="13"/>
  <c r="Q112" i="13"/>
  <c r="Q111" i="13" s="1"/>
  <c r="V112" i="13"/>
  <c r="V111" i="13" s="1"/>
  <c r="G113" i="13"/>
  <c r="M113" i="13" s="1"/>
  <c r="I113" i="13"/>
  <c r="I111" i="13" s="1"/>
  <c r="K113" i="13"/>
  <c r="O113" i="13"/>
  <c r="O111" i="13" s="1"/>
  <c r="Q113" i="13"/>
  <c r="V113" i="13"/>
  <c r="K114" i="13"/>
  <c r="O114" i="13"/>
  <c r="Q114" i="13"/>
  <c r="G115" i="13"/>
  <c r="G114" i="13" s="1"/>
  <c r="I115" i="13"/>
  <c r="I114" i="13" s="1"/>
  <c r="K115" i="13"/>
  <c r="O115" i="13"/>
  <c r="Q115" i="13"/>
  <c r="V115" i="13"/>
  <c r="V114" i="13" s="1"/>
  <c r="G117" i="13"/>
  <c r="I117" i="13"/>
  <c r="K117" i="13"/>
  <c r="K116" i="13" s="1"/>
  <c r="O117" i="13"/>
  <c r="Q117" i="13"/>
  <c r="Q116" i="13" s="1"/>
  <c r="V117" i="13"/>
  <c r="G118" i="13"/>
  <c r="M118" i="13" s="1"/>
  <c r="I118" i="13"/>
  <c r="I116" i="13" s="1"/>
  <c r="K118" i="13"/>
  <c r="O118" i="13"/>
  <c r="Q118" i="13"/>
  <c r="V118" i="13"/>
  <c r="V116" i="13" s="1"/>
  <c r="G119" i="13"/>
  <c r="M119" i="13" s="1"/>
  <c r="I119" i="13"/>
  <c r="K119" i="13"/>
  <c r="O119" i="13"/>
  <c r="O116" i="13" s="1"/>
  <c r="Q119" i="13"/>
  <c r="V119" i="13"/>
  <c r="G120" i="13"/>
  <c r="M120" i="13" s="1"/>
  <c r="I120" i="13"/>
  <c r="K120" i="13"/>
  <c r="O120" i="13"/>
  <c r="Q120" i="13"/>
  <c r="V120" i="13"/>
  <c r="I121" i="13"/>
  <c r="O121" i="13"/>
  <c r="V121" i="13"/>
  <c r="G122" i="13"/>
  <c r="G121" i="13" s="1"/>
  <c r="I122" i="13"/>
  <c r="K122" i="13"/>
  <c r="K121" i="13" s="1"/>
  <c r="O122" i="13"/>
  <c r="Q122" i="13"/>
  <c r="Q121" i="13" s="1"/>
  <c r="V122" i="13"/>
  <c r="Q123" i="13"/>
  <c r="V123" i="13"/>
  <c r="G124" i="13"/>
  <c r="M124" i="13" s="1"/>
  <c r="I124" i="13"/>
  <c r="I123" i="13" s="1"/>
  <c r="K124" i="13"/>
  <c r="K123" i="13" s="1"/>
  <c r="O124" i="13"/>
  <c r="O123" i="13" s="1"/>
  <c r="Q124" i="13"/>
  <c r="V124" i="13"/>
  <c r="G125" i="13"/>
  <c r="G123" i="13" s="1"/>
  <c r="I125" i="13"/>
  <c r="K125" i="13"/>
  <c r="O125" i="13"/>
  <c r="Q125" i="13"/>
  <c r="V125" i="13"/>
  <c r="G126" i="13"/>
  <c r="M126" i="13" s="1"/>
  <c r="I126" i="13"/>
  <c r="K126" i="13"/>
  <c r="O126" i="13"/>
  <c r="Q126" i="13"/>
  <c r="V126" i="13"/>
  <c r="I127" i="13"/>
  <c r="K127" i="13"/>
  <c r="O127" i="13"/>
  <c r="G128" i="13"/>
  <c r="G127" i="13" s="1"/>
  <c r="I128" i="13"/>
  <c r="K128" i="13"/>
  <c r="O128" i="13"/>
  <c r="Q128" i="13"/>
  <c r="Q127" i="13" s="1"/>
  <c r="V128" i="13"/>
  <c r="V127" i="13" s="1"/>
  <c r="G130" i="13"/>
  <c r="I130" i="13"/>
  <c r="K130" i="13"/>
  <c r="K129" i="13" s="1"/>
  <c r="M130" i="13"/>
  <c r="O130" i="13"/>
  <c r="Q130" i="13"/>
  <c r="Q129" i="13" s="1"/>
  <c r="V130" i="13"/>
  <c r="G131" i="13"/>
  <c r="G129" i="13" s="1"/>
  <c r="I131" i="13"/>
  <c r="K131" i="13"/>
  <c r="O131" i="13"/>
  <c r="Q131" i="13"/>
  <c r="V131" i="13"/>
  <c r="V129" i="13" s="1"/>
  <c r="G133" i="13"/>
  <c r="M133" i="13" s="1"/>
  <c r="I133" i="13"/>
  <c r="I129" i="13" s="1"/>
  <c r="K133" i="13"/>
  <c r="O133" i="13"/>
  <c r="Q133" i="13"/>
  <c r="V133" i="13"/>
  <c r="G135" i="13"/>
  <c r="M135" i="13" s="1"/>
  <c r="I135" i="13"/>
  <c r="K135" i="13"/>
  <c r="O135" i="13"/>
  <c r="Q135" i="13"/>
  <c r="V135" i="13"/>
  <c r="G137" i="13"/>
  <c r="M137" i="13" s="1"/>
  <c r="I137" i="13"/>
  <c r="K137" i="13"/>
  <c r="O137" i="13"/>
  <c r="Q137" i="13"/>
  <c r="V137" i="13"/>
  <c r="G138" i="13"/>
  <c r="M138" i="13" s="1"/>
  <c r="I138" i="13"/>
  <c r="K138" i="13"/>
  <c r="O138" i="13"/>
  <c r="O129" i="13" s="1"/>
  <c r="Q138" i="13"/>
  <c r="V138" i="13"/>
  <c r="G139" i="13"/>
  <c r="M139" i="13" s="1"/>
  <c r="I139" i="13"/>
  <c r="K139" i="13"/>
  <c r="O139" i="13"/>
  <c r="Q139" i="13"/>
  <c r="V139" i="13"/>
  <c r="G141" i="13"/>
  <c r="M141" i="13" s="1"/>
  <c r="I141" i="13"/>
  <c r="K141" i="13"/>
  <c r="O141" i="13"/>
  <c r="Q141" i="13"/>
  <c r="V141" i="13"/>
  <c r="G143" i="13"/>
  <c r="I143" i="13"/>
  <c r="I142" i="13" s="1"/>
  <c r="K143" i="13"/>
  <c r="O143" i="13"/>
  <c r="Q143" i="13"/>
  <c r="V143" i="13"/>
  <c r="V142" i="13" s="1"/>
  <c r="G144" i="13"/>
  <c r="M144" i="13" s="1"/>
  <c r="I144" i="13"/>
  <c r="K144" i="13"/>
  <c r="O144" i="13"/>
  <c r="Q144" i="13"/>
  <c r="V144" i="13"/>
  <c r="G145" i="13"/>
  <c r="M145" i="13" s="1"/>
  <c r="I145" i="13"/>
  <c r="K145" i="13"/>
  <c r="K142" i="13" s="1"/>
  <c r="O145" i="13"/>
  <c r="Q145" i="13"/>
  <c r="V145" i="13"/>
  <c r="G146" i="13"/>
  <c r="M146" i="13" s="1"/>
  <c r="I146" i="13"/>
  <c r="K146" i="13"/>
  <c r="O146" i="13"/>
  <c r="Q146" i="13"/>
  <c r="V146" i="13"/>
  <c r="G148" i="13"/>
  <c r="M148" i="13" s="1"/>
  <c r="I148" i="13"/>
  <c r="K148" i="13"/>
  <c r="O148" i="13"/>
  <c r="O142" i="13" s="1"/>
  <c r="Q148" i="13"/>
  <c r="V148" i="13"/>
  <c r="G150" i="13"/>
  <c r="M150" i="13" s="1"/>
  <c r="I150" i="13"/>
  <c r="K150" i="13"/>
  <c r="O150" i="13"/>
  <c r="Q150" i="13"/>
  <c r="Q142" i="13" s="1"/>
  <c r="V150" i="13"/>
  <c r="G151" i="13"/>
  <c r="M151" i="13" s="1"/>
  <c r="I151" i="13"/>
  <c r="K151" i="13"/>
  <c r="O151" i="13"/>
  <c r="Q151" i="13"/>
  <c r="V151" i="13"/>
  <c r="AE153" i="13"/>
  <c r="F42" i="1" s="1"/>
  <c r="V8" i="12"/>
  <c r="G9" i="12"/>
  <c r="M9" i="12" s="1"/>
  <c r="I9" i="12"/>
  <c r="I8" i="12" s="1"/>
  <c r="K9" i="12"/>
  <c r="K8" i="12" s="1"/>
  <c r="O9" i="12"/>
  <c r="O8" i="12" s="1"/>
  <c r="Q9" i="12"/>
  <c r="V9" i="12"/>
  <c r="G10" i="12"/>
  <c r="M10" i="12" s="1"/>
  <c r="I10" i="12"/>
  <c r="K10" i="12"/>
  <c r="O10" i="12"/>
  <c r="Q10" i="12"/>
  <c r="Q8" i="12" s="1"/>
  <c r="V10" i="12"/>
  <c r="G12" i="12"/>
  <c r="G11" i="12" s="1"/>
  <c r="I60" i="1" s="1"/>
  <c r="I12" i="12"/>
  <c r="I11" i="12" s="1"/>
  <c r="K12" i="12"/>
  <c r="O12" i="12"/>
  <c r="O11" i="12" s="1"/>
  <c r="Q12" i="12"/>
  <c r="V12" i="12"/>
  <c r="V11" i="12" s="1"/>
  <c r="G13" i="12"/>
  <c r="M13" i="12" s="1"/>
  <c r="I13" i="12"/>
  <c r="K13" i="12"/>
  <c r="K11" i="12" s="1"/>
  <c r="O13" i="12"/>
  <c r="Q13" i="12"/>
  <c r="Q11" i="12" s="1"/>
  <c r="V13" i="12"/>
  <c r="V14" i="12"/>
  <c r="G15" i="12"/>
  <c r="M15" i="12" s="1"/>
  <c r="I15" i="12"/>
  <c r="I14" i="12" s="1"/>
  <c r="K15" i="12"/>
  <c r="K14" i="12" s="1"/>
  <c r="O15" i="12"/>
  <c r="O14" i="12" s="1"/>
  <c r="Q15" i="12"/>
  <c r="V15" i="12"/>
  <c r="G16" i="12"/>
  <c r="G14" i="12" s="1"/>
  <c r="I16" i="12"/>
  <c r="K16" i="12"/>
  <c r="O16" i="12"/>
  <c r="Q16" i="12"/>
  <c r="Q14" i="12" s="1"/>
  <c r="V16" i="12"/>
  <c r="V17" i="12"/>
  <c r="G18" i="12"/>
  <c r="M18" i="12" s="1"/>
  <c r="M17" i="12" s="1"/>
  <c r="I18" i="12"/>
  <c r="I17" i="12" s="1"/>
  <c r="K18" i="12"/>
  <c r="K17" i="12" s="1"/>
  <c r="O18" i="12"/>
  <c r="O17" i="12" s="1"/>
  <c r="Q18" i="12"/>
  <c r="Q17" i="12" s="1"/>
  <c r="V18" i="12"/>
  <c r="K20" i="12"/>
  <c r="Q20" i="12"/>
  <c r="G21" i="12"/>
  <c r="M21" i="12" s="1"/>
  <c r="M20" i="12" s="1"/>
  <c r="I21" i="12"/>
  <c r="I20" i="12" s="1"/>
  <c r="K21" i="12"/>
  <c r="O21" i="12"/>
  <c r="O20" i="12" s="1"/>
  <c r="Q21" i="12"/>
  <c r="V21" i="12"/>
  <c r="V20" i="12" s="1"/>
  <c r="K22" i="12"/>
  <c r="O22" i="12"/>
  <c r="G23" i="12"/>
  <c r="G22" i="12" s="1"/>
  <c r="I23" i="12"/>
  <c r="I22" i="12" s="1"/>
  <c r="K23" i="12"/>
  <c r="O23" i="12"/>
  <c r="Q23" i="12"/>
  <c r="Q22" i="12" s="1"/>
  <c r="V23" i="12"/>
  <c r="V22" i="12" s="1"/>
  <c r="G26" i="12"/>
  <c r="I26" i="12"/>
  <c r="K26" i="12"/>
  <c r="K25" i="12" s="1"/>
  <c r="O26" i="12"/>
  <c r="Q26" i="12"/>
  <c r="Q25" i="12" s="1"/>
  <c r="V26" i="12"/>
  <c r="G27" i="12"/>
  <c r="M27" i="12" s="1"/>
  <c r="I27" i="12"/>
  <c r="I25" i="12" s="1"/>
  <c r="K27" i="12"/>
  <c r="O27" i="12"/>
  <c r="Q27" i="12"/>
  <c r="V27" i="12"/>
  <c r="V25" i="12" s="1"/>
  <c r="G28" i="12"/>
  <c r="I28" i="12"/>
  <c r="K28" i="12"/>
  <c r="M28" i="12"/>
  <c r="O28" i="12"/>
  <c r="O25" i="12" s="1"/>
  <c r="Q28" i="12"/>
  <c r="V28" i="12"/>
  <c r="G29" i="12"/>
  <c r="M29" i="12" s="1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I33" i="12" s="1"/>
  <c r="K34" i="12"/>
  <c r="K33" i="12" s="1"/>
  <c r="O34" i="12"/>
  <c r="Q34" i="12"/>
  <c r="Q33" i="12" s="1"/>
  <c r="V34" i="12"/>
  <c r="G35" i="12"/>
  <c r="I35" i="12"/>
  <c r="K35" i="12"/>
  <c r="O35" i="12"/>
  <c r="Q35" i="12"/>
  <c r="V35" i="12"/>
  <c r="V33" i="12" s="1"/>
  <c r="G36" i="12"/>
  <c r="I36" i="12"/>
  <c r="K36" i="12"/>
  <c r="M36" i="12"/>
  <c r="O36" i="12"/>
  <c r="O33" i="12" s="1"/>
  <c r="Q36" i="12"/>
  <c r="V36" i="12"/>
  <c r="G38" i="12"/>
  <c r="M38" i="12" s="1"/>
  <c r="I38" i="12"/>
  <c r="K38" i="12"/>
  <c r="O38" i="12"/>
  <c r="Q38" i="12"/>
  <c r="V38" i="12"/>
  <c r="G39" i="12"/>
  <c r="I39" i="12"/>
  <c r="K39" i="12"/>
  <c r="M39" i="12"/>
  <c r="O39" i="12"/>
  <c r="Q39" i="12"/>
  <c r="V39" i="12"/>
  <c r="G40" i="12"/>
  <c r="I40" i="12"/>
  <c r="K40" i="12"/>
  <c r="M40" i="12"/>
  <c r="O40" i="12"/>
  <c r="Q40" i="12"/>
  <c r="V40" i="12"/>
  <c r="G42" i="12"/>
  <c r="M42" i="12" s="1"/>
  <c r="I42" i="12"/>
  <c r="I41" i="12" s="1"/>
  <c r="K42" i="12"/>
  <c r="K41" i="12" s="1"/>
  <c r="O42" i="12"/>
  <c r="O41" i="12" s="1"/>
  <c r="Q42" i="12"/>
  <c r="V42" i="12"/>
  <c r="V41" i="12" s="1"/>
  <c r="G43" i="12"/>
  <c r="M43" i="12" s="1"/>
  <c r="I43" i="12"/>
  <c r="K43" i="12"/>
  <c r="O43" i="12"/>
  <c r="Q43" i="12"/>
  <c r="Q41" i="12" s="1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G41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K52" i="12"/>
  <c r="G53" i="12"/>
  <c r="G52" i="12" s="1"/>
  <c r="I53" i="12"/>
  <c r="I52" i="12" s="1"/>
  <c r="K53" i="12"/>
  <c r="M53" i="12"/>
  <c r="O53" i="12"/>
  <c r="O52" i="12" s="1"/>
  <c r="Q53" i="12"/>
  <c r="V53" i="12"/>
  <c r="V52" i="12" s="1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Q52" i="12" s="1"/>
  <c r="V56" i="12"/>
  <c r="G57" i="12"/>
  <c r="I57" i="12"/>
  <c r="K57" i="12"/>
  <c r="M57" i="12"/>
  <c r="O57" i="12"/>
  <c r="Q57" i="12"/>
  <c r="V57" i="12"/>
  <c r="G59" i="12"/>
  <c r="I59" i="12"/>
  <c r="I58" i="12" s="1"/>
  <c r="K59" i="12"/>
  <c r="O59" i="12"/>
  <c r="Q59" i="12"/>
  <c r="Q58" i="12" s="1"/>
  <c r="V59" i="12"/>
  <c r="V58" i="12" s="1"/>
  <c r="G60" i="12"/>
  <c r="M60" i="12" s="1"/>
  <c r="I60" i="12"/>
  <c r="K60" i="12"/>
  <c r="O60" i="12"/>
  <c r="O58" i="12" s="1"/>
  <c r="Q60" i="12"/>
  <c r="V60" i="12"/>
  <c r="G61" i="12"/>
  <c r="M61" i="12" s="1"/>
  <c r="I61" i="12"/>
  <c r="K61" i="12"/>
  <c r="K58" i="12" s="1"/>
  <c r="O61" i="12"/>
  <c r="Q61" i="12"/>
  <c r="V61" i="12"/>
  <c r="G62" i="12"/>
  <c r="I62" i="12"/>
  <c r="K62" i="12"/>
  <c r="M62" i="12"/>
  <c r="O62" i="12"/>
  <c r="Q62" i="12"/>
  <c r="V62" i="12"/>
  <c r="G63" i="12"/>
  <c r="I63" i="12"/>
  <c r="K63" i="12"/>
  <c r="M63" i="12"/>
  <c r="O63" i="12"/>
  <c r="Q63" i="12"/>
  <c r="V63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8" i="12"/>
  <c r="I68" i="12"/>
  <c r="I67" i="12" s="1"/>
  <c r="K68" i="12"/>
  <c r="O68" i="12"/>
  <c r="Q68" i="12"/>
  <c r="Q67" i="12" s="1"/>
  <c r="V68" i="12"/>
  <c r="V67" i="12" s="1"/>
  <c r="G69" i="12"/>
  <c r="M69" i="12" s="1"/>
  <c r="I69" i="12"/>
  <c r="K69" i="12"/>
  <c r="O69" i="12"/>
  <c r="O67" i="12" s="1"/>
  <c r="Q69" i="12"/>
  <c r="V69" i="12"/>
  <c r="G70" i="12"/>
  <c r="M70" i="12" s="1"/>
  <c r="I70" i="12"/>
  <c r="K70" i="12"/>
  <c r="K67" i="12" s="1"/>
  <c r="O70" i="12"/>
  <c r="Q70" i="12"/>
  <c r="V70" i="12"/>
  <c r="G71" i="12"/>
  <c r="M71" i="12" s="1"/>
  <c r="I71" i="12"/>
  <c r="K71" i="12"/>
  <c r="O71" i="12"/>
  <c r="Q71" i="12"/>
  <c r="V71" i="12"/>
  <c r="G72" i="12"/>
  <c r="I72" i="12"/>
  <c r="K72" i="12"/>
  <c r="M72" i="12"/>
  <c r="O72" i="12"/>
  <c r="Q72" i="12"/>
  <c r="V72" i="12"/>
  <c r="G73" i="12"/>
  <c r="M73" i="12" s="1"/>
  <c r="I73" i="12"/>
  <c r="K73" i="12"/>
  <c r="O73" i="12"/>
  <c r="Q73" i="12"/>
  <c r="V73" i="12"/>
  <c r="V74" i="12"/>
  <c r="G75" i="12"/>
  <c r="I75" i="12"/>
  <c r="K75" i="12"/>
  <c r="K74" i="12" s="1"/>
  <c r="O75" i="12"/>
  <c r="O74" i="12" s="1"/>
  <c r="Q75" i="12"/>
  <c r="V75" i="12"/>
  <c r="G77" i="12"/>
  <c r="M77" i="12" s="1"/>
  <c r="I77" i="12"/>
  <c r="K77" i="12"/>
  <c r="O77" i="12"/>
  <c r="Q77" i="12"/>
  <c r="Q74" i="12" s="1"/>
  <c r="V77" i="12"/>
  <c r="G78" i="12"/>
  <c r="M78" i="12" s="1"/>
  <c r="I78" i="12"/>
  <c r="I74" i="12" s="1"/>
  <c r="K78" i="12"/>
  <c r="O78" i="12"/>
  <c r="Q78" i="12"/>
  <c r="V78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5" i="12"/>
  <c r="I85" i="12"/>
  <c r="I84" i="12" s="1"/>
  <c r="K85" i="12"/>
  <c r="M85" i="12"/>
  <c r="O85" i="12"/>
  <c r="Q85" i="12"/>
  <c r="V85" i="12"/>
  <c r="V84" i="12" s="1"/>
  <c r="G86" i="12"/>
  <c r="M86" i="12" s="1"/>
  <c r="I86" i="12"/>
  <c r="K86" i="12"/>
  <c r="K84" i="12" s="1"/>
  <c r="O86" i="12"/>
  <c r="O84" i="12" s="1"/>
  <c r="Q86" i="12"/>
  <c r="V86" i="12"/>
  <c r="G87" i="12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Q84" i="12" s="1"/>
  <c r="V89" i="12"/>
  <c r="G91" i="12"/>
  <c r="I91" i="12"/>
  <c r="K91" i="12"/>
  <c r="M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I94" i="12"/>
  <c r="K94" i="12"/>
  <c r="M94" i="12"/>
  <c r="O94" i="12"/>
  <c r="Q94" i="12"/>
  <c r="V94" i="12"/>
  <c r="G96" i="12"/>
  <c r="G95" i="12" s="1"/>
  <c r="I96" i="12"/>
  <c r="I95" i="12" s="1"/>
  <c r="K96" i="12"/>
  <c r="O96" i="12"/>
  <c r="Q96" i="12"/>
  <c r="Q95" i="12" s="1"/>
  <c r="V96" i="12"/>
  <c r="G97" i="12"/>
  <c r="M97" i="12" s="1"/>
  <c r="I97" i="12"/>
  <c r="K97" i="12"/>
  <c r="O97" i="12"/>
  <c r="O95" i="12" s="1"/>
  <c r="Q97" i="12"/>
  <c r="V97" i="12"/>
  <c r="V95" i="12" s="1"/>
  <c r="G98" i="12"/>
  <c r="M98" i="12" s="1"/>
  <c r="I98" i="12"/>
  <c r="K98" i="12"/>
  <c r="K95" i="12" s="1"/>
  <c r="O98" i="12"/>
  <c r="Q98" i="12"/>
  <c r="V98" i="12"/>
  <c r="G99" i="12"/>
  <c r="I99" i="12"/>
  <c r="K99" i="12"/>
  <c r="M99" i="12"/>
  <c r="O99" i="12"/>
  <c r="Q99" i="12"/>
  <c r="V99" i="12"/>
  <c r="G100" i="12"/>
  <c r="I100" i="12"/>
  <c r="K100" i="12"/>
  <c r="M100" i="12"/>
  <c r="O100" i="12"/>
  <c r="Q100" i="12"/>
  <c r="V100" i="12"/>
  <c r="G101" i="12"/>
  <c r="M101" i="12" s="1"/>
  <c r="I101" i="12"/>
  <c r="K101" i="12"/>
  <c r="O101" i="12"/>
  <c r="Q101" i="12"/>
  <c r="V101" i="12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M105" i="12" s="1"/>
  <c r="I106" i="12"/>
  <c r="I105" i="12" s="1"/>
  <c r="K106" i="12"/>
  <c r="K105" i="12" s="1"/>
  <c r="O106" i="12"/>
  <c r="O105" i="12" s="1"/>
  <c r="Q106" i="12"/>
  <c r="V106" i="12"/>
  <c r="V105" i="12" s="1"/>
  <c r="G107" i="12"/>
  <c r="M107" i="12" s="1"/>
  <c r="I107" i="12"/>
  <c r="K107" i="12"/>
  <c r="O107" i="12"/>
  <c r="Q107" i="12"/>
  <c r="Q105" i="12" s="1"/>
  <c r="V107" i="12"/>
  <c r="G108" i="12"/>
  <c r="I108" i="12"/>
  <c r="K108" i="12"/>
  <c r="M108" i="12"/>
  <c r="O108" i="12"/>
  <c r="Q108" i="12"/>
  <c r="V108" i="12"/>
  <c r="O109" i="12"/>
  <c r="G110" i="12"/>
  <c r="M110" i="12" s="1"/>
  <c r="M109" i="12" s="1"/>
  <c r="I110" i="12"/>
  <c r="I109" i="12" s="1"/>
  <c r="K110" i="12"/>
  <c r="K109" i="12" s="1"/>
  <c r="O110" i="12"/>
  <c r="Q110" i="12"/>
  <c r="Q109" i="12" s="1"/>
  <c r="V110" i="12"/>
  <c r="V109" i="12" s="1"/>
  <c r="V111" i="12"/>
  <c r="G112" i="12"/>
  <c r="G111" i="12" s="1"/>
  <c r="I112" i="12"/>
  <c r="K112" i="12"/>
  <c r="K111" i="12" s="1"/>
  <c r="O112" i="12"/>
  <c r="O111" i="12" s="1"/>
  <c r="Q112" i="12"/>
  <c r="V112" i="12"/>
  <c r="G113" i="12"/>
  <c r="M113" i="12" s="1"/>
  <c r="I113" i="12"/>
  <c r="K113" i="12"/>
  <c r="O113" i="12"/>
  <c r="Q113" i="12"/>
  <c r="Q111" i="12" s="1"/>
  <c r="V113" i="12"/>
  <c r="G114" i="12"/>
  <c r="M114" i="12" s="1"/>
  <c r="I114" i="12"/>
  <c r="I111" i="12" s="1"/>
  <c r="K114" i="12"/>
  <c r="O114" i="12"/>
  <c r="Q114" i="12"/>
  <c r="V114" i="12"/>
  <c r="G115" i="12"/>
  <c r="M115" i="12" s="1"/>
  <c r="I115" i="12"/>
  <c r="K115" i="12"/>
  <c r="O115" i="12"/>
  <c r="Q115" i="12"/>
  <c r="V115" i="12"/>
  <c r="V116" i="12"/>
  <c r="G117" i="12"/>
  <c r="M117" i="12" s="1"/>
  <c r="I117" i="12"/>
  <c r="I116" i="12" s="1"/>
  <c r="K117" i="12"/>
  <c r="O117" i="12"/>
  <c r="O116" i="12" s="1"/>
  <c r="Q117" i="12"/>
  <c r="Q116" i="12" s="1"/>
  <c r="V117" i="12"/>
  <c r="G118" i="12"/>
  <c r="M118" i="12" s="1"/>
  <c r="I118" i="12"/>
  <c r="K118" i="12"/>
  <c r="K116" i="12" s="1"/>
  <c r="O118" i="12"/>
  <c r="Q118" i="12"/>
  <c r="V118" i="12"/>
  <c r="I119" i="12"/>
  <c r="V119" i="12"/>
  <c r="G120" i="12"/>
  <c r="M120" i="12" s="1"/>
  <c r="I120" i="12"/>
  <c r="K120" i="12"/>
  <c r="K119" i="12" s="1"/>
  <c r="O120" i="12"/>
  <c r="O119" i="12" s="1"/>
  <c r="Q120" i="12"/>
  <c r="V120" i="12"/>
  <c r="G121" i="12"/>
  <c r="G119" i="12" s="1"/>
  <c r="I121" i="12"/>
  <c r="K121" i="12"/>
  <c r="O121" i="12"/>
  <c r="Q121" i="12"/>
  <c r="Q119" i="12" s="1"/>
  <c r="V121" i="12"/>
  <c r="G122" i="12"/>
  <c r="I122" i="12"/>
  <c r="O122" i="12"/>
  <c r="V122" i="12"/>
  <c r="G123" i="12"/>
  <c r="M123" i="12" s="1"/>
  <c r="M122" i="12" s="1"/>
  <c r="I123" i="12"/>
  <c r="K123" i="12"/>
  <c r="K122" i="12" s="1"/>
  <c r="O123" i="12"/>
  <c r="Q123" i="12"/>
  <c r="Q122" i="12" s="1"/>
  <c r="V123" i="12"/>
  <c r="G124" i="12"/>
  <c r="G125" i="12"/>
  <c r="I125" i="12"/>
  <c r="I124" i="12" s="1"/>
  <c r="K125" i="12"/>
  <c r="M125" i="12"/>
  <c r="O125" i="12"/>
  <c r="O124" i="12" s="1"/>
  <c r="Q125" i="12"/>
  <c r="V125" i="12"/>
  <c r="G126" i="12"/>
  <c r="M126" i="12" s="1"/>
  <c r="I126" i="12"/>
  <c r="K126" i="12"/>
  <c r="K124" i="12" s="1"/>
  <c r="O126" i="12"/>
  <c r="Q126" i="12"/>
  <c r="Q124" i="12" s="1"/>
  <c r="V126" i="12"/>
  <c r="G128" i="12"/>
  <c r="M128" i="12" s="1"/>
  <c r="I128" i="12"/>
  <c r="K128" i="12"/>
  <c r="O128" i="12"/>
  <c r="Q128" i="12"/>
  <c r="V128" i="12"/>
  <c r="V124" i="12" s="1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I137" i="12"/>
  <c r="G138" i="12"/>
  <c r="M138" i="12" s="1"/>
  <c r="I138" i="12"/>
  <c r="K138" i="12"/>
  <c r="K137" i="12" s="1"/>
  <c r="O138" i="12"/>
  <c r="Q138" i="12"/>
  <c r="Q137" i="12" s="1"/>
  <c r="V138" i="12"/>
  <c r="G139" i="12"/>
  <c r="M139" i="12" s="1"/>
  <c r="I139" i="12"/>
  <c r="K139" i="12"/>
  <c r="O139" i="12"/>
  <c r="Q139" i="12"/>
  <c r="V139" i="12"/>
  <c r="V137" i="12" s="1"/>
  <c r="G140" i="12"/>
  <c r="M140" i="12" s="1"/>
  <c r="I140" i="12"/>
  <c r="K140" i="12"/>
  <c r="O140" i="12"/>
  <c r="O137" i="12" s="1"/>
  <c r="Q140" i="12"/>
  <c r="V140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AE148" i="12"/>
  <c r="F41" i="1" s="1"/>
  <c r="I20" i="1"/>
  <c r="I19" i="1"/>
  <c r="H44" i="1" l="1"/>
  <c r="I44" i="1" s="1"/>
  <c r="G54" i="15"/>
  <c r="I62" i="1" s="1"/>
  <c r="G45" i="15"/>
  <c r="I59" i="1" s="1"/>
  <c r="AF114" i="15"/>
  <c r="G44" i="1" s="1"/>
  <c r="G8" i="15"/>
  <c r="G22" i="15"/>
  <c r="I55" i="1" s="1"/>
  <c r="G77" i="15"/>
  <c r="I83" i="1" s="1"/>
  <c r="G50" i="15"/>
  <c r="I61" i="1" s="1"/>
  <c r="G40" i="15"/>
  <c r="I57" i="1" s="1"/>
  <c r="M30" i="14"/>
  <c r="G30" i="14"/>
  <c r="M16" i="14"/>
  <c r="G16" i="14"/>
  <c r="M12" i="14"/>
  <c r="M10" i="14" s="1"/>
  <c r="G142" i="13"/>
  <c r="M128" i="13"/>
  <c r="M127" i="13" s="1"/>
  <c r="I88" i="1"/>
  <c r="I18" i="1" s="1"/>
  <c r="I74" i="1"/>
  <c r="I70" i="1"/>
  <c r="G116" i="13"/>
  <c r="M111" i="13"/>
  <c r="G101" i="13"/>
  <c r="G90" i="13"/>
  <c r="G80" i="13"/>
  <c r="M80" i="13"/>
  <c r="G63" i="13"/>
  <c r="G71" i="13"/>
  <c r="G53" i="13"/>
  <c r="I80" i="1" s="1"/>
  <c r="G41" i="13"/>
  <c r="I79" i="1" s="1"/>
  <c r="M20" i="13"/>
  <c r="I66" i="1"/>
  <c r="AF153" i="13"/>
  <c r="G42" i="1" s="1"/>
  <c r="H42" i="1" s="1"/>
  <c r="I42" i="1" s="1"/>
  <c r="I63" i="1"/>
  <c r="M112" i="12"/>
  <c r="G116" i="12"/>
  <c r="I71" i="1" s="1"/>
  <c r="G105" i="12"/>
  <c r="I87" i="1" s="1"/>
  <c r="G84" i="12"/>
  <c r="G74" i="12"/>
  <c r="G67" i="12"/>
  <c r="G58" i="12"/>
  <c r="M52" i="12"/>
  <c r="G33" i="12"/>
  <c r="M35" i="12"/>
  <c r="M33" i="12"/>
  <c r="G25" i="12"/>
  <c r="G20" i="12"/>
  <c r="I65" i="1" s="1"/>
  <c r="M23" i="12"/>
  <c r="M22" i="12" s="1"/>
  <c r="G17" i="12"/>
  <c r="I64" i="1" s="1"/>
  <c r="M12" i="12"/>
  <c r="M11" i="12" s="1"/>
  <c r="F40" i="1"/>
  <c r="M8" i="12"/>
  <c r="G8" i="12"/>
  <c r="AF148" i="12"/>
  <c r="G41" i="1" s="1"/>
  <c r="H41" i="1" s="1"/>
  <c r="I41" i="1" s="1"/>
  <c r="F45" i="1"/>
  <c r="I53" i="1"/>
  <c r="F39" i="1"/>
  <c r="G26" i="1"/>
  <c r="A26" i="1"/>
  <c r="M16" i="16"/>
  <c r="M8" i="16" s="1"/>
  <c r="AF24" i="16"/>
  <c r="M58" i="15"/>
  <c r="M28" i="15"/>
  <c r="M105" i="15"/>
  <c r="M50" i="15"/>
  <c r="M90" i="15"/>
  <c r="G105" i="15"/>
  <c r="M44" i="15"/>
  <c r="M40" i="15" s="1"/>
  <c r="G90" i="15"/>
  <c r="I68" i="1" s="1"/>
  <c r="G58" i="15"/>
  <c r="M78" i="15"/>
  <c r="M77" i="15" s="1"/>
  <c r="M46" i="15"/>
  <c r="M45" i="15" s="1"/>
  <c r="G28" i="15"/>
  <c r="I56" i="1" s="1"/>
  <c r="M104" i="15"/>
  <c r="M103" i="15" s="1"/>
  <c r="M56" i="15"/>
  <c r="M54" i="15" s="1"/>
  <c r="M24" i="15"/>
  <c r="M22" i="15" s="1"/>
  <c r="M9" i="15"/>
  <c r="M8" i="15" s="1"/>
  <c r="M82" i="15"/>
  <c r="M80" i="15" s="1"/>
  <c r="M74" i="15"/>
  <c r="M72" i="15" s="1"/>
  <c r="M39" i="14"/>
  <c r="G35" i="14"/>
  <c r="I72" i="1" s="1"/>
  <c r="AF50" i="14"/>
  <c r="G43" i="1" s="1"/>
  <c r="H43" i="1" s="1"/>
  <c r="I43" i="1" s="1"/>
  <c r="G39" i="14"/>
  <c r="M101" i="13"/>
  <c r="M53" i="13"/>
  <c r="M25" i="13"/>
  <c r="M8" i="13"/>
  <c r="M33" i="13"/>
  <c r="M122" i="13"/>
  <c r="M121" i="13" s="1"/>
  <c r="M143" i="13"/>
  <c r="M142" i="13" s="1"/>
  <c r="M131" i="13"/>
  <c r="M129" i="13" s="1"/>
  <c r="M115" i="13"/>
  <c r="M114" i="13" s="1"/>
  <c r="M42" i="13"/>
  <c r="M41" i="13" s="1"/>
  <c r="M125" i="13"/>
  <c r="M123" i="13" s="1"/>
  <c r="M117" i="13"/>
  <c r="M116" i="13" s="1"/>
  <c r="M91" i="13"/>
  <c r="M90" i="13" s="1"/>
  <c r="M72" i="13"/>
  <c r="M71" i="13" s="1"/>
  <c r="M64" i="13"/>
  <c r="M63" i="13" s="1"/>
  <c r="M17" i="13"/>
  <c r="M14" i="13" s="1"/>
  <c r="G33" i="13"/>
  <c r="G25" i="13"/>
  <c r="M124" i="12"/>
  <c r="M137" i="12"/>
  <c r="M116" i="12"/>
  <c r="M111" i="12"/>
  <c r="G137" i="12"/>
  <c r="G109" i="12"/>
  <c r="I69" i="1" s="1"/>
  <c r="M75" i="12"/>
  <c r="M74" i="12" s="1"/>
  <c r="M121" i="12"/>
  <c r="M119" i="12" s="1"/>
  <c r="M96" i="12"/>
  <c r="M95" i="12" s="1"/>
  <c r="M87" i="12"/>
  <c r="M84" i="12" s="1"/>
  <c r="M68" i="12"/>
  <c r="M67" i="12" s="1"/>
  <c r="M59" i="12"/>
  <c r="M58" i="12" s="1"/>
  <c r="M50" i="12"/>
  <c r="M41" i="12" s="1"/>
  <c r="M26" i="12"/>
  <c r="M25" i="12" s="1"/>
  <c r="M16" i="12"/>
  <c r="M14" i="12" s="1"/>
  <c r="J28" i="1"/>
  <c r="J26" i="1"/>
  <c r="G38" i="1"/>
  <c r="F38" i="1"/>
  <c r="J23" i="1"/>
  <c r="J24" i="1"/>
  <c r="J25" i="1"/>
  <c r="J27" i="1"/>
  <c r="E24" i="1"/>
  <c r="E26" i="1"/>
  <c r="I54" i="1" l="1"/>
  <c r="G114" i="15"/>
  <c r="G50" i="14"/>
  <c r="I86" i="1"/>
  <c r="I75" i="1"/>
  <c r="I85" i="1"/>
  <c r="I84" i="1"/>
  <c r="I81" i="1"/>
  <c r="I82" i="1"/>
  <c r="G153" i="13"/>
  <c r="I78" i="1"/>
  <c r="I77" i="1"/>
  <c r="I17" i="1" s="1"/>
  <c r="G148" i="12"/>
  <c r="I58" i="1"/>
  <c r="G39" i="1"/>
  <c r="G46" i="1" s="1"/>
  <c r="A25" i="1" s="1"/>
  <c r="G45" i="1"/>
  <c r="G40" i="1"/>
  <c r="H40" i="1" s="1"/>
  <c r="I40" i="1" s="1"/>
  <c r="F46" i="1"/>
  <c r="I16" i="1"/>
  <c r="I21" i="1" s="1"/>
  <c r="G23" i="1" s="1"/>
  <c r="A23" i="1" s="1"/>
  <c r="H45" i="1"/>
  <c r="I45" i="1" s="1"/>
  <c r="I89" i="1" l="1"/>
  <c r="J74" i="1" s="1"/>
  <c r="G28" i="1"/>
  <c r="H39" i="1"/>
  <c r="G24" i="1"/>
  <c r="A27" i="1" s="1"/>
  <c r="A24" i="1"/>
  <c r="J59" i="1" l="1"/>
  <c r="J83" i="1"/>
  <c r="J63" i="1"/>
  <c r="J78" i="1"/>
  <c r="J84" i="1"/>
  <c r="J87" i="1"/>
  <c r="J72" i="1"/>
  <c r="J81" i="1"/>
  <c r="J58" i="1"/>
  <c r="J77" i="1"/>
  <c r="J67" i="1"/>
  <c r="J53" i="1"/>
  <c r="J75" i="1"/>
  <c r="J64" i="1"/>
  <c r="J76" i="1"/>
  <c r="J60" i="1"/>
  <c r="J73" i="1"/>
  <c r="J55" i="1"/>
  <c r="J62" i="1"/>
  <c r="J69" i="1"/>
  <c r="J85" i="1"/>
  <c r="J86" i="1"/>
  <c r="J61" i="1"/>
  <c r="J88" i="1"/>
  <c r="J66" i="1"/>
  <c r="J56" i="1"/>
  <c r="J80" i="1"/>
  <c r="J54" i="1"/>
  <c r="J71" i="1"/>
  <c r="J79" i="1"/>
  <c r="J65" i="1"/>
  <c r="J70" i="1"/>
  <c r="J82" i="1"/>
  <c r="J68" i="1"/>
  <c r="J57" i="1"/>
  <c r="I39" i="1"/>
  <c r="I46" i="1" s="1"/>
  <c r="H46" i="1"/>
  <c r="G29" i="1"/>
  <c r="G27" i="1" s="1"/>
  <c r="A29" i="1"/>
  <c r="J89" i="1" l="1"/>
  <c r="J45" i="1"/>
  <c r="J44" i="1"/>
  <c r="J39" i="1"/>
  <c r="J46" i="1" s="1"/>
  <c r="J43" i="1"/>
  <c r="J41" i="1"/>
  <c r="J42" i="1"/>
  <c r="J40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<sst xmlns="http://schemas.openxmlformats.org/spreadsheetml/2006/main" count="3094" uniqueCount="648">
  <si>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</si>
  <si>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</si>
  <si>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</si>
  <si>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</si>
  <si>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</si>
  <si>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</si>
  <si>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</si>
  <si>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</si>
  <si>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</si>
  <si>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</si>
  <si>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</si>
  <si>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</si>
  <si>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</si>
  <si>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</si>
  <si>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</si>
  <si>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</si>
  <si>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</si>
  <si>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</si>
  <si>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</si>
  <si>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</si>
  <si>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</si>
  <si>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</si>
  <si>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</si>
  <si>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</si>
  <si>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</si>
  <si>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</si>
  <si>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</si>
  <si>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</si>
  <si>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</si>
  <si>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</si>
  <si>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</si>
  <si>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</si>
  <si>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</si>
  <si>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</si>
  <si>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</si>
  <si>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</si>
  <si>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</si>
  <si>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</si>
  <si>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</si>
  <si>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</si>
  <si>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</si>
  <si>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</si>
  <si>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</si>
  <si>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Odstranění škod po povodni a sanace komerčních prostorů Štursova 91/3 Krnov</t>
  </si>
  <si>
    <t>Stavba</t>
  </si>
  <si>
    <t>01</t>
  </si>
  <si>
    <t>Objekt</t>
  </si>
  <si>
    <t>Barber  m.č. 1.03 - 1.05</t>
  </si>
  <si>
    <t>02</t>
  </si>
  <si>
    <t>Kadeřnictví m.č. 1.07 - 1.11</t>
  </si>
  <si>
    <t>03</t>
  </si>
  <si>
    <t>Chodba m.č. 1.01, 1.02 a 1.06</t>
  </si>
  <si>
    <t>04</t>
  </si>
  <si>
    <t>Venkovní drenáže a injektáž</t>
  </si>
  <si>
    <t>05</t>
  </si>
  <si>
    <t>VRN</t>
  </si>
  <si>
    <t>Celkem za stavbu</t>
  </si>
  <si>
    <t>CZK</t>
  </si>
  <si>
    <t>Rekapitulace dílů</t>
  </si>
  <si>
    <t>Typ dílu</t>
  </si>
  <si>
    <t>101VD</t>
  </si>
  <si>
    <t>VRN - Vedlejší rozpočtové náklady</t>
  </si>
  <si>
    <t>11</t>
  </si>
  <si>
    <t>Přípravné a přidružené práce</t>
  </si>
  <si>
    <t>16</t>
  </si>
  <si>
    <t>Přemístění výkopku</t>
  </si>
  <si>
    <t>17</t>
  </si>
  <si>
    <t>Konstrukce ze zemin</t>
  </si>
  <si>
    <t>21</t>
  </si>
  <si>
    <t>Úprava podloží a základové spáry</t>
  </si>
  <si>
    <t>28</t>
  </si>
  <si>
    <t>Zpevňování hornin a konstrukcí</t>
  </si>
  <si>
    <t>31</t>
  </si>
  <si>
    <t>Zdi podpěrné a volné</t>
  </si>
  <si>
    <t>34</t>
  </si>
  <si>
    <t>Stěny a příčky</t>
  </si>
  <si>
    <t>46</t>
  </si>
  <si>
    <t>Zpevněné plochy (kromě vozovek a železničního svršku)</t>
  </si>
  <si>
    <t>59</t>
  </si>
  <si>
    <t>Kryty pozemních komunikací, letišť a ploch dlážděných (předlažby)</t>
  </si>
  <si>
    <t>60</t>
  </si>
  <si>
    <t>Omítky ze suchých směsí</t>
  </si>
  <si>
    <t>61</t>
  </si>
  <si>
    <t>Úprava povrchů vnitřní</t>
  </si>
  <si>
    <t>63</t>
  </si>
  <si>
    <t>Podlahy a podlahové konstrukce</t>
  </si>
  <si>
    <t>64</t>
  </si>
  <si>
    <t>Výplně otvorů</t>
  </si>
  <si>
    <t>87</t>
  </si>
  <si>
    <t>Potrubí z trub plastických, skleněných a čedičových</t>
  </si>
  <si>
    <t>91</t>
  </si>
  <si>
    <t>Doplňující konstrukce a práce na pozemních komunikacích a zpevněných plochách</t>
  </si>
  <si>
    <t>94</t>
  </si>
  <si>
    <t>Lešení a stavební výtahy</t>
  </si>
  <si>
    <t>95</t>
  </si>
  <si>
    <t>Různé dokončovací konstrukce a práce na pozemních stavbách</t>
  </si>
  <si>
    <t>96</t>
  </si>
  <si>
    <t>Bourání konstrukcí</t>
  </si>
  <si>
    <t>97</t>
  </si>
  <si>
    <t>Prorážení otvorů a ostatní bourací práce</t>
  </si>
  <si>
    <t>99</t>
  </si>
  <si>
    <t>Přesun hmot</t>
  </si>
  <si>
    <t>H01</t>
  </si>
  <si>
    <t>Budovy občanské výstavby</t>
  </si>
  <si>
    <t>S</t>
  </si>
  <si>
    <t>Přesuny sutí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</si>
  <si>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</si>
  <si>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</si>
  <si>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</si>
  <si>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</si>
  <si>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</si>
  <si>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</si>
  <si>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</si>
  <si>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</si>
  <si>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</si>
  <si>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</si>
  <si>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735</t>
  </si>
  <si>
    <t>Otopná tělesa</t>
  </si>
  <si>
    <t>766</t>
  </si>
  <si>
    <t>Konstrukce truhlářské</t>
  </si>
  <si>
    <t>767</t>
  </si>
  <si>
    <t>Konstrukce doplňkové stavební (zámečnické)</t>
  </si>
  <si>
    <t>776</t>
  </si>
  <si>
    <t>Podlahy povlakové</t>
  </si>
  <si>
    <t>781</t>
  </si>
  <si>
    <t>Obklady (keramické)</t>
  </si>
  <si>
    <t>784</t>
  </si>
  <si>
    <t>Malby</t>
  </si>
  <si>
    <t>787</t>
  </si>
  <si>
    <t>Zasklívání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</si>
  <si>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</si>
  <si>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</si>
  <si>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</si>
  <si>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</si>
  <si>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</si>
  <si>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</si>
  <si>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</si>
  <si>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</si>
  <si>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</si>
  <si>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</si>
  <si>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</si>
  <si>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</si>
  <si>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</si>
  <si>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</si>
  <si>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</si>
  <si>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</si>
  <si>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</si>
  <si>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</si>
  <si>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</si>
  <si>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</si>
  <si>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</si>
  <si>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</si>
  <si>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</si>
  <si>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</si>
  <si>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</si>
  <si>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</si>
  <si>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</si>
  <si>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</si>
  <si>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</si>
  <si>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</si>
  <si>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</si>
  <si>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281606112R00</t>
  </si>
  <si>
    <t>Beztlaková chemická injektáž zdiva cihlového tl. 450 mm</t>
  </si>
  <si>
    <t>m</t>
  </si>
  <si>
    <t>Vlastní</t>
  </si>
  <si>
    <t>Indiv</t>
  </si>
  <si>
    <t>Práce</t>
  </si>
  <si>
    <t>POL1_1</t>
  </si>
  <si>
    <t>281606113R00</t>
  </si>
  <si>
    <t>Beztlaková chemická injektáž zdiva cihlového tl. 600 mm</t>
  </si>
  <si>
    <t>342012221R00</t>
  </si>
  <si>
    <t>Příčka SDK tl.100 mm,ocel.kce,1x oplášť.,RB 12,5mm</t>
  </si>
  <si>
    <t>m2</t>
  </si>
  <si>
    <t>342012223R00</t>
  </si>
  <si>
    <t>Příčka SDK tl.100mm,ocel.kce,1x oplášť.,RBI 12,5mm</t>
  </si>
  <si>
    <t>602022151R00</t>
  </si>
  <si>
    <t>Štuk na stěnách sanační, ručně</t>
  </si>
  <si>
    <t>602010111R00</t>
  </si>
  <si>
    <t>Provedení podkladního nátěru nebo penetrace na stěnách</t>
  </si>
  <si>
    <t>612433214RT1</t>
  </si>
  <si>
    <t>Omítka sanační vnitřní, vysoké zasolení, tl.35 mm</t>
  </si>
  <si>
    <t>sanační postřik, podkladní sanační omítka, jádrová sanační omítka, Cemix</t>
  </si>
  <si>
    <t>POP</t>
  </si>
  <si>
    <t>632411901R00</t>
  </si>
  <si>
    <t>Nátěr nesavých podkladů, adhézní můstek</t>
  </si>
  <si>
    <t>642942111RT2</t>
  </si>
  <si>
    <t>Osazení zárubní dveřních ocelových, pl. do 2,5 m2</t>
  </si>
  <si>
    <t>kus</t>
  </si>
  <si>
    <t>včetně dodávky zárubně 600 x 1970 x 100 mm</t>
  </si>
  <si>
    <t>721176102R00</t>
  </si>
  <si>
    <t>Potrubí HT připojovací, D 40 x 1,8 mm</t>
  </si>
  <si>
    <t>POL1_7</t>
  </si>
  <si>
    <t>721194104R00</t>
  </si>
  <si>
    <t>Vyvedení odpadních výpustek, D 40 x 1,8 mm</t>
  </si>
  <si>
    <t>721176105R00</t>
  </si>
  <si>
    <t>Potrubí HT připojovací, D 110 x 2,7 mm</t>
  </si>
  <si>
    <t>721194109R00</t>
  </si>
  <si>
    <t>Vyvedení odpadních výpustek, D 110 x 2,3 mm</t>
  </si>
  <si>
    <t>230170011R00</t>
  </si>
  <si>
    <t>Zkouška těsnosti potrubí, DN do 40</t>
  </si>
  <si>
    <t>230170013R00</t>
  </si>
  <si>
    <t>Zkouška těsnosti potrubí, DN 100 - 125</t>
  </si>
  <si>
    <t>998721201R00</t>
  </si>
  <si>
    <t>Přesun hmot pro vnitřní kanalizaci, výšky do 6 m</t>
  </si>
  <si>
    <t>722172311R00</t>
  </si>
  <si>
    <t>Potrubí plastové PP-R Instaplast, včetně zednických výpomocí, D 20 x 2,8 mm, PN 16</t>
  </si>
  <si>
    <t>722190402R00</t>
  </si>
  <si>
    <t>Vyvedení a upevnění výpustek DN 20 mm</t>
  </si>
  <si>
    <t>722181211RT7</t>
  </si>
  <si>
    <t>Izolace návleková tl. stěny 6 mm</t>
  </si>
  <si>
    <t>vnitřní průměr 22 mm</t>
  </si>
  <si>
    <t>722280106R00</t>
  </si>
  <si>
    <t>Tlaková zkouška vodovodního potrubí DN 32 mm</t>
  </si>
  <si>
    <t>892233111R00</t>
  </si>
  <si>
    <t>Desinfekce vodovodního potrubí do DN 70</t>
  </si>
  <si>
    <t>998722201R00</t>
  </si>
  <si>
    <t>Přesun hmot pro vnitřní vodovod, výšky do 6 m</t>
  </si>
  <si>
    <t>725290020RA0</t>
  </si>
  <si>
    <t>Demontáž umyvadla včetně baterie a konzol</t>
  </si>
  <si>
    <t>Agregovaná položka</t>
  </si>
  <si>
    <t>POL2_7</t>
  </si>
  <si>
    <t>725290010RA0</t>
  </si>
  <si>
    <t>Demontáž klozetu včetně splachovací nádrže</t>
  </si>
  <si>
    <t>725013165R00</t>
  </si>
  <si>
    <t>Klozet kombi, nádrž s armaturou, odpad svislý</t>
  </si>
  <si>
    <t>soubor</t>
  </si>
  <si>
    <t>725820802R00</t>
  </si>
  <si>
    <t>Demontáž baterie stojánkové do 1 otvoru</t>
  </si>
  <si>
    <t>725017162R00</t>
  </si>
  <si>
    <t>Umyvadlo na šrouby, 550 x 450 mm, bílé</t>
  </si>
  <si>
    <t>725860213R00</t>
  </si>
  <si>
    <t>Sifon umyvadlový HL132, D 32/40 mm</t>
  </si>
  <si>
    <t>725823111RT2</t>
  </si>
  <si>
    <t>Baterie umyvadlová stojánková, ruční, bez otvírání odpadu</t>
  </si>
  <si>
    <t>nadstandardní</t>
  </si>
  <si>
    <t>725814102R00</t>
  </si>
  <si>
    <t>Ventil rohový DN 15 mm x DN 10 mm</t>
  </si>
  <si>
    <t>998725201R00</t>
  </si>
  <si>
    <t>Přesun hmot pro zařizovací předměty, výšky do 6 m</t>
  </si>
  <si>
    <t>733164103RT1</t>
  </si>
  <si>
    <t>Montáž potrubí z měděných trubek vytápění D 18 mm</t>
  </si>
  <si>
    <t>pájením na tvrdo</t>
  </si>
  <si>
    <t>733161903R00</t>
  </si>
  <si>
    <t>Propojení měděného potrubí vytápění D 18 mm</t>
  </si>
  <si>
    <t>733110806R00</t>
  </si>
  <si>
    <t>Demontáž potrubí ocelového závitového do DN 15-32</t>
  </si>
  <si>
    <t>998733201R00</t>
  </si>
  <si>
    <t>Přesun hmot pro rozvody potrubí, výšky do 6 m</t>
  </si>
  <si>
    <t>735200010RA0</t>
  </si>
  <si>
    <t>Demontáž otopných těles litinových článkových</t>
  </si>
  <si>
    <t>735291800R00</t>
  </si>
  <si>
    <t>Demontáž konzol otopných těles do odpadu</t>
  </si>
  <si>
    <t>735151822R00</t>
  </si>
  <si>
    <t>Demontáž otopných těles panelových dvouřadých, délky do 2820 mm</t>
  </si>
  <si>
    <t>735159230R00</t>
  </si>
  <si>
    <t>Montáž panelových těles dvouřadých do délky 1980 mm</t>
  </si>
  <si>
    <t>48458698</t>
  </si>
  <si>
    <t>Těleso otopné deskové typ 22 výška 900 mm, délka 1600 mm</t>
  </si>
  <si>
    <t>Specifikace</t>
  </si>
  <si>
    <t>POL3_0</t>
  </si>
  <si>
    <t>900R01</t>
  </si>
  <si>
    <t>HZS - vypuštění systému, průzkum, odstavení větve, zprovoznění a zkouška těsnosti</t>
  </si>
  <si>
    <t>h</t>
  </si>
  <si>
    <t>stavební dělník v tarifní třídě 4</t>
  </si>
  <si>
    <t>998735201R00</t>
  </si>
  <si>
    <t>Přesun hmot pro otopná tělesa, výšky do 6 m</t>
  </si>
  <si>
    <t>766660010RA0</t>
  </si>
  <si>
    <t>Montáž dveří jednokřídlových šířky 60 cm</t>
  </si>
  <si>
    <t>54914627</t>
  </si>
  <si>
    <t>Kování dveřní klíč Ti</t>
  </si>
  <si>
    <t>611601201</t>
  </si>
  <si>
    <t>Dveře dřevěné interiérové 600 x 1970 mm L/P, CPL, plné</t>
  </si>
  <si>
    <t>073111243RA0</t>
  </si>
  <si>
    <t>Vnitřní parapet, dřevěná parapetní deska</t>
  </si>
  <si>
    <t>60775439</t>
  </si>
  <si>
    <t>Parapet interiér DTD šíře 600 mm tyč dl. 4,05 m</t>
  </si>
  <si>
    <t>998766201R00</t>
  </si>
  <si>
    <t>Přesun hmot pro truhlářské konstr., výšky do 6 m</t>
  </si>
  <si>
    <t>771100012RAA</t>
  </si>
  <si>
    <t>Vyrovnání podkladu samonivelační hmotou v interiéru</t>
  </si>
  <si>
    <t>nivelační hmota tl. 5 mm, s penetrací</t>
  </si>
  <si>
    <t>775542022R00</t>
  </si>
  <si>
    <t>Podložka 3 mm pod lamelové podlahy</t>
  </si>
  <si>
    <t>776521200RV2</t>
  </si>
  <si>
    <t>Lepení povlakových podlah z dílců PVC a CV (vinyl)</t>
  </si>
  <si>
    <t>včetně vinylové podlahoviny tl. 2,5 mm</t>
  </si>
  <si>
    <t>776421100RU1</t>
  </si>
  <si>
    <t>Lepení podlahových soklíků z PVC a vinylu</t>
  </si>
  <si>
    <t>včetně dodávky soklíku PVC</t>
  </si>
  <si>
    <t>776401800R00</t>
  </si>
  <si>
    <t>Demontáž soklíků nebo lišt, pryžových nebo z PVC</t>
  </si>
  <si>
    <t>998776201R00</t>
  </si>
  <si>
    <t>Přesun hmot pro podlahy povlakové, výšky do 6 m</t>
  </si>
  <si>
    <t>781475116R00</t>
  </si>
  <si>
    <t>Provedení keramického obkladu vnitřních stěn do tmele, do 300 x 300 mm</t>
  </si>
  <si>
    <t>781101210R00</t>
  </si>
  <si>
    <t>Penetrace podkladu pod obklady</t>
  </si>
  <si>
    <t>781479711R00</t>
  </si>
  <si>
    <t>Příplatek k obkladu stěn keram.,za plochu do 10 m2</t>
  </si>
  <si>
    <t>781419706R00</t>
  </si>
  <si>
    <t>Příplatek za spárovací vodotěsnou hmotu - plošně</t>
  </si>
  <si>
    <t>781491001RT1</t>
  </si>
  <si>
    <t>Montáž lišt k obkladům</t>
  </si>
  <si>
    <t>rohových, koutových i dilatačních</t>
  </si>
  <si>
    <t>781101111R00</t>
  </si>
  <si>
    <t>Vyrovnání podkladu maltou ze SMS tl. do 7 mm</t>
  </si>
  <si>
    <t>781111116R00</t>
  </si>
  <si>
    <t>Otvor v obkladačce diamant.korunkou prům.do 90 mm</t>
  </si>
  <si>
    <t>597813663</t>
  </si>
  <si>
    <t>Obkládačka, dle výběru</t>
  </si>
  <si>
    <t>998781201R00</t>
  </si>
  <si>
    <t>Přesun hmot pro obklady keramické, výšky do 6 m</t>
  </si>
  <si>
    <t>784496925R00</t>
  </si>
  <si>
    <t>Odstranění plísní prostředkem Savo</t>
  </si>
  <si>
    <t>784401801R00</t>
  </si>
  <si>
    <t>Odstranění malby obroušením v místnosti H do 3,8 m</t>
  </si>
  <si>
    <t>784011121R00</t>
  </si>
  <si>
    <t>Broušení štuků a nových omítek</t>
  </si>
  <si>
    <t>784402801R00</t>
  </si>
  <si>
    <t>Odstranění malby oškrábáním v místnosti H do 3,8 m</t>
  </si>
  <si>
    <t>784011111R00</t>
  </si>
  <si>
    <t>Oprášení/ometení podkladu</t>
  </si>
  <si>
    <t>784011222RT2</t>
  </si>
  <si>
    <t>Zakrytí podlah, včetně odstranění</t>
  </si>
  <si>
    <t>včetně papírové lepenky</t>
  </si>
  <si>
    <t>784195612R00</t>
  </si>
  <si>
    <t>Malba protiplísňová, bez penetrace, bílá, 2 x</t>
  </si>
  <si>
    <t>784191301R00</t>
  </si>
  <si>
    <t>Penetrace podkladu protiplísňová 1x</t>
  </si>
  <si>
    <t>787793300R</t>
  </si>
  <si>
    <t>Zasklení a oprava výkladce po povodni</t>
  </si>
  <si>
    <t>787793301R</t>
  </si>
  <si>
    <t>Oprava vstupních dveří po povodni</t>
  </si>
  <si>
    <t>kpl</t>
  </si>
  <si>
    <t>998787201R00</t>
  </si>
  <si>
    <t>Přesun hmot pro zasklívání, výšky do 6 m</t>
  </si>
  <si>
    <t>941955004R00</t>
  </si>
  <si>
    <t>Lešení lehké pomocné, výška podlahy do 3,5 m</t>
  </si>
  <si>
    <t>952901111R00</t>
  </si>
  <si>
    <t>Vyčištění budov o výšce podlaží do 4 m</t>
  </si>
  <si>
    <t>9500000R</t>
  </si>
  <si>
    <t>Pronájem vysoušeče vzduchu 2kusy 21 dní</t>
  </si>
  <si>
    <t>den</t>
  </si>
  <si>
    <t>OPN</t>
  </si>
  <si>
    <t>POL13_0</t>
  </si>
  <si>
    <t>Spotřeba elektrické energie při vysoušení příkon 1,65kw 21 dní</t>
  </si>
  <si>
    <t>kWh</t>
  </si>
  <si>
    <t>900R00</t>
  </si>
  <si>
    <t>HZS - údržba a zajištění provozu vysoušečů vzduchu</t>
  </si>
  <si>
    <t>962036124R00</t>
  </si>
  <si>
    <t>Demontáž SDK příčky, 1x kov.kce., 2x opláštěné 12,5 mm</t>
  </si>
  <si>
    <t>968072455R00</t>
  </si>
  <si>
    <t>Vybourání kovových dveřních zárubní pl. do 2 m2</t>
  </si>
  <si>
    <t>978013191R00</t>
  </si>
  <si>
    <t>Otlučení omítek vnitřních stěn v rozsahu do 100 %</t>
  </si>
  <si>
    <t>978059521R00</t>
  </si>
  <si>
    <t>Odsekání vnitřních obkladů stěn do 2 m2</t>
  </si>
  <si>
    <t>999281105R00</t>
  </si>
  <si>
    <t>Přesun hmot pro opravy a údržbu do výšky 6 m</t>
  </si>
  <si>
    <t>t</t>
  </si>
  <si>
    <t>210100001R00</t>
  </si>
  <si>
    <t>Ukončení vodičů v rozvaděči + zapojení do 2,5 mm2</t>
  </si>
  <si>
    <t>POL1_9</t>
  </si>
  <si>
    <t>210110001RT2</t>
  </si>
  <si>
    <t>Spínač nástěnný jednopól.- řaz. 1, obyč.prostředí</t>
  </si>
  <si>
    <t>včetně dodávky spínače 3553-01929</t>
  </si>
  <si>
    <t>210111014RT6</t>
  </si>
  <si>
    <t>Zásuvka domovní zapuštěná - provedení 2x (2P+PE)</t>
  </si>
  <si>
    <t>včetně dodávky zásuvky a rámečku</t>
  </si>
  <si>
    <t>210800106RT1</t>
  </si>
  <si>
    <t>Kabel CYKY 750 V 3x2,5 mm2 uložený pod omítkou</t>
  </si>
  <si>
    <t>včetně dodávky kabelu</t>
  </si>
  <si>
    <t>222260020R00</t>
  </si>
  <si>
    <t>Krabice KU 68 pod omítku + vysekání</t>
  </si>
  <si>
    <t>222260000R</t>
  </si>
  <si>
    <t>Napojení kabelů v rozvaděči</t>
  </si>
  <si>
    <t>900R23</t>
  </si>
  <si>
    <t>HZS - prozkoušení eleketroinstalace, kontrola, oživení</t>
  </si>
  <si>
    <t>elektromontér v tarifní třídě 6</t>
  </si>
  <si>
    <t>58541252</t>
  </si>
  <si>
    <t>Sádra bílá modelářská G-3 A III, pojivo třídy A, bal. 5 kg</t>
  </si>
  <si>
    <t>979087312R00</t>
  </si>
  <si>
    <t>Vodorovné přemístění vyb. hmot nošením do 10 m</t>
  </si>
  <si>
    <t>979087391R00</t>
  </si>
  <si>
    <t>Příplatek za nošení suti každých dalších 10 m</t>
  </si>
  <si>
    <t>979095312R00</t>
  </si>
  <si>
    <t>Naložení a složení suti</t>
  </si>
  <si>
    <t>979081111RT3</t>
  </si>
  <si>
    <t>Odvoz suti a vybour. hmot na skládku do 1 km</t>
  </si>
  <si>
    <t>kontejnerem 7 t</t>
  </si>
  <si>
    <t>979081121RT3</t>
  </si>
  <si>
    <t>Příplatek k odvozu za každý další 1 km</t>
  </si>
  <si>
    <t>979097012R00</t>
  </si>
  <si>
    <t>Pronájem kontejneru 7 t</t>
  </si>
  <si>
    <t>979990107R00</t>
  </si>
  <si>
    <t>Poplatek za uložení suti - směs betonu, cihel, dřeva, skupina odpadu 170904</t>
  </si>
  <si>
    <t>SUM</t>
  </si>
  <si>
    <t>Poznámky uchazeče k zadání</t>
  </si>
  <si>
    <t>POPUZIV</t>
  </si>
  <si>
    <t>END</t>
  </si>
  <si>
    <t>612403385R00</t>
  </si>
  <si>
    <t>Hrubá výplň rýh ve stěnách do 10x5 cm maltou z SMS</t>
  </si>
  <si>
    <t>642942111RT4</t>
  </si>
  <si>
    <t>včetně dodávky zárubně 800 x 1970 x 100 mm</t>
  </si>
  <si>
    <t>642942111RT5</t>
  </si>
  <si>
    <t>včetně dodávky zárubně 900 x 1970 x 100 mm</t>
  </si>
  <si>
    <t>725290001R</t>
  </si>
  <si>
    <t>Demontáž a zpětná montáž dřezu</t>
  </si>
  <si>
    <t>733164104RT5</t>
  </si>
  <si>
    <t>Montáž potrubí z měděných trubek vytápění D 22 mm</t>
  </si>
  <si>
    <t>spojovaného lisováním</t>
  </si>
  <si>
    <t>733161904R00</t>
  </si>
  <si>
    <t>Propojení měděného potrubí vytápění D 22 mm</t>
  </si>
  <si>
    <t>735111810R00</t>
  </si>
  <si>
    <t>Demontáž těles otopných litinových článkových</t>
  </si>
  <si>
    <t>735159240R00</t>
  </si>
  <si>
    <t>Montáž panelových těles dvouřadých do délky 2820 mm</t>
  </si>
  <si>
    <t>4845781112</t>
  </si>
  <si>
    <t>Těleso otopné deskové typ 33 výška 300 mm, délka 3000 mm</t>
  </si>
  <si>
    <t>48458695</t>
  </si>
  <si>
    <t>Těleso otopné deskové VK typ 22 výška 900 mm, délka 1100 mm</t>
  </si>
  <si>
    <t>766660014RA0</t>
  </si>
  <si>
    <t>Montáž dveří jednokřídlových šířky 80 cm</t>
  </si>
  <si>
    <t>766660016RA0</t>
  </si>
  <si>
    <t>Montáž dveří jednokřídlových šířky 90 cm</t>
  </si>
  <si>
    <t>611601203</t>
  </si>
  <si>
    <t>Dveře dřevěné interiérové 800 x 1970 mm L/P, CPL, plné</t>
  </si>
  <si>
    <t>611601204</t>
  </si>
  <si>
    <t>Dveře dřevěné interiérové 900 x 1970 mm L/P, CPL, plné</t>
  </si>
  <si>
    <t>Oprava vstupních a dveří výkladce po povodni</t>
  </si>
  <si>
    <t>974082114R00</t>
  </si>
  <si>
    <t>Vysekání rýh pro vodiče omítka stěn MVC šířka 7 cm</t>
  </si>
  <si>
    <t>Oprava vstupních a dveří po povodni</t>
  </si>
  <si>
    <t>Pronájem vysoušeče vzduchu 1kus 21 dní</t>
  </si>
  <si>
    <t>100001500</t>
  </si>
  <si>
    <t>Dočištění stěny</t>
  </si>
  <si>
    <t>113106121</t>
  </si>
  <si>
    <t>Rozebrání dlažeb z betonových dlaždic na sucho</t>
  </si>
  <si>
    <t>113106211</t>
  </si>
  <si>
    <t>Rozebrání dlažeb z velkých kostek v kam. těženém včetně očištění pro opětovné použití</t>
  </si>
  <si>
    <t>113106231</t>
  </si>
  <si>
    <t>Rozebrání dlažeb ze zámkové dlažby v kamenivu včetně očištění pro opětovné použití</t>
  </si>
  <si>
    <t>113152112</t>
  </si>
  <si>
    <t>Odstranění podkladu z kameniva drceného</t>
  </si>
  <si>
    <t>m3</t>
  </si>
  <si>
    <t>113201111</t>
  </si>
  <si>
    <t>Vytrhání obrubníků chodníkových a parkových</t>
  </si>
  <si>
    <t>113203111</t>
  </si>
  <si>
    <t>Vytrhání obrub z dlažebních kostek včetně očištění pro opětovné použití</t>
  </si>
  <si>
    <t>122207119</t>
  </si>
  <si>
    <t>Příplatek za lepivost horniny 3</t>
  </si>
  <si>
    <t>130001101</t>
  </si>
  <si>
    <t>Příplatek za ztížené hloubení v blízkosti stávajících ing. sítí</t>
  </si>
  <si>
    <t>139601102</t>
  </si>
  <si>
    <t>Ruční výkop jam, rýh a šachet v hornině tř. 3</t>
  </si>
  <si>
    <t>151101101</t>
  </si>
  <si>
    <t>Pažení a rozepření stěn rýh - příložné - hl.do 2 m</t>
  </si>
  <si>
    <t>151101111</t>
  </si>
  <si>
    <t>Odstranění pažení stěn rýh - příložné - hl. do 2 m</t>
  </si>
  <si>
    <t>161101101</t>
  </si>
  <si>
    <t>Svislé přemístění výkopku z hor.1-4 do 2,5 m</t>
  </si>
  <si>
    <t>162201102</t>
  </si>
  <si>
    <t>Vodorovné přemístění výkopku z hor.1-4 do 50 m</t>
  </si>
  <si>
    <t>162701105</t>
  </si>
  <si>
    <t>Vodorovné přemístění výkopku z hor.1-4 do 10000 m</t>
  </si>
  <si>
    <t>162701109</t>
  </si>
  <si>
    <t>Příplatek k vod. přemístění hor.1-4 za další 1 km (celkem 60km - skládka Holasovice)</t>
  </si>
  <si>
    <t>166101101</t>
  </si>
  <si>
    <t>Přehození výkopku z hor.1-4</t>
  </si>
  <si>
    <t>199000002</t>
  </si>
  <si>
    <t>Poplatek za skládku horniny 1- 4</t>
  </si>
  <si>
    <t>174101102</t>
  </si>
  <si>
    <t>Zásyp ruční se zhutněním po 200mm s odstraněním hrubého kameniva</t>
  </si>
  <si>
    <t>175101101</t>
  </si>
  <si>
    <t>Obsyp potrubí bez prohození sypaniny s dodáním štěrkopísku frakce 11 - 22 mm</t>
  </si>
  <si>
    <t>175101201</t>
  </si>
  <si>
    <t>Obsyp objektu bez prohození sypaniny</t>
  </si>
  <si>
    <t>175101209</t>
  </si>
  <si>
    <t>Příplatek za prohození sypaniny pro obsyp objektu</t>
  </si>
  <si>
    <t>181101102</t>
  </si>
  <si>
    <t>Úprava pláně v zářezech v hor. 1-4, se zhutněním</t>
  </si>
  <si>
    <t>182001151</t>
  </si>
  <si>
    <t>Prokypření půdy rotavátorem</t>
  </si>
  <si>
    <t>183403153</t>
  </si>
  <si>
    <t>Obdělání půdy hrabáním, v rovině</t>
  </si>
  <si>
    <t>185803211</t>
  </si>
  <si>
    <t>Uválcování trávníku v rovině</t>
  </si>
  <si>
    <t>460620006</t>
  </si>
  <si>
    <t>Osetí povrchu trávou včetně dodávky osiva</t>
  </si>
  <si>
    <t>116103171R00</t>
  </si>
  <si>
    <t>Promísení výkopku s křemičitým pískem</t>
  </si>
  <si>
    <t>24551546</t>
  </si>
  <si>
    <t>Písek křemičitý zrnitost 0,6-1,2 mm</t>
  </si>
  <si>
    <t>212532111</t>
  </si>
  <si>
    <t>Lože trativodu z kameniva hrub.drceného,16-32 mm</t>
  </si>
  <si>
    <t>271531113</t>
  </si>
  <si>
    <t>Polštář z kameniva hr. drceného 16-32 mm</t>
  </si>
  <si>
    <t>281606114</t>
  </si>
  <si>
    <t>Beztlaková chem.injektáž zdiva cihlového tl. do 90 cm</t>
  </si>
  <si>
    <t>289970111</t>
  </si>
  <si>
    <t>Vrstva geotextilie 300g/m2</t>
  </si>
  <si>
    <t>311112330</t>
  </si>
  <si>
    <t>Stěna z tvárnic ztraceného bednění Best, tl. 30 cm zalití tvárnic betonem C 16/20 včetně výztuže dle PD</t>
  </si>
  <si>
    <t>311271518</t>
  </si>
  <si>
    <t>Příplatek za vložku z pásu lepenky</t>
  </si>
  <si>
    <t>319211321</t>
  </si>
  <si>
    <t>Těsnicí stěrka na svislé ploše s vysokou odolností proti síranům ve dvou vrstvách</t>
  </si>
  <si>
    <t>392571112</t>
  </si>
  <si>
    <t>Betonové stupně vyspravení reprofilační maltou,otryskání pískem pohledových ploch sjednocení povrchu 1,2*0,28*0,17 7ks</t>
  </si>
  <si>
    <t>ks</t>
  </si>
  <si>
    <t>434121415</t>
  </si>
  <si>
    <t>Osazení želbet. stupňů do cementové malty, broušených</t>
  </si>
  <si>
    <t>436234216</t>
  </si>
  <si>
    <t>Boční zídky schodů z cihel na maltu MC</t>
  </si>
  <si>
    <t>451315111</t>
  </si>
  <si>
    <t>Podkladní vrstva z betonu prostého C 12/15 do 10cm</t>
  </si>
  <si>
    <t>591111111</t>
  </si>
  <si>
    <t>Kladení dlažby velké kostky,lože z kamen.tl. 5 cm včetně výplně spár štěrkodrti</t>
  </si>
  <si>
    <t>596215021</t>
  </si>
  <si>
    <t>Kladení zámkové dlažby tl. 6 cm do drtě tl. 4 cm</t>
  </si>
  <si>
    <t>216904391</t>
  </si>
  <si>
    <t>Příplatek za ruční dočištění ocelovými kartáči</t>
  </si>
  <si>
    <t>602015103</t>
  </si>
  <si>
    <t>Podhoz stěn vápenný ručně</t>
  </si>
  <si>
    <t>612423521</t>
  </si>
  <si>
    <t>Omítka rýh stěn vápenná šířky do 20 cm, hladká</t>
  </si>
  <si>
    <t>612433322</t>
  </si>
  <si>
    <t>Omítka sanační vnitřní, vysoké zasolení, tl.25 mm postřik ,jádro ,štuk</t>
  </si>
  <si>
    <t>620401111</t>
  </si>
  <si>
    <t>Nátěr k neutralizaci solí 2x</t>
  </si>
  <si>
    <t>622300172</t>
  </si>
  <si>
    <t>Těsnění napojovacích spár tmelem včetně dodávky tmelu Polyurethane</t>
  </si>
  <si>
    <t>622412212</t>
  </si>
  <si>
    <t>Nátěr stěn vnějších, slož.1-2, silikátový</t>
  </si>
  <si>
    <t>622904112</t>
  </si>
  <si>
    <t>Očištění fasád tlakovou vodou složitost 1 - 2</t>
  </si>
  <si>
    <t>R602011121RT3</t>
  </si>
  <si>
    <t>Omítka vápenotrasová ručně tloušťka vrstvy 30 mm   vyztužena vlákny, povrch zdrsnit koštetem nebo hřebenem</t>
  </si>
  <si>
    <t>R602011124R00</t>
  </si>
  <si>
    <t>Omítka vápenotrasová ručně, tloušťka vrstvy 15 mm vyztužena vlákny  povrch upravit filcovým hladítkem - povrchová úprava</t>
  </si>
  <si>
    <t>711823121</t>
  </si>
  <si>
    <t>Montáž nopové fólie svisle včetně dodávky fólie T20</t>
  </si>
  <si>
    <t>711823129</t>
  </si>
  <si>
    <t>Montáž ukončovací lišty k nopové fólii včetně dodávky lišty T20</t>
  </si>
  <si>
    <t>998711201</t>
  </si>
  <si>
    <t>Přesun hmot pro izolace proti vodě, výšky do 6 m</t>
  </si>
  <si>
    <t>721176223</t>
  </si>
  <si>
    <t>Potrubí KG svodné (ležaté) v zemi D 125 x 3,2 mm</t>
  </si>
  <si>
    <t>721242115</t>
  </si>
  <si>
    <t>Lapač střešních splavenin litinový DN 100 včetně napojení</t>
  </si>
  <si>
    <t>721242804</t>
  </si>
  <si>
    <t>Demontáž lapače střešních splavenin DN 125</t>
  </si>
  <si>
    <t>998721201</t>
  </si>
  <si>
    <t>767222141R00</t>
  </si>
  <si>
    <t>Montáž zábradlí rovného, včetně renovace stávajícího - obroušení stávajícího nátěru, opatření nového nátěru, ukotvení do cihelné zídky dle původního</t>
  </si>
  <si>
    <t>998767201</t>
  </si>
  <si>
    <t>Přesun hmot pro zámečnické konstr., výšky do 6 m</t>
  </si>
  <si>
    <t>871228111</t>
  </si>
  <si>
    <t>Kladení dren. potrubí do rýhy, tvr. PVC, do 150 mm</t>
  </si>
  <si>
    <t>894431112</t>
  </si>
  <si>
    <t>Osazení plastové šachty z dílů prům.600 mm</t>
  </si>
  <si>
    <t>894432111</t>
  </si>
  <si>
    <t>Osazení plastové šachty revizní prům.315 mm</t>
  </si>
  <si>
    <t>28611223.</t>
  </si>
  <si>
    <t>Trubka PVC drenážní flexibilní d 100 mm</t>
  </si>
  <si>
    <t>28697016.B</t>
  </si>
  <si>
    <t>ŠD 2, ŠD3, ŠD4 Revizní kanalizační šachta  - sestava DN 315/110  výška 2 m</t>
  </si>
  <si>
    <t>28697016BR1</t>
  </si>
  <si>
    <t>ŠD1 Revizní kanalizační šachta - sestava DN 315/110  výška 1,5 m</t>
  </si>
  <si>
    <t>28697016BR2</t>
  </si>
  <si>
    <t>ŠDL Drenážní revizní šachta DN 315/200 s lapačem písku sestava, výška 2,0 m - 2 vtoky 200mm 1 odtok 200mm včetně redukce, poklop plastový s aretací</t>
  </si>
  <si>
    <t>639571210</t>
  </si>
  <si>
    <t>Kačírek pro okapový chodník tl. 100 mm z pranného kačírku fr.16-32 v okrovém odstínu</t>
  </si>
  <si>
    <t>286572118</t>
  </si>
  <si>
    <t>ŠDV Drenážní vsakovací šachta - kanalizační korugovaná roura DN 600 d=2,5m, bez dna,  pochůzí plastový poklop s aretací</t>
  </si>
  <si>
    <t>916161111</t>
  </si>
  <si>
    <t>Osazení obruby z kostek velkých, s boční opěrou</t>
  </si>
  <si>
    <t>916561111</t>
  </si>
  <si>
    <t>Osazení záhon.obrubníků do lože z C 12/15 s opěrou včetně obrubníku   100/5/20 cm</t>
  </si>
  <si>
    <t>R916661881</t>
  </si>
  <si>
    <t>Osazení neviditelného ocelového obrubníku v=100m, kotveno pomocí trnů-roxorů po 0,5m obrubník pásovina 100/5, ocel trny roxor 10mm délka 0,5m</t>
  </si>
  <si>
    <t>941955001</t>
  </si>
  <si>
    <t>Lešení lehké pomocné, výška podlahy do 1,2 m</t>
  </si>
  <si>
    <t>289902111</t>
  </si>
  <si>
    <t>Otlučení nebo odsekání omítek stěn</t>
  </si>
  <si>
    <t>961044111</t>
  </si>
  <si>
    <t>Bourání základů z betonu prostého</t>
  </si>
  <si>
    <t>963042819</t>
  </si>
  <si>
    <t>Rozebrání schodišťových stupňů betonových pro další použití</t>
  </si>
  <si>
    <t>976071111</t>
  </si>
  <si>
    <t>Vybourání kovových zábradlí a madel pro opětovné použití</t>
  </si>
  <si>
    <t>978015291</t>
  </si>
  <si>
    <t>Otlučení omítek vnějších MVC v složit.1-4 do 100 %</t>
  </si>
  <si>
    <t>978023411</t>
  </si>
  <si>
    <t>Vysekání a úprava spár zdiva cihelného mimo komín.</t>
  </si>
  <si>
    <t>979054441</t>
  </si>
  <si>
    <t>Očištění vybour. dlaždic s výplní kamen. těženým včetně uložení na paletu</t>
  </si>
  <si>
    <t>981511112</t>
  </si>
  <si>
    <t>Demolice konstrukcí postup.rozebráním,zdivo MC</t>
  </si>
  <si>
    <t>999281105</t>
  </si>
  <si>
    <t>979097011</t>
  </si>
  <si>
    <t>Pronájem kontejneru 4 t</t>
  </si>
  <si>
    <t>979086112</t>
  </si>
  <si>
    <t>Nakládání nebo překládání suti a vybouraných hmot</t>
  </si>
  <si>
    <t>979081111</t>
  </si>
  <si>
    <t>979081121</t>
  </si>
  <si>
    <t>Příplatek k odvozu za každý další 1 km  (celkem 60km - skládka Holasovice)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</si>
  <si>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</si>
  <si>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</si>
  <si>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</si>
  <si>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</si>
  <si>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</si>
  <si>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 (Holasovice)</t>
  </si>
  <si>
    <t>10101</t>
  </si>
  <si>
    <t>005111021R</t>
  </si>
  <si>
    <t>Vytyčení inženýrských sítí</t>
  </si>
  <si>
    <t>Soubor</t>
  </si>
  <si>
    <t>RTS 21/ II</t>
  </si>
  <si>
    <t>POL99_8</t>
  </si>
  <si>
    <t>10102</t>
  </si>
  <si>
    <t>Náklady zhotovitele související se zajištěním provozů nutných pro provádění díla - provoz zařízení staveniště</t>
  </si>
  <si>
    <t>10103</t>
  </si>
  <si>
    <t>Náklady zhotovitele související se zajištěním provozů nutných pro prováděněí díla - likvidace zařízení staveniště</t>
  </si>
  <si>
    <t>00524 R</t>
  </si>
  <si>
    <t>005211080R</t>
  </si>
  <si>
    <t>Bezpečnostní a hygienická opatření na staveništi</t>
  </si>
  <si>
    <t>005211040R</t>
  </si>
  <si>
    <t>Užívání veřejných ploch a prostranství</t>
  </si>
  <si>
    <t>10204</t>
  </si>
  <si>
    <t>Koordinační činnost zhotovitele</t>
  </si>
  <si>
    <t>10219</t>
  </si>
  <si>
    <t>Zpracování fotodokumentace</t>
  </si>
  <si>
    <t>005127010R</t>
  </si>
  <si>
    <t>Ztížené podmínky při oklepávání omítky – rozvody TZB</t>
  </si>
  <si>
    <t>910</t>
  </si>
  <si>
    <t>Hzs - predbezne obhlidky a revize - při otlučení omítek provést revizi elektroinstalace a zdravoinstalace - rozvodů</t>
  </si>
  <si>
    <t>005122 R</t>
  </si>
  <si>
    <t>Provozní vlivy</t>
  </si>
  <si>
    <t>005481110R</t>
  </si>
  <si>
    <t>Průběžné uklizení staveniště, s kompletním vyklizení- závěrečný úklid objektu</t>
  </si>
  <si>
    <t>10203</t>
  </si>
  <si>
    <t>Mimostaveništní doprava</t>
  </si>
  <si>
    <t>Předání a převzetí díla včetně zhotovení skutečného provedení díla předat objednateli 1x v el. podobě a 4x v papírové, včetně geodetického zaměření skutečného provedení, a zápisu do technické mapy</t>
  </si>
  <si>
    <t>Náklady zhotovitele související se zajištěním provozů nutných pro provádění díla - zařízení staveniště (1x stavební buňka - kancelář, oplocení staveniště mobilní 100bm, mobilní wc)</t>
  </si>
  <si>
    <t>Město Krnov</t>
  </si>
  <si>
    <t>Hlavní náměstí 96/1</t>
  </si>
  <si>
    <t>Krnov-Pod Bezručovým vrchem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</si>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</sst>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8" fillId="0" borderId="0" xfId="0" applyFont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81" t="s">
        <v>41</v>
      </c>
      <c r="B2" s="81"/>
      <c r="C2" s="81"/>
      <c r="D2" s="81"/>
      <c r="E2" s="81"/>
      <c r="F2" s="81"/>
      <c r="G2" s="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2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82" t="s">
        <v>4</v>
      </c>
      <c r="C1" s="83"/>
      <c r="D1" s="83"/>
      <c r="E1" s="83"/>
      <c r="F1" s="83"/>
      <c r="G1" s="83"/>
      <c r="H1" s="83"/>
      <c r="I1" s="83"/>
      <c r="J1" s="84"/>
    </row>
    <row r="2" spans="1:15" ht="36" customHeight="1" x14ac:dyDescent="0.25">
      <c r="A2" s="2"/>
      <c r="B2" s="110" t="s">
        <v>24</v>
      </c>
      <c r="C2" s="111"/>
      <c r="D2" s="112"/>
      <c r="E2" s="113" t="s">
        <v>43</v>
      </c>
      <c r="F2" s="114"/>
      <c r="G2" s="114"/>
      <c r="H2" s="114"/>
      <c r="I2" s="114"/>
      <c r="J2" s="115"/>
      <c r="O2" s="1"/>
    </row>
    <row r="3" spans="1:15" ht="27" hidden="1" customHeight="1" x14ac:dyDescent="0.25">
      <c r="A3" s="2"/>
      <c r="B3" s="116"/>
      <c r="C3" s="111"/>
      <c r="D3" s="117"/>
      <c r="E3" s="118"/>
      <c r="F3" s="119"/>
      <c r="G3" s="119"/>
      <c r="H3" s="119"/>
      <c r="I3" s="119"/>
      <c r="J3" s="120"/>
    </row>
    <row r="4" spans="1:15" ht="23.25" customHeight="1" x14ac:dyDescent="0.25">
      <c r="A4" s="2"/>
      <c r="B4" s="121"/>
      <c r="C4" s="122"/>
      <c r="D4" s="123"/>
      <c r="E4" s="124"/>
      <c r="F4" s="124"/>
      <c r="G4" s="124"/>
      <c r="H4" s="124"/>
      <c r="I4" s="124"/>
      <c r="J4" s="125"/>
    </row>
    <row r="5" spans="1:15" ht="24" customHeight="1" x14ac:dyDescent="0.25">
      <c r="A5" s="2"/>
      <c r="B5" s="31" t="s">
        <v>23</v>
      </c>
      <c r="D5" s="60" t="s">
        <v>644</v>
      </c>
      <c r="E5" s="78"/>
      <c r="F5" s="78"/>
      <c r="G5" s="78"/>
      <c r="H5" s="18" t="s">
        <v>42</v>
      </c>
      <c r="I5" s="76">
        <v>296139</v>
      </c>
      <c r="J5" s="8"/>
    </row>
    <row r="6" spans="1:15" ht="15.75" customHeight="1" x14ac:dyDescent="0.25">
      <c r="A6" s="2"/>
      <c r="B6" s="28"/>
      <c r="C6" s="55"/>
      <c r="D6" s="262" t="s">
        <v>645</v>
      </c>
      <c r="E6" s="79"/>
      <c r="F6" s="79"/>
      <c r="G6" s="79"/>
      <c r="H6" s="18" t="s">
        <v>36</v>
      </c>
      <c r="I6" s="76" t="s">
        <v>647</v>
      </c>
      <c r="J6" s="8"/>
    </row>
    <row r="7" spans="1:15" ht="15.75" customHeight="1" x14ac:dyDescent="0.25">
      <c r="A7" s="2"/>
      <c r="B7" s="29"/>
      <c r="C7" s="56"/>
      <c r="D7" s="77">
        <v>79401</v>
      </c>
      <c r="E7" s="23" t="s">
        <v>646</v>
      </c>
      <c r="F7" s="80"/>
      <c r="G7" s="80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6"/>
      <c r="E11" s="126"/>
      <c r="F11" s="126"/>
      <c r="G11" s="126"/>
      <c r="H11" s="18" t="s">
        <v>42</v>
      </c>
      <c r="I11" s="131"/>
      <c r="J11" s="8"/>
    </row>
    <row r="12" spans="1:15" ht="15.75" customHeight="1" x14ac:dyDescent="0.25">
      <c r="A12" s="2"/>
      <c r="B12" s="28"/>
      <c r="C12" s="55"/>
      <c r="D12" s="127"/>
      <c r="E12" s="127"/>
      <c r="F12" s="127"/>
      <c r="G12" s="127"/>
      <c r="H12" s="18" t="s">
        <v>36</v>
      </c>
      <c r="I12" s="131"/>
      <c r="J12" s="8"/>
    </row>
    <row r="13" spans="1:15" ht="15.75" customHeight="1" x14ac:dyDescent="0.25">
      <c r="A13" s="2"/>
      <c r="B13" s="29"/>
      <c r="C13" s="56"/>
      <c r="D13" s="130"/>
      <c r="E13" s="128"/>
      <c r="F13" s="129"/>
      <c r="G13" s="129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91"/>
      <c r="F15" s="91"/>
      <c r="G15" s="92"/>
      <c r="H15" s="92"/>
      <c r="I15" s="92" t="s">
        <v>31</v>
      </c>
      <c r="J15" s="93"/>
    </row>
    <row r="16" spans="1:15" ht="23.25" customHeight="1" x14ac:dyDescent="0.25">
      <c r="A16" s="193" t="s">
        <v>26</v>
      </c>
      <c r="B16" s="38" t="s">
        <v>26</v>
      </c>
      <c r="C16" s="62"/>
      <c r="D16" s="63"/>
      <c r="E16" s="88"/>
      <c r="F16" s="89"/>
      <c r="G16" s="88"/>
      <c r="H16" s="89"/>
      <c r="I16" s="88">
        <f>SUMIF(F53:F88,A16,I53:I88)+SUMIF(F53:F88,"PSU",I53:I88)</f>
        <v>0</v>
      </c>
      <c r="J16" s="90"/>
    </row>
    <row r="17" spans="1:10" ht="23.25" customHeight="1" x14ac:dyDescent="0.25">
      <c r="A17" s="193" t="s">
        <v>27</v>
      </c>
      <c r="B17" s="38" t="s">
        <v>27</v>
      </c>
      <c r="C17" s="62"/>
      <c r="D17" s="63"/>
      <c r="E17" s="88"/>
      <c r="F17" s="89"/>
      <c r="G17" s="88"/>
      <c r="H17" s="89"/>
      <c r="I17" s="88">
        <f>SUMIF(F53:F88,A17,I53:I88)</f>
        <v>0</v>
      </c>
      <c r="J17" s="90"/>
    </row>
    <row r="18" spans="1:10" ht="23.25" customHeight="1" x14ac:dyDescent="0.25">
      <c r="A18" s="193" t="s">
        <v>28</v>
      </c>
      <c r="B18" s="38" t="s">
        <v>28</v>
      </c>
      <c r="C18" s="62"/>
      <c r="D18" s="63"/>
      <c r="E18" s="88"/>
      <c r="F18" s="89"/>
      <c r="G18" s="88"/>
      <c r="H18" s="89"/>
      <c r="I18" s="88">
        <f>SUMIF(F53:F88,A18,I53:I88)</f>
        <v>0</v>
      </c>
      <c r="J18" s="90"/>
    </row>
    <row r="19" spans="1:10" ht="23.25" customHeight="1" x14ac:dyDescent="0.25">
      <c r="A19" s="193" t="s">
        <v>132</v>
      </c>
      <c r="B19" s="38" t="s">
        <v>29</v>
      </c>
      <c r="C19" s="62"/>
      <c r="D19" s="63"/>
      <c r="E19" s="88"/>
      <c r="F19" s="89"/>
      <c r="G19" s="88"/>
      <c r="H19" s="89"/>
      <c r="I19" s="88">
        <f>SUMIF(F53:F88,A19,I53:I88)</f>
        <v>0</v>
      </c>
      <c r="J19" s="90"/>
    </row>
    <row r="20" spans="1:10" ht="23.25" customHeight="1" x14ac:dyDescent="0.25">
      <c r="A20" s="193" t="s">
        <v>133</v>
      </c>
      <c r="B20" s="38" t="s">
        <v>30</v>
      </c>
      <c r="C20" s="62"/>
      <c r="D20" s="63"/>
      <c r="E20" s="88"/>
      <c r="F20" s="89"/>
      <c r="G20" s="88"/>
      <c r="H20" s="89"/>
      <c r="I20" s="88">
        <f>SUMIF(F53:F88,A20,I53:I88)</f>
        <v>0</v>
      </c>
      <c r="J20" s="90"/>
    </row>
    <row r="21" spans="1:10" ht="23.25" customHeight="1" x14ac:dyDescent="0.25">
      <c r="A21" s="2"/>
      <c r="B21" s="48" t="s">
        <v>31</v>
      </c>
      <c r="C21" s="64"/>
      <c r="D21" s="65"/>
      <c r="E21" s="94"/>
      <c r="F21" s="95"/>
      <c r="G21" s="94"/>
      <c r="H21" s="95"/>
      <c r="I21" s="94">
        <f>SUM(I16:J20)</f>
        <v>0</v>
      </c>
      <c r="J21" s="101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9">
        <f>I21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v>0</v>
      </c>
      <c r="H25" s="100"/>
      <c r="I25" s="1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5">
        <f>A25</f>
        <v>0</v>
      </c>
      <c r="H26" s="86"/>
      <c r="I26" s="86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7">
        <f>CenaCelkem-(ZakladDPHSni+DPHSni+ZakladDPHZakl+DPHZakl)</f>
        <v>0</v>
      </c>
      <c r="H27" s="87"/>
      <c r="I27" s="87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37</v>
      </c>
      <c r="C29" s="170"/>
      <c r="D29" s="170"/>
      <c r="E29" s="170"/>
      <c r="F29" s="171"/>
      <c r="G29" s="167">
        <f>A27</f>
        <v>0</v>
      </c>
      <c r="H29" s="167"/>
      <c r="I29" s="167"/>
      <c r="J29" s="172" t="s">
        <v>57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5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44</v>
      </c>
      <c r="C39" s="145"/>
      <c r="D39" s="145"/>
      <c r="E39" s="145"/>
      <c r="F39" s="146">
        <f>'Barber '!AE148+Kadeřnictví!AE153+Chodba!AE50+'Venkovní drenáže a injektáž'!AE114+VRN!AE24</f>
        <v>0</v>
      </c>
      <c r="G39" s="147">
        <f>'Barber '!AF148+Kadeřnictví!AF153+Chodba!AF50+'Venkovní drenáže a injektáž'!AF114+VRN!AF24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5">
      <c r="A40" s="134">
        <v>2</v>
      </c>
      <c r="B40" s="150"/>
      <c r="C40" s="151" t="s">
        <v>46</v>
      </c>
      <c r="D40" s="151"/>
      <c r="E40" s="151"/>
      <c r="F40" s="152">
        <f>'Barber '!AE148+Kadeřnictví!AE153+Chodba!AE50+'Venkovní drenáže a injektáž'!AE114+VRN!AE24</f>
        <v>0</v>
      </c>
      <c r="G40" s="153">
        <f>'Barber '!AF148+Kadeřnictví!AF153+Chodba!AF50+'Venkovní drenáže a injektáž'!AF114+VRN!AF24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5">
      <c r="A41" s="134">
        <v>3</v>
      </c>
      <c r="B41" s="155" t="s">
        <v>45</v>
      </c>
      <c r="C41" s="145" t="s">
        <v>47</v>
      </c>
      <c r="D41" s="145"/>
      <c r="E41" s="145"/>
      <c r="F41" s="156">
        <f>'Barber '!AE148</f>
        <v>0</v>
      </c>
      <c r="G41" s="148">
        <f>'Barber '!AF148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5">
      <c r="A42" s="134">
        <v>3</v>
      </c>
      <c r="B42" s="155" t="s">
        <v>48</v>
      </c>
      <c r="C42" s="145" t="s">
        <v>49</v>
      </c>
      <c r="D42" s="145"/>
      <c r="E42" s="145"/>
      <c r="F42" s="156">
        <f>Kadeřnictví!AE153</f>
        <v>0</v>
      </c>
      <c r="G42" s="148">
        <f>Kadeřnictví!AF153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5">
      <c r="A43" s="134">
        <v>3</v>
      </c>
      <c r="B43" s="155" t="s">
        <v>50</v>
      </c>
      <c r="C43" s="145" t="s">
        <v>51</v>
      </c>
      <c r="D43" s="145"/>
      <c r="E43" s="145"/>
      <c r="F43" s="156">
        <f>Chodba!AE50</f>
        <v>0</v>
      </c>
      <c r="G43" s="148">
        <f>Chodba!AF50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5">
      <c r="A44" s="134">
        <v>3</v>
      </c>
      <c r="B44" s="155" t="s">
        <v>52</v>
      </c>
      <c r="C44" s="145" t="s">
        <v>53</v>
      </c>
      <c r="D44" s="145"/>
      <c r="E44" s="145"/>
      <c r="F44" s="156">
        <f>'Venkovní drenáže a injektáž'!AE114</f>
        <v>0</v>
      </c>
      <c r="G44" s="148">
        <f>'Venkovní drenáže a injektáž'!AF114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5">
      <c r="A45" s="134">
        <v>3</v>
      </c>
      <c r="B45" s="155" t="s">
        <v>54</v>
      </c>
      <c r="C45" s="145" t="s">
        <v>55</v>
      </c>
      <c r="D45" s="145"/>
      <c r="E45" s="145"/>
      <c r="F45" s="156">
        <f>VRN!AE24</f>
        <v>0</v>
      </c>
      <c r="G45" s="148">
        <f>VRN!AF24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5">
      <c r="A46" s="134"/>
      <c r="B46" s="157" t="s">
        <v>56</v>
      </c>
      <c r="C46" s="158"/>
      <c r="D46" s="158"/>
      <c r="E46" s="159"/>
      <c r="F46" s="160">
        <f>SUMIF(A39:A45,"=1",F39:F45)</f>
        <v>0</v>
      </c>
      <c r="G46" s="161">
        <f>SUMIF(A39:A45,"=1",G39:G45)</f>
        <v>0</v>
      </c>
      <c r="H46" s="161">
        <f>SUMIF(A39:A45,"=1",H39:H45)</f>
        <v>0</v>
      </c>
      <c r="I46" s="161">
        <f>SUMIF(A39:A45,"=1",I39:I45)</f>
        <v>0</v>
      </c>
      <c r="J46" s="162">
        <f>SUMIF(A39:A45,"=1",J39:J45)</f>
        <v>0</v>
      </c>
    </row>
    <row r="50" spans="1:10" ht="15.6" x14ac:dyDescent="0.3">
      <c r="B50" s="173" t="s">
        <v>58</v>
      </c>
    </row>
    <row r="52" spans="1:10" ht="25.5" customHeight="1" x14ac:dyDescent="0.25">
      <c r="A52" s="175"/>
      <c r="B52" s="178" t="s">
        <v>18</v>
      </c>
      <c r="C52" s="178" t="s">
        <v>6</v>
      </c>
      <c r="D52" s="179"/>
      <c r="E52" s="179"/>
      <c r="F52" s="180" t="s">
        <v>59</v>
      </c>
      <c r="G52" s="180"/>
      <c r="H52" s="180"/>
      <c r="I52" s="180" t="s">
        <v>31</v>
      </c>
      <c r="J52" s="180" t="s">
        <v>0</v>
      </c>
    </row>
    <row r="53" spans="1:10" ht="36.75" customHeight="1" x14ac:dyDescent="0.25">
      <c r="A53" s="176"/>
      <c r="B53" s="181" t="s">
        <v>60</v>
      </c>
      <c r="C53" s="182" t="s">
        <v>61</v>
      </c>
      <c r="D53" s="183"/>
      <c r="E53" s="183"/>
      <c r="F53" s="191" t="s">
        <v>26</v>
      </c>
      <c r="G53" s="184"/>
      <c r="H53" s="184"/>
      <c r="I53" s="184">
        <f>VRN!G8</f>
        <v>0</v>
      </c>
      <c r="J53" s="189" t="str">
        <f>IF(I89=0,"",I53/I89*100)</f>
        <v/>
      </c>
    </row>
    <row r="54" spans="1:10" ht="36.75" customHeight="1" x14ac:dyDescent="0.25">
      <c r="A54" s="176"/>
      <c r="B54" s="181" t="s">
        <v>62</v>
      </c>
      <c r="C54" s="182" t="s">
        <v>63</v>
      </c>
      <c r="D54" s="183"/>
      <c r="E54" s="183"/>
      <c r="F54" s="191" t="s">
        <v>26</v>
      </c>
      <c r="G54" s="184"/>
      <c r="H54" s="184"/>
      <c r="I54" s="184">
        <f>'Venkovní drenáže a injektáž'!G8</f>
        <v>0</v>
      </c>
      <c r="J54" s="189" t="str">
        <f>IF(I89=0,"",I54/I89*100)</f>
        <v/>
      </c>
    </row>
    <row r="55" spans="1:10" ht="36.75" customHeight="1" x14ac:dyDescent="0.25">
      <c r="A55" s="176"/>
      <c r="B55" s="181" t="s">
        <v>64</v>
      </c>
      <c r="C55" s="182" t="s">
        <v>65</v>
      </c>
      <c r="D55" s="183"/>
      <c r="E55" s="183"/>
      <c r="F55" s="191" t="s">
        <v>26</v>
      </c>
      <c r="G55" s="184"/>
      <c r="H55" s="184"/>
      <c r="I55" s="184">
        <f>'Venkovní drenáže a injektáž'!G22</f>
        <v>0</v>
      </c>
      <c r="J55" s="189" t="str">
        <f>IF(I89=0,"",I55/I89*100)</f>
        <v/>
      </c>
    </row>
    <row r="56" spans="1:10" ht="36.75" customHeight="1" x14ac:dyDescent="0.25">
      <c r="A56" s="176"/>
      <c r="B56" s="181" t="s">
        <v>66</v>
      </c>
      <c r="C56" s="182" t="s">
        <v>67</v>
      </c>
      <c r="D56" s="183"/>
      <c r="E56" s="183"/>
      <c r="F56" s="191" t="s">
        <v>26</v>
      </c>
      <c r="G56" s="184"/>
      <c r="H56" s="184"/>
      <c r="I56" s="184">
        <f>'Venkovní drenáže a injektáž'!G28</f>
        <v>0</v>
      </c>
      <c r="J56" s="189" t="str">
        <f>IF(I89=0,"",I56/I89*100)</f>
        <v/>
      </c>
    </row>
    <row r="57" spans="1:10" ht="36.75" customHeight="1" x14ac:dyDescent="0.25">
      <c r="A57" s="176"/>
      <c r="B57" s="181" t="s">
        <v>68</v>
      </c>
      <c r="C57" s="182" t="s">
        <v>69</v>
      </c>
      <c r="D57" s="183"/>
      <c r="E57" s="183"/>
      <c r="F57" s="191" t="s">
        <v>26</v>
      </c>
      <c r="G57" s="184"/>
      <c r="H57" s="184"/>
      <c r="I57" s="184">
        <f>'Venkovní drenáže a injektáž'!G40</f>
        <v>0</v>
      </c>
      <c r="J57" s="189" t="str">
        <f>IF(I89=0,"",I57/I89*100)</f>
        <v/>
      </c>
    </row>
    <row r="58" spans="1:10" ht="36.75" customHeight="1" x14ac:dyDescent="0.25">
      <c r="A58" s="176"/>
      <c r="B58" s="181" t="s">
        <v>70</v>
      </c>
      <c r="C58" s="182" t="s">
        <v>71</v>
      </c>
      <c r="D58" s="183"/>
      <c r="E58" s="183"/>
      <c r="F58" s="191" t="s">
        <v>26</v>
      </c>
      <c r="G58" s="184"/>
      <c r="H58" s="184"/>
      <c r="I58" s="184">
        <f>'Barber '!G8+Kadeřnictví!G8+Chodba!G8</f>
        <v>0</v>
      </c>
      <c r="J58" s="189" t="str">
        <f>IF(I89=0,"",I58/I89*100)</f>
        <v/>
      </c>
    </row>
    <row r="59" spans="1:10" ht="36.75" customHeight="1" x14ac:dyDescent="0.25">
      <c r="A59" s="176"/>
      <c r="B59" s="181" t="s">
        <v>72</v>
      </c>
      <c r="C59" s="182" t="s">
        <v>73</v>
      </c>
      <c r="D59" s="183"/>
      <c r="E59" s="183"/>
      <c r="F59" s="191" t="s">
        <v>26</v>
      </c>
      <c r="G59" s="184"/>
      <c r="H59" s="184"/>
      <c r="I59" s="184">
        <f>'Venkovní drenáže a injektáž'!G45</f>
        <v>0</v>
      </c>
      <c r="J59" s="189" t="str">
        <f>IF(I89=0,"",I59/I89*100)</f>
        <v/>
      </c>
    </row>
    <row r="60" spans="1:10" ht="36.75" customHeight="1" x14ac:dyDescent="0.25">
      <c r="A60" s="176"/>
      <c r="B60" s="181" t="s">
        <v>74</v>
      </c>
      <c r="C60" s="182" t="s">
        <v>75</v>
      </c>
      <c r="D60" s="183"/>
      <c r="E60" s="183"/>
      <c r="F60" s="191" t="s">
        <v>26</v>
      </c>
      <c r="G60" s="184"/>
      <c r="H60" s="184"/>
      <c r="I60" s="184">
        <f>'Barber '!G11</f>
        <v>0</v>
      </c>
      <c r="J60" s="189" t="str">
        <f>IF(I89=0,"",I60/I89*100)</f>
        <v/>
      </c>
    </row>
    <row r="61" spans="1:10" ht="36.75" customHeight="1" x14ac:dyDescent="0.25">
      <c r="A61" s="176"/>
      <c r="B61" s="181" t="s">
        <v>76</v>
      </c>
      <c r="C61" s="182" t="s">
        <v>77</v>
      </c>
      <c r="D61" s="183"/>
      <c r="E61" s="183"/>
      <c r="F61" s="191" t="s">
        <v>26</v>
      </c>
      <c r="G61" s="184"/>
      <c r="H61" s="184"/>
      <c r="I61" s="184">
        <f>'Venkovní drenáže a injektáž'!G50</f>
        <v>0</v>
      </c>
      <c r="J61" s="189" t="str">
        <f>IF(I89=0,"",I61/I89*100)</f>
        <v/>
      </c>
    </row>
    <row r="62" spans="1:10" ht="36.75" customHeight="1" x14ac:dyDescent="0.25">
      <c r="A62" s="176"/>
      <c r="B62" s="181" t="s">
        <v>78</v>
      </c>
      <c r="C62" s="182" t="s">
        <v>79</v>
      </c>
      <c r="D62" s="183"/>
      <c r="E62" s="183"/>
      <c r="F62" s="191" t="s">
        <v>26</v>
      </c>
      <c r="G62" s="184"/>
      <c r="H62" s="184"/>
      <c r="I62" s="184">
        <f>'Venkovní drenáže a injektáž'!G54</f>
        <v>0</v>
      </c>
      <c r="J62" s="189" t="str">
        <f>IF(I89=0,"",I62/I89*100)</f>
        <v/>
      </c>
    </row>
    <row r="63" spans="1:10" ht="36.75" customHeight="1" x14ac:dyDescent="0.25">
      <c r="A63" s="176"/>
      <c r="B63" s="181" t="s">
        <v>80</v>
      </c>
      <c r="C63" s="182" t="s">
        <v>81</v>
      </c>
      <c r="D63" s="183"/>
      <c r="E63" s="183"/>
      <c r="F63" s="191" t="s">
        <v>26</v>
      </c>
      <c r="G63" s="184"/>
      <c r="H63" s="184"/>
      <c r="I63" s="184">
        <f>'Barber '!G14+Kadeřnictví!G11+Chodba!G10+'Venkovní drenáže a injektáž'!G58</f>
        <v>0</v>
      </c>
      <c r="J63" s="189" t="str">
        <f>IF(I89=0,"",I63/I89*100)</f>
        <v/>
      </c>
    </row>
    <row r="64" spans="1:10" ht="36.75" customHeight="1" x14ac:dyDescent="0.25">
      <c r="A64" s="176"/>
      <c r="B64" s="181" t="s">
        <v>82</v>
      </c>
      <c r="C64" s="182" t="s">
        <v>83</v>
      </c>
      <c r="D64" s="183"/>
      <c r="E64" s="183"/>
      <c r="F64" s="191" t="s">
        <v>26</v>
      </c>
      <c r="G64" s="184"/>
      <c r="H64" s="184"/>
      <c r="I64" s="184">
        <f>'Barber '!G17+Kadeřnictví!G14+Chodba!G13</f>
        <v>0</v>
      </c>
      <c r="J64" s="189" t="str">
        <f>IF(I89=0,"",I64/I89*100)</f>
        <v/>
      </c>
    </row>
    <row r="65" spans="1:10" ht="36.75" customHeight="1" x14ac:dyDescent="0.25">
      <c r="A65" s="176"/>
      <c r="B65" s="181" t="s">
        <v>84</v>
      </c>
      <c r="C65" s="182" t="s">
        <v>85</v>
      </c>
      <c r="D65" s="183"/>
      <c r="E65" s="183"/>
      <c r="F65" s="191" t="s">
        <v>26</v>
      </c>
      <c r="G65" s="184"/>
      <c r="H65" s="184"/>
      <c r="I65" s="184">
        <f>'Barber '!G20+Kadeřnictví!G18</f>
        <v>0</v>
      </c>
      <c r="J65" s="189" t="str">
        <f>IF(I89=0,"",I65/I89*100)</f>
        <v/>
      </c>
    </row>
    <row r="66" spans="1:10" ht="36.75" customHeight="1" x14ac:dyDescent="0.25">
      <c r="A66" s="176"/>
      <c r="B66" s="181" t="s">
        <v>86</v>
      </c>
      <c r="C66" s="182" t="s">
        <v>87</v>
      </c>
      <c r="D66" s="183"/>
      <c r="E66" s="183"/>
      <c r="F66" s="191" t="s">
        <v>26</v>
      </c>
      <c r="G66" s="184"/>
      <c r="H66" s="184"/>
      <c r="I66" s="184">
        <f>'Barber '!G22+Kadeřnictví!G20</f>
        <v>0</v>
      </c>
      <c r="J66" s="189" t="str">
        <f>IF(I89=0,"",I66/I89*100)</f>
        <v/>
      </c>
    </row>
    <row r="67" spans="1:10" ht="36.75" customHeight="1" x14ac:dyDescent="0.25">
      <c r="A67" s="176"/>
      <c r="B67" s="181" t="s">
        <v>88</v>
      </c>
      <c r="C67" s="182" t="s">
        <v>89</v>
      </c>
      <c r="D67" s="183"/>
      <c r="E67" s="183"/>
      <c r="F67" s="191" t="s">
        <v>26</v>
      </c>
      <c r="G67" s="184"/>
      <c r="H67" s="184"/>
      <c r="I67" s="184">
        <f>'Venkovní drenáže a injektáž'!G80</f>
        <v>0</v>
      </c>
      <c r="J67" s="189" t="str">
        <f>IF(I89=0,"",I67/I89*100)</f>
        <v/>
      </c>
    </row>
    <row r="68" spans="1:10" ht="36.75" customHeight="1" x14ac:dyDescent="0.25">
      <c r="A68" s="176"/>
      <c r="B68" s="181" t="s">
        <v>90</v>
      </c>
      <c r="C68" s="182" t="s">
        <v>91</v>
      </c>
      <c r="D68" s="183"/>
      <c r="E68" s="183"/>
      <c r="F68" s="191" t="s">
        <v>26</v>
      </c>
      <c r="G68" s="184"/>
      <c r="H68" s="184"/>
      <c r="I68" s="184">
        <f>'Venkovní drenáže a injektáž'!G90</f>
        <v>0</v>
      </c>
      <c r="J68" s="189" t="str">
        <f>IF(I89=0,"",I68/I89*100)</f>
        <v/>
      </c>
    </row>
    <row r="69" spans="1:10" ht="36.75" customHeight="1" x14ac:dyDescent="0.25">
      <c r="A69" s="176"/>
      <c r="B69" s="181" t="s">
        <v>92</v>
      </c>
      <c r="C69" s="182" t="s">
        <v>93</v>
      </c>
      <c r="D69" s="183"/>
      <c r="E69" s="183"/>
      <c r="F69" s="191" t="s">
        <v>26</v>
      </c>
      <c r="G69" s="184"/>
      <c r="H69" s="184"/>
      <c r="I69" s="184">
        <f>'Barber '!G109+Kadeřnictví!G114+Chodba!G28</f>
        <v>0</v>
      </c>
      <c r="J69" s="189" t="str">
        <f>IF(I89=0,"",I69/I89*100)</f>
        <v/>
      </c>
    </row>
    <row r="70" spans="1:10" ht="36.75" customHeight="1" x14ac:dyDescent="0.25">
      <c r="A70" s="176"/>
      <c r="B70" s="181" t="s">
        <v>94</v>
      </c>
      <c r="C70" s="182" t="s">
        <v>95</v>
      </c>
      <c r="D70" s="183"/>
      <c r="E70" s="183"/>
      <c r="F70" s="191" t="s">
        <v>26</v>
      </c>
      <c r="G70" s="184"/>
      <c r="H70" s="184"/>
      <c r="I70" s="184">
        <f>'Barber '!G111+Kadeřnictví!G116+Chodba!G30</f>
        <v>0</v>
      </c>
      <c r="J70" s="189" t="str">
        <f>IF(I89=0,"",I70/I89*100)</f>
        <v/>
      </c>
    </row>
    <row r="71" spans="1:10" ht="36.75" customHeight="1" x14ac:dyDescent="0.25">
      <c r="A71" s="176"/>
      <c r="B71" s="181" t="s">
        <v>96</v>
      </c>
      <c r="C71" s="182" t="s">
        <v>97</v>
      </c>
      <c r="D71" s="183"/>
      <c r="E71" s="183"/>
      <c r="F71" s="191" t="s">
        <v>26</v>
      </c>
      <c r="G71" s="184"/>
      <c r="H71" s="184"/>
      <c r="I71" s="184">
        <f>'Barber '!G116+Kadeřnictví!G121</f>
        <v>0</v>
      </c>
      <c r="J71" s="189" t="str">
        <f>IF(I89=0,"",I71/I89*100)</f>
        <v/>
      </c>
    </row>
    <row r="72" spans="1:10" ht="36.75" customHeight="1" x14ac:dyDescent="0.25">
      <c r="A72" s="176"/>
      <c r="B72" s="181" t="s">
        <v>98</v>
      </c>
      <c r="C72" s="182" t="s">
        <v>99</v>
      </c>
      <c r="D72" s="183"/>
      <c r="E72" s="183"/>
      <c r="F72" s="191" t="s">
        <v>26</v>
      </c>
      <c r="G72" s="184"/>
      <c r="H72" s="184"/>
      <c r="I72" s="184">
        <f>'Barber '!G119+Kadeřnictví!G123+Chodba!G35</f>
        <v>0</v>
      </c>
      <c r="J72" s="189" t="str">
        <f>IF(I89=0,"",I72/I89*100)</f>
        <v/>
      </c>
    </row>
    <row r="73" spans="1:10" ht="36.75" customHeight="1" x14ac:dyDescent="0.25">
      <c r="A73" s="176"/>
      <c r="B73" s="181" t="s">
        <v>100</v>
      </c>
      <c r="C73" s="182" t="s">
        <v>101</v>
      </c>
      <c r="D73" s="183"/>
      <c r="E73" s="183"/>
      <c r="F73" s="191" t="s">
        <v>26</v>
      </c>
      <c r="G73" s="184"/>
      <c r="H73" s="184"/>
      <c r="I73" s="184">
        <f>'Venkovní drenáže a injektáž'!G103</f>
        <v>0</v>
      </c>
      <c r="J73" s="189" t="str">
        <f>IF(I89=0,"",I73/I89*100)</f>
        <v/>
      </c>
    </row>
    <row r="74" spans="1:10" ht="36.75" customHeight="1" x14ac:dyDescent="0.25">
      <c r="A74" s="176"/>
      <c r="B74" s="181" t="s">
        <v>102</v>
      </c>
      <c r="C74" s="182" t="s">
        <v>103</v>
      </c>
      <c r="D74" s="183"/>
      <c r="E74" s="183"/>
      <c r="F74" s="191" t="s">
        <v>26</v>
      </c>
      <c r="G74" s="184"/>
      <c r="H74" s="184"/>
      <c r="I74" s="184">
        <f>'Barber '!G122+Kadeřnictví!G127+Chodba!G37</f>
        <v>0</v>
      </c>
      <c r="J74" s="189" t="str">
        <f>IF(I89=0,"",I74/I89*100)</f>
        <v/>
      </c>
    </row>
    <row r="75" spans="1:10" ht="36.75" customHeight="1" x14ac:dyDescent="0.25">
      <c r="A75" s="176"/>
      <c r="B75" s="181" t="s">
        <v>104</v>
      </c>
      <c r="C75" s="182" t="s">
        <v>105</v>
      </c>
      <c r="D75" s="183"/>
      <c r="E75" s="183"/>
      <c r="F75" s="191" t="s">
        <v>26</v>
      </c>
      <c r="G75" s="184"/>
      <c r="H75" s="184"/>
      <c r="I75" s="184">
        <f>'Barber '!G137+Kadeřnictví!G142+Chodba!G39+'Venkovní drenáže a injektáž'!G105</f>
        <v>0</v>
      </c>
      <c r="J75" s="189" t="str">
        <f>IF(I89=0,"",I75/I89*100)</f>
        <v/>
      </c>
    </row>
    <row r="76" spans="1:10" ht="36.75" customHeight="1" x14ac:dyDescent="0.25">
      <c r="A76" s="176"/>
      <c r="B76" s="181" t="s">
        <v>106</v>
      </c>
      <c r="C76" s="182" t="s">
        <v>107</v>
      </c>
      <c r="D76" s="183"/>
      <c r="E76" s="183"/>
      <c r="F76" s="191" t="s">
        <v>27</v>
      </c>
      <c r="G76" s="184"/>
      <c r="H76" s="184"/>
      <c r="I76" s="184">
        <f>'Venkovní drenáže a injektáž'!G68</f>
        <v>0</v>
      </c>
      <c r="J76" s="189" t="str">
        <f>IF(I89=0,"",I76/I89*100)</f>
        <v/>
      </c>
    </row>
    <row r="77" spans="1:10" ht="36.75" customHeight="1" x14ac:dyDescent="0.25">
      <c r="A77" s="176"/>
      <c r="B77" s="181" t="s">
        <v>108</v>
      </c>
      <c r="C77" s="182" t="s">
        <v>109</v>
      </c>
      <c r="D77" s="183"/>
      <c r="E77" s="183"/>
      <c r="F77" s="191" t="s">
        <v>27</v>
      </c>
      <c r="G77" s="184"/>
      <c r="H77" s="184"/>
      <c r="I77" s="184">
        <f>'Barber '!G25+Kadeřnictví!G25+'Venkovní drenáže a injektáž'!G72</f>
        <v>0</v>
      </c>
      <c r="J77" s="189" t="str">
        <f>IF(I89=0,"",I77/I89*100)</f>
        <v/>
      </c>
    </row>
    <row r="78" spans="1:10" ht="36.75" customHeight="1" x14ac:dyDescent="0.25">
      <c r="A78" s="176"/>
      <c r="B78" s="181" t="s">
        <v>110</v>
      </c>
      <c r="C78" s="182" t="s">
        <v>111</v>
      </c>
      <c r="D78" s="183"/>
      <c r="E78" s="183"/>
      <c r="F78" s="191" t="s">
        <v>27</v>
      </c>
      <c r="G78" s="184"/>
      <c r="H78" s="184"/>
      <c r="I78" s="184">
        <f>'Barber '!G33+Kadeřnictví!G33</f>
        <v>0</v>
      </c>
      <c r="J78" s="189" t="str">
        <f>IF(I89=0,"",I78/I89*100)</f>
        <v/>
      </c>
    </row>
    <row r="79" spans="1:10" ht="36.75" customHeight="1" x14ac:dyDescent="0.25">
      <c r="A79" s="176"/>
      <c r="B79" s="181" t="s">
        <v>112</v>
      </c>
      <c r="C79" s="182" t="s">
        <v>113</v>
      </c>
      <c r="D79" s="183"/>
      <c r="E79" s="183"/>
      <c r="F79" s="191" t="s">
        <v>27</v>
      </c>
      <c r="G79" s="184"/>
      <c r="H79" s="184"/>
      <c r="I79" s="184">
        <f>'Barber '!G41+Kadeřnictví!G41</f>
        <v>0</v>
      </c>
      <c r="J79" s="189" t="str">
        <f>IF(I89=0,"",I79/I89*100)</f>
        <v/>
      </c>
    </row>
    <row r="80" spans="1:10" ht="36.75" customHeight="1" x14ac:dyDescent="0.25">
      <c r="A80" s="176"/>
      <c r="B80" s="181" t="s">
        <v>114</v>
      </c>
      <c r="C80" s="182" t="s">
        <v>115</v>
      </c>
      <c r="D80" s="183"/>
      <c r="E80" s="183"/>
      <c r="F80" s="191" t="s">
        <v>27</v>
      </c>
      <c r="G80" s="184"/>
      <c r="H80" s="184"/>
      <c r="I80" s="184">
        <f>'Barber '!G52+Kadeřnictví!G53</f>
        <v>0</v>
      </c>
      <c r="J80" s="189" t="str">
        <f>IF(I89=0,"",I80/I89*100)</f>
        <v/>
      </c>
    </row>
    <row r="81" spans="1:10" ht="36.75" customHeight="1" x14ac:dyDescent="0.25">
      <c r="A81" s="176"/>
      <c r="B81" s="181" t="s">
        <v>116</v>
      </c>
      <c r="C81" s="182" t="s">
        <v>117</v>
      </c>
      <c r="D81" s="183"/>
      <c r="E81" s="183"/>
      <c r="F81" s="191" t="s">
        <v>27</v>
      </c>
      <c r="G81" s="184"/>
      <c r="H81" s="184"/>
      <c r="I81" s="184">
        <f>'Barber '!G58+Kadeřnictví!G63</f>
        <v>0</v>
      </c>
      <c r="J81" s="189" t="str">
        <f>IF(I89=0,"",I81/I89*100)</f>
        <v/>
      </c>
    </row>
    <row r="82" spans="1:10" ht="36.75" customHeight="1" x14ac:dyDescent="0.25">
      <c r="A82" s="176"/>
      <c r="B82" s="181" t="s">
        <v>118</v>
      </c>
      <c r="C82" s="182" t="s">
        <v>119</v>
      </c>
      <c r="D82" s="183"/>
      <c r="E82" s="183"/>
      <c r="F82" s="191" t="s">
        <v>27</v>
      </c>
      <c r="G82" s="184"/>
      <c r="H82" s="184"/>
      <c r="I82" s="184">
        <f>'Barber '!G67+Kadeřnictví!G71</f>
        <v>0</v>
      </c>
      <c r="J82" s="189" t="str">
        <f>IF(I89=0,"",I82/I89*100)</f>
        <v/>
      </c>
    </row>
    <row r="83" spans="1:10" ht="36.75" customHeight="1" x14ac:dyDescent="0.25">
      <c r="A83" s="176"/>
      <c r="B83" s="181" t="s">
        <v>120</v>
      </c>
      <c r="C83" s="182" t="s">
        <v>121</v>
      </c>
      <c r="D83" s="183"/>
      <c r="E83" s="183"/>
      <c r="F83" s="191" t="s">
        <v>27</v>
      </c>
      <c r="G83" s="184"/>
      <c r="H83" s="184"/>
      <c r="I83" s="184">
        <f>'Venkovní drenáže a injektáž'!G77</f>
        <v>0</v>
      </c>
      <c r="J83" s="189" t="str">
        <f>IF(I89=0,"",I83/I89*100)</f>
        <v/>
      </c>
    </row>
    <row r="84" spans="1:10" ht="36.75" customHeight="1" x14ac:dyDescent="0.25">
      <c r="A84" s="176"/>
      <c r="B84" s="181" t="s">
        <v>122</v>
      </c>
      <c r="C84" s="182" t="s">
        <v>123</v>
      </c>
      <c r="D84" s="183"/>
      <c r="E84" s="183"/>
      <c r="F84" s="191" t="s">
        <v>27</v>
      </c>
      <c r="G84" s="184"/>
      <c r="H84" s="184"/>
      <c r="I84" s="184">
        <f>'Barber '!G74+Kadeřnictví!G80</f>
        <v>0</v>
      </c>
      <c r="J84" s="189" t="str">
        <f>IF(I89=0,"",I84/I89*100)</f>
        <v/>
      </c>
    </row>
    <row r="85" spans="1:10" ht="36.75" customHeight="1" x14ac:dyDescent="0.25">
      <c r="A85" s="176"/>
      <c r="B85" s="181" t="s">
        <v>124</v>
      </c>
      <c r="C85" s="182" t="s">
        <v>125</v>
      </c>
      <c r="D85" s="183"/>
      <c r="E85" s="183"/>
      <c r="F85" s="191" t="s">
        <v>27</v>
      </c>
      <c r="G85" s="184"/>
      <c r="H85" s="184"/>
      <c r="I85" s="184">
        <f>'Barber '!G84+Kadeřnictví!G90</f>
        <v>0</v>
      </c>
      <c r="J85" s="189" t="str">
        <f>IF(I89=0,"",I85/I89*100)</f>
        <v/>
      </c>
    </row>
    <row r="86" spans="1:10" ht="36.75" customHeight="1" x14ac:dyDescent="0.25">
      <c r="A86" s="176"/>
      <c r="B86" s="181" t="s">
        <v>126</v>
      </c>
      <c r="C86" s="182" t="s">
        <v>127</v>
      </c>
      <c r="D86" s="183"/>
      <c r="E86" s="183"/>
      <c r="F86" s="191" t="s">
        <v>27</v>
      </c>
      <c r="G86" s="184"/>
      <c r="H86" s="184"/>
      <c r="I86" s="184">
        <f>'Barber '!G95+Kadeřnictví!G101+Chodba!G16</f>
        <v>0</v>
      </c>
      <c r="J86" s="189" t="str">
        <f>IF(I89=0,"",I86/I89*100)</f>
        <v/>
      </c>
    </row>
    <row r="87" spans="1:10" ht="36.75" customHeight="1" x14ac:dyDescent="0.25">
      <c r="A87" s="176"/>
      <c r="B87" s="181" t="s">
        <v>128</v>
      </c>
      <c r="C87" s="182" t="s">
        <v>129</v>
      </c>
      <c r="D87" s="183"/>
      <c r="E87" s="183"/>
      <c r="F87" s="191" t="s">
        <v>27</v>
      </c>
      <c r="G87" s="184"/>
      <c r="H87" s="184"/>
      <c r="I87" s="184">
        <f>'Barber '!G105+Kadeřnictví!G111+Chodba!G26</f>
        <v>0</v>
      </c>
      <c r="J87" s="189" t="str">
        <f>IF(I89=0,"",I87/I89*100)</f>
        <v/>
      </c>
    </row>
    <row r="88" spans="1:10" ht="36.75" customHeight="1" x14ac:dyDescent="0.25">
      <c r="A88" s="176"/>
      <c r="B88" s="181" t="s">
        <v>130</v>
      </c>
      <c r="C88" s="182" t="s">
        <v>131</v>
      </c>
      <c r="D88" s="183"/>
      <c r="E88" s="183"/>
      <c r="F88" s="191" t="s">
        <v>28</v>
      </c>
      <c r="G88" s="184"/>
      <c r="H88" s="184"/>
      <c r="I88" s="184">
        <f>'Barber '!G124+Kadeřnictví!G129</f>
        <v>0</v>
      </c>
      <c r="J88" s="189" t="str">
        <f>IF(I89=0,"",I88/I89*100)</f>
        <v/>
      </c>
    </row>
    <row r="89" spans="1:10" ht="25.5" customHeight="1" x14ac:dyDescent="0.25">
      <c r="A89" s="177"/>
      <c r="B89" s="185" t="s">
        <v>1</v>
      </c>
      <c r="C89" s="186"/>
      <c r="D89" s="187"/>
      <c r="E89" s="187"/>
      <c r="F89" s="192"/>
      <c r="G89" s="188"/>
      <c r="H89" s="188"/>
      <c r="I89" s="188">
        <f>SUM(I53:I88)</f>
        <v>0</v>
      </c>
      <c r="J89" s="190">
        <f>SUM(J53:J88)</f>
        <v>0</v>
      </c>
    </row>
    <row r="90" spans="1:10" x14ac:dyDescent="0.25">
      <c r="F90" s="132"/>
      <c r="G90" s="132"/>
      <c r="H90" s="132"/>
      <c r="I90" s="132"/>
      <c r="J90" s="133"/>
    </row>
    <row r="91" spans="1:10" x14ac:dyDescent="0.25">
      <c r="F91" s="132"/>
      <c r="G91" s="132"/>
      <c r="H91" s="132"/>
      <c r="I91" s="132"/>
      <c r="J91" s="133"/>
    </row>
    <row r="92" spans="1:10" x14ac:dyDescent="0.25">
      <c r="F92" s="132"/>
      <c r="G92" s="132"/>
      <c r="H92" s="132"/>
      <c r="I92" s="132"/>
      <c r="J92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C85:E85"/>
    <mergeCell ref="C86:E86"/>
    <mergeCell ref="C87:E87"/>
    <mergeCell ref="C88:E88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6" t="s">
        <v>7</v>
      </c>
      <c r="B1" s="106"/>
      <c r="C1" s="107"/>
      <c r="D1" s="106"/>
      <c r="E1" s="106"/>
      <c r="F1" s="106"/>
      <c r="G1" s="106"/>
    </row>
    <row r="2" spans="1:7" ht="24.9" customHeight="1" x14ac:dyDescent="0.25">
      <c r="A2" s="50" t="s">
        <v>8</v>
      </c>
      <c r="B2" s="49"/>
      <c r="C2" s="108"/>
      <c r="D2" s="108"/>
      <c r="E2" s="108"/>
      <c r="F2" s="108"/>
      <c r="G2" s="109"/>
    </row>
    <row r="3" spans="1:7" ht="24.9" customHeight="1" x14ac:dyDescent="0.25">
      <c r="A3" s="50" t="s">
        <v>9</v>
      </c>
      <c r="B3" s="49"/>
      <c r="C3" s="108"/>
      <c r="D3" s="108"/>
      <c r="E3" s="108"/>
      <c r="F3" s="108"/>
      <c r="G3" s="109"/>
    </row>
    <row r="4" spans="1:7" ht="24.9" customHeight="1" x14ac:dyDescent="0.25">
      <c r="A4" s="50" t="s">
        <v>10</v>
      </c>
      <c r="B4" s="49"/>
      <c r="C4" s="108"/>
      <c r="D4" s="108"/>
      <c r="E4" s="108"/>
      <c r="F4" s="108"/>
      <c r="G4" s="109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G149" sqref="G149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7</v>
      </c>
      <c r="B1" s="194"/>
      <c r="C1" s="194"/>
      <c r="D1" s="194"/>
      <c r="E1" s="194"/>
      <c r="F1" s="194"/>
      <c r="G1" s="194"/>
      <c r="AG1" t="s">
        <v>134</v>
      </c>
    </row>
    <row r="2" spans="1:60" ht="25.05" customHeight="1" x14ac:dyDescent="0.25">
      <c r="A2" s="195" t="s">
        <v>8</v>
      </c>
      <c r="B2" s="49"/>
      <c r="C2" s="198" t="s">
        <v>43</v>
      </c>
      <c r="D2" s="196"/>
      <c r="E2" s="196"/>
      <c r="F2" s="196"/>
      <c r="G2" s="197"/>
      <c r="AG2" t="s">
        <v>135</v>
      </c>
    </row>
    <row r="3" spans="1:60" ht="25.05" customHeight="1" x14ac:dyDescent="0.25">
      <c r="A3" s="195" t="s">
        <v>9</v>
      </c>
      <c r="B3" s="49"/>
      <c r="C3" s="198" t="s">
        <v>46</v>
      </c>
      <c r="D3" s="196"/>
      <c r="E3" s="196"/>
      <c r="F3" s="196"/>
      <c r="G3" s="197"/>
      <c r="AC3" s="174" t="s">
        <v>135</v>
      </c>
      <c r="AG3" t="s">
        <v>136</v>
      </c>
    </row>
    <row r="4" spans="1:60" ht="25.05" customHeight="1" x14ac:dyDescent="0.25">
      <c r="A4" s="199" t="s">
        <v>10</v>
      </c>
      <c r="B4" s="200"/>
      <c r="C4" s="201" t="s">
        <v>47</v>
      </c>
      <c r="D4" s="202"/>
      <c r="E4" s="202"/>
      <c r="F4" s="202"/>
      <c r="G4" s="203"/>
      <c r="AG4" t="s">
        <v>137</v>
      </c>
    </row>
    <row r="5" spans="1:60" x14ac:dyDescent="0.25">
      <c r="D5" s="10"/>
    </row>
    <row r="6" spans="1:60" ht="39.6" x14ac:dyDescent="0.25">
      <c r="A6" s="205" t="s">
        <v>138</v>
      </c>
      <c r="B6" s="207" t="s">
        <v>139</v>
      </c>
      <c r="C6" s="207" t="s">
        <v>140</v>
      </c>
      <c r="D6" s="206" t="s">
        <v>141</v>
      </c>
      <c r="E6" s="205" t="s">
        <v>142</v>
      </c>
      <c r="F6" s="204" t="s">
        <v>143</v>
      </c>
      <c r="G6" s="205" t="s">
        <v>31</v>
      </c>
      <c r="H6" s="208" t="s">
        <v>32</v>
      </c>
      <c r="I6" s="208" t="s">
        <v>144</v>
      </c>
      <c r="J6" s="208" t="s">
        <v>33</v>
      </c>
      <c r="K6" s="208" t="s">
        <v>145</v>
      </c>
      <c r="L6" s="208" t="s">
        <v>146</v>
      </c>
      <c r="M6" s="208" t="s">
        <v>147</v>
      </c>
      <c r="N6" s="208" t="s">
        <v>148</v>
      </c>
      <c r="O6" s="208" t="s">
        <v>149</v>
      </c>
      <c r="P6" s="208" t="s">
        <v>150</v>
      </c>
      <c r="Q6" s="208" t="s">
        <v>151</v>
      </c>
      <c r="R6" s="208" t="s">
        <v>152</v>
      </c>
      <c r="S6" s="208" t="s">
        <v>153</v>
      </c>
      <c r="T6" s="208" t="s">
        <v>154</v>
      </c>
      <c r="U6" s="208" t="s">
        <v>155</v>
      </c>
      <c r="V6" s="208" t="s">
        <v>156</v>
      </c>
      <c r="W6" s="208" t="s">
        <v>157</v>
      </c>
      <c r="X6" s="208" t="s">
        <v>158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5">
      <c r="A8" s="231" t="s">
        <v>159</v>
      </c>
      <c r="B8" s="232" t="s">
        <v>70</v>
      </c>
      <c r="C8" s="251" t="s">
        <v>71</v>
      </c>
      <c r="D8" s="233"/>
      <c r="E8" s="234"/>
      <c r="F8" s="235"/>
      <c r="G8" s="236">
        <f>SUMIF(AG9:AG10,"&lt;&gt;NOR",G9:G10)</f>
        <v>0</v>
      </c>
      <c r="H8" s="230"/>
      <c r="I8" s="230">
        <f>SUM(I9:I10)</f>
        <v>0</v>
      </c>
      <c r="J8" s="230"/>
      <c r="K8" s="230">
        <f>SUM(K9:K10)</f>
        <v>35719.25</v>
      </c>
      <c r="L8" s="230"/>
      <c r="M8" s="230">
        <f>SUM(M9:M10)</f>
        <v>0</v>
      </c>
      <c r="N8" s="230"/>
      <c r="O8" s="230">
        <f>SUM(O9:O10)</f>
        <v>1.0900000000000001</v>
      </c>
      <c r="P8" s="230"/>
      <c r="Q8" s="230">
        <f>SUM(Q9:Q10)</f>
        <v>0</v>
      </c>
      <c r="R8" s="230"/>
      <c r="S8" s="230"/>
      <c r="T8" s="230"/>
      <c r="U8" s="230"/>
      <c r="V8" s="230">
        <f>SUM(V9:V10)</f>
        <v>0</v>
      </c>
      <c r="W8" s="230"/>
      <c r="X8" s="230"/>
      <c r="AG8" t="s">
        <v>160</v>
      </c>
    </row>
    <row r="9" spans="1:60" outlineLevel="1" x14ac:dyDescent="0.25">
      <c r="A9" s="243">
        <v>1</v>
      </c>
      <c r="B9" s="244" t="s">
        <v>161</v>
      </c>
      <c r="C9" s="252" t="s">
        <v>162</v>
      </c>
      <c r="D9" s="245" t="s">
        <v>163</v>
      </c>
      <c r="E9" s="246">
        <v>5.51</v>
      </c>
      <c r="F9" s="247"/>
      <c r="G9" s="248">
        <f>ROUND(E9*F9,2)</f>
        <v>0</v>
      </c>
      <c r="H9" s="229">
        <v>0</v>
      </c>
      <c r="I9" s="228">
        <f>ROUND(E9*H9,2)</f>
        <v>0</v>
      </c>
      <c r="J9" s="229">
        <v>2315</v>
      </c>
      <c r="K9" s="228">
        <f>ROUND(E9*J9,2)</f>
        <v>12755.65</v>
      </c>
      <c r="L9" s="228">
        <v>21</v>
      </c>
      <c r="M9" s="228">
        <f>G9*(1+L9/100)</f>
        <v>0</v>
      </c>
      <c r="N9" s="228">
        <v>5.5599999999999997E-2</v>
      </c>
      <c r="O9" s="228">
        <f>ROUND(E9*N9,2)</f>
        <v>0.31</v>
      </c>
      <c r="P9" s="228">
        <v>0</v>
      </c>
      <c r="Q9" s="228">
        <f>ROUND(E9*P9,2)</f>
        <v>0</v>
      </c>
      <c r="R9" s="228"/>
      <c r="S9" s="228" t="s">
        <v>164</v>
      </c>
      <c r="T9" s="228" t="s">
        <v>165</v>
      </c>
      <c r="U9" s="228">
        <v>0</v>
      </c>
      <c r="V9" s="228">
        <f>ROUND(E9*U9,2)</f>
        <v>0</v>
      </c>
      <c r="W9" s="228"/>
      <c r="X9" s="228" t="s">
        <v>166</v>
      </c>
      <c r="Y9" s="209"/>
      <c r="Z9" s="209"/>
      <c r="AA9" s="209"/>
      <c r="AB9" s="209"/>
      <c r="AC9" s="209"/>
      <c r="AD9" s="209"/>
      <c r="AE9" s="209"/>
      <c r="AF9" s="209"/>
      <c r="AG9" s="209" t="s">
        <v>167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5">
      <c r="A10" s="243">
        <v>2</v>
      </c>
      <c r="B10" s="244" t="s">
        <v>168</v>
      </c>
      <c r="C10" s="252" t="s">
        <v>169</v>
      </c>
      <c r="D10" s="245" t="s">
        <v>163</v>
      </c>
      <c r="E10" s="246">
        <v>7.48</v>
      </c>
      <c r="F10" s="247"/>
      <c r="G10" s="248">
        <f>ROUND(E10*F10,2)</f>
        <v>0</v>
      </c>
      <c r="H10" s="229">
        <v>0</v>
      </c>
      <c r="I10" s="228">
        <f>ROUND(E10*H10,2)</f>
        <v>0</v>
      </c>
      <c r="J10" s="229">
        <v>3070</v>
      </c>
      <c r="K10" s="228">
        <f>ROUND(E10*J10,2)</f>
        <v>22963.599999999999</v>
      </c>
      <c r="L10" s="228">
        <v>21</v>
      </c>
      <c r="M10" s="228">
        <f>G10*(1+L10/100)</f>
        <v>0</v>
      </c>
      <c r="N10" s="228">
        <v>0.10375</v>
      </c>
      <c r="O10" s="228">
        <f>ROUND(E10*N10,2)</f>
        <v>0.78</v>
      </c>
      <c r="P10" s="228">
        <v>0</v>
      </c>
      <c r="Q10" s="228">
        <f>ROUND(E10*P10,2)</f>
        <v>0</v>
      </c>
      <c r="R10" s="228"/>
      <c r="S10" s="228" t="s">
        <v>164</v>
      </c>
      <c r="T10" s="228" t="s">
        <v>165</v>
      </c>
      <c r="U10" s="228">
        <v>0</v>
      </c>
      <c r="V10" s="228">
        <f>ROUND(E10*U10,2)</f>
        <v>0</v>
      </c>
      <c r="W10" s="228"/>
      <c r="X10" s="228" t="s">
        <v>166</v>
      </c>
      <c r="Y10" s="209"/>
      <c r="Z10" s="209"/>
      <c r="AA10" s="209"/>
      <c r="AB10" s="209"/>
      <c r="AC10" s="209"/>
      <c r="AD10" s="209"/>
      <c r="AE10" s="209"/>
      <c r="AF10" s="209"/>
      <c r="AG10" s="209" t="s">
        <v>167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x14ac:dyDescent="0.25">
      <c r="A11" s="231" t="s">
        <v>159</v>
      </c>
      <c r="B11" s="232" t="s">
        <v>74</v>
      </c>
      <c r="C11" s="251" t="s">
        <v>75</v>
      </c>
      <c r="D11" s="233"/>
      <c r="E11" s="234"/>
      <c r="F11" s="235"/>
      <c r="G11" s="236">
        <f>SUMIF(AG12:AG13,"&lt;&gt;NOR",G12:G13)</f>
        <v>0</v>
      </c>
      <c r="H11" s="230"/>
      <c r="I11" s="230">
        <f>SUM(I12:I13)</f>
        <v>0</v>
      </c>
      <c r="J11" s="230"/>
      <c r="K11" s="230">
        <f>SUM(K12:K13)</f>
        <v>69436.98</v>
      </c>
      <c r="L11" s="230"/>
      <c r="M11" s="230">
        <f>SUM(M12:M13)</f>
        <v>0</v>
      </c>
      <c r="N11" s="230"/>
      <c r="O11" s="230">
        <f>SUM(O12:O13)</f>
        <v>55.52</v>
      </c>
      <c r="P11" s="230"/>
      <c r="Q11" s="230">
        <f>SUM(Q12:Q13)</f>
        <v>0</v>
      </c>
      <c r="R11" s="230"/>
      <c r="S11" s="230"/>
      <c r="T11" s="230"/>
      <c r="U11" s="230"/>
      <c r="V11" s="230">
        <f>SUM(V12:V13)</f>
        <v>0</v>
      </c>
      <c r="W11" s="230"/>
      <c r="X11" s="230"/>
      <c r="AG11" t="s">
        <v>160</v>
      </c>
    </row>
    <row r="12" spans="1:60" outlineLevel="1" x14ac:dyDescent="0.25">
      <c r="A12" s="243">
        <v>3</v>
      </c>
      <c r="B12" s="244" t="s">
        <v>170</v>
      </c>
      <c r="C12" s="252" t="s">
        <v>171</v>
      </c>
      <c r="D12" s="245" t="s">
        <v>172</v>
      </c>
      <c r="E12" s="246">
        <v>45.87</v>
      </c>
      <c r="F12" s="247"/>
      <c r="G12" s="248">
        <f>ROUND(E12*F12,2)</f>
        <v>0</v>
      </c>
      <c r="H12" s="229">
        <v>0</v>
      </c>
      <c r="I12" s="228">
        <f>ROUND(E12*H12,2)</f>
        <v>0</v>
      </c>
      <c r="J12" s="229">
        <v>1225</v>
      </c>
      <c r="K12" s="228">
        <f>ROUND(E12*J12,2)</f>
        <v>56190.75</v>
      </c>
      <c r="L12" s="228">
        <v>21</v>
      </c>
      <c r="M12" s="228">
        <f>G12*(1+L12/100)</f>
        <v>0</v>
      </c>
      <c r="N12" s="228">
        <v>1.1573</v>
      </c>
      <c r="O12" s="228">
        <f>ROUND(E12*N12,2)</f>
        <v>53.09</v>
      </c>
      <c r="P12" s="228">
        <v>0</v>
      </c>
      <c r="Q12" s="228">
        <f>ROUND(E12*P12,2)</f>
        <v>0</v>
      </c>
      <c r="R12" s="228"/>
      <c r="S12" s="228" t="s">
        <v>164</v>
      </c>
      <c r="T12" s="228" t="s">
        <v>165</v>
      </c>
      <c r="U12" s="228">
        <v>0</v>
      </c>
      <c r="V12" s="228">
        <f>ROUND(E12*U12,2)</f>
        <v>0</v>
      </c>
      <c r="W12" s="228"/>
      <c r="X12" s="228" t="s">
        <v>166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167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43">
        <v>4</v>
      </c>
      <c r="B13" s="244" t="s">
        <v>173</v>
      </c>
      <c r="C13" s="252" t="s">
        <v>174</v>
      </c>
      <c r="D13" s="245" t="s">
        <v>172</v>
      </c>
      <c r="E13" s="246">
        <v>9.69</v>
      </c>
      <c r="F13" s="247"/>
      <c r="G13" s="248">
        <f>ROUND(E13*F13,2)</f>
        <v>0</v>
      </c>
      <c r="H13" s="229">
        <v>0</v>
      </c>
      <c r="I13" s="228">
        <f>ROUND(E13*H13,2)</f>
        <v>0</v>
      </c>
      <c r="J13" s="229">
        <v>1367</v>
      </c>
      <c r="K13" s="228">
        <f>ROUND(E13*J13,2)</f>
        <v>13246.23</v>
      </c>
      <c r="L13" s="228">
        <v>21</v>
      </c>
      <c r="M13" s="228">
        <f>G13*(1+L13/100)</f>
        <v>0</v>
      </c>
      <c r="N13" s="228">
        <v>0.25058000000000002</v>
      </c>
      <c r="O13" s="228">
        <f>ROUND(E13*N13,2)</f>
        <v>2.4300000000000002</v>
      </c>
      <c r="P13" s="228">
        <v>0</v>
      </c>
      <c r="Q13" s="228">
        <f>ROUND(E13*P13,2)</f>
        <v>0</v>
      </c>
      <c r="R13" s="228"/>
      <c r="S13" s="228" t="s">
        <v>164</v>
      </c>
      <c r="T13" s="228" t="s">
        <v>165</v>
      </c>
      <c r="U13" s="228">
        <v>0</v>
      </c>
      <c r="V13" s="228">
        <f>ROUND(E13*U13,2)</f>
        <v>0</v>
      </c>
      <c r="W13" s="228"/>
      <c r="X13" s="228" t="s">
        <v>166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167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x14ac:dyDescent="0.25">
      <c r="A14" s="231" t="s">
        <v>159</v>
      </c>
      <c r="B14" s="232" t="s">
        <v>80</v>
      </c>
      <c r="C14" s="251" t="s">
        <v>81</v>
      </c>
      <c r="D14" s="233"/>
      <c r="E14" s="234"/>
      <c r="F14" s="235"/>
      <c r="G14" s="236">
        <f>SUMIF(AG15:AG16,"&lt;&gt;NOR",G15:G16)</f>
        <v>0</v>
      </c>
      <c r="H14" s="230"/>
      <c r="I14" s="230">
        <f>SUM(I15:I16)</f>
        <v>0</v>
      </c>
      <c r="J14" s="230"/>
      <c r="K14" s="230">
        <f>SUM(K15:K16)</f>
        <v>14134.92</v>
      </c>
      <c r="L14" s="230"/>
      <c r="M14" s="230">
        <f>SUM(M15:M16)</f>
        <v>0</v>
      </c>
      <c r="N14" s="230"/>
      <c r="O14" s="230">
        <f>SUM(O15:O16)</f>
        <v>11.31</v>
      </c>
      <c r="P14" s="230"/>
      <c r="Q14" s="230">
        <f>SUM(Q15:Q16)</f>
        <v>0</v>
      </c>
      <c r="R14" s="230"/>
      <c r="S14" s="230"/>
      <c r="T14" s="230"/>
      <c r="U14" s="230"/>
      <c r="V14" s="230">
        <f>SUM(V15:V16)</f>
        <v>0</v>
      </c>
      <c r="W14" s="230"/>
      <c r="X14" s="230"/>
      <c r="AG14" t="s">
        <v>160</v>
      </c>
    </row>
    <row r="15" spans="1:60" outlineLevel="1" x14ac:dyDescent="0.25">
      <c r="A15" s="243">
        <v>5</v>
      </c>
      <c r="B15" s="244" t="s">
        <v>175</v>
      </c>
      <c r="C15" s="252" t="s">
        <v>176</v>
      </c>
      <c r="D15" s="245" t="s">
        <v>172</v>
      </c>
      <c r="E15" s="246">
        <v>52.58</v>
      </c>
      <c r="F15" s="247"/>
      <c r="G15" s="248">
        <f>ROUND(E15*F15,2)</f>
        <v>0</v>
      </c>
      <c r="H15" s="229">
        <v>0</v>
      </c>
      <c r="I15" s="228">
        <f>ROUND(E15*H15,2)</f>
        <v>0</v>
      </c>
      <c r="J15" s="229">
        <v>198.51</v>
      </c>
      <c r="K15" s="228">
        <f>ROUND(E15*J15,2)</f>
        <v>10437.66</v>
      </c>
      <c r="L15" s="228">
        <v>21</v>
      </c>
      <c r="M15" s="228">
        <f>G15*(1+L15/100)</f>
        <v>0</v>
      </c>
      <c r="N15" s="228">
        <v>0.21504999999999999</v>
      </c>
      <c r="O15" s="228">
        <f>ROUND(E15*N15,2)</f>
        <v>11.31</v>
      </c>
      <c r="P15" s="228">
        <v>0</v>
      </c>
      <c r="Q15" s="228">
        <f>ROUND(E15*P15,2)</f>
        <v>0</v>
      </c>
      <c r="R15" s="228"/>
      <c r="S15" s="228" t="s">
        <v>164</v>
      </c>
      <c r="T15" s="228" t="s">
        <v>165</v>
      </c>
      <c r="U15" s="228">
        <v>0</v>
      </c>
      <c r="V15" s="228">
        <f>ROUND(E15*U15,2)</f>
        <v>0</v>
      </c>
      <c r="W15" s="228"/>
      <c r="X15" s="228" t="s">
        <v>166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167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5">
      <c r="A16" s="243">
        <v>6</v>
      </c>
      <c r="B16" s="244" t="s">
        <v>177</v>
      </c>
      <c r="C16" s="252" t="s">
        <v>178</v>
      </c>
      <c r="D16" s="245" t="s">
        <v>172</v>
      </c>
      <c r="E16" s="246">
        <v>88.43</v>
      </c>
      <c r="F16" s="247"/>
      <c r="G16" s="248">
        <f>ROUND(E16*F16,2)</f>
        <v>0</v>
      </c>
      <c r="H16" s="229">
        <v>0</v>
      </c>
      <c r="I16" s="228">
        <f>ROUND(E16*H16,2)</f>
        <v>0</v>
      </c>
      <c r="J16" s="229">
        <v>41.81</v>
      </c>
      <c r="K16" s="228">
        <f>ROUND(E16*J16,2)</f>
        <v>3697.26</v>
      </c>
      <c r="L16" s="228">
        <v>21</v>
      </c>
      <c r="M16" s="228">
        <f>G16*(1+L16/100)</f>
        <v>0</v>
      </c>
      <c r="N16" s="228">
        <v>0</v>
      </c>
      <c r="O16" s="228">
        <f>ROUND(E16*N16,2)</f>
        <v>0</v>
      </c>
      <c r="P16" s="228">
        <v>0</v>
      </c>
      <c r="Q16" s="228">
        <f>ROUND(E16*P16,2)</f>
        <v>0</v>
      </c>
      <c r="R16" s="228"/>
      <c r="S16" s="228" t="s">
        <v>164</v>
      </c>
      <c r="T16" s="228" t="s">
        <v>165</v>
      </c>
      <c r="U16" s="228">
        <v>0</v>
      </c>
      <c r="V16" s="228">
        <f>ROUND(E16*U16,2)</f>
        <v>0</v>
      </c>
      <c r="W16" s="228"/>
      <c r="X16" s="228" t="s">
        <v>166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167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x14ac:dyDescent="0.25">
      <c r="A17" s="231" t="s">
        <v>159</v>
      </c>
      <c r="B17" s="232" t="s">
        <v>82</v>
      </c>
      <c r="C17" s="251" t="s">
        <v>83</v>
      </c>
      <c r="D17" s="233"/>
      <c r="E17" s="234"/>
      <c r="F17" s="235"/>
      <c r="G17" s="236">
        <f>SUMIF(AG18:AG19,"&lt;&gt;NOR",G18:G19)</f>
        <v>0</v>
      </c>
      <c r="H17" s="230"/>
      <c r="I17" s="230">
        <f>SUM(I18:I19)</f>
        <v>0</v>
      </c>
      <c r="J17" s="230"/>
      <c r="K17" s="230">
        <f>SUM(K18:K19)</f>
        <v>45673.26</v>
      </c>
      <c r="L17" s="230"/>
      <c r="M17" s="230">
        <f>SUM(M18:M19)</f>
        <v>0</v>
      </c>
      <c r="N17" s="230"/>
      <c r="O17" s="230">
        <f>SUM(O18:O19)</f>
        <v>58.71</v>
      </c>
      <c r="P17" s="230"/>
      <c r="Q17" s="230">
        <f>SUM(Q18:Q19)</f>
        <v>0</v>
      </c>
      <c r="R17" s="230"/>
      <c r="S17" s="230"/>
      <c r="T17" s="230"/>
      <c r="U17" s="230"/>
      <c r="V17" s="230">
        <f>SUM(V18:V19)</f>
        <v>0</v>
      </c>
      <c r="W17" s="230"/>
      <c r="X17" s="230"/>
      <c r="AG17" t="s">
        <v>160</v>
      </c>
    </row>
    <row r="18" spans="1:60" outlineLevel="1" x14ac:dyDescent="0.25">
      <c r="A18" s="237">
        <v>7</v>
      </c>
      <c r="B18" s="238" t="s">
        <v>179</v>
      </c>
      <c r="C18" s="253" t="s">
        <v>180</v>
      </c>
      <c r="D18" s="239" t="s">
        <v>172</v>
      </c>
      <c r="E18" s="240">
        <v>35.85</v>
      </c>
      <c r="F18" s="241"/>
      <c r="G18" s="242">
        <f>ROUND(E18*F18,2)</f>
        <v>0</v>
      </c>
      <c r="H18" s="229">
        <v>0</v>
      </c>
      <c r="I18" s="228">
        <f>ROUND(E18*H18,2)</f>
        <v>0</v>
      </c>
      <c r="J18" s="229">
        <v>1274.01</v>
      </c>
      <c r="K18" s="228">
        <f>ROUND(E18*J18,2)</f>
        <v>45673.26</v>
      </c>
      <c r="L18" s="228">
        <v>21</v>
      </c>
      <c r="M18" s="228">
        <f>G18*(1+L18/100)</f>
        <v>0</v>
      </c>
      <c r="N18" s="228">
        <v>1.6376299999999999</v>
      </c>
      <c r="O18" s="228">
        <f>ROUND(E18*N18,2)</f>
        <v>58.71</v>
      </c>
      <c r="P18" s="228">
        <v>0</v>
      </c>
      <c r="Q18" s="228">
        <f>ROUND(E18*P18,2)</f>
        <v>0</v>
      </c>
      <c r="R18" s="228"/>
      <c r="S18" s="228" t="s">
        <v>164</v>
      </c>
      <c r="T18" s="228" t="s">
        <v>165</v>
      </c>
      <c r="U18" s="228">
        <v>0</v>
      </c>
      <c r="V18" s="228">
        <f>ROUND(E18*U18,2)</f>
        <v>0</v>
      </c>
      <c r="W18" s="228"/>
      <c r="X18" s="228" t="s">
        <v>166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167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5">
      <c r="A19" s="226"/>
      <c r="B19" s="227"/>
      <c r="C19" s="254" t="s">
        <v>181</v>
      </c>
      <c r="D19" s="249"/>
      <c r="E19" s="249"/>
      <c r="F19" s="249"/>
      <c r="G19" s="249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09"/>
      <c r="Z19" s="209"/>
      <c r="AA19" s="209"/>
      <c r="AB19" s="209"/>
      <c r="AC19" s="209"/>
      <c r="AD19" s="209"/>
      <c r="AE19" s="209"/>
      <c r="AF19" s="209"/>
      <c r="AG19" s="209" t="s">
        <v>182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x14ac:dyDescent="0.25">
      <c r="A20" s="231" t="s">
        <v>159</v>
      </c>
      <c r="B20" s="232" t="s">
        <v>84</v>
      </c>
      <c r="C20" s="251" t="s">
        <v>85</v>
      </c>
      <c r="D20" s="233"/>
      <c r="E20" s="234"/>
      <c r="F20" s="235"/>
      <c r="G20" s="236">
        <f>SUMIF(AG21:AG21,"&lt;&gt;NOR",G21:G21)</f>
        <v>0</v>
      </c>
      <c r="H20" s="230"/>
      <c r="I20" s="230">
        <f>SUM(I21:I21)</f>
        <v>0</v>
      </c>
      <c r="J20" s="230"/>
      <c r="K20" s="230">
        <f>SUM(K21:K21)</f>
        <v>5313.2</v>
      </c>
      <c r="L20" s="230"/>
      <c r="M20" s="230">
        <f>SUM(M21:M21)</f>
        <v>0</v>
      </c>
      <c r="N20" s="230"/>
      <c r="O20" s="230">
        <f>SUM(O21:O21)</f>
        <v>0.39</v>
      </c>
      <c r="P20" s="230"/>
      <c r="Q20" s="230">
        <f>SUM(Q21:Q21)</f>
        <v>0</v>
      </c>
      <c r="R20" s="230"/>
      <c r="S20" s="230"/>
      <c r="T20" s="230"/>
      <c r="U20" s="230"/>
      <c r="V20" s="230">
        <f>SUM(V21:V21)</f>
        <v>0</v>
      </c>
      <c r="W20" s="230"/>
      <c r="X20" s="230"/>
      <c r="AG20" t="s">
        <v>160</v>
      </c>
    </row>
    <row r="21" spans="1:60" outlineLevel="1" x14ac:dyDescent="0.25">
      <c r="A21" s="243">
        <v>8</v>
      </c>
      <c r="B21" s="244" t="s">
        <v>183</v>
      </c>
      <c r="C21" s="252" t="s">
        <v>184</v>
      </c>
      <c r="D21" s="245" t="s">
        <v>172</v>
      </c>
      <c r="E21" s="246">
        <v>35.9</v>
      </c>
      <c r="F21" s="247"/>
      <c r="G21" s="248">
        <f>ROUND(E21*F21,2)</f>
        <v>0</v>
      </c>
      <c r="H21" s="229">
        <v>0</v>
      </c>
      <c r="I21" s="228">
        <f>ROUND(E21*H21,2)</f>
        <v>0</v>
      </c>
      <c r="J21" s="229">
        <v>148</v>
      </c>
      <c r="K21" s="228">
        <f>ROUND(E21*J21,2)</f>
        <v>5313.2</v>
      </c>
      <c r="L21" s="228">
        <v>21</v>
      </c>
      <c r="M21" s="228">
        <f>G21*(1+L21/100)</f>
        <v>0</v>
      </c>
      <c r="N21" s="228">
        <v>1.077E-2</v>
      </c>
      <c r="O21" s="228">
        <f>ROUND(E21*N21,2)</f>
        <v>0.39</v>
      </c>
      <c r="P21" s="228">
        <v>0</v>
      </c>
      <c r="Q21" s="228">
        <f>ROUND(E21*P21,2)</f>
        <v>0</v>
      </c>
      <c r="R21" s="228"/>
      <c r="S21" s="228" t="s">
        <v>164</v>
      </c>
      <c r="T21" s="228" t="s">
        <v>165</v>
      </c>
      <c r="U21" s="228">
        <v>0</v>
      </c>
      <c r="V21" s="228">
        <f>ROUND(E21*U21,2)</f>
        <v>0</v>
      </c>
      <c r="W21" s="228"/>
      <c r="X21" s="228" t="s">
        <v>166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167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x14ac:dyDescent="0.25">
      <c r="A22" s="231" t="s">
        <v>159</v>
      </c>
      <c r="B22" s="232" t="s">
        <v>86</v>
      </c>
      <c r="C22" s="251" t="s">
        <v>87</v>
      </c>
      <c r="D22" s="233"/>
      <c r="E22" s="234"/>
      <c r="F22" s="235"/>
      <c r="G22" s="236">
        <f>SUMIF(AG23:AG24,"&lt;&gt;NOR",G23:G24)</f>
        <v>0</v>
      </c>
      <c r="H22" s="230"/>
      <c r="I22" s="230">
        <f>SUM(I23:I24)</f>
        <v>0</v>
      </c>
      <c r="J22" s="230"/>
      <c r="K22" s="230">
        <f>SUM(K23:K24)</f>
        <v>5870</v>
      </c>
      <c r="L22" s="230"/>
      <c r="M22" s="230">
        <f>SUM(M23:M24)</f>
        <v>0</v>
      </c>
      <c r="N22" s="230"/>
      <c r="O22" s="230">
        <f>SUM(O23:O24)</f>
        <v>0.12</v>
      </c>
      <c r="P22" s="230"/>
      <c r="Q22" s="230">
        <f>SUM(Q23:Q24)</f>
        <v>0</v>
      </c>
      <c r="R22" s="230"/>
      <c r="S22" s="230"/>
      <c r="T22" s="230"/>
      <c r="U22" s="230"/>
      <c r="V22" s="230">
        <f>SUM(V23:V24)</f>
        <v>0</v>
      </c>
      <c r="W22" s="230"/>
      <c r="X22" s="230"/>
      <c r="AG22" t="s">
        <v>160</v>
      </c>
    </row>
    <row r="23" spans="1:60" outlineLevel="1" x14ac:dyDescent="0.25">
      <c r="A23" s="237">
        <v>9</v>
      </c>
      <c r="B23" s="238" t="s">
        <v>185</v>
      </c>
      <c r="C23" s="253" t="s">
        <v>186</v>
      </c>
      <c r="D23" s="239" t="s">
        <v>187</v>
      </c>
      <c r="E23" s="240">
        <v>2</v>
      </c>
      <c r="F23" s="241"/>
      <c r="G23" s="242">
        <f>ROUND(E23*F23,2)</f>
        <v>0</v>
      </c>
      <c r="H23" s="229">
        <v>0</v>
      </c>
      <c r="I23" s="228">
        <f>ROUND(E23*H23,2)</f>
        <v>0</v>
      </c>
      <c r="J23" s="229">
        <v>2935</v>
      </c>
      <c r="K23" s="228">
        <f>ROUND(E23*J23,2)</f>
        <v>5870</v>
      </c>
      <c r="L23" s="228">
        <v>21</v>
      </c>
      <c r="M23" s="228">
        <f>G23*(1+L23/100)</f>
        <v>0</v>
      </c>
      <c r="N23" s="228">
        <v>6.1940000000000002E-2</v>
      </c>
      <c r="O23" s="228">
        <f>ROUND(E23*N23,2)</f>
        <v>0.12</v>
      </c>
      <c r="P23" s="228">
        <v>0</v>
      </c>
      <c r="Q23" s="228">
        <f>ROUND(E23*P23,2)</f>
        <v>0</v>
      </c>
      <c r="R23" s="228"/>
      <c r="S23" s="228" t="s">
        <v>164</v>
      </c>
      <c r="T23" s="228" t="s">
        <v>165</v>
      </c>
      <c r="U23" s="228">
        <v>0</v>
      </c>
      <c r="V23" s="228">
        <f>ROUND(E23*U23,2)</f>
        <v>0</v>
      </c>
      <c r="W23" s="228"/>
      <c r="X23" s="228" t="s">
        <v>166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167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5">
      <c r="A24" s="226"/>
      <c r="B24" s="227"/>
      <c r="C24" s="254" t="s">
        <v>188</v>
      </c>
      <c r="D24" s="249"/>
      <c r="E24" s="249"/>
      <c r="F24" s="249"/>
      <c r="G24" s="249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09"/>
      <c r="Z24" s="209"/>
      <c r="AA24" s="209"/>
      <c r="AB24" s="209"/>
      <c r="AC24" s="209"/>
      <c r="AD24" s="209"/>
      <c r="AE24" s="209"/>
      <c r="AF24" s="209"/>
      <c r="AG24" s="209" t="s">
        <v>182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x14ac:dyDescent="0.25">
      <c r="A25" s="231" t="s">
        <v>159</v>
      </c>
      <c r="B25" s="232" t="s">
        <v>108</v>
      </c>
      <c r="C25" s="251" t="s">
        <v>109</v>
      </c>
      <c r="D25" s="233"/>
      <c r="E25" s="234"/>
      <c r="F25" s="235"/>
      <c r="G25" s="236">
        <f>SUMIF(AG26:AG32,"&lt;&gt;NOR",G26:G32)</f>
        <v>0</v>
      </c>
      <c r="H25" s="230"/>
      <c r="I25" s="230">
        <f>SUM(I26:I32)</f>
        <v>0</v>
      </c>
      <c r="J25" s="230"/>
      <c r="K25" s="230">
        <f>SUM(K26:K32)</f>
        <v>1104.9999999999998</v>
      </c>
      <c r="L25" s="230"/>
      <c r="M25" s="230">
        <f>SUM(M26:M32)</f>
        <v>0</v>
      </c>
      <c r="N25" s="230"/>
      <c r="O25" s="230">
        <f>SUM(O26:O32)</f>
        <v>0</v>
      </c>
      <c r="P25" s="230"/>
      <c r="Q25" s="230">
        <f>SUM(Q26:Q32)</f>
        <v>0</v>
      </c>
      <c r="R25" s="230"/>
      <c r="S25" s="230"/>
      <c r="T25" s="230"/>
      <c r="U25" s="230"/>
      <c r="V25" s="230">
        <f>SUM(V26:V32)</f>
        <v>0</v>
      </c>
      <c r="W25" s="230"/>
      <c r="X25" s="230"/>
      <c r="AG25" t="s">
        <v>160</v>
      </c>
    </row>
    <row r="26" spans="1:60" outlineLevel="1" x14ac:dyDescent="0.25">
      <c r="A26" s="243">
        <v>10</v>
      </c>
      <c r="B26" s="244" t="s">
        <v>189</v>
      </c>
      <c r="C26" s="252" t="s">
        <v>190</v>
      </c>
      <c r="D26" s="245" t="s">
        <v>163</v>
      </c>
      <c r="E26" s="246">
        <v>1</v>
      </c>
      <c r="F26" s="247"/>
      <c r="G26" s="248">
        <f>ROUND(E26*F26,2)</f>
        <v>0</v>
      </c>
      <c r="H26" s="229">
        <v>0</v>
      </c>
      <c r="I26" s="228">
        <f>ROUND(E26*H26,2)</f>
        <v>0</v>
      </c>
      <c r="J26" s="229">
        <v>282.5</v>
      </c>
      <c r="K26" s="228">
        <f>ROUND(E26*J26,2)</f>
        <v>282.5</v>
      </c>
      <c r="L26" s="228">
        <v>21</v>
      </c>
      <c r="M26" s="228">
        <f>G26*(1+L26/100)</f>
        <v>0</v>
      </c>
      <c r="N26" s="228">
        <v>3.8000000000000002E-4</v>
      </c>
      <c r="O26" s="228">
        <f>ROUND(E26*N26,2)</f>
        <v>0</v>
      </c>
      <c r="P26" s="228">
        <v>0</v>
      </c>
      <c r="Q26" s="228">
        <f>ROUND(E26*P26,2)</f>
        <v>0</v>
      </c>
      <c r="R26" s="228"/>
      <c r="S26" s="228" t="s">
        <v>164</v>
      </c>
      <c r="T26" s="228" t="s">
        <v>165</v>
      </c>
      <c r="U26" s="228">
        <v>0</v>
      </c>
      <c r="V26" s="228">
        <f>ROUND(E26*U26,2)</f>
        <v>0</v>
      </c>
      <c r="W26" s="228"/>
      <c r="X26" s="228" t="s">
        <v>166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191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5">
      <c r="A27" s="243">
        <v>11</v>
      </c>
      <c r="B27" s="244" t="s">
        <v>192</v>
      </c>
      <c r="C27" s="252" t="s">
        <v>193</v>
      </c>
      <c r="D27" s="245" t="s">
        <v>187</v>
      </c>
      <c r="E27" s="246">
        <v>1</v>
      </c>
      <c r="F27" s="247"/>
      <c r="G27" s="248">
        <f>ROUND(E27*F27,2)</f>
        <v>0</v>
      </c>
      <c r="H27" s="229">
        <v>0</v>
      </c>
      <c r="I27" s="228">
        <f>ROUND(E27*H27,2)</f>
        <v>0</v>
      </c>
      <c r="J27" s="229">
        <v>99.89</v>
      </c>
      <c r="K27" s="228">
        <f>ROUND(E27*J27,2)</f>
        <v>99.89</v>
      </c>
      <c r="L27" s="228">
        <v>21</v>
      </c>
      <c r="M27" s="228">
        <f>G27*(1+L27/100)</f>
        <v>0</v>
      </c>
      <c r="N27" s="228">
        <v>0</v>
      </c>
      <c r="O27" s="228">
        <f>ROUND(E27*N27,2)</f>
        <v>0</v>
      </c>
      <c r="P27" s="228">
        <v>0</v>
      </c>
      <c r="Q27" s="228">
        <f>ROUND(E27*P27,2)</f>
        <v>0</v>
      </c>
      <c r="R27" s="228"/>
      <c r="S27" s="228" t="s">
        <v>164</v>
      </c>
      <c r="T27" s="228" t="s">
        <v>165</v>
      </c>
      <c r="U27" s="228">
        <v>0</v>
      </c>
      <c r="V27" s="228">
        <f>ROUND(E27*U27,2)</f>
        <v>0</v>
      </c>
      <c r="W27" s="228"/>
      <c r="X27" s="228" t="s">
        <v>166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191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5">
      <c r="A28" s="243">
        <v>12</v>
      </c>
      <c r="B28" s="244" t="s">
        <v>194</v>
      </c>
      <c r="C28" s="252" t="s">
        <v>195</v>
      </c>
      <c r="D28" s="245" t="s">
        <v>163</v>
      </c>
      <c r="E28" s="246">
        <v>0.5</v>
      </c>
      <c r="F28" s="247"/>
      <c r="G28" s="248">
        <f>ROUND(E28*F28,2)</f>
        <v>0</v>
      </c>
      <c r="H28" s="229">
        <v>0</v>
      </c>
      <c r="I28" s="228">
        <f>ROUND(E28*H28,2)</f>
        <v>0</v>
      </c>
      <c r="J28" s="229">
        <v>1012</v>
      </c>
      <c r="K28" s="228">
        <f>ROUND(E28*J28,2)</f>
        <v>506</v>
      </c>
      <c r="L28" s="228">
        <v>21</v>
      </c>
      <c r="M28" s="228">
        <f>G28*(1+L28/100)</f>
        <v>0</v>
      </c>
      <c r="N28" s="228">
        <v>7.6000000000000004E-4</v>
      </c>
      <c r="O28" s="228">
        <f>ROUND(E28*N28,2)</f>
        <v>0</v>
      </c>
      <c r="P28" s="228">
        <v>0</v>
      </c>
      <c r="Q28" s="228">
        <f>ROUND(E28*P28,2)</f>
        <v>0</v>
      </c>
      <c r="R28" s="228"/>
      <c r="S28" s="228" t="s">
        <v>164</v>
      </c>
      <c r="T28" s="228" t="s">
        <v>165</v>
      </c>
      <c r="U28" s="228">
        <v>0</v>
      </c>
      <c r="V28" s="228">
        <f>ROUND(E28*U28,2)</f>
        <v>0</v>
      </c>
      <c r="W28" s="228"/>
      <c r="X28" s="228" t="s">
        <v>166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191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5">
      <c r="A29" s="243">
        <v>13</v>
      </c>
      <c r="B29" s="244" t="s">
        <v>196</v>
      </c>
      <c r="C29" s="252" t="s">
        <v>197</v>
      </c>
      <c r="D29" s="245" t="s">
        <v>187</v>
      </c>
      <c r="E29" s="246">
        <v>1</v>
      </c>
      <c r="F29" s="247"/>
      <c r="G29" s="248">
        <f>ROUND(E29*F29,2)</f>
        <v>0</v>
      </c>
      <c r="H29" s="229">
        <v>0</v>
      </c>
      <c r="I29" s="228">
        <f>ROUND(E29*H29,2)</f>
        <v>0</v>
      </c>
      <c r="J29" s="229">
        <v>165</v>
      </c>
      <c r="K29" s="228">
        <f>ROUND(E29*J29,2)</f>
        <v>165</v>
      </c>
      <c r="L29" s="228">
        <v>21</v>
      </c>
      <c r="M29" s="228">
        <f>G29*(1+L29/100)</f>
        <v>0</v>
      </c>
      <c r="N29" s="228">
        <v>0</v>
      </c>
      <c r="O29" s="228">
        <f>ROUND(E29*N29,2)</f>
        <v>0</v>
      </c>
      <c r="P29" s="228">
        <v>0</v>
      </c>
      <c r="Q29" s="228">
        <f>ROUND(E29*P29,2)</f>
        <v>0</v>
      </c>
      <c r="R29" s="228"/>
      <c r="S29" s="228" t="s">
        <v>164</v>
      </c>
      <c r="T29" s="228" t="s">
        <v>165</v>
      </c>
      <c r="U29" s="228">
        <v>0</v>
      </c>
      <c r="V29" s="228">
        <f>ROUND(E29*U29,2)</f>
        <v>0</v>
      </c>
      <c r="W29" s="228"/>
      <c r="X29" s="228" t="s">
        <v>166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191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5">
      <c r="A30" s="243">
        <v>14</v>
      </c>
      <c r="B30" s="244" t="s">
        <v>198</v>
      </c>
      <c r="C30" s="252" t="s">
        <v>199</v>
      </c>
      <c r="D30" s="245" t="s">
        <v>163</v>
      </c>
      <c r="E30" s="246">
        <v>1</v>
      </c>
      <c r="F30" s="247"/>
      <c r="G30" s="248">
        <f>ROUND(E30*F30,2)</f>
        <v>0</v>
      </c>
      <c r="H30" s="229">
        <v>0</v>
      </c>
      <c r="I30" s="228">
        <f>ROUND(E30*H30,2)</f>
        <v>0</v>
      </c>
      <c r="J30" s="229">
        <v>12.1</v>
      </c>
      <c r="K30" s="228">
        <f>ROUND(E30*J30,2)</f>
        <v>12.1</v>
      </c>
      <c r="L30" s="228">
        <v>21</v>
      </c>
      <c r="M30" s="228">
        <f>G30*(1+L30/100)</f>
        <v>0</v>
      </c>
      <c r="N30" s="228">
        <v>0</v>
      </c>
      <c r="O30" s="228">
        <f>ROUND(E30*N30,2)</f>
        <v>0</v>
      </c>
      <c r="P30" s="228">
        <v>0</v>
      </c>
      <c r="Q30" s="228">
        <f>ROUND(E30*P30,2)</f>
        <v>0</v>
      </c>
      <c r="R30" s="228"/>
      <c r="S30" s="228" t="s">
        <v>164</v>
      </c>
      <c r="T30" s="228" t="s">
        <v>165</v>
      </c>
      <c r="U30" s="228">
        <v>0</v>
      </c>
      <c r="V30" s="228">
        <f>ROUND(E30*U30,2)</f>
        <v>0</v>
      </c>
      <c r="W30" s="228"/>
      <c r="X30" s="228" t="s">
        <v>166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191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5">
      <c r="A31" s="243">
        <v>15</v>
      </c>
      <c r="B31" s="244" t="s">
        <v>200</v>
      </c>
      <c r="C31" s="252" t="s">
        <v>201</v>
      </c>
      <c r="D31" s="245" t="s">
        <v>163</v>
      </c>
      <c r="E31" s="246">
        <v>0.5</v>
      </c>
      <c r="F31" s="247"/>
      <c r="G31" s="248">
        <f>ROUND(E31*F31,2)</f>
        <v>0</v>
      </c>
      <c r="H31" s="229">
        <v>0</v>
      </c>
      <c r="I31" s="228">
        <f>ROUND(E31*H31,2)</f>
        <v>0</v>
      </c>
      <c r="J31" s="229">
        <v>32.49</v>
      </c>
      <c r="K31" s="228">
        <f>ROUND(E31*J31,2)</f>
        <v>16.25</v>
      </c>
      <c r="L31" s="228">
        <v>21</v>
      </c>
      <c r="M31" s="228">
        <f>G31*(1+L31/100)</f>
        <v>0</v>
      </c>
      <c r="N31" s="228">
        <v>0</v>
      </c>
      <c r="O31" s="228">
        <f>ROUND(E31*N31,2)</f>
        <v>0</v>
      </c>
      <c r="P31" s="228">
        <v>0</v>
      </c>
      <c r="Q31" s="228">
        <f>ROUND(E31*P31,2)</f>
        <v>0</v>
      </c>
      <c r="R31" s="228"/>
      <c r="S31" s="228" t="s">
        <v>164</v>
      </c>
      <c r="T31" s="228" t="s">
        <v>165</v>
      </c>
      <c r="U31" s="228">
        <v>0</v>
      </c>
      <c r="V31" s="228">
        <f>ROUND(E31*U31,2)</f>
        <v>0</v>
      </c>
      <c r="W31" s="228"/>
      <c r="X31" s="228" t="s">
        <v>166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191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5">
      <c r="A32" s="243">
        <v>16</v>
      </c>
      <c r="B32" s="244" t="s">
        <v>202</v>
      </c>
      <c r="C32" s="252" t="s">
        <v>203</v>
      </c>
      <c r="D32" s="245" t="s">
        <v>0</v>
      </c>
      <c r="E32" s="246">
        <v>10.817399999999999</v>
      </c>
      <c r="F32" s="247"/>
      <c r="G32" s="248">
        <f>ROUND(E32*F32,2)</f>
        <v>0</v>
      </c>
      <c r="H32" s="229">
        <v>0</v>
      </c>
      <c r="I32" s="228">
        <f>ROUND(E32*H32,2)</f>
        <v>0</v>
      </c>
      <c r="J32" s="229">
        <v>2.15</v>
      </c>
      <c r="K32" s="228">
        <f>ROUND(E32*J32,2)</f>
        <v>23.26</v>
      </c>
      <c r="L32" s="228">
        <v>21</v>
      </c>
      <c r="M32" s="228">
        <f>G32*(1+L32/100)</f>
        <v>0</v>
      </c>
      <c r="N32" s="228">
        <v>0</v>
      </c>
      <c r="O32" s="228">
        <f>ROUND(E32*N32,2)</f>
        <v>0</v>
      </c>
      <c r="P32" s="228">
        <v>0</v>
      </c>
      <c r="Q32" s="228">
        <f>ROUND(E32*P32,2)</f>
        <v>0</v>
      </c>
      <c r="R32" s="228"/>
      <c r="S32" s="228" t="s">
        <v>164</v>
      </c>
      <c r="T32" s="228" t="s">
        <v>165</v>
      </c>
      <c r="U32" s="228">
        <v>0</v>
      </c>
      <c r="V32" s="228">
        <f>ROUND(E32*U32,2)</f>
        <v>0</v>
      </c>
      <c r="W32" s="228"/>
      <c r="X32" s="228" t="s">
        <v>166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191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x14ac:dyDescent="0.25">
      <c r="A33" s="231" t="s">
        <v>159</v>
      </c>
      <c r="B33" s="232" t="s">
        <v>110</v>
      </c>
      <c r="C33" s="251" t="s">
        <v>111</v>
      </c>
      <c r="D33" s="233"/>
      <c r="E33" s="234"/>
      <c r="F33" s="235"/>
      <c r="G33" s="236">
        <f>SUMIF(AG34:AG40,"&lt;&gt;NOR",G34:G40)</f>
        <v>0</v>
      </c>
      <c r="H33" s="230"/>
      <c r="I33" s="230">
        <f>SUM(I34:I40)</f>
        <v>0</v>
      </c>
      <c r="J33" s="230"/>
      <c r="K33" s="230">
        <f>SUM(K34:K40)</f>
        <v>1219.8400000000001</v>
      </c>
      <c r="L33" s="230"/>
      <c r="M33" s="230">
        <f>SUM(M34:M40)</f>
        <v>0</v>
      </c>
      <c r="N33" s="230"/>
      <c r="O33" s="230">
        <f>SUM(O34:O40)</f>
        <v>0</v>
      </c>
      <c r="P33" s="230"/>
      <c r="Q33" s="230">
        <f>SUM(Q34:Q40)</f>
        <v>0</v>
      </c>
      <c r="R33" s="230"/>
      <c r="S33" s="230"/>
      <c r="T33" s="230"/>
      <c r="U33" s="230"/>
      <c r="V33" s="230">
        <f>SUM(V34:V40)</f>
        <v>0</v>
      </c>
      <c r="W33" s="230"/>
      <c r="X33" s="230"/>
      <c r="AG33" t="s">
        <v>160</v>
      </c>
    </row>
    <row r="34" spans="1:60" ht="20.399999999999999" outlineLevel="1" x14ac:dyDescent="0.25">
      <c r="A34" s="243">
        <v>17</v>
      </c>
      <c r="B34" s="244" t="s">
        <v>204</v>
      </c>
      <c r="C34" s="252" t="s">
        <v>205</v>
      </c>
      <c r="D34" s="245" t="s">
        <v>163</v>
      </c>
      <c r="E34" s="246">
        <v>1</v>
      </c>
      <c r="F34" s="247"/>
      <c r="G34" s="248">
        <f>ROUND(E34*F34,2)</f>
        <v>0</v>
      </c>
      <c r="H34" s="229">
        <v>0</v>
      </c>
      <c r="I34" s="228">
        <f>ROUND(E34*H34,2)</f>
        <v>0</v>
      </c>
      <c r="J34" s="229">
        <v>421</v>
      </c>
      <c r="K34" s="228">
        <f>ROUND(E34*J34,2)</f>
        <v>421</v>
      </c>
      <c r="L34" s="228">
        <v>21</v>
      </c>
      <c r="M34" s="228">
        <f>G34*(1+L34/100)</f>
        <v>0</v>
      </c>
      <c r="N34" s="228">
        <v>3.9899999999999996E-3</v>
      </c>
      <c r="O34" s="228">
        <f>ROUND(E34*N34,2)</f>
        <v>0</v>
      </c>
      <c r="P34" s="228">
        <v>0</v>
      </c>
      <c r="Q34" s="228">
        <f>ROUND(E34*P34,2)</f>
        <v>0</v>
      </c>
      <c r="R34" s="228"/>
      <c r="S34" s="228" t="s">
        <v>164</v>
      </c>
      <c r="T34" s="228" t="s">
        <v>165</v>
      </c>
      <c r="U34" s="228">
        <v>0</v>
      </c>
      <c r="V34" s="228">
        <f>ROUND(E34*U34,2)</f>
        <v>0</v>
      </c>
      <c r="W34" s="228"/>
      <c r="X34" s="228" t="s">
        <v>166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191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5">
      <c r="A35" s="243">
        <v>18</v>
      </c>
      <c r="B35" s="244" t="s">
        <v>206</v>
      </c>
      <c r="C35" s="252" t="s">
        <v>207</v>
      </c>
      <c r="D35" s="245" t="s">
        <v>187</v>
      </c>
      <c r="E35" s="246">
        <v>2</v>
      </c>
      <c r="F35" s="247"/>
      <c r="G35" s="248">
        <f>ROUND(E35*F35,2)</f>
        <v>0</v>
      </c>
      <c r="H35" s="229">
        <v>0</v>
      </c>
      <c r="I35" s="228">
        <f>ROUND(E35*H35,2)</f>
        <v>0</v>
      </c>
      <c r="J35" s="229">
        <v>287.51</v>
      </c>
      <c r="K35" s="228">
        <f>ROUND(E35*J35,2)</f>
        <v>575.02</v>
      </c>
      <c r="L35" s="228">
        <v>21</v>
      </c>
      <c r="M35" s="228">
        <f>G35*(1+L35/100)</f>
        <v>0</v>
      </c>
      <c r="N35" s="228">
        <v>0</v>
      </c>
      <c r="O35" s="228">
        <f>ROUND(E35*N35,2)</f>
        <v>0</v>
      </c>
      <c r="P35" s="228">
        <v>0</v>
      </c>
      <c r="Q35" s="228">
        <f>ROUND(E35*P35,2)</f>
        <v>0</v>
      </c>
      <c r="R35" s="228"/>
      <c r="S35" s="228" t="s">
        <v>164</v>
      </c>
      <c r="T35" s="228" t="s">
        <v>165</v>
      </c>
      <c r="U35" s="228">
        <v>0</v>
      </c>
      <c r="V35" s="228">
        <f>ROUND(E35*U35,2)</f>
        <v>0</v>
      </c>
      <c r="W35" s="228"/>
      <c r="X35" s="228" t="s">
        <v>166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191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5">
      <c r="A36" s="237">
        <v>19</v>
      </c>
      <c r="B36" s="238" t="s">
        <v>208</v>
      </c>
      <c r="C36" s="253" t="s">
        <v>209</v>
      </c>
      <c r="D36" s="239" t="s">
        <v>163</v>
      </c>
      <c r="E36" s="240">
        <v>1</v>
      </c>
      <c r="F36" s="241"/>
      <c r="G36" s="242">
        <f>ROUND(E36*F36,2)</f>
        <v>0</v>
      </c>
      <c r="H36" s="229">
        <v>0</v>
      </c>
      <c r="I36" s="228">
        <f>ROUND(E36*H36,2)</f>
        <v>0</v>
      </c>
      <c r="J36" s="229">
        <v>90.21</v>
      </c>
      <c r="K36" s="228">
        <f>ROUND(E36*J36,2)</f>
        <v>90.21</v>
      </c>
      <c r="L36" s="228">
        <v>21</v>
      </c>
      <c r="M36" s="228">
        <f>G36*(1+L36/100)</f>
        <v>0</v>
      </c>
      <c r="N36" s="228">
        <v>3.0000000000000001E-5</v>
      </c>
      <c r="O36" s="228">
        <f>ROUND(E36*N36,2)</f>
        <v>0</v>
      </c>
      <c r="P36" s="228">
        <v>0</v>
      </c>
      <c r="Q36" s="228">
        <f>ROUND(E36*P36,2)</f>
        <v>0</v>
      </c>
      <c r="R36" s="228"/>
      <c r="S36" s="228" t="s">
        <v>164</v>
      </c>
      <c r="T36" s="228" t="s">
        <v>165</v>
      </c>
      <c r="U36" s="228">
        <v>0</v>
      </c>
      <c r="V36" s="228">
        <f>ROUND(E36*U36,2)</f>
        <v>0</v>
      </c>
      <c r="W36" s="228"/>
      <c r="X36" s="228" t="s">
        <v>166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191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5">
      <c r="A37" s="226"/>
      <c r="B37" s="227"/>
      <c r="C37" s="254" t="s">
        <v>210</v>
      </c>
      <c r="D37" s="249"/>
      <c r="E37" s="249"/>
      <c r="F37" s="249"/>
      <c r="G37" s="249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09"/>
      <c r="Z37" s="209"/>
      <c r="AA37" s="209"/>
      <c r="AB37" s="209"/>
      <c r="AC37" s="209"/>
      <c r="AD37" s="209"/>
      <c r="AE37" s="209"/>
      <c r="AF37" s="209"/>
      <c r="AG37" s="209" t="s">
        <v>182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5">
      <c r="A38" s="243">
        <v>20</v>
      </c>
      <c r="B38" s="244" t="s">
        <v>211</v>
      </c>
      <c r="C38" s="252" t="s">
        <v>212</v>
      </c>
      <c r="D38" s="245" t="s">
        <v>163</v>
      </c>
      <c r="E38" s="246">
        <v>1</v>
      </c>
      <c r="F38" s="247"/>
      <c r="G38" s="248">
        <f>ROUND(E38*F38,2)</f>
        <v>0</v>
      </c>
      <c r="H38" s="229">
        <v>0</v>
      </c>
      <c r="I38" s="228">
        <f>ROUND(E38*H38,2)</f>
        <v>0</v>
      </c>
      <c r="J38" s="229">
        <v>18.8</v>
      </c>
      <c r="K38" s="228">
        <f>ROUND(E38*J38,2)</f>
        <v>18.8</v>
      </c>
      <c r="L38" s="228">
        <v>21</v>
      </c>
      <c r="M38" s="228">
        <f>G38*(1+L38/100)</f>
        <v>0</v>
      </c>
      <c r="N38" s="228">
        <v>0</v>
      </c>
      <c r="O38" s="228">
        <f>ROUND(E38*N38,2)</f>
        <v>0</v>
      </c>
      <c r="P38" s="228">
        <v>0</v>
      </c>
      <c r="Q38" s="228">
        <f>ROUND(E38*P38,2)</f>
        <v>0</v>
      </c>
      <c r="R38" s="228"/>
      <c r="S38" s="228" t="s">
        <v>164</v>
      </c>
      <c r="T38" s="228" t="s">
        <v>165</v>
      </c>
      <c r="U38" s="228">
        <v>0</v>
      </c>
      <c r="V38" s="228">
        <f>ROUND(E38*U38,2)</f>
        <v>0</v>
      </c>
      <c r="W38" s="228"/>
      <c r="X38" s="228" t="s">
        <v>166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191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5">
      <c r="A39" s="243">
        <v>21</v>
      </c>
      <c r="B39" s="244" t="s">
        <v>213</v>
      </c>
      <c r="C39" s="252" t="s">
        <v>214</v>
      </c>
      <c r="D39" s="245" t="s">
        <v>163</v>
      </c>
      <c r="E39" s="246">
        <v>1</v>
      </c>
      <c r="F39" s="247"/>
      <c r="G39" s="248">
        <f>ROUND(E39*F39,2)</f>
        <v>0</v>
      </c>
      <c r="H39" s="229">
        <v>0</v>
      </c>
      <c r="I39" s="228">
        <f>ROUND(E39*H39,2)</f>
        <v>0</v>
      </c>
      <c r="J39" s="229">
        <v>96.9</v>
      </c>
      <c r="K39" s="228">
        <f>ROUND(E39*J39,2)</f>
        <v>96.9</v>
      </c>
      <c r="L39" s="228">
        <v>21</v>
      </c>
      <c r="M39" s="228">
        <f>G39*(1+L39/100)</f>
        <v>0</v>
      </c>
      <c r="N39" s="228">
        <v>0</v>
      </c>
      <c r="O39" s="228">
        <f>ROUND(E39*N39,2)</f>
        <v>0</v>
      </c>
      <c r="P39" s="228">
        <v>0</v>
      </c>
      <c r="Q39" s="228">
        <f>ROUND(E39*P39,2)</f>
        <v>0</v>
      </c>
      <c r="R39" s="228"/>
      <c r="S39" s="228" t="s">
        <v>164</v>
      </c>
      <c r="T39" s="228" t="s">
        <v>165</v>
      </c>
      <c r="U39" s="228">
        <v>0</v>
      </c>
      <c r="V39" s="228">
        <f>ROUND(E39*U39,2)</f>
        <v>0</v>
      </c>
      <c r="W39" s="228"/>
      <c r="X39" s="228" t="s">
        <v>166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191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5">
      <c r="A40" s="243">
        <v>22</v>
      </c>
      <c r="B40" s="244" t="s">
        <v>215</v>
      </c>
      <c r="C40" s="252" t="s">
        <v>216</v>
      </c>
      <c r="D40" s="245" t="s">
        <v>0</v>
      </c>
      <c r="E40" s="246">
        <v>12.019299999999999</v>
      </c>
      <c r="F40" s="247"/>
      <c r="G40" s="248">
        <f>ROUND(E40*F40,2)</f>
        <v>0</v>
      </c>
      <c r="H40" s="229">
        <v>0</v>
      </c>
      <c r="I40" s="228">
        <f>ROUND(E40*H40,2)</f>
        <v>0</v>
      </c>
      <c r="J40" s="229">
        <v>1.49</v>
      </c>
      <c r="K40" s="228">
        <f>ROUND(E40*J40,2)</f>
        <v>17.91</v>
      </c>
      <c r="L40" s="228">
        <v>21</v>
      </c>
      <c r="M40" s="228">
        <f>G40*(1+L40/100)</f>
        <v>0</v>
      </c>
      <c r="N40" s="228">
        <v>0</v>
      </c>
      <c r="O40" s="228">
        <f>ROUND(E40*N40,2)</f>
        <v>0</v>
      </c>
      <c r="P40" s="228">
        <v>0</v>
      </c>
      <c r="Q40" s="228">
        <f>ROUND(E40*P40,2)</f>
        <v>0</v>
      </c>
      <c r="R40" s="228"/>
      <c r="S40" s="228" t="s">
        <v>164</v>
      </c>
      <c r="T40" s="228" t="s">
        <v>165</v>
      </c>
      <c r="U40" s="228">
        <v>0</v>
      </c>
      <c r="V40" s="228">
        <f>ROUND(E40*U40,2)</f>
        <v>0</v>
      </c>
      <c r="W40" s="228"/>
      <c r="X40" s="228" t="s">
        <v>166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191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x14ac:dyDescent="0.25">
      <c r="A41" s="231" t="s">
        <v>159</v>
      </c>
      <c r="B41" s="232" t="s">
        <v>112</v>
      </c>
      <c r="C41" s="251" t="s">
        <v>113</v>
      </c>
      <c r="D41" s="233"/>
      <c r="E41" s="234"/>
      <c r="F41" s="235"/>
      <c r="G41" s="236">
        <f>SUMIF(AG42:AG51,"&lt;&gt;NOR",G42:G51)</f>
        <v>0</v>
      </c>
      <c r="H41" s="230"/>
      <c r="I41" s="230">
        <f>SUM(I42:I51)</f>
        <v>0</v>
      </c>
      <c r="J41" s="230"/>
      <c r="K41" s="230">
        <f>SUM(K42:K51)</f>
        <v>14635.98</v>
      </c>
      <c r="L41" s="230"/>
      <c r="M41" s="230">
        <f>SUM(M42:M51)</f>
        <v>0</v>
      </c>
      <c r="N41" s="230"/>
      <c r="O41" s="230">
        <f>SUM(O42:O51)</f>
        <v>0.09</v>
      </c>
      <c r="P41" s="230"/>
      <c r="Q41" s="230">
        <f>SUM(Q42:Q51)</f>
        <v>0</v>
      </c>
      <c r="R41" s="230"/>
      <c r="S41" s="230"/>
      <c r="T41" s="230"/>
      <c r="U41" s="230"/>
      <c r="V41" s="230">
        <f>SUM(V42:V51)</f>
        <v>0</v>
      </c>
      <c r="W41" s="230"/>
      <c r="X41" s="230"/>
      <c r="AG41" t="s">
        <v>160</v>
      </c>
    </row>
    <row r="42" spans="1:60" outlineLevel="1" x14ac:dyDescent="0.25">
      <c r="A42" s="243">
        <v>23</v>
      </c>
      <c r="B42" s="244" t="s">
        <v>217</v>
      </c>
      <c r="C42" s="252" t="s">
        <v>218</v>
      </c>
      <c r="D42" s="245" t="s">
        <v>187</v>
      </c>
      <c r="E42" s="246">
        <v>1</v>
      </c>
      <c r="F42" s="247"/>
      <c r="G42" s="248">
        <f>ROUND(E42*F42,2)</f>
        <v>0</v>
      </c>
      <c r="H42" s="229">
        <v>0</v>
      </c>
      <c r="I42" s="228">
        <f>ROUND(E42*H42,2)</f>
        <v>0</v>
      </c>
      <c r="J42" s="229">
        <v>456.96</v>
      </c>
      <c r="K42" s="228">
        <f>ROUND(E42*J42,2)</f>
        <v>456.96</v>
      </c>
      <c r="L42" s="228">
        <v>21</v>
      </c>
      <c r="M42" s="228">
        <f>G42*(1+L42/100)</f>
        <v>0</v>
      </c>
      <c r="N42" s="228">
        <v>3.1870000000000002E-2</v>
      </c>
      <c r="O42" s="228">
        <f>ROUND(E42*N42,2)</f>
        <v>0.03</v>
      </c>
      <c r="P42" s="228">
        <v>0</v>
      </c>
      <c r="Q42" s="228">
        <f>ROUND(E42*P42,2)</f>
        <v>0</v>
      </c>
      <c r="R42" s="228"/>
      <c r="S42" s="228" t="s">
        <v>164</v>
      </c>
      <c r="T42" s="228" t="s">
        <v>165</v>
      </c>
      <c r="U42" s="228">
        <v>0</v>
      </c>
      <c r="V42" s="228">
        <f>ROUND(E42*U42,2)</f>
        <v>0</v>
      </c>
      <c r="W42" s="228"/>
      <c r="X42" s="228" t="s">
        <v>219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220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5">
      <c r="A43" s="243">
        <v>24</v>
      </c>
      <c r="B43" s="244" t="s">
        <v>221</v>
      </c>
      <c r="C43" s="252" t="s">
        <v>222</v>
      </c>
      <c r="D43" s="245" t="s">
        <v>187</v>
      </c>
      <c r="E43" s="246">
        <v>1</v>
      </c>
      <c r="F43" s="247"/>
      <c r="G43" s="248">
        <f>ROUND(E43*F43,2)</f>
        <v>0</v>
      </c>
      <c r="H43" s="229">
        <v>0</v>
      </c>
      <c r="I43" s="228">
        <f>ROUND(E43*H43,2)</f>
        <v>0</v>
      </c>
      <c r="J43" s="229">
        <v>328.02</v>
      </c>
      <c r="K43" s="228">
        <f>ROUND(E43*J43,2)</f>
        <v>328.02</v>
      </c>
      <c r="L43" s="228">
        <v>21</v>
      </c>
      <c r="M43" s="228">
        <f>G43*(1+L43/100)</f>
        <v>0</v>
      </c>
      <c r="N43" s="228">
        <v>1.933E-2</v>
      </c>
      <c r="O43" s="228">
        <f>ROUND(E43*N43,2)</f>
        <v>0.02</v>
      </c>
      <c r="P43" s="228">
        <v>0</v>
      </c>
      <c r="Q43" s="228">
        <f>ROUND(E43*P43,2)</f>
        <v>0</v>
      </c>
      <c r="R43" s="228"/>
      <c r="S43" s="228" t="s">
        <v>164</v>
      </c>
      <c r="T43" s="228" t="s">
        <v>165</v>
      </c>
      <c r="U43" s="228">
        <v>0</v>
      </c>
      <c r="V43" s="228">
        <f>ROUND(E43*U43,2)</f>
        <v>0</v>
      </c>
      <c r="W43" s="228"/>
      <c r="X43" s="228" t="s">
        <v>219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220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5">
      <c r="A44" s="243">
        <v>25</v>
      </c>
      <c r="B44" s="244" t="s">
        <v>223</v>
      </c>
      <c r="C44" s="252" t="s">
        <v>224</v>
      </c>
      <c r="D44" s="245" t="s">
        <v>225</v>
      </c>
      <c r="E44" s="246">
        <v>1</v>
      </c>
      <c r="F44" s="247"/>
      <c r="G44" s="248">
        <f>ROUND(E44*F44,2)</f>
        <v>0</v>
      </c>
      <c r="H44" s="229">
        <v>0</v>
      </c>
      <c r="I44" s="228">
        <f>ROUND(E44*H44,2)</f>
        <v>0</v>
      </c>
      <c r="J44" s="229">
        <v>6820</v>
      </c>
      <c r="K44" s="228">
        <f>ROUND(E44*J44,2)</f>
        <v>6820</v>
      </c>
      <c r="L44" s="228">
        <v>21</v>
      </c>
      <c r="M44" s="228">
        <f>G44*(1+L44/100)</f>
        <v>0</v>
      </c>
      <c r="N44" s="228">
        <v>2.792E-2</v>
      </c>
      <c r="O44" s="228">
        <f>ROUND(E44*N44,2)</f>
        <v>0.03</v>
      </c>
      <c r="P44" s="228">
        <v>0</v>
      </c>
      <c r="Q44" s="228">
        <f>ROUND(E44*P44,2)</f>
        <v>0</v>
      </c>
      <c r="R44" s="228"/>
      <c r="S44" s="228" t="s">
        <v>164</v>
      </c>
      <c r="T44" s="228" t="s">
        <v>165</v>
      </c>
      <c r="U44" s="228">
        <v>0</v>
      </c>
      <c r="V44" s="228">
        <f>ROUND(E44*U44,2)</f>
        <v>0</v>
      </c>
      <c r="W44" s="228"/>
      <c r="X44" s="228" t="s">
        <v>166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191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5">
      <c r="A45" s="243">
        <v>26</v>
      </c>
      <c r="B45" s="244" t="s">
        <v>226</v>
      </c>
      <c r="C45" s="252" t="s">
        <v>227</v>
      </c>
      <c r="D45" s="245" t="s">
        <v>225</v>
      </c>
      <c r="E45" s="246">
        <v>1</v>
      </c>
      <c r="F45" s="247"/>
      <c r="G45" s="248">
        <f>ROUND(E45*F45,2)</f>
        <v>0</v>
      </c>
      <c r="H45" s="229">
        <v>0</v>
      </c>
      <c r="I45" s="228">
        <f>ROUND(E45*H45,2)</f>
        <v>0</v>
      </c>
      <c r="J45" s="229">
        <v>111.5</v>
      </c>
      <c r="K45" s="228">
        <f>ROUND(E45*J45,2)</f>
        <v>111.5</v>
      </c>
      <c r="L45" s="228">
        <v>21</v>
      </c>
      <c r="M45" s="228">
        <f>G45*(1+L45/100)</f>
        <v>0</v>
      </c>
      <c r="N45" s="228">
        <v>8.5999999999999998E-4</v>
      </c>
      <c r="O45" s="228">
        <f>ROUND(E45*N45,2)</f>
        <v>0</v>
      </c>
      <c r="P45" s="228">
        <v>0</v>
      </c>
      <c r="Q45" s="228">
        <f>ROUND(E45*P45,2)</f>
        <v>0</v>
      </c>
      <c r="R45" s="228"/>
      <c r="S45" s="228" t="s">
        <v>164</v>
      </c>
      <c r="T45" s="228" t="s">
        <v>165</v>
      </c>
      <c r="U45" s="228">
        <v>0</v>
      </c>
      <c r="V45" s="228">
        <f>ROUND(E45*U45,2)</f>
        <v>0</v>
      </c>
      <c r="W45" s="228"/>
      <c r="X45" s="228" t="s">
        <v>166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191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5">
      <c r="A46" s="243">
        <v>27</v>
      </c>
      <c r="B46" s="244" t="s">
        <v>228</v>
      </c>
      <c r="C46" s="252" t="s">
        <v>229</v>
      </c>
      <c r="D46" s="245" t="s">
        <v>225</v>
      </c>
      <c r="E46" s="246">
        <v>1</v>
      </c>
      <c r="F46" s="247"/>
      <c r="G46" s="248">
        <f>ROUND(E46*F46,2)</f>
        <v>0</v>
      </c>
      <c r="H46" s="229">
        <v>0</v>
      </c>
      <c r="I46" s="228">
        <f>ROUND(E46*H46,2)</f>
        <v>0</v>
      </c>
      <c r="J46" s="229">
        <v>2475</v>
      </c>
      <c r="K46" s="228">
        <f>ROUND(E46*J46,2)</f>
        <v>2475</v>
      </c>
      <c r="L46" s="228">
        <v>21</v>
      </c>
      <c r="M46" s="228">
        <f>G46*(1+L46/100)</f>
        <v>0</v>
      </c>
      <c r="N46" s="228">
        <v>1.401E-2</v>
      </c>
      <c r="O46" s="228">
        <f>ROUND(E46*N46,2)</f>
        <v>0.01</v>
      </c>
      <c r="P46" s="228">
        <v>0</v>
      </c>
      <c r="Q46" s="228">
        <f>ROUND(E46*P46,2)</f>
        <v>0</v>
      </c>
      <c r="R46" s="228"/>
      <c r="S46" s="228" t="s">
        <v>164</v>
      </c>
      <c r="T46" s="228" t="s">
        <v>165</v>
      </c>
      <c r="U46" s="228">
        <v>0</v>
      </c>
      <c r="V46" s="228">
        <f>ROUND(E46*U46,2)</f>
        <v>0</v>
      </c>
      <c r="W46" s="228"/>
      <c r="X46" s="228" t="s">
        <v>166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191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5">
      <c r="A47" s="243">
        <v>28</v>
      </c>
      <c r="B47" s="244" t="s">
        <v>230</v>
      </c>
      <c r="C47" s="252" t="s">
        <v>231</v>
      </c>
      <c r="D47" s="245" t="s">
        <v>187</v>
      </c>
      <c r="E47" s="246">
        <v>1</v>
      </c>
      <c r="F47" s="247"/>
      <c r="G47" s="248">
        <f>ROUND(E47*F47,2)</f>
        <v>0</v>
      </c>
      <c r="H47" s="229">
        <v>0</v>
      </c>
      <c r="I47" s="228">
        <f>ROUND(E47*H47,2)</f>
        <v>0</v>
      </c>
      <c r="J47" s="229">
        <v>455</v>
      </c>
      <c r="K47" s="228">
        <f>ROUND(E47*J47,2)</f>
        <v>455</v>
      </c>
      <c r="L47" s="228">
        <v>21</v>
      </c>
      <c r="M47" s="228">
        <f>G47*(1+L47/100)</f>
        <v>0</v>
      </c>
      <c r="N47" s="228">
        <v>2.0000000000000001E-4</v>
      </c>
      <c r="O47" s="228">
        <f>ROUND(E47*N47,2)</f>
        <v>0</v>
      </c>
      <c r="P47" s="228">
        <v>0</v>
      </c>
      <c r="Q47" s="228">
        <f>ROUND(E47*P47,2)</f>
        <v>0</v>
      </c>
      <c r="R47" s="228"/>
      <c r="S47" s="228" t="s">
        <v>164</v>
      </c>
      <c r="T47" s="228" t="s">
        <v>165</v>
      </c>
      <c r="U47" s="228">
        <v>0</v>
      </c>
      <c r="V47" s="228">
        <f>ROUND(E47*U47,2)</f>
        <v>0</v>
      </c>
      <c r="W47" s="228"/>
      <c r="X47" s="228" t="s">
        <v>166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191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5">
      <c r="A48" s="237">
        <v>29</v>
      </c>
      <c r="B48" s="238" t="s">
        <v>232</v>
      </c>
      <c r="C48" s="253" t="s">
        <v>233</v>
      </c>
      <c r="D48" s="239" t="s">
        <v>187</v>
      </c>
      <c r="E48" s="240">
        <v>1</v>
      </c>
      <c r="F48" s="241"/>
      <c r="G48" s="242">
        <f>ROUND(E48*F48,2)</f>
        <v>0</v>
      </c>
      <c r="H48" s="229">
        <v>0</v>
      </c>
      <c r="I48" s="228">
        <f>ROUND(E48*H48,2)</f>
        <v>0</v>
      </c>
      <c r="J48" s="229">
        <v>3145</v>
      </c>
      <c r="K48" s="228">
        <f>ROUND(E48*J48,2)</f>
        <v>3145</v>
      </c>
      <c r="L48" s="228">
        <v>21</v>
      </c>
      <c r="M48" s="228">
        <f>G48*(1+L48/100)</f>
        <v>0</v>
      </c>
      <c r="N48" s="228">
        <v>1.6000000000000001E-3</v>
      </c>
      <c r="O48" s="228">
        <f>ROUND(E48*N48,2)</f>
        <v>0</v>
      </c>
      <c r="P48" s="228">
        <v>0</v>
      </c>
      <c r="Q48" s="228">
        <f>ROUND(E48*P48,2)</f>
        <v>0</v>
      </c>
      <c r="R48" s="228"/>
      <c r="S48" s="228" t="s">
        <v>164</v>
      </c>
      <c r="T48" s="228" t="s">
        <v>165</v>
      </c>
      <c r="U48" s="228">
        <v>0</v>
      </c>
      <c r="V48" s="228">
        <f>ROUND(E48*U48,2)</f>
        <v>0</v>
      </c>
      <c r="W48" s="228"/>
      <c r="X48" s="228" t="s">
        <v>166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191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5">
      <c r="A49" s="226"/>
      <c r="B49" s="227"/>
      <c r="C49" s="254" t="s">
        <v>234</v>
      </c>
      <c r="D49" s="249"/>
      <c r="E49" s="249"/>
      <c r="F49" s="249"/>
      <c r="G49" s="249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09"/>
      <c r="Z49" s="209"/>
      <c r="AA49" s="209"/>
      <c r="AB49" s="209"/>
      <c r="AC49" s="209"/>
      <c r="AD49" s="209"/>
      <c r="AE49" s="209"/>
      <c r="AF49" s="209"/>
      <c r="AG49" s="209" t="s">
        <v>182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5">
      <c r="A50" s="243">
        <v>30</v>
      </c>
      <c r="B50" s="244" t="s">
        <v>235</v>
      </c>
      <c r="C50" s="252" t="s">
        <v>236</v>
      </c>
      <c r="D50" s="245" t="s">
        <v>225</v>
      </c>
      <c r="E50" s="246">
        <v>3</v>
      </c>
      <c r="F50" s="247"/>
      <c r="G50" s="248">
        <f>ROUND(E50*F50,2)</f>
        <v>0</v>
      </c>
      <c r="H50" s="229">
        <v>0</v>
      </c>
      <c r="I50" s="228">
        <f>ROUND(E50*H50,2)</f>
        <v>0</v>
      </c>
      <c r="J50" s="229">
        <v>264</v>
      </c>
      <c r="K50" s="228">
        <f>ROUND(E50*J50,2)</f>
        <v>792</v>
      </c>
      <c r="L50" s="228">
        <v>21</v>
      </c>
      <c r="M50" s="228">
        <f>G50*(1+L50/100)</f>
        <v>0</v>
      </c>
      <c r="N50" s="228">
        <v>7.2000000000000005E-4</v>
      </c>
      <c r="O50" s="228">
        <f>ROUND(E50*N50,2)</f>
        <v>0</v>
      </c>
      <c r="P50" s="228">
        <v>0</v>
      </c>
      <c r="Q50" s="228">
        <f>ROUND(E50*P50,2)</f>
        <v>0</v>
      </c>
      <c r="R50" s="228"/>
      <c r="S50" s="228" t="s">
        <v>164</v>
      </c>
      <c r="T50" s="228" t="s">
        <v>165</v>
      </c>
      <c r="U50" s="228">
        <v>0</v>
      </c>
      <c r="V50" s="228">
        <f>ROUND(E50*U50,2)</f>
        <v>0</v>
      </c>
      <c r="W50" s="228"/>
      <c r="X50" s="228" t="s">
        <v>166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191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5">
      <c r="A51" s="243">
        <v>31</v>
      </c>
      <c r="B51" s="244" t="s">
        <v>237</v>
      </c>
      <c r="C51" s="252" t="s">
        <v>238</v>
      </c>
      <c r="D51" s="245" t="s">
        <v>0</v>
      </c>
      <c r="E51" s="246">
        <v>145.8348</v>
      </c>
      <c r="F51" s="247"/>
      <c r="G51" s="248">
        <f>ROUND(E51*F51,2)</f>
        <v>0</v>
      </c>
      <c r="H51" s="229">
        <v>0</v>
      </c>
      <c r="I51" s="228">
        <f>ROUND(E51*H51,2)</f>
        <v>0</v>
      </c>
      <c r="J51" s="229">
        <v>0.36</v>
      </c>
      <c r="K51" s="228">
        <f>ROUND(E51*J51,2)</f>
        <v>52.5</v>
      </c>
      <c r="L51" s="228">
        <v>21</v>
      </c>
      <c r="M51" s="228">
        <f>G51*(1+L51/100)</f>
        <v>0</v>
      </c>
      <c r="N51" s="228">
        <v>0</v>
      </c>
      <c r="O51" s="228">
        <f>ROUND(E51*N51,2)</f>
        <v>0</v>
      </c>
      <c r="P51" s="228">
        <v>0</v>
      </c>
      <c r="Q51" s="228">
        <f>ROUND(E51*P51,2)</f>
        <v>0</v>
      </c>
      <c r="R51" s="228"/>
      <c r="S51" s="228" t="s">
        <v>164</v>
      </c>
      <c r="T51" s="228" t="s">
        <v>165</v>
      </c>
      <c r="U51" s="228">
        <v>0</v>
      </c>
      <c r="V51" s="228">
        <f>ROUND(E51*U51,2)</f>
        <v>0</v>
      </c>
      <c r="W51" s="228"/>
      <c r="X51" s="228" t="s">
        <v>166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191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x14ac:dyDescent="0.25">
      <c r="A52" s="231" t="s">
        <v>159</v>
      </c>
      <c r="B52" s="232" t="s">
        <v>114</v>
      </c>
      <c r="C52" s="251" t="s">
        <v>115</v>
      </c>
      <c r="D52" s="233"/>
      <c r="E52" s="234"/>
      <c r="F52" s="235"/>
      <c r="G52" s="236">
        <f>SUMIF(AG53:AG57,"&lt;&gt;NOR",G53:G57)</f>
        <v>0</v>
      </c>
      <c r="H52" s="230"/>
      <c r="I52" s="230">
        <f>SUM(I53:I57)</f>
        <v>0</v>
      </c>
      <c r="J52" s="230"/>
      <c r="K52" s="230">
        <f>SUM(K53:K57)</f>
        <v>6102.47</v>
      </c>
      <c r="L52" s="230"/>
      <c r="M52" s="230">
        <f>SUM(M53:M57)</f>
        <v>0</v>
      </c>
      <c r="N52" s="230"/>
      <c r="O52" s="230">
        <f>SUM(O53:O57)</f>
        <v>1.32</v>
      </c>
      <c r="P52" s="230"/>
      <c r="Q52" s="230">
        <f>SUM(Q53:Q57)</f>
        <v>0</v>
      </c>
      <c r="R52" s="230"/>
      <c r="S52" s="230"/>
      <c r="T52" s="230"/>
      <c r="U52" s="230"/>
      <c r="V52" s="230">
        <f>SUM(V53:V57)</f>
        <v>0</v>
      </c>
      <c r="W52" s="230"/>
      <c r="X52" s="230"/>
      <c r="AG52" t="s">
        <v>160</v>
      </c>
    </row>
    <row r="53" spans="1:60" outlineLevel="1" x14ac:dyDescent="0.25">
      <c r="A53" s="237">
        <v>32</v>
      </c>
      <c r="B53" s="238" t="s">
        <v>239</v>
      </c>
      <c r="C53" s="253" t="s">
        <v>240</v>
      </c>
      <c r="D53" s="239" t="s">
        <v>163</v>
      </c>
      <c r="E53" s="240">
        <v>12</v>
      </c>
      <c r="F53" s="241"/>
      <c r="G53" s="242">
        <f>ROUND(E53*F53,2)</f>
        <v>0</v>
      </c>
      <c r="H53" s="229">
        <v>0</v>
      </c>
      <c r="I53" s="228">
        <f>ROUND(E53*H53,2)</f>
        <v>0</v>
      </c>
      <c r="J53" s="229">
        <v>339.01</v>
      </c>
      <c r="K53" s="228">
        <f>ROUND(E53*J53,2)</f>
        <v>4068.12</v>
      </c>
      <c r="L53" s="228">
        <v>21</v>
      </c>
      <c r="M53" s="228">
        <f>G53*(1+L53/100)</f>
        <v>0</v>
      </c>
      <c r="N53" s="228">
        <v>7.1400000000000005E-2</v>
      </c>
      <c r="O53" s="228">
        <f>ROUND(E53*N53,2)</f>
        <v>0.86</v>
      </c>
      <c r="P53" s="228">
        <v>0</v>
      </c>
      <c r="Q53" s="228">
        <f>ROUND(E53*P53,2)</f>
        <v>0</v>
      </c>
      <c r="R53" s="228"/>
      <c r="S53" s="228" t="s">
        <v>164</v>
      </c>
      <c r="T53" s="228" t="s">
        <v>165</v>
      </c>
      <c r="U53" s="228">
        <v>0</v>
      </c>
      <c r="V53" s="228">
        <f>ROUND(E53*U53,2)</f>
        <v>0</v>
      </c>
      <c r="W53" s="228"/>
      <c r="X53" s="228" t="s">
        <v>166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191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5">
      <c r="A54" s="226"/>
      <c r="B54" s="227"/>
      <c r="C54" s="254" t="s">
        <v>241</v>
      </c>
      <c r="D54" s="249"/>
      <c r="E54" s="249"/>
      <c r="F54" s="249"/>
      <c r="G54" s="249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09"/>
      <c r="Z54" s="209"/>
      <c r="AA54" s="209"/>
      <c r="AB54" s="209"/>
      <c r="AC54" s="209"/>
      <c r="AD54" s="209"/>
      <c r="AE54" s="209"/>
      <c r="AF54" s="209"/>
      <c r="AG54" s="209" t="s">
        <v>182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5">
      <c r="A55" s="243">
        <v>33</v>
      </c>
      <c r="B55" s="244" t="s">
        <v>242</v>
      </c>
      <c r="C55" s="252" t="s">
        <v>243</v>
      </c>
      <c r="D55" s="245" t="s">
        <v>187</v>
      </c>
      <c r="E55" s="246">
        <v>6</v>
      </c>
      <c r="F55" s="247"/>
      <c r="G55" s="248">
        <f>ROUND(E55*F55,2)</f>
        <v>0</v>
      </c>
      <c r="H55" s="229">
        <v>0</v>
      </c>
      <c r="I55" s="228">
        <f>ROUND(E55*H55,2)</f>
        <v>0</v>
      </c>
      <c r="J55" s="229">
        <v>222</v>
      </c>
      <c r="K55" s="228">
        <f>ROUND(E55*J55,2)</f>
        <v>1332</v>
      </c>
      <c r="L55" s="228">
        <v>21</v>
      </c>
      <c r="M55" s="228">
        <f>G55*(1+L55/100)</f>
        <v>0</v>
      </c>
      <c r="N55" s="228">
        <v>3.6000000000000002E-4</v>
      </c>
      <c r="O55" s="228">
        <f>ROUND(E55*N55,2)</f>
        <v>0</v>
      </c>
      <c r="P55" s="228">
        <v>0</v>
      </c>
      <c r="Q55" s="228">
        <f>ROUND(E55*P55,2)</f>
        <v>0</v>
      </c>
      <c r="R55" s="228"/>
      <c r="S55" s="228" t="s">
        <v>164</v>
      </c>
      <c r="T55" s="228" t="s">
        <v>165</v>
      </c>
      <c r="U55" s="228">
        <v>0</v>
      </c>
      <c r="V55" s="228">
        <f>ROUND(E55*U55,2)</f>
        <v>0</v>
      </c>
      <c r="W55" s="228"/>
      <c r="X55" s="228" t="s">
        <v>166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191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5">
      <c r="A56" s="243">
        <v>34</v>
      </c>
      <c r="B56" s="244" t="s">
        <v>244</v>
      </c>
      <c r="C56" s="252" t="s">
        <v>245</v>
      </c>
      <c r="D56" s="245" t="s">
        <v>163</v>
      </c>
      <c r="E56" s="246">
        <v>12</v>
      </c>
      <c r="F56" s="247"/>
      <c r="G56" s="248">
        <f>ROUND(E56*F56,2)</f>
        <v>0</v>
      </c>
      <c r="H56" s="229">
        <v>0</v>
      </c>
      <c r="I56" s="228">
        <f>ROUND(E56*H56,2)</f>
        <v>0</v>
      </c>
      <c r="J56" s="229">
        <v>38.5</v>
      </c>
      <c r="K56" s="228">
        <f>ROUND(E56*J56,2)</f>
        <v>462</v>
      </c>
      <c r="L56" s="228">
        <v>21</v>
      </c>
      <c r="M56" s="228">
        <f>G56*(1+L56/100)</f>
        <v>0</v>
      </c>
      <c r="N56" s="228">
        <v>3.8640000000000001E-2</v>
      </c>
      <c r="O56" s="228">
        <f>ROUND(E56*N56,2)</f>
        <v>0.46</v>
      </c>
      <c r="P56" s="228">
        <v>0</v>
      </c>
      <c r="Q56" s="228">
        <f>ROUND(E56*P56,2)</f>
        <v>0</v>
      </c>
      <c r="R56" s="228"/>
      <c r="S56" s="228" t="s">
        <v>164</v>
      </c>
      <c r="T56" s="228" t="s">
        <v>165</v>
      </c>
      <c r="U56" s="228">
        <v>0</v>
      </c>
      <c r="V56" s="228">
        <f>ROUND(E56*U56,2)</f>
        <v>0</v>
      </c>
      <c r="W56" s="228"/>
      <c r="X56" s="228" t="s">
        <v>166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191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5">
      <c r="A57" s="243">
        <v>35</v>
      </c>
      <c r="B57" s="244" t="s">
        <v>246</v>
      </c>
      <c r="C57" s="252" t="s">
        <v>247</v>
      </c>
      <c r="D57" s="245" t="s">
        <v>0</v>
      </c>
      <c r="E57" s="246">
        <v>58.621200000000002</v>
      </c>
      <c r="F57" s="247"/>
      <c r="G57" s="248">
        <f>ROUND(E57*F57,2)</f>
        <v>0</v>
      </c>
      <c r="H57" s="229">
        <v>0</v>
      </c>
      <c r="I57" s="228">
        <f>ROUND(E57*H57,2)</f>
        <v>0</v>
      </c>
      <c r="J57" s="229">
        <v>4.0999999999999996</v>
      </c>
      <c r="K57" s="228">
        <f>ROUND(E57*J57,2)</f>
        <v>240.35</v>
      </c>
      <c r="L57" s="228">
        <v>21</v>
      </c>
      <c r="M57" s="228">
        <f>G57*(1+L57/100)</f>
        <v>0</v>
      </c>
      <c r="N57" s="228">
        <v>0</v>
      </c>
      <c r="O57" s="228">
        <f>ROUND(E57*N57,2)</f>
        <v>0</v>
      </c>
      <c r="P57" s="228">
        <v>0</v>
      </c>
      <c r="Q57" s="228">
        <f>ROUND(E57*P57,2)</f>
        <v>0</v>
      </c>
      <c r="R57" s="228"/>
      <c r="S57" s="228" t="s">
        <v>164</v>
      </c>
      <c r="T57" s="228" t="s">
        <v>165</v>
      </c>
      <c r="U57" s="228">
        <v>0</v>
      </c>
      <c r="V57" s="228">
        <f>ROUND(E57*U57,2)</f>
        <v>0</v>
      </c>
      <c r="W57" s="228"/>
      <c r="X57" s="228" t="s">
        <v>166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191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x14ac:dyDescent="0.25">
      <c r="A58" s="231" t="s">
        <v>159</v>
      </c>
      <c r="B58" s="232" t="s">
        <v>116</v>
      </c>
      <c r="C58" s="251" t="s">
        <v>117</v>
      </c>
      <c r="D58" s="233"/>
      <c r="E58" s="234"/>
      <c r="F58" s="235"/>
      <c r="G58" s="236">
        <f>SUMIF(AG59:AG66,"&lt;&gt;NOR",G59:G66)</f>
        <v>0</v>
      </c>
      <c r="H58" s="230"/>
      <c r="I58" s="230">
        <f>SUM(I59:I66)</f>
        <v>15610</v>
      </c>
      <c r="J58" s="230"/>
      <c r="K58" s="230">
        <f>SUM(K59:K66)</f>
        <v>6921.39</v>
      </c>
      <c r="L58" s="230"/>
      <c r="M58" s="230">
        <f>SUM(M59:M66)</f>
        <v>0</v>
      </c>
      <c r="N58" s="230"/>
      <c r="O58" s="230">
        <f>SUM(O59:O66)</f>
        <v>0.2</v>
      </c>
      <c r="P58" s="230"/>
      <c r="Q58" s="230">
        <f>SUM(Q59:Q66)</f>
        <v>0</v>
      </c>
      <c r="R58" s="230"/>
      <c r="S58" s="230"/>
      <c r="T58" s="230"/>
      <c r="U58" s="230"/>
      <c r="V58" s="230">
        <f>SUM(V59:V66)</f>
        <v>0</v>
      </c>
      <c r="W58" s="230"/>
      <c r="X58" s="230"/>
      <c r="AG58" t="s">
        <v>160</v>
      </c>
    </row>
    <row r="59" spans="1:60" outlineLevel="1" x14ac:dyDescent="0.25">
      <c r="A59" s="243">
        <v>36</v>
      </c>
      <c r="B59" s="244" t="s">
        <v>248</v>
      </c>
      <c r="C59" s="252" t="s">
        <v>249</v>
      </c>
      <c r="D59" s="245" t="s">
        <v>172</v>
      </c>
      <c r="E59" s="246">
        <v>1.44</v>
      </c>
      <c r="F59" s="247"/>
      <c r="G59" s="248">
        <f>ROUND(E59*F59,2)</f>
        <v>0</v>
      </c>
      <c r="H59" s="229">
        <v>0</v>
      </c>
      <c r="I59" s="228">
        <f>ROUND(E59*H59,2)</f>
        <v>0</v>
      </c>
      <c r="J59" s="229">
        <v>169.49</v>
      </c>
      <c r="K59" s="228">
        <f>ROUND(E59*J59,2)</f>
        <v>244.07</v>
      </c>
      <c r="L59" s="228">
        <v>21</v>
      </c>
      <c r="M59" s="228">
        <f>G59*(1+L59/100)</f>
        <v>0</v>
      </c>
      <c r="N59" s="228">
        <v>3.449E-2</v>
      </c>
      <c r="O59" s="228">
        <f>ROUND(E59*N59,2)</f>
        <v>0.05</v>
      </c>
      <c r="P59" s="228">
        <v>0</v>
      </c>
      <c r="Q59" s="228">
        <f>ROUND(E59*P59,2)</f>
        <v>0</v>
      </c>
      <c r="R59" s="228"/>
      <c r="S59" s="228" t="s">
        <v>164</v>
      </c>
      <c r="T59" s="228" t="s">
        <v>165</v>
      </c>
      <c r="U59" s="228">
        <v>0</v>
      </c>
      <c r="V59" s="228">
        <f>ROUND(E59*U59,2)</f>
        <v>0</v>
      </c>
      <c r="W59" s="228"/>
      <c r="X59" s="228" t="s">
        <v>219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220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5">
      <c r="A60" s="243">
        <v>37</v>
      </c>
      <c r="B60" s="244" t="s">
        <v>250</v>
      </c>
      <c r="C60" s="252" t="s">
        <v>251</v>
      </c>
      <c r="D60" s="245" t="s">
        <v>187</v>
      </c>
      <c r="E60" s="246">
        <v>2</v>
      </c>
      <c r="F60" s="247"/>
      <c r="G60" s="248">
        <f>ROUND(E60*F60,2)</f>
        <v>0</v>
      </c>
      <c r="H60" s="229">
        <v>0</v>
      </c>
      <c r="I60" s="228">
        <f>ROUND(E60*H60,2)</f>
        <v>0</v>
      </c>
      <c r="J60" s="229">
        <v>18.2</v>
      </c>
      <c r="K60" s="228">
        <f>ROUND(E60*J60,2)</f>
        <v>36.4</v>
      </c>
      <c r="L60" s="228">
        <v>21</v>
      </c>
      <c r="M60" s="228">
        <f>G60*(1+L60/100)</f>
        <v>0</v>
      </c>
      <c r="N60" s="228">
        <v>1.5200000000000001E-3</v>
      </c>
      <c r="O60" s="228">
        <f>ROUND(E60*N60,2)</f>
        <v>0</v>
      </c>
      <c r="P60" s="228">
        <v>0</v>
      </c>
      <c r="Q60" s="228">
        <f>ROUND(E60*P60,2)</f>
        <v>0</v>
      </c>
      <c r="R60" s="228"/>
      <c r="S60" s="228" t="s">
        <v>164</v>
      </c>
      <c r="T60" s="228" t="s">
        <v>165</v>
      </c>
      <c r="U60" s="228">
        <v>0</v>
      </c>
      <c r="V60" s="228">
        <f>ROUND(E60*U60,2)</f>
        <v>0</v>
      </c>
      <c r="W60" s="228"/>
      <c r="X60" s="228" t="s">
        <v>166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191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ht="20.399999999999999" outlineLevel="1" x14ac:dyDescent="0.25">
      <c r="A61" s="243">
        <v>38</v>
      </c>
      <c r="B61" s="244" t="s">
        <v>252</v>
      </c>
      <c r="C61" s="252" t="s">
        <v>253</v>
      </c>
      <c r="D61" s="245" t="s">
        <v>187</v>
      </c>
      <c r="E61" s="246">
        <v>1</v>
      </c>
      <c r="F61" s="247"/>
      <c r="G61" s="248">
        <f>ROUND(E61*F61,2)</f>
        <v>0</v>
      </c>
      <c r="H61" s="229">
        <v>0</v>
      </c>
      <c r="I61" s="228">
        <f>ROUND(E61*H61,2)</f>
        <v>0</v>
      </c>
      <c r="J61" s="229">
        <v>238.99</v>
      </c>
      <c r="K61" s="228">
        <f>ROUND(E61*J61,2)</f>
        <v>238.99</v>
      </c>
      <c r="L61" s="228">
        <v>21</v>
      </c>
      <c r="M61" s="228">
        <f>G61*(1+L61/100)</f>
        <v>0</v>
      </c>
      <c r="N61" s="228">
        <v>4.6829999999999997E-2</v>
      </c>
      <c r="O61" s="228">
        <f>ROUND(E61*N61,2)</f>
        <v>0.05</v>
      </c>
      <c r="P61" s="228">
        <v>0</v>
      </c>
      <c r="Q61" s="228">
        <f>ROUND(E61*P61,2)</f>
        <v>0</v>
      </c>
      <c r="R61" s="228"/>
      <c r="S61" s="228" t="s">
        <v>164</v>
      </c>
      <c r="T61" s="228" t="s">
        <v>165</v>
      </c>
      <c r="U61" s="228">
        <v>0</v>
      </c>
      <c r="V61" s="228">
        <f>ROUND(E61*U61,2)</f>
        <v>0</v>
      </c>
      <c r="W61" s="228"/>
      <c r="X61" s="228" t="s">
        <v>166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191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5">
      <c r="A62" s="243">
        <v>39</v>
      </c>
      <c r="B62" s="244" t="s">
        <v>254</v>
      </c>
      <c r="C62" s="252" t="s">
        <v>255</v>
      </c>
      <c r="D62" s="245" t="s">
        <v>187</v>
      </c>
      <c r="E62" s="246">
        <v>1</v>
      </c>
      <c r="F62" s="247"/>
      <c r="G62" s="248">
        <f>ROUND(E62*F62,2)</f>
        <v>0</v>
      </c>
      <c r="H62" s="229">
        <v>0</v>
      </c>
      <c r="I62" s="228">
        <f>ROUND(E62*H62,2)</f>
        <v>0</v>
      </c>
      <c r="J62" s="229">
        <v>620</v>
      </c>
      <c r="K62" s="228">
        <f>ROUND(E62*J62,2)</f>
        <v>620</v>
      </c>
      <c r="L62" s="228">
        <v>21</v>
      </c>
      <c r="M62" s="228">
        <f>G62*(1+L62/100)</f>
        <v>0</v>
      </c>
      <c r="N62" s="228">
        <v>0</v>
      </c>
      <c r="O62" s="228">
        <f>ROUND(E62*N62,2)</f>
        <v>0</v>
      </c>
      <c r="P62" s="228">
        <v>0</v>
      </c>
      <c r="Q62" s="228">
        <f>ROUND(E62*P62,2)</f>
        <v>0</v>
      </c>
      <c r="R62" s="228"/>
      <c r="S62" s="228" t="s">
        <v>164</v>
      </c>
      <c r="T62" s="228" t="s">
        <v>165</v>
      </c>
      <c r="U62" s="228">
        <v>0</v>
      </c>
      <c r="V62" s="228">
        <f>ROUND(E62*U62,2)</f>
        <v>0</v>
      </c>
      <c r="W62" s="228"/>
      <c r="X62" s="228" t="s">
        <v>166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191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ht="20.399999999999999" outlineLevel="1" x14ac:dyDescent="0.25">
      <c r="A63" s="243">
        <v>40</v>
      </c>
      <c r="B63" s="244" t="s">
        <v>256</v>
      </c>
      <c r="C63" s="252" t="s">
        <v>257</v>
      </c>
      <c r="D63" s="245" t="s">
        <v>187</v>
      </c>
      <c r="E63" s="246">
        <v>1</v>
      </c>
      <c r="F63" s="247"/>
      <c r="G63" s="248">
        <f>ROUND(E63*F63,2)</f>
        <v>0</v>
      </c>
      <c r="H63" s="229">
        <v>15610</v>
      </c>
      <c r="I63" s="228">
        <f>ROUND(E63*H63,2)</f>
        <v>15610</v>
      </c>
      <c r="J63" s="229">
        <v>0</v>
      </c>
      <c r="K63" s="228">
        <f>ROUND(E63*J63,2)</f>
        <v>0</v>
      </c>
      <c r="L63" s="228">
        <v>21</v>
      </c>
      <c r="M63" s="228">
        <f>G63*(1+L63/100)</f>
        <v>0</v>
      </c>
      <c r="N63" s="228">
        <v>0.10304000000000001</v>
      </c>
      <c r="O63" s="228">
        <f>ROUND(E63*N63,2)</f>
        <v>0.1</v>
      </c>
      <c r="P63" s="228">
        <v>0</v>
      </c>
      <c r="Q63" s="228">
        <f>ROUND(E63*P63,2)</f>
        <v>0</v>
      </c>
      <c r="R63" s="228"/>
      <c r="S63" s="228" t="s">
        <v>164</v>
      </c>
      <c r="T63" s="228" t="s">
        <v>165</v>
      </c>
      <c r="U63" s="228">
        <v>0</v>
      </c>
      <c r="V63" s="228">
        <f>ROUND(E63*U63,2)</f>
        <v>0</v>
      </c>
      <c r="W63" s="228"/>
      <c r="X63" s="228" t="s">
        <v>258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259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ht="20.399999999999999" outlineLevel="1" x14ac:dyDescent="0.25">
      <c r="A64" s="237">
        <v>41</v>
      </c>
      <c r="B64" s="238" t="s">
        <v>260</v>
      </c>
      <c r="C64" s="253" t="s">
        <v>261</v>
      </c>
      <c r="D64" s="239" t="s">
        <v>262</v>
      </c>
      <c r="E64" s="240">
        <v>10</v>
      </c>
      <c r="F64" s="241"/>
      <c r="G64" s="242">
        <f>ROUND(E64*F64,2)</f>
        <v>0</v>
      </c>
      <c r="H64" s="229">
        <v>0</v>
      </c>
      <c r="I64" s="228">
        <f>ROUND(E64*H64,2)</f>
        <v>0</v>
      </c>
      <c r="J64" s="229">
        <v>502</v>
      </c>
      <c r="K64" s="228">
        <f>ROUND(E64*J64,2)</f>
        <v>5020</v>
      </c>
      <c r="L64" s="228">
        <v>21</v>
      </c>
      <c r="M64" s="228">
        <f>G64*(1+L64/100)</f>
        <v>0</v>
      </c>
      <c r="N64" s="228">
        <v>0</v>
      </c>
      <c r="O64" s="228">
        <f>ROUND(E64*N64,2)</f>
        <v>0</v>
      </c>
      <c r="P64" s="228">
        <v>0</v>
      </c>
      <c r="Q64" s="228">
        <f>ROUND(E64*P64,2)</f>
        <v>0</v>
      </c>
      <c r="R64" s="228"/>
      <c r="S64" s="228" t="s">
        <v>164</v>
      </c>
      <c r="T64" s="228" t="s">
        <v>165</v>
      </c>
      <c r="U64" s="228">
        <v>0</v>
      </c>
      <c r="V64" s="228">
        <f>ROUND(E64*U64,2)</f>
        <v>0</v>
      </c>
      <c r="W64" s="228"/>
      <c r="X64" s="228" t="s">
        <v>166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191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5">
      <c r="A65" s="226"/>
      <c r="B65" s="227"/>
      <c r="C65" s="254" t="s">
        <v>263</v>
      </c>
      <c r="D65" s="249"/>
      <c r="E65" s="249"/>
      <c r="F65" s="249"/>
      <c r="G65" s="249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09"/>
      <c r="Z65" s="209"/>
      <c r="AA65" s="209"/>
      <c r="AB65" s="209"/>
      <c r="AC65" s="209"/>
      <c r="AD65" s="209"/>
      <c r="AE65" s="209"/>
      <c r="AF65" s="209"/>
      <c r="AG65" s="209" t="s">
        <v>182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5">
      <c r="A66" s="243">
        <v>42</v>
      </c>
      <c r="B66" s="244" t="s">
        <v>264</v>
      </c>
      <c r="C66" s="252" t="s">
        <v>265</v>
      </c>
      <c r="D66" s="245" t="s">
        <v>0</v>
      </c>
      <c r="E66" s="246">
        <v>217.69460000000001</v>
      </c>
      <c r="F66" s="247"/>
      <c r="G66" s="248">
        <f>ROUND(E66*F66,2)</f>
        <v>0</v>
      </c>
      <c r="H66" s="229">
        <v>0</v>
      </c>
      <c r="I66" s="228">
        <f>ROUND(E66*H66,2)</f>
        <v>0</v>
      </c>
      <c r="J66" s="229">
        <v>3.5</v>
      </c>
      <c r="K66" s="228">
        <f>ROUND(E66*J66,2)</f>
        <v>761.93</v>
      </c>
      <c r="L66" s="228">
        <v>21</v>
      </c>
      <c r="M66" s="228">
        <f>G66*(1+L66/100)</f>
        <v>0</v>
      </c>
      <c r="N66" s="228">
        <v>0</v>
      </c>
      <c r="O66" s="228">
        <f>ROUND(E66*N66,2)</f>
        <v>0</v>
      </c>
      <c r="P66" s="228">
        <v>0</v>
      </c>
      <c r="Q66" s="228">
        <f>ROUND(E66*P66,2)</f>
        <v>0</v>
      </c>
      <c r="R66" s="228"/>
      <c r="S66" s="228" t="s">
        <v>164</v>
      </c>
      <c r="T66" s="228" t="s">
        <v>165</v>
      </c>
      <c r="U66" s="228">
        <v>0</v>
      </c>
      <c r="V66" s="228">
        <f>ROUND(E66*U66,2)</f>
        <v>0</v>
      </c>
      <c r="W66" s="228"/>
      <c r="X66" s="228" t="s">
        <v>166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191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x14ac:dyDescent="0.25">
      <c r="A67" s="231" t="s">
        <v>159</v>
      </c>
      <c r="B67" s="232" t="s">
        <v>118</v>
      </c>
      <c r="C67" s="251" t="s">
        <v>119</v>
      </c>
      <c r="D67" s="233"/>
      <c r="E67" s="234"/>
      <c r="F67" s="235"/>
      <c r="G67" s="236">
        <f>SUMIF(AG68:AG73,"&lt;&gt;NOR",G68:G73)</f>
        <v>0</v>
      </c>
      <c r="H67" s="230"/>
      <c r="I67" s="230">
        <f>SUM(I68:I73)</f>
        <v>6922</v>
      </c>
      <c r="J67" s="230"/>
      <c r="K67" s="230">
        <f>SUM(K68:K73)</f>
        <v>15228.859999999999</v>
      </c>
      <c r="L67" s="230"/>
      <c r="M67" s="230">
        <f>SUM(M68:M73)</f>
        <v>0</v>
      </c>
      <c r="N67" s="230"/>
      <c r="O67" s="230">
        <f>SUM(O68:O73)</f>
        <v>0.61</v>
      </c>
      <c r="P67" s="230"/>
      <c r="Q67" s="230">
        <f>SUM(Q68:Q73)</f>
        <v>0</v>
      </c>
      <c r="R67" s="230"/>
      <c r="S67" s="230"/>
      <c r="T67" s="230"/>
      <c r="U67" s="230"/>
      <c r="V67" s="230">
        <f>SUM(V68:V73)</f>
        <v>0</v>
      </c>
      <c r="W67" s="230"/>
      <c r="X67" s="230"/>
      <c r="AG67" t="s">
        <v>160</v>
      </c>
    </row>
    <row r="68" spans="1:60" outlineLevel="1" x14ac:dyDescent="0.25">
      <c r="A68" s="243">
        <v>43</v>
      </c>
      <c r="B68" s="244" t="s">
        <v>266</v>
      </c>
      <c r="C68" s="252" t="s">
        <v>267</v>
      </c>
      <c r="D68" s="245" t="s">
        <v>187</v>
      </c>
      <c r="E68" s="246">
        <v>2</v>
      </c>
      <c r="F68" s="247"/>
      <c r="G68" s="248">
        <f>ROUND(E68*F68,2)</f>
        <v>0</v>
      </c>
      <c r="H68" s="229">
        <v>0</v>
      </c>
      <c r="I68" s="228">
        <f>ROUND(E68*H68,2)</f>
        <v>0</v>
      </c>
      <c r="J68" s="229">
        <v>1278</v>
      </c>
      <c r="K68" s="228">
        <f>ROUND(E68*J68,2)</f>
        <v>2556</v>
      </c>
      <c r="L68" s="228">
        <v>21</v>
      </c>
      <c r="M68" s="228">
        <f>G68*(1+L68/100)</f>
        <v>0</v>
      </c>
      <c r="N68" s="228">
        <v>9.7999999999999997E-4</v>
      </c>
      <c r="O68" s="228">
        <f>ROUND(E68*N68,2)</f>
        <v>0</v>
      </c>
      <c r="P68" s="228">
        <v>0</v>
      </c>
      <c r="Q68" s="228">
        <f>ROUND(E68*P68,2)</f>
        <v>0</v>
      </c>
      <c r="R68" s="228"/>
      <c r="S68" s="228" t="s">
        <v>164</v>
      </c>
      <c r="T68" s="228" t="s">
        <v>165</v>
      </c>
      <c r="U68" s="228">
        <v>0</v>
      </c>
      <c r="V68" s="228">
        <f>ROUND(E68*U68,2)</f>
        <v>0</v>
      </c>
      <c r="W68" s="228"/>
      <c r="X68" s="228" t="s">
        <v>219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220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5">
      <c r="A69" s="243">
        <v>44</v>
      </c>
      <c r="B69" s="244" t="s">
        <v>268</v>
      </c>
      <c r="C69" s="252" t="s">
        <v>269</v>
      </c>
      <c r="D69" s="245" t="s">
        <v>187</v>
      </c>
      <c r="E69" s="246">
        <v>2</v>
      </c>
      <c r="F69" s="247"/>
      <c r="G69" s="248">
        <f>ROUND(E69*F69,2)</f>
        <v>0</v>
      </c>
      <c r="H69" s="229">
        <v>981</v>
      </c>
      <c r="I69" s="228">
        <f>ROUND(E69*H69,2)</f>
        <v>1962</v>
      </c>
      <c r="J69" s="229">
        <v>0</v>
      </c>
      <c r="K69" s="228">
        <f>ROUND(E69*J69,2)</f>
        <v>0</v>
      </c>
      <c r="L69" s="228">
        <v>21</v>
      </c>
      <c r="M69" s="228">
        <f>G69*(1+L69/100)</f>
        <v>0</v>
      </c>
      <c r="N69" s="228">
        <v>1.6000000000000001E-3</v>
      </c>
      <c r="O69" s="228">
        <f>ROUND(E69*N69,2)</f>
        <v>0</v>
      </c>
      <c r="P69" s="228">
        <v>0</v>
      </c>
      <c r="Q69" s="228">
        <f>ROUND(E69*P69,2)</f>
        <v>0</v>
      </c>
      <c r="R69" s="228"/>
      <c r="S69" s="228" t="s">
        <v>164</v>
      </c>
      <c r="T69" s="228" t="s">
        <v>165</v>
      </c>
      <c r="U69" s="228">
        <v>0</v>
      </c>
      <c r="V69" s="228">
        <f>ROUND(E69*U69,2)</f>
        <v>0</v>
      </c>
      <c r="W69" s="228"/>
      <c r="X69" s="228" t="s">
        <v>258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259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5">
      <c r="A70" s="243">
        <v>45</v>
      </c>
      <c r="B70" s="244" t="s">
        <v>270</v>
      </c>
      <c r="C70" s="252" t="s">
        <v>271</v>
      </c>
      <c r="D70" s="245" t="s">
        <v>187</v>
      </c>
      <c r="E70" s="246">
        <v>2</v>
      </c>
      <c r="F70" s="247"/>
      <c r="G70" s="248">
        <f>ROUND(E70*F70,2)</f>
        <v>0</v>
      </c>
      <c r="H70" s="229">
        <v>0</v>
      </c>
      <c r="I70" s="228">
        <f>ROUND(E70*H70,2)</f>
        <v>0</v>
      </c>
      <c r="J70" s="229">
        <v>4035</v>
      </c>
      <c r="K70" s="228">
        <f>ROUND(E70*J70,2)</f>
        <v>8070</v>
      </c>
      <c r="L70" s="228">
        <v>21</v>
      </c>
      <c r="M70" s="228">
        <f>G70*(1+L70/100)</f>
        <v>0</v>
      </c>
      <c r="N70" s="228">
        <v>0.03</v>
      </c>
      <c r="O70" s="228">
        <f>ROUND(E70*N70,2)</f>
        <v>0.06</v>
      </c>
      <c r="P70" s="228">
        <v>0</v>
      </c>
      <c r="Q70" s="228">
        <f>ROUND(E70*P70,2)</f>
        <v>0</v>
      </c>
      <c r="R70" s="228"/>
      <c r="S70" s="228" t="s">
        <v>164</v>
      </c>
      <c r="T70" s="228" t="s">
        <v>165</v>
      </c>
      <c r="U70" s="228">
        <v>0</v>
      </c>
      <c r="V70" s="228">
        <f>ROUND(E70*U70,2)</f>
        <v>0</v>
      </c>
      <c r="W70" s="228"/>
      <c r="X70" s="228" t="s">
        <v>166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191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5">
      <c r="A71" s="243">
        <v>46</v>
      </c>
      <c r="B71" s="244" t="s">
        <v>272</v>
      </c>
      <c r="C71" s="252" t="s">
        <v>273</v>
      </c>
      <c r="D71" s="245" t="s">
        <v>163</v>
      </c>
      <c r="E71" s="246">
        <v>3.6</v>
      </c>
      <c r="F71" s="247"/>
      <c r="G71" s="248">
        <f>ROUND(E71*F71,2)</f>
        <v>0</v>
      </c>
      <c r="H71" s="229">
        <v>0</v>
      </c>
      <c r="I71" s="228">
        <f>ROUND(E71*H71,2)</f>
        <v>0</v>
      </c>
      <c r="J71" s="229">
        <v>1199.01</v>
      </c>
      <c r="K71" s="228">
        <f>ROUND(E71*J71,2)</f>
        <v>4316.4399999999996</v>
      </c>
      <c r="L71" s="228">
        <v>21</v>
      </c>
      <c r="M71" s="228">
        <f>G71*(1+L71/100)</f>
        <v>0</v>
      </c>
      <c r="N71" s="228">
        <v>0.1201</v>
      </c>
      <c r="O71" s="228">
        <f>ROUND(E71*N71,2)</f>
        <v>0.43</v>
      </c>
      <c r="P71" s="228">
        <v>0</v>
      </c>
      <c r="Q71" s="228">
        <f>ROUND(E71*P71,2)</f>
        <v>0</v>
      </c>
      <c r="R71" s="228"/>
      <c r="S71" s="228" t="s">
        <v>164</v>
      </c>
      <c r="T71" s="228" t="s">
        <v>165</v>
      </c>
      <c r="U71" s="228">
        <v>0</v>
      </c>
      <c r="V71" s="228">
        <f>ROUND(E71*U71,2)</f>
        <v>0</v>
      </c>
      <c r="W71" s="228"/>
      <c r="X71" s="228" t="s">
        <v>219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220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5">
      <c r="A72" s="243">
        <v>47</v>
      </c>
      <c r="B72" s="244" t="s">
        <v>274</v>
      </c>
      <c r="C72" s="252" t="s">
        <v>275</v>
      </c>
      <c r="D72" s="245" t="s">
        <v>163</v>
      </c>
      <c r="E72" s="246">
        <v>4</v>
      </c>
      <c r="F72" s="247"/>
      <c r="G72" s="248">
        <f>ROUND(E72*F72,2)</f>
        <v>0</v>
      </c>
      <c r="H72" s="229">
        <v>1240</v>
      </c>
      <c r="I72" s="228">
        <f>ROUND(E72*H72,2)</f>
        <v>4960</v>
      </c>
      <c r="J72" s="229">
        <v>0</v>
      </c>
      <c r="K72" s="228">
        <f>ROUND(E72*J72,2)</f>
        <v>0</v>
      </c>
      <c r="L72" s="228">
        <v>21</v>
      </c>
      <c r="M72" s="228">
        <f>G72*(1+L72/100)</f>
        <v>0</v>
      </c>
      <c r="N72" s="228">
        <v>2.9960000000000001E-2</v>
      </c>
      <c r="O72" s="228">
        <f>ROUND(E72*N72,2)</f>
        <v>0.12</v>
      </c>
      <c r="P72" s="228">
        <v>0</v>
      </c>
      <c r="Q72" s="228">
        <f>ROUND(E72*P72,2)</f>
        <v>0</v>
      </c>
      <c r="R72" s="228"/>
      <c r="S72" s="228" t="s">
        <v>164</v>
      </c>
      <c r="T72" s="228" t="s">
        <v>165</v>
      </c>
      <c r="U72" s="228">
        <v>0</v>
      </c>
      <c r="V72" s="228">
        <f>ROUND(E72*U72,2)</f>
        <v>0</v>
      </c>
      <c r="W72" s="228"/>
      <c r="X72" s="228" t="s">
        <v>258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259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5">
      <c r="A73" s="243">
        <v>48</v>
      </c>
      <c r="B73" s="244" t="s">
        <v>276</v>
      </c>
      <c r="C73" s="252" t="s">
        <v>277</v>
      </c>
      <c r="D73" s="245" t="s">
        <v>0</v>
      </c>
      <c r="E73" s="246">
        <v>218.64439999999999</v>
      </c>
      <c r="F73" s="247"/>
      <c r="G73" s="248">
        <f>ROUND(E73*F73,2)</f>
        <v>0</v>
      </c>
      <c r="H73" s="229">
        <v>0</v>
      </c>
      <c r="I73" s="228">
        <f>ROUND(E73*H73,2)</f>
        <v>0</v>
      </c>
      <c r="J73" s="229">
        <v>1.31</v>
      </c>
      <c r="K73" s="228">
        <f>ROUND(E73*J73,2)</f>
        <v>286.42</v>
      </c>
      <c r="L73" s="228">
        <v>21</v>
      </c>
      <c r="M73" s="228">
        <f>G73*(1+L73/100)</f>
        <v>0</v>
      </c>
      <c r="N73" s="228">
        <v>0</v>
      </c>
      <c r="O73" s="228">
        <f>ROUND(E73*N73,2)</f>
        <v>0</v>
      </c>
      <c r="P73" s="228">
        <v>0</v>
      </c>
      <c r="Q73" s="228">
        <f>ROUND(E73*P73,2)</f>
        <v>0</v>
      </c>
      <c r="R73" s="228"/>
      <c r="S73" s="228" t="s">
        <v>164</v>
      </c>
      <c r="T73" s="228" t="s">
        <v>165</v>
      </c>
      <c r="U73" s="228">
        <v>0</v>
      </c>
      <c r="V73" s="228">
        <f>ROUND(E73*U73,2)</f>
        <v>0</v>
      </c>
      <c r="W73" s="228"/>
      <c r="X73" s="228" t="s">
        <v>166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191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x14ac:dyDescent="0.25">
      <c r="A74" s="231" t="s">
        <v>159</v>
      </c>
      <c r="B74" s="232" t="s">
        <v>122</v>
      </c>
      <c r="C74" s="251" t="s">
        <v>123</v>
      </c>
      <c r="D74" s="233"/>
      <c r="E74" s="234"/>
      <c r="F74" s="235"/>
      <c r="G74" s="236">
        <f>SUMIF(AG75:AG83,"&lt;&gt;NOR",G75:G83)</f>
        <v>0</v>
      </c>
      <c r="H74" s="230"/>
      <c r="I74" s="230">
        <f>SUM(I75:I83)</f>
        <v>0</v>
      </c>
      <c r="J74" s="230"/>
      <c r="K74" s="230">
        <f>SUM(K75:K83)</f>
        <v>80780.840000000011</v>
      </c>
      <c r="L74" s="230"/>
      <c r="M74" s="230">
        <f>SUM(M75:M83)</f>
        <v>0</v>
      </c>
      <c r="N74" s="230"/>
      <c r="O74" s="230">
        <f>SUM(O75:O83)</f>
        <v>18.419999999999998</v>
      </c>
      <c r="P74" s="230"/>
      <c r="Q74" s="230">
        <f>SUM(Q75:Q83)</f>
        <v>0</v>
      </c>
      <c r="R74" s="230"/>
      <c r="S74" s="230"/>
      <c r="T74" s="230"/>
      <c r="U74" s="230"/>
      <c r="V74" s="230">
        <f>SUM(V75:V83)</f>
        <v>0</v>
      </c>
      <c r="W74" s="230"/>
      <c r="X74" s="230"/>
      <c r="AG74" t="s">
        <v>160</v>
      </c>
    </row>
    <row r="75" spans="1:60" outlineLevel="1" x14ac:dyDescent="0.25">
      <c r="A75" s="237">
        <v>49</v>
      </c>
      <c r="B75" s="238" t="s">
        <v>278</v>
      </c>
      <c r="C75" s="253" t="s">
        <v>279</v>
      </c>
      <c r="D75" s="239" t="s">
        <v>172</v>
      </c>
      <c r="E75" s="240">
        <v>35.9</v>
      </c>
      <c r="F75" s="241"/>
      <c r="G75" s="242">
        <f>ROUND(E75*F75,2)</f>
        <v>0</v>
      </c>
      <c r="H75" s="229">
        <v>0</v>
      </c>
      <c r="I75" s="228">
        <f>ROUND(E75*H75,2)</f>
        <v>0</v>
      </c>
      <c r="J75" s="229">
        <v>458.5</v>
      </c>
      <c r="K75" s="228">
        <f>ROUND(E75*J75,2)</f>
        <v>16460.150000000001</v>
      </c>
      <c r="L75" s="228">
        <v>21</v>
      </c>
      <c r="M75" s="228">
        <f>G75*(1+L75/100)</f>
        <v>0</v>
      </c>
      <c r="N75" s="228">
        <v>0.32991999999999999</v>
      </c>
      <c r="O75" s="228">
        <f>ROUND(E75*N75,2)</f>
        <v>11.84</v>
      </c>
      <c r="P75" s="228">
        <v>0</v>
      </c>
      <c r="Q75" s="228">
        <f>ROUND(E75*P75,2)</f>
        <v>0</v>
      </c>
      <c r="R75" s="228"/>
      <c r="S75" s="228" t="s">
        <v>164</v>
      </c>
      <c r="T75" s="228" t="s">
        <v>165</v>
      </c>
      <c r="U75" s="228">
        <v>0</v>
      </c>
      <c r="V75" s="228">
        <f>ROUND(E75*U75,2)</f>
        <v>0</v>
      </c>
      <c r="W75" s="228"/>
      <c r="X75" s="228" t="s">
        <v>219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220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5">
      <c r="A76" s="226"/>
      <c r="B76" s="227"/>
      <c r="C76" s="254" t="s">
        <v>280</v>
      </c>
      <c r="D76" s="249"/>
      <c r="E76" s="249"/>
      <c r="F76" s="249"/>
      <c r="G76" s="249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09"/>
      <c r="Z76" s="209"/>
      <c r="AA76" s="209"/>
      <c r="AB76" s="209"/>
      <c r="AC76" s="209"/>
      <c r="AD76" s="209"/>
      <c r="AE76" s="209"/>
      <c r="AF76" s="209"/>
      <c r="AG76" s="209" t="s">
        <v>182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5">
      <c r="A77" s="243">
        <v>50</v>
      </c>
      <c r="B77" s="244" t="s">
        <v>281</v>
      </c>
      <c r="C77" s="252" t="s">
        <v>282</v>
      </c>
      <c r="D77" s="245" t="s">
        <v>172</v>
      </c>
      <c r="E77" s="246">
        <v>35.9</v>
      </c>
      <c r="F77" s="247"/>
      <c r="G77" s="248">
        <f>ROUND(E77*F77,2)</f>
        <v>0</v>
      </c>
      <c r="H77" s="229">
        <v>0</v>
      </c>
      <c r="I77" s="228">
        <f>ROUND(E77*H77,2)</f>
        <v>0</v>
      </c>
      <c r="J77" s="229">
        <v>66.400000000000006</v>
      </c>
      <c r="K77" s="228">
        <f>ROUND(E77*J77,2)</f>
        <v>2383.7600000000002</v>
      </c>
      <c r="L77" s="228">
        <v>21</v>
      </c>
      <c r="M77" s="228">
        <f>G77*(1+L77/100)</f>
        <v>0</v>
      </c>
      <c r="N77" s="228">
        <v>3.6000000000000002E-4</v>
      </c>
      <c r="O77" s="228">
        <f>ROUND(E77*N77,2)</f>
        <v>0.01</v>
      </c>
      <c r="P77" s="228">
        <v>0</v>
      </c>
      <c r="Q77" s="228">
        <f>ROUND(E77*P77,2)</f>
        <v>0</v>
      </c>
      <c r="R77" s="228"/>
      <c r="S77" s="228" t="s">
        <v>164</v>
      </c>
      <c r="T77" s="228" t="s">
        <v>165</v>
      </c>
      <c r="U77" s="228">
        <v>0</v>
      </c>
      <c r="V77" s="228">
        <f>ROUND(E77*U77,2)</f>
        <v>0</v>
      </c>
      <c r="W77" s="228"/>
      <c r="X77" s="228" t="s">
        <v>166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191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5">
      <c r="A78" s="237">
        <v>51</v>
      </c>
      <c r="B78" s="238" t="s">
        <v>283</v>
      </c>
      <c r="C78" s="253" t="s">
        <v>284</v>
      </c>
      <c r="D78" s="239" t="s">
        <v>172</v>
      </c>
      <c r="E78" s="240">
        <v>35.9</v>
      </c>
      <c r="F78" s="241"/>
      <c r="G78" s="242">
        <f>ROUND(E78*F78,2)</f>
        <v>0</v>
      </c>
      <c r="H78" s="229">
        <v>0</v>
      </c>
      <c r="I78" s="228">
        <f>ROUND(E78*H78,2)</f>
        <v>0</v>
      </c>
      <c r="J78" s="229">
        <v>1530.01</v>
      </c>
      <c r="K78" s="228">
        <f>ROUND(E78*J78,2)</f>
        <v>54927.360000000001</v>
      </c>
      <c r="L78" s="228">
        <v>21</v>
      </c>
      <c r="M78" s="228">
        <f>G78*(1+L78/100)</f>
        <v>0</v>
      </c>
      <c r="N78" s="228">
        <v>0.17627000000000001</v>
      </c>
      <c r="O78" s="228">
        <f>ROUND(E78*N78,2)</f>
        <v>6.33</v>
      </c>
      <c r="P78" s="228">
        <v>0</v>
      </c>
      <c r="Q78" s="228">
        <f>ROUND(E78*P78,2)</f>
        <v>0</v>
      </c>
      <c r="R78" s="228"/>
      <c r="S78" s="228" t="s">
        <v>164</v>
      </c>
      <c r="T78" s="228" t="s">
        <v>165</v>
      </c>
      <c r="U78" s="228">
        <v>0</v>
      </c>
      <c r="V78" s="228">
        <f>ROUND(E78*U78,2)</f>
        <v>0</v>
      </c>
      <c r="W78" s="228"/>
      <c r="X78" s="228" t="s">
        <v>166</v>
      </c>
      <c r="Y78" s="209"/>
      <c r="Z78" s="209"/>
      <c r="AA78" s="209"/>
      <c r="AB78" s="209"/>
      <c r="AC78" s="209"/>
      <c r="AD78" s="209"/>
      <c r="AE78" s="209"/>
      <c r="AF78" s="209"/>
      <c r="AG78" s="209" t="s">
        <v>191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5">
      <c r="A79" s="226"/>
      <c r="B79" s="227"/>
      <c r="C79" s="254" t="s">
        <v>285</v>
      </c>
      <c r="D79" s="249"/>
      <c r="E79" s="249"/>
      <c r="F79" s="249"/>
      <c r="G79" s="249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09"/>
      <c r="Z79" s="209"/>
      <c r="AA79" s="209"/>
      <c r="AB79" s="209"/>
      <c r="AC79" s="209"/>
      <c r="AD79" s="209"/>
      <c r="AE79" s="209"/>
      <c r="AF79" s="209"/>
      <c r="AG79" s="209" t="s">
        <v>182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5">
      <c r="A80" s="237">
        <v>52</v>
      </c>
      <c r="B80" s="238" t="s">
        <v>286</v>
      </c>
      <c r="C80" s="253" t="s">
        <v>287</v>
      </c>
      <c r="D80" s="239" t="s">
        <v>163</v>
      </c>
      <c r="E80" s="240">
        <v>45</v>
      </c>
      <c r="F80" s="241"/>
      <c r="G80" s="242">
        <f>ROUND(E80*F80,2)</f>
        <v>0</v>
      </c>
      <c r="H80" s="229">
        <v>0</v>
      </c>
      <c r="I80" s="228">
        <f>ROUND(E80*H80,2)</f>
        <v>0</v>
      </c>
      <c r="J80" s="229">
        <v>126</v>
      </c>
      <c r="K80" s="228">
        <f>ROUND(E80*J80,2)</f>
        <v>5670</v>
      </c>
      <c r="L80" s="228">
        <v>21</v>
      </c>
      <c r="M80" s="228">
        <f>G80*(1+L80/100)</f>
        <v>0</v>
      </c>
      <c r="N80" s="228">
        <v>3.5999999999999999E-3</v>
      </c>
      <c r="O80" s="228">
        <f>ROUND(E80*N80,2)</f>
        <v>0.16</v>
      </c>
      <c r="P80" s="228">
        <v>0</v>
      </c>
      <c r="Q80" s="228">
        <f>ROUND(E80*P80,2)</f>
        <v>0</v>
      </c>
      <c r="R80" s="228"/>
      <c r="S80" s="228" t="s">
        <v>164</v>
      </c>
      <c r="T80" s="228" t="s">
        <v>165</v>
      </c>
      <c r="U80" s="228">
        <v>0</v>
      </c>
      <c r="V80" s="228">
        <f>ROUND(E80*U80,2)</f>
        <v>0</v>
      </c>
      <c r="W80" s="228"/>
      <c r="X80" s="228" t="s">
        <v>166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191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5">
      <c r="A81" s="226"/>
      <c r="B81" s="227"/>
      <c r="C81" s="254" t="s">
        <v>288</v>
      </c>
      <c r="D81" s="249"/>
      <c r="E81" s="249"/>
      <c r="F81" s="249"/>
      <c r="G81" s="249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09"/>
      <c r="Z81" s="209"/>
      <c r="AA81" s="209"/>
      <c r="AB81" s="209"/>
      <c r="AC81" s="209"/>
      <c r="AD81" s="209"/>
      <c r="AE81" s="209"/>
      <c r="AF81" s="209"/>
      <c r="AG81" s="209" t="s">
        <v>182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5">
      <c r="A82" s="243">
        <v>53</v>
      </c>
      <c r="B82" s="244" t="s">
        <v>289</v>
      </c>
      <c r="C82" s="252" t="s">
        <v>290</v>
      </c>
      <c r="D82" s="245" t="s">
        <v>163</v>
      </c>
      <c r="E82" s="246">
        <v>32</v>
      </c>
      <c r="F82" s="247"/>
      <c r="G82" s="248">
        <f>ROUND(E82*F82,2)</f>
        <v>0</v>
      </c>
      <c r="H82" s="229">
        <v>0</v>
      </c>
      <c r="I82" s="228">
        <f>ROUND(E82*H82,2)</f>
        <v>0</v>
      </c>
      <c r="J82" s="229">
        <v>17.61</v>
      </c>
      <c r="K82" s="228">
        <f>ROUND(E82*J82,2)</f>
        <v>563.52</v>
      </c>
      <c r="L82" s="228">
        <v>21</v>
      </c>
      <c r="M82" s="228">
        <f>G82*(1+L82/100)</f>
        <v>0</v>
      </c>
      <c r="N82" s="228">
        <v>2.5600000000000002E-3</v>
      </c>
      <c r="O82" s="228">
        <f>ROUND(E82*N82,2)</f>
        <v>0.08</v>
      </c>
      <c r="P82" s="228">
        <v>0</v>
      </c>
      <c r="Q82" s="228">
        <f>ROUND(E82*P82,2)</f>
        <v>0</v>
      </c>
      <c r="R82" s="228"/>
      <c r="S82" s="228" t="s">
        <v>164</v>
      </c>
      <c r="T82" s="228" t="s">
        <v>165</v>
      </c>
      <c r="U82" s="228">
        <v>0</v>
      </c>
      <c r="V82" s="228">
        <f>ROUND(E82*U82,2)</f>
        <v>0</v>
      </c>
      <c r="W82" s="228"/>
      <c r="X82" s="228" t="s">
        <v>166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191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5">
      <c r="A83" s="243">
        <v>54</v>
      </c>
      <c r="B83" s="244" t="s">
        <v>291</v>
      </c>
      <c r="C83" s="252" t="s">
        <v>292</v>
      </c>
      <c r="D83" s="245" t="s">
        <v>0</v>
      </c>
      <c r="E83" s="246">
        <v>800.04790000000003</v>
      </c>
      <c r="F83" s="247"/>
      <c r="G83" s="248">
        <f>ROUND(E83*F83,2)</f>
        <v>0</v>
      </c>
      <c r="H83" s="229">
        <v>0</v>
      </c>
      <c r="I83" s="228">
        <f>ROUND(E83*H83,2)</f>
        <v>0</v>
      </c>
      <c r="J83" s="229">
        <v>0.97</v>
      </c>
      <c r="K83" s="228">
        <f>ROUND(E83*J83,2)</f>
        <v>776.05</v>
      </c>
      <c r="L83" s="228">
        <v>21</v>
      </c>
      <c r="M83" s="228">
        <f>G83*(1+L83/100)</f>
        <v>0</v>
      </c>
      <c r="N83" s="228">
        <v>0</v>
      </c>
      <c r="O83" s="228">
        <f>ROUND(E83*N83,2)</f>
        <v>0</v>
      </c>
      <c r="P83" s="228">
        <v>0</v>
      </c>
      <c r="Q83" s="228">
        <f>ROUND(E83*P83,2)</f>
        <v>0</v>
      </c>
      <c r="R83" s="228"/>
      <c r="S83" s="228" t="s">
        <v>164</v>
      </c>
      <c r="T83" s="228" t="s">
        <v>165</v>
      </c>
      <c r="U83" s="228">
        <v>0</v>
      </c>
      <c r="V83" s="228">
        <f>ROUND(E83*U83,2)</f>
        <v>0</v>
      </c>
      <c r="W83" s="228"/>
      <c r="X83" s="228" t="s">
        <v>166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191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x14ac:dyDescent="0.25">
      <c r="A84" s="231" t="s">
        <v>159</v>
      </c>
      <c r="B84" s="232" t="s">
        <v>124</v>
      </c>
      <c r="C84" s="251" t="s">
        <v>125</v>
      </c>
      <c r="D84" s="233"/>
      <c r="E84" s="234"/>
      <c r="F84" s="235"/>
      <c r="G84" s="236">
        <f>SUMIF(AG85:AG94,"&lt;&gt;NOR",G85:G94)</f>
        <v>0</v>
      </c>
      <c r="H84" s="230"/>
      <c r="I84" s="230">
        <f>SUM(I85:I94)</f>
        <v>0</v>
      </c>
      <c r="J84" s="230"/>
      <c r="K84" s="230">
        <f>SUM(K85:K94)</f>
        <v>17393</v>
      </c>
      <c r="L84" s="230"/>
      <c r="M84" s="230">
        <f>SUM(M85:M94)</f>
        <v>0</v>
      </c>
      <c r="N84" s="230"/>
      <c r="O84" s="230">
        <f>SUM(O85:O94)</f>
        <v>1.71</v>
      </c>
      <c r="P84" s="230"/>
      <c r="Q84" s="230">
        <f>SUM(Q85:Q94)</f>
        <v>0</v>
      </c>
      <c r="R84" s="230"/>
      <c r="S84" s="230"/>
      <c r="T84" s="230"/>
      <c r="U84" s="230"/>
      <c r="V84" s="230">
        <f>SUM(V85:V94)</f>
        <v>0</v>
      </c>
      <c r="W84" s="230"/>
      <c r="X84" s="230"/>
      <c r="AG84" t="s">
        <v>160</v>
      </c>
    </row>
    <row r="85" spans="1:60" ht="20.399999999999999" outlineLevel="1" x14ac:dyDescent="0.25">
      <c r="A85" s="243">
        <v>55</v>
      </c>
      <c r="B85" s="244" t="s">
        <v>293</v>
      </c>
      <c r="C85" s="252" t="s">
        <v>294</v>
      </c>
      <c r="D85" s="245" t="s">
        <v>172</v>
      </c>
      <c r="E85" s="246">
        <v>8.4600000000000009</v>
      </c>
      <c r="F85" s="247"/>
      <c r="G85" s="248">
        <f>ROUND(E85*F85,2)</f>
        <v>0</v>
      </c>
      <c r="H85" s="229">
        <v>0</v>
      </c>
      <c r="I85" s="228">
        <f>ROUND(E85*H85,2)</f>
        <v>0</v>
      </c>
      <c r="J85" s="229">
        <v>797</v>
      </c>
      <c r="K85" s="228">
        <f>ROUND(E85*J85,2)</f>
        <v>6742.62</v>
      </c>
      <c r="L85" s="228">
        <v>21</v>
      </c>
      <c r="M85" s="228">
        <f>G85*(1+L85/100)</f>
        <v>0</v>
      </c>
      <c r="N85" s="228">
        <v>4.4330000000000001E-2</v>
      </c>
      <c r="O85" s="228">
        <f>ROUND(E85*N85,2)</f>
        <v>0.38</v>
      </c>
      <c r="P85" s="228">
        <v>0</v>
      </c>
      <c r="Q85" s="228">
        <f>ROUND(E85*P85,2)</f>
        <v>0</v>
      </c>
      <c r="R85" s="228"/>
      <c r="S85" s="228" t="s">
        <v>164</v>
      </c>
      <c r="T85" s="228" t="s">
        <v>165</v>
      </c>
      <c r="U85" s="228">
        <v>0</v>
      </c>
      <c r="V85" s="228">
        <f>ROUND(E85*U85,2)</f>
        <v>0</v>
      </c>
      <c r="W85" s="228"/>
      <c r="X85" s="228" t="s">
        <v>166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191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5">
      <c r="A86" s="243">
        <v>56</v>
      </c>
      <c r="B86" s="244" t="s">
        <v>295</v>
      </c>
      <c r="C86" s="252" t="s">
        <v>296</v>
      </c>
      <c r="D86" s="245" t="s">
        <v>172</v>
      </c>
      <c r="E86" s="246">
        <v>8.4600000000000009</v>
      </c>
      <c r="F86" s="247"/>
      <c r="G86" s="248">
        <f>ROUND(E86*F86,2)</f>
        <v>0</v>
      </c>
      <c r="H86" s="229">
        <v>0</v>
      </c>
      <c r="I86" s="228">
        <f>ROUND(E86*H86,2)</f>
        <v>0</v>
      </c>
      <c r="J86" s="229">
        <v>57.5</v>
      </c>
      <c r="K86" s="228">
        <f>ROUND(E86*J86,2)</f>
        <v>486.45</v>
      </c>
      <c r="L86" s="228">
        <v>21</v>
      </c>
      <c r="M86" s="228">
        <f>G86*(1+L86/100)</f>
        <v>0</v>
      </c>
      <c r="N86" s="228">
        <v>1.7799999999999999E-3</v>
      </c>
      <c r="O86" s="228">
        <f>ROUND(E86*N86,2)</f>
        <v>0.02</v>
      </c>
      <c r="P86" s="228">
        <v>0</v>
      </c>
      <c r="Q86" s="228">
        <f>ROUND(E86*P86,2)</f>
        <v>0</v>
      </c>
      <c r="R86" s="228"/>
      <c r="S86" s="228" t="s">
        <v>164</v>
      </c>
      <c r="T86" s="228" t="s">
        <v>165</v>
      </c>
      <c r="U86" s="228">
        <v>0</v>
      </c>
      <c r="V86" s="228">
        <f>ROUND(E86*U86,2)</f>
        <v>0</v>
      </c>
      <c r="W86" s="228"/>
      <c r="X86" s="228" t="s">
        <v>166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191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5">
      <c r="A87" s="243">
        <v>57</v>
      </c>
      <c r="B87" s="244" t="s">
        <v>297</v>
      </c>
      <c r="C87" s="252" t="s">
        <v>298</v>
      </c>
      <c r="D87" s="245" t="s">
        <v>172</v>
      </c>
      <c r="E87" s="246">
        <v>8.4600000000000009</v>
      </c>
      <c r="F87" s="247"/>
      <c r="G87" s="248">
        <f>ROUND(E87*F87,2)</f>
        <v>0</v>
      </c>
      <c r="H87" s="229">
        <v>0</v>
      </c>
      <c r="I87" s="228">
        <f>ROUND(E87*H87,2)</f>
        <v>0</v>
      </c>
      <c r="J87" s="229">
        <v>82.7</v>
      </c>
      <c r="K87" s="228">
        <f>ROUND(E87*J87,2)</f>
        <v>699.64</v>
      </c>
      <c r="L87" s="228">
        <v>21</v>
      </c>
      <c r="M87" s="228">
        <f>G87*(1+L87/100)</f>
        <v>0</v>
      </c>
      <c r="N87" s="228">
        <v>0</v>
      </c>
      <c r="O87" s="228">
        <f>ROUND(E87*N87,2)</f>
        <v>0</v>
      </c>
      <c r="P87" s="228">
        <v>0</v>
      </c>
      <c r="Q87" s="228">
        <f>ROUND(E87*P87,2)</f>
        <v>0</v>
      </c>
      <c r="R87" s="228"/>
      <c r="S87" s="228" t="s">
        <v>164</v>
      </c>
      <c r="T87" s="228" t="s">
        <v>165</v>
      </c>
      <c r="U87" s="228">
        <v>0</v>
      </c>
      <c r="V87" s="228">
        <f>ROUND(E87*U87,2)</f>
        <v>0</v>
      </c>
      <c r="W87" s="228"/>
      <c r="X87" s="228" t="s">
        <v>166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191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5">
      <c r="A88" s="243">
        <v>58</v>
      </c>
      <c r="B88" s="244" t="s">
        <v>299</v>
      </c>
      <c r="C88" s="252" t="s">
        <v>300</v>
      </c>
      <c r="D88" s="245" t="s">
        <v>172</v>
      </c>
      <c r="E88" s="246">
        <v>8.4600000000000009</v>
      </c>
      <c r="F88" s="247"/>
      <c r="G88" s="248">
        <f>ROUND(E88*F88,2)</f>
        <v>0</v>
      </c>
      <c r="H88" s="229">
        <v>0</v>
      </c>
      <c r="I88" s="228">
        <f>ROUND(E88*H88,2)</f>
        <v>0</v>
      </c>
      <c r="J88" s="229">
        <v>51.5</v>
      </c>
      <c r="K88" s="228">
        <f>ROUND(E88*J88,2)</f>
        <v>435.69</v>
      </c>
      <c r="L88" s="228">
        <v>21</v>
      </c>
      <c r="M88" s="228">
        <f>G88*(1+L88/100)</f>
        <v>0</v>
      </c>
      <c r="N88" s="228">
        <v>9.3000000000000005E-4</v>
      </c>
      <c r="O88" s="228">
        <f>ROUND(E88*N88,2)</f>
        <v>0.01</v>
      </c>
      <c r="P88" s="228">
        <v>0</v>
      </c>
      <c r="Q88" s="228">
        <f>ROUND(E88*P88,2)</f>
        <v>0</v>
      </c>
      <c r="R88" s="228"/>
      <c r="S88" s="228" t="s">
        <v>164</v>
      </c>
      <c r="T88" s="228" t="s">
        <v>165</v>
      </c>
      <c r="U88" s="228">
        <v>0</v>
      </c>
      <c r="V88" s="228">
        <f>ROUND(E88*U88,2)</f>
        <v>0</v>
      </c>
      <c r="W88" s="228"/>
      <c r="X88" s="228" t="s">
        <v>166</v>
      </c>
      <c r="Y88" s="209"/>
      <c r="Z88" s="209"/>
      <c r="AA88" s="209"/>
      <c r="AB88" s="209"/>
      <c r="AC88" s="209"/>
      <c r="AD88" s="209"/>
      <c r="AE88" s="209"/>
      <c r="AF88" s="209"/>
      <c r="AG88" s="209" t="s">
        <v>191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5">
      <c r="A89" s="237">
        <v>59</v>
      </c>
      <c r="B89" s="238" t="s">
        <v>301</v>
      </c>
      <c r="C89" s="253" t="s">
        <v>302</v>
      </c>
      <c r="D89" s="239" t="s">
        <v>163</v>
      </c>
      <c r="E89" s="240">
        <v>4</v>
      </c>
      <c r="F89" s="241"/>
      <c r="G89" s="242">
        <f>ROUND(E89*F89,2)</f>
        <v>0</v>
      </c>
      <c r="H89" s="229">
        <v>0</v>
      </c>
      <c r="I89" s="228">
        <f>ROUND(E89*H89,2)</f>
        <v>0</v>
      </c>
      <c r="J89" s="229">
        <v>76.31</v>
      </c>
      <c r="K89" s="228">
        <f>ROUND(E89*J89,2)</f>
        <v>305.24</v>
      </c>
      <c r="L89" s="228">
        <v>21</v>
      </c>
      <c r="M89" s="228">
        <f>G89*(1+L89/100)</f>
        <v>0</v>
      </c>
      <c r="N89" s="228">
        <v>0</v>
      </c>
      <c r="O89" s="228">
        <f>ROUND(E89*N89,2)</f>
        <v>0</v>
      </c>
      <c r="P89" s="228">
        <v>0</v>
      </c>
      <c r="Q89" s="228">
        <f>ROUND(E89*P89,2)</f>
        <v>0</v>
      </c>
      <c r="R89" s="228"/>
      <c r="S89" s="228" t="s">
        <v>164</v>
      </c>
      <c r="T89" s="228" t="s">
        <v>165</v>
      </c>
      <c r="U89" s="228">
        <v>0</v>
      </c>
      <c r="V89" s="228">
        <f>ROUND(E89*U89,2)</f>
        <v>0</v>
      </c>
      <c r="W89" s="228"/>
      <c r="X89" s="228" t="s">
        <v>166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191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5">
      <c r="A90" s="226"/>
      <c r="B90" s="227"/>
      <c r="C90" s="254" t="s">
        <v>303</v>
      </c>
      <c r="D90" s="249"/>
      <c r="E90" s="249"/>
      <c r="F90" s="249"/>
      <c r="G90" s="249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09"/>
      <c r="Z90" s="209"/>
      <c r="AA90" s="209"/>
      <c r="AB90" s="209"/>
      <c r="AC90" s="209"/>
      <c r="AD90" s="209"/>
      <c r="AE90" s="209"/>
      <c r="AF90" s="209"/>
      <c r="AG90" s="209" t="s">
        <v>182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5">
      <c r="A91" s="243">
        <v>60</v>
      </c>
      <c r="B91" s="244" t="s">
        <v>304</v>
      </c>
      <c r="C91" s="252" t="s">
        <v>305</v>
      </c>
      <c r="D91" s="245" t="s">
        <v>172</v>
      </c>
      <c r="E91" s="246">
        <v>8.4600000000000009</v>
      </c>
      <c r="F91" s="247"/>
      <c r="G91" s="248">
        <f>ROUND(E91*F91,2)</f>
        <v>0</v>
      </c>
      <c r="H91" s="229">
        <v>0</v>
      </c>
      <c r="I91" s="228">
        <f>ROUND(E91*H91,2)</f>
        <v>0</v>
      </c>
      <c r="J91" s="229">
        <v>210</v>
      </c>
      <c r="K91" s="228">
        <f>ROUND(E91*J91,2)</f>
        <v>1776.6</v>
      </c>
      <c r="L91" s="228">
        <v>21</v>
      </c>
      <c r="M91" s="228">
        <f>G91*(1+L91/100)</f>
        <v>0</v>
      </c>
      <c r="N91" s="228">
        <v>0</v>
      </c>
      <c r="O91" s="228">
        <f>ROUND(E91*N91,2)</f>
        <v>0</v>
      </c>
      <c r="P91" s="228">
        <v>0</v>
      </c>
      <c r="Q91" s="228">
        <f>ROUND(E91*P91,2)</f>
        <v>0</v>
      </c>
      <c r="R91" s="228"/>
      <c r="S91" s="228" t="s">
        <v>164</v>
      </c>
      <c r="T91" s="228" t="s">
        <v>165</v>
      </c>
      <c r="U91" s="228">
        <v>0</v>
      </c>
      <c r="V91" s="228">
        <f>ROUND(E91*U91,2)</f>
        <v>0</v>
      </c>
      <c r="W91" s="228"/>
      <c r="X91" s="228" t="s">
        <v>166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191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5">
      <c r="A92" s="243">
        <v>61</v>
      </c>
      <c r="B92" s="244" t="s">
        <v>306</v>
      </c>
      <c r="C92" s="252" t="s">
        <v>307</v>
      </c>
      <c r="D92" s="245" t="s">
        <v>187</v>
      </c>
      <c r="E92" s="246">
        <v>3</v>
      </c>
      <c r="F92" s="247"/>
      <c r="G92" s="248">
        <f>ROUND(E92*F92,2)</f>
        <v>0</v>
      </c>
      <c r="H92" s="229">
        <v>0</v>
      </c>
      <c r="I92" s="228">
        <f>ROUND(E92*H92,2)</f>
        <v>0</v>
      </c>
      <c r="J92" s="229">
        <v>74.209999999999994</v>
      </c>
      <c r="K92" s="228">
        <f>ROUND(E92*J92,2)</f>
        <v>222.63</v>
      </c>
      <c r="L92" s="228">
        <v>21</v>
      </c>
      <c r="M92" s="228">
        <f>G92*(1+L92/100)</f>
        <v>0</v>
      </c>
      <c r="N92" s="228">
        <v>3.0000000000000001E-5</v>
      </c>
      <c r="O92" s="228">
        <f>ROUND(E92*N92,2)</f>
        <v>0</v>
      </c>
      <c r="P92" s="228">
        <v>0</v>
      </c>
      <c r="Q92" s="228">
        <f>ROUND(E92*P92,2)</f>
        <v>0</v>
      </c>
      <c r="R92" s="228"/>
      <c r="S92" s="228" t="s">
        <v>164</v>
      </c>
      <c r="T92" s="228" t="s">
        <v>165</v>
      </c>
      <c r="U92" s="228">
        <v>0</v>
      </c>
      <c r="V92" s="228">
        <f>ROUND(E92*U92,2)</f>
        <v>0</v>
      </c>
      <c r="W92" s="228"/>
      <c r="X92" s="228" t="s">
        <v>166</v>
      </c>
      <c r="Y92" s="209"/>
      <c r="Z92" s="209"/>
      <c r="AA92" s="209"/>
      <c r="AB92" s="209"/>
      <c r="AC92" s="209"/>
      <c r="AD92" s="209"/>
      <c r="AE92" s="209"/>
      <c r="AF92" s="209"/>
      <c r="AG92" s="209" t="s">
        <v>191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5">
      <c r="A93" s="243">
        <v>62</v>
      </c>
      <c r="B93" s="244" t="s">
        <v>308</v>
      </c>
      <c r="C93" s="252" t="s">
        <v>309</v>
      </c>
      <c r="D93" s="245" t="s">
        <v>172</v>
      </c>
      <c r="E93" s="246">
        <v>10.151999999999999</v>
      </c>
      <c r="F93" s="247"/>
      <c r="G93" s="248">
        <f>ROUND(E93*F93,2)</f>
        <v>0</v>
      </c>
      <c r="H93" s="229">
        <v>0</v>
      </c>
      <c r="I93" s="228">
        <f>ROUND(E93*H93,2)</f>
        <v>0</v>
      </c>
      <c r="J93" s="229">
        <v>592.5</v>
      </c>
      <c r="K93" s="228">
        <f>ROUND(E93*J93,2)</f>
        <v>6015.06</v>
      </c>
      <c r="L93" s="228">
        <v>21</v>
      </c>
      <c r="M93" s="228">
        <f>G93*(1+L93/100)</f>
        <v>0</v>
      </c>
      <c r="N93" s="228">
        <v>0.12792000000000001</v>
      </c>
      <c r="O93" s="228">
        <f>ROUND(E93*N93,2)</f>
        <v>1.3</v>
      </c>
      <c r="P93" s="228">
        <v>0</v>
      </c>
      <c r="Q93" s="228">
        <f>ROUND(E93*P93,2)</f>
        <v>0</v>
      </c>
      <c r="R93" s="228"/>
      <c r="S93" s="228" t="s">
        <v>164</v>
      </c>
      <c r="T93" s="228" t="s">
        <v>165</v>
      </c>
      <c r="U93" s="228">
        <v>0</v>
      </c>
      <c r="V93" s="228">
        <f>ROUND(E93*U93,2)</f>
        <v>0</v>
      </c>
      <c r="W93" s="228"/>
      <c r="X93" s="228" t="s">
        <v>166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191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5">
      <c r="A94" s="243">
        <v>63</v>
      </c>
      <c r="B94" s="244" t="s">
        <v>310</v>
      </c>
      <c r="C94" s="252" t="s">
        <v>311</v>
      </c>
      <c r="D94" s="245" t="s">
        <v>0</v>
      </c>
      <c r="E94" s="246">
        <v>166.83930000000001</v>
      </c>
      <c r="F94" s="247"/>
      <c r="G94" s="248">
        <f>ROUND(E94*F94,2)</f>
        <v>0</v>
      </c>
      <c r="H94" s="229">
        <v>0</v>
      </c>
      <c r="I94" s="228">
        <f>ROUND(E94*H94,2)</f>
        <v>0</v>
      </c>
      <c r="J94" s="229">
        <v>4.25</v>
      </c>
      <c r="K94" s="228">
        <f>ROUND(E94*J94,2)</f>
        <v>709.07</v>
      </c>
      <c r="L94" s="228">
        <v>21</v>
      </c>
      <c r="M94" s="228">
        <f>G94*(1+L94/100)</f>
        <v>0</v>
      </c>
      <c r="N94" s="228">
        <v>0</v>
      </c>
      <c r="O94" s="228">
        <f>ROUND(E94*N94,2)</f>
        <v>0</v>
      </c>
      <c r="P94" s="228">
        <v>0</v>
      </c>
      <c r="Q94" s="228">
        <f>ROUND(E94*P94,2)</f>
        <v>0</v>
      </c>
      <c r="R94" s="228"/>
      <c r="S94" s="228" t="s">
        <v>164</v>
      </c>
      <c r="T94" s="228" t="s">
        <v>165</v>
      </c>
      <c r="U94" s="228">
        <v>0</v>
      </c>
      <c r="V94" s="228">
        <f>ROUND(E94*U94,2)</f>
        <v>0</v>
      </c>
      <c r="W94" s="228"/>
      <c r="X94" s="228" t="s">
        <v>166</v>
      </c>
      <c r="Y94" s="209"/>
      <c r="Z94" s="209"/>
      <c r="AA94" s="209"/>
      <c r="AB94" s="209"/>
      <c r="AC94" s="209"/>
      <c r="AD94" s="209"/>
      <c r="AE94" s="209"/>
      <c r="AF94" s="209"/>
      <c r="AG94" s="209" t="s">
        <v>191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x14ac:dyDescent="0.25">
      <c r="A95" s="231" t="s">
        <v>159</v>
      </c>
      <c r="B95" s="232" t="s">
        <v>126</v>
      </c>
      <c r="C95" s="251" t="s">
        <v>127</v>
      </c>
      <c r="D95" s="233"/>
      <c r="E95" s="234"/>
      <c r="F95" s="235"/>
      <c r="G95" s="236">
        <f>SUMIF(AG96:AG104,"&lt;&gt;NOR",G96:G104)</f>
        <v>0</v>
      </c>
      <c r="H95" s="230"/>
      <c r="I95" s="230">
        <f>SUM(I96:I104)</f>
        <v>0</v>
      </c>
      <c r="J95" s="230"/>
      <c r="K95" s="230">
        <f>SUM(K96:K104)</f>
        <v>43717.499999999993</v>
      </c>
      <c r="L95" s="230"/>
      <c r="M95" s="230">
        <f>SUM(M96:M104)</f>
        <v>0</v>
      </c>
      <c r="N95" s="230"/>
      <c r="O95" s="230">
        <f>SUM(O96:O104)</f>
        <v>38.309999999999995</v>
      </c>
      <c r="P95" s="230"/>
      <c r="Q95" s="230">
        <f>SUM(Q96:Q104)</f>
        <v>0</v>
      </c>
      <c r="R95" s="230"/>
      <c r="S95" s="230"/>
      <c r="T95" s="230"/>
      <c r="U95" s="230"/>
      <c r="V95" s="230">
        <f>SUM(V96:V104)</f>
        <v>0</v>
      </c>
      <c r="W95" s="230"/>
      <c r="X95" s="230"/>
      <c r="AG95" t="s">
        <v>160</v>
      </c>
    </row>
    <row r="96" spans="1:60" outlineLevel="1" x14ac:dyDescent="0.25">
      <c r="A96" s="243">
        <v>64</v>
      </c>
      <c r="B96" s="244" t="s">
        <v>312</v>
      </c>
      <c r="C96" s="252" t="s">
        <v>313</v>
      </c>
      <c r="D96" s="245" t="s">
        <v>172</v>
      </c>
      <c r="E96" s="246">
        <v>88.43</v>
      </c>
      <c r="F96" s="247"/>
      <c r="G96" s="248">
        <f>ROUND(E96*F96,2)</f>
        <v>0</v>
      </c>
      <c r="H96" s="229">
        <v>0</v>
      </c>
      <c r="I96" s="228">
        <f>ROUND(E96*H96,2)</f>
        <v>0</v>
      </c>
      <c r="J96" s="229">
        <v>26</v>
      </c>
      <c r="K96" s="228">
        <f>ROUND(E96*J96,2)</f>
        <v>2299.1799999999998</v>
      </c>
      <c r="L96" s="228">
        <v>21</v>
      </c>
      <c r="M96" s="228">
        <f>G96*(1+L96/100)</f>
        <v>0</v>
      </c>
      <c r="N96" s="228">
        <v>5.3099999999999996E-3</v>
      </c>
      <c r="O96" s="228">
        <f>ROUND(E96*N96,2)</f>
        <v>0.47</v>
      </c>
      <c r="P96" s="228">
        <v>0</v>
      </c>
      <c r="Q96" s="228">
        <f>ROUND(E96*P96,2)</f>
        <v>0</v>
      </c>
      <c r="R96" s="228"/>
      <c r="S96" s="228" t="s">
        <v>164</v>
      </c>
      <c r="T96" s="228" t="s">
        <v>165</v>
      </c>
      <c r="U96" s="228">
        <v>0</v>
      </c>
      <c r="V96" s="228">
        <f>ROUND(E96*U96,2)</f>
        <v>0</v>
      </c>
      <c r="W96" s="228"/>
      <c r="X96" s="228" t="s">
        <v>166</v>
      </c>
      <c r="Y96" s="209"/>
      <c r="Z96" s="209"/>
      <c r="AA96" s="209"/>
      <c r="AB96" s="209"/>
      <c r="AC96" s="209"/>
      <c r="AD96" s="209"/>
      <c r="AE96" s="209"/>
      <c r="AF96" s="209"/>
      <c r="AG96" s="209" t="s">
        <v>191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5">
      <c r="A97" s="243">
        <v>65</v>
      </c>
      <c r="B97" s="244" t="s">
        <v>314</v>
      </c>
      <c r="C97" s="252" t="s">
        <v>315</v>
      </c>
      <c r="D97" s="245" t="s">
        <v>172</v>
      </c>
      <c r="E97" s="246">
        <v>88.48</v>
      </c>
      <c r="F97" s="247"/>
      <c r="G97" s="248">
        <f>ROUND(E97*F97,2)</f>
        <v>0</v>
      </c>
      <c r="H97" s="229">
        <v>0</v>
      </c>
      <c r="I97" s="228">
        <f>ROUND(E97*H97,2)</f>
        <v>0</v>
      </c>
      <c r="J97" s="229">
        <v>13.7</v>
      </c>
      <c r="K97" s="228">
        <f>ROUND(E97*J97,2)</f>
        <v>1212.18</v>
      </c>
      <c r="L97" s="228">
        <v>21</v>
      </c>
      <c r="M97" s="228">
        <f>G97*(1+L97/100)</f>
        <v>0</v>
      </c>
      <c r="N97" s="228">
        <v>7.9630000000000006E-2</v>
      </c>
      <c r="O97" s="228">
        <f>ROUND(E97*N97,2)</f>
        <v>7.05</v>
      </c>
      <c r="P97" s="228">
        <v>0</v>
      </c>
      <c r="Q97" s="228">
        <f>ROUND(E97*P97,2)</f>
        <v>0</v>
      </c>
      <c r="R97" s="228"/>
      <c r="S97" s="228" t="s">
        <v>164</v>
      </c>
      <c r="T97" s="228" t="s">
        <v>165</v>
      </c>
      <c r="U97" s="228">
        <v>0</v>
      </c>
      <c r="V97" s="228">
        <f>ROUND(E97*U97,2)</f>
        <v>0</v>
      </c>
      <c r="W97" s="228"/>
      <c r="X97" s="228" t="s">
        <v>166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191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5">
      <c r="A98" s="243">
        <v>66</v>
      </c>
      <c r="B98" s="244" t="s">
        <v>316</v>
      </c>
      <c r="C98" s="252" t="s">
        <v>317</v>
      </c>
      <c r="D98" s="245" t="s">
        <v>172</v>
      </c>
      <c r="E98" s="246">
        <v>88.43</v>
      </c>
      <c r="F98" s="247"/>
      <c r="G98" s="248">
        <f>ROUND(E98*F98,2)</f>
        <v>0</v>
      </c>
      <c r="H98" s="229">
        <v>0</v>
      </c>
      <c r="I98" s="228">
        <f>ROUND(E98*H98,2)</f>
        <v>0</v>
      </c>
      <c r="J98" s="229">
        <v>13.39</v>
      </c>
      <c r="K98" s="228">
        <f>ROUND(E98*J98,2)</f>
        <v>1184.08</v>
      </c>
      <c r="L98" s="228">
        <v>21</v>
      </c>
      <c r="M98" s="228">
        <f>G98*(1+L98/100)</f>
        <v>0</v>
      </c>
      <c r="N98" s="228">
        <v>0</v>
      </c>
      <c r="O98" s="228">
        <f>ROUND(E98*N98,2)</f>
        <v>0</v>
      </c>
      <c r="P98" s="228">
        <v>0</v>
      </c>
      <c r="Q98" s="228">
        <f>ROUND(E98*P98,2)</f>
        <v>0</v>
      </c>
      <c r="R98" s="228"/>
      <c r="S98" s="228" t="s">
        <v>164</v>
      </c>
      <c r="T98" s="228" t="s">
        <v>165</v>
      </c>
      <c r="U98" s="228">
        <v>0</v>
      </c>
      <c r="V98" s="228">
        <f>ROUND(E98*U98,2)</f>
        <v>0</v>
      </c>
      <c r="W98" s="228"/>
      <c r="X98" s="228" t="s">
        <v>166</v>
      </c>
      <c r="Y98" s="209"/>
      <c r="Z98" s="209"/>
      <c r="AA98" s="209"/>
      <c r="AB98" s="209"/>
      <c r="AC98" s="209"/>
      <c r="AD98" s="209"/>
      <c r="AE98" s="209"/>
      <c r="AF98" s="209"/>
      <c r="AG98" s="209" t="s">
        <v>191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5">
      <c r="A99" s="243">
        <v>67</v>
      </c>
      <c r="B99" s="244" t="s">
        <v>318</v>
      </c>
      <c r="C99" s="252" t="s">
        <v>319</v>
      </c>
      <c r="D99" s="245" t="s">
        <v>172</v>
      </c>
      <c r="E99" s="246">
        <v>88.48</v>
      </c>
      <c r="F99" s="247"/>
      <c r="G99" s="248">
        <f>ROUND(E99*F99,2)</f>
        <v>0</v>
      </c>
      <c r="H99" s="229">
        <v>0</v>
      </c>
      <c r="I99" s="228">
        <f>ROUND(E99*H99,2)</f>
        <v>0</v>
      </c>
      <c r="J99" s="229">
        <v>47.4</v>
      </c>
      <c r="K99" s="228">
        <f>ROUND(E99*J99,2)</f>
        <v>4193.95</v>
      </c>
      <c r="L99" s="228">
        <v>21</v>
      </c>
      <c r="M99" s="228">
        <f>G99*(1+L99/100)</f>
        <v>0</v>
      </c>
      <c r="N99" s="228">
        <v>7.9630000000000006E-2</v>
      </c>
      <c r="O99" s="228">
        <f>ROUND(E99*N99,2)</f>
        <v>7.05</v>
      </c>
      <c r="P99" s="228">
        <v>0</v>
      </c>
      <c r="Q99" s="228">
        <f>ROUND(E99*P99,2)</f>
        <v>0</v>
      </c>
      <c r="R99" s="228"/>
      <c r="S99" s="228" t="s">
        <v>164</v>
      </c>
      <c r="T99" s="228" t="s">
        <v>165</v>
      </c>
      <c r="U99" s="228">
        <v>0</v>
      </c>
      <c r="V99" s="228">
        <f>ROUND(E99*U99,2)</f>
        <v>0</v>
      </c>
      <c r="W99" s="228"/>
      <c r="X99" s="228" t="s">
        <v>166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191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5">
      <c r="A100" s="243">
        <v>68</v>
      </c>
      <c r="B100" s="244" t="s">
        <v>320</v>
      </c>
      <c r="C100" s="252" t="s">
        <v>321</v>
      </c>
      <c r="D100" s="245" t="s">
        <v>172</v>
      </c>
      <c r="E100" s="246">
        <v>235.45</v>
      </c>
      <c r="F100" s="247"/>
      <c r="G100" s="248">
        <f>ROUND(E100*F100,2)</f>
        <v>0</v>
      </c>
      <c r="H100" s="229">
        <v>0</v>
      </c>
      <c r="I100" s="228">
        <f>ROUND(E100*H100,2)</f>
        <v>0</v>
      </c>
      <c r="J100" s="229">
        <v>4.3499999999999996</v>
      </c>
      <c r="K100" s="228">
        <f>ROUND(E100*J100,2)</f>
        <v>1024.21</v>
      </c>
      <c r="L100" s="228">
        <v>21</v>
      </c>
      <c r="M100" s="228">
        <f>G100*(1+L100/100)</f>
        <v>0</v>
      </c>
      <c r="N100" s="228">
        <v>0</v>
      </c>
      <c r="O100" s="228">
        <f>ROUND(E100*N100,2)</f>
        <v>0</v>
      </c>
      <c r="P100" s="228">
        <v>0</v>
      </c>
      <c r="Q100" s="228">
        <f>ROUND(E100*P100,2)</f>
        <v>0</v>
      </c>
      <c r="R100" s="228"/>
      <c r="S100" s="228" t="s">
        <v>164</v>
      </c>
      <c r="T100" s="228" t="s">
        <v>165</v>
      </c>
      <c r="U100" s="228">
        <v>0</v>
      </c>
      <c r="V100" s="228">
        <f>ROUND(E100*U100,2)</f>
        <v>0</v>
      </c>
      <c r="W100" s="228"/>
      <c r="X100" s="228" t="s">
        <v>166</v>
      </c>
      <c r="Y100" s="209"/>
      <c r="Z100" s="209"/>
      <c r="AA100" s="209"/>
      <c r="AB100" s="209"/>
      <c r="AC100" s="209"/>
      <c r="AD100" s="209"/>
      <c r="AE100" s="209"/>
      <c r="AF100" s="209"/>
      <c r="AG100" s="209" t="s">
        <v>191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5">
      <c r="A101" s="237">
        <v>69</v>
      </c>
      <c r="B101" s="238" t="s">
        <v>322</v>
      </c>
      <c r="C101" s="253" t="s">
        <v>323</v>
      </c>
      <c r="D101" s="239" t="s">
        <v>172</v>
      </c>
      <c r="E101" s="240">
        <v>35.9</v>
      </c>
      <c r="F101" s="241"/>
      <c r="G101" s="242">
        <f>ROUND(E101*F101,2)</f>
        <v>0</v>
      </c>
      <c r="H101" s="229">
        <v>0</v>
      </c>
      <c r="I101" s="228">
        <f>ROUND(E101*H101,2)</f>
        <v>0</v>
      </c>
      <c r="J101" s="229">
        <v>20.8</v>
      </c>
      <c r="K101" s="228">
        <f>ROUND(E101*J101,2)</f>
        <v>746.72</v>
      </c>
      <c r="L101" s="228">
        <v>21</v>
      </c>
      <c r="M101" s="228">
        <f>G101*(1+L101/100)</f>
        <v>0</v>
      </c>
      <c r="N101" s="228">
        <v>1.257E-2</v>
      </c>
      <c r="O101" s="228">
        <f>ROUND(E101*N101,2)</f>
        <v>0.45</v>
      </c>
      <c r="P101" s="228">
        <v>0</v>
      </c>
      <c r="Q101" s="228">
        <f>ROUND(E101*P101,2)</f>
        <v>0</v>
      </c>
      <c r="R101" s="228"/>
      <c r="S101" s="228" t="s">
        <v>164</v>
      </c>
      <c r="T101" s="228" t="s">
        <v>165</v>
      </c>
      <c r="U101" s="228">
        <v>0</v>
      </c>
      <c r="V101" s="228">
        <f>ROUND(E101*U101,2)</f>
        <v>0</v>
      </c>
      <c r="W101" s="228"/>
      <c r="X101" s="228" t="s">
        <v>166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191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5">
      <c r="A102" s="226"/>
      <c r="B102" s="227"/>
      <c r="C102" s="254" t="s">
        <v>324</v>
      </c>
      <c r="D102" s="249"/>
      <c r="E102" s="249"/>
      <c r="F102" s="249"/>
      <c r="G102" s="249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09"/>
      <c r="Z102" s="209"/>
      <c r="AA102" s="209"/>
      <c r="AB102" s="209"/>
      <c r="AC102" s="209"/>
      <c r="AD102" s="209"/>
      <c r="AE102" s="209"/>
      <c r="AF102" s="209"/>
      <c r="AG102" s="209" t="s">
        <v>182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5">
      <c r="A103" s="243">
        <v>70</v>
      </c>
      <c r="B103" s="244" t="s">
        <v>325</v>
      </c>
      <c r="C103" s="252" t="s">
        <v>326</v>
      </c>
      <c r="D103" s="245" t="s">
        <v>172</v>
      </c>
      <c r="E103" s="246">
        <v>235.45</v>
      </c>
      <c r="F103" s="247"/>
      <c r="G103" s="248">
        <f>ROUND(E103*F103,2)</f>
        <v>0</v>
      </c>
      <c r="H103" s="229">
        <v>0</v>
      </c>
      <c r="I103" s="228">
        <f>ROUND(E103*H103,2)</f>
        <v>0</v>
      </c>
      <c r="J103" s="229">
        <v>101.99</v>
      </c>
      <c r="K103" s="228">
        <f>ROUND(E103*J103,2)</f>
        <v>24013.55</v>
      </c>
      <c r="L103" s="228">
        <v>21</v>
      </c>
      <c r="M103" s="228">
        <f>G103*(1+L103/100)</f>
        <v>0</v>
      </c>
      <c r="N103" s="228">
        <v>6.8279999999999993E-2</v>
      </c>
      <c r="O103" s="228">
        <f>ROUND(E103*N103,2)</f>
        <v>16.079999999999998</v>
      </c>
      <c r="P103" s="228">
        <v>0</v>
      </c>
      <c r="Q103" s="228">
        <f>ROUND(E103*P103,2)</f>
        <v>0</v>
      </c>
      <c r="R103" s="228"/>
      <c r="S103" s="228" t="s">
        <v>164</v>
      </c>
      <c r="T103" s="228" t="s">
        <v>165</v>
      </c>
      <c r="U103" s="228">
        <v>0</v>
      </c>
      <c r="V103" s="228">
        <f>ROUND(E103*U103,2)</f>
        <v>0</v>
      </c>
      <c r="W103" s="228"/>
      <c r="X103" s="228" t="s">
        <v>166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191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5">
      <c r="A104" s="243">
        <v>71</v>
      </c>
      <c r="B104" s="244" t="s">
        <v>327</v>
      </c>
      <c r="C104" s="252" t="s">
        <v>328</v>
      </c>
      <c r="D104" s="245" t="s">
        <v>172</v>
      </c>
      <c r="E104" s="246">
        <v>235.45</v>
      </c>
      <c r="F104" s="247"/>
      <c r="G104" s="248">
        <f>ROUND(E104*F104,2)</f>
        <v>0</v>
      </c>
      <c r="H104" s="229">
        <v>0</v>
      </c>
      <c r="I104" s="228">
        <f>ROUND(E104*H104,2)</f>
        <v>0</v>
      </c>
      <c r="J104" s="229">
        <v>38.409999999999997</v>
      </c>
      <c r="K104" s="228">
        <f>ROUND(E104*J104,2)</f>
        <v>9043.6299999999992</v>
      </c>
      <c r="L104" s="228">
        <v>21</v>
      </c>
      <c r="M104" s="228">
        <f>G104*(1+L104/100)</f>
        <v>0</v>
      </c>
      <c r="N104" s="228">
        <v>3.0609999999999998E-2</v>
      </c>
      <c r="O104" s="228">
        <f>ROUND(E104*N104,2)</f>
        <v>7.21</v>
      </c>
      <c r="P104" s="228">
        <v>0</v>
      </c>
      <c r="Q104" s="228">
        <f>ROUND(E104*P104,2)</f>
        <v>0</v>
      </c>
      <c r="R104" s="228"/>
      <c r="S104" s="228" t="s">
        <v>164</v>
      </c>
      <c r="T104" s="228" t="s">
        <v>165</v>
      </c>
      <c r="U104" s="228">
        <v>0</v>
      </c>
      <c r="V104" s="228">
        <f>ROUND(E104*U104,2)</f>
        <v>0</v>
      </c>
      <c r="W104" s="228"/>
      <c r="X104" s="228" t="s">
        <v>166</v>
      </c>
      <c r="Y104" s="209"/>
      <c r="Z104" s="209"/>
      <c r="AA104" s="209"/>
      <c r="AB104" s="209"/>
      <c r="AC104" s="209"/>
      <c r="AD104" s="209"/>
      <c r="AE104" s="209"/>
      <c r="AF104" s="209"/>
      <c r="AG104" s="209" t="s">
        <v>191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x14ac:dyDescent="0.25">
      <c r="A105" s="231" t="s">
        <v>159</v>
      </c>
      <c r="B105" s="232" t="s">
        <v>128</v>
      </c>
      <c r="C105" s="251" t="s">
        <v>129</v>
      </c>
      <c r="D105" s="233"/>
      <c r="E105" s="234"/>
      <c r="F105" s="235"/>
      <c r="G105" s="236">
        <f>SUMIF(AG106:AG108,"&lt;&gt;NOR",G106:G108)</f>
        <v>0</v>
      </c>
      <c r="H105" s="230"/>
      <c r="I105" s="230">
        <f>SUM(I106:I108)</f>
        <v>0</v>
      </c>
      <c r="J105" s="230"/>
      <c r="K105" s="230">
        <f>SUM(K106:K108)</f>
        <v>22409.91</v>
      </c>
      <c r="L105" s="230"/>
      <c r="M105" s="230">
        <f>SUM(M106:M108)</f>
        <v>0</v>
      </c>
      <c r="N105" s="230"/>
      <c r="O105" s="230">
        <f>SUM(O106:O108)</f>
        <v>0.27</v>
      </c>
      <c r="P105" s="230"/>
      <c r="Q105" s="230">
        <f>SUM(Q106:Q108)</f>
        <v>0</v>
      </c>
      <c r="R105" s="230"/>
      <c r="S105" s="230"/>
      <c r="T105" s="230"/>
      <c r="U105" s="230"/>
      <c r="V105" s="230">
        <f>SUM(V106:V108)</f>
        <v>0</v>
      </c>
      <c r="W105" s="230"/>
      <c r="X105" s="230"/>
      <c r="AG105" t="s">
        <v>160</v>
      </c>
    </row>
    <row r="106" spans="1:60" outlineLevel="1" x14ac:dyDescent="0.25">
      <c r="A106" s="243">
        <v>72</v>
      </c>
      <c r="B106" s="244" t="s">
        <v>329</v>
      </c>
      <c r="C106" s="252" t="s">
        <v>330</v>
      </c>
      <c r="D106" s="245" t="s">
        <v>172</v>
      </c>
      <c r="E106" s="246">
        <v>2.73</v>
      </c>
      <c r="F106" s="247"/>
      <c r="G106" s="248">
        <f>ROUND(E106*F106,2)</f>
        <v>0</v>
      </c>
      <c r="H106" s="229">
        <v>0</v>
      </c>
      <c r="I106" s="228">
        <f>ROUND(E106*H106,2)</f>
        <v>0</v>
      </c>
      <c r="J106" s="229">
        <v>5820</v>
      </c>
      <c r="K106" s="228">
        <f>ROUND(E106*J106,2)</f>
        <v>15888.6</v>
      </c>
      <c r="L106" s="228">
        <v>21</v>
      </c>
      <c r="M106" s="228">
        <f>G106*(1+L106/100)</f>
        <v>0</v>
      </c>
      <c r="N106" s="228">
        <v>8.8749999999999996E-2</v>
      </c>
      <c r="O106" s="228">
        <f>ROUND(E106*N106,2)</f>
        <v>0.24</v>
      </c>
      <c r="P106" s="228">
        <v>0</v>
      </c>
      <c r="Q106" s="228">
        <f>ROUND(E106*P106,2)</f>
        <v>0</v>
      </c>
      <c r="R106" s="228"/>
      <c r="S106" s="228" t="s">
        <v>164</v>
      </c>
      <c r="T106" s="228" t="s">
        <v>165</v>
      </c>
      <c r="U106" s="228">
        <v>0</v>
      </c>
      <c r="V106" s="228">
        <f>ROUND(E106*U106,2)</f>
        <v>0</v>
      </c>
      <c r="W106" s="228"/>
      <c r="X106" s="228" t="s">
        <v>166</v>
      </c>
      <c r="Y106" s="209"/>
      <c r="Z106" s="209"/>
      <c r="AA106" s="209"/>
      <c r="AB106" s="209"/>
      <c r="AC106" s="209"/>
      <c r="AD106" s="209"/>
      <c r="AE106" s="209"/>
      <c r="AF106" s="209"/>
      <c r="AG106" s="209" t="s">
        <v>191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5">
      <c r="A107" s="243">
        <v>73</v>
      </c>
      <c r="B107" s="244" t="s">
        <v>331</v>
      </c>
      <c r="C107" s="252" t="s">
        <v>332</v>
      </c>
      <c r="D107" s="245" t="s">
        <v>333</v>
      </c>
      <c r="E107" s="246">
        <v>1</v>
      </c>
      <c r="F107" s="247"/>
      <c r="G107" s="248">
        <f>ROUND(E107*F107,2)</f>
        <v>0</v>
      </c>
      <c r="H107" s="229">
        <v>0</v>
      </c>
      <c r="I107" s="228">
        <f>ROUND(E107*H107,2)</f>
        <v>0</v>
      </c>
      <c r="J107" s="229">
        <v>6325</v>
      </c>
      <c r="K107" s="228">
        <f>ROUND(E107*J107,2)</f>
        <v>6325</v>
      </c>
      <c r="L107" s="228">
        <v>21</v>
      </c>
      <c r="M107" s="228">
        <f>G107*(1+L107/100)</f>
        <v>0</v>
      </c>
      <c r="N107" s="228">
        <v>3.2509999999999997E-2</v>
      </c>
      <c r="O107" s="228">
        <f>ROUND(E107*N107,2)</f>
        <v>0.03</v>
      </c>
      <c r="P107" s="228">
        <v>0</v>
      </c>
      <c r="Q107" s="228">
        <f>ROUND(E107*P107,2)</f>
        <v>0</v>
      </c>
      <c r="R107" s="228"/>
      <c r="S107" s="228" t="s">
        <v>164</v>
      </c>
      <c r="T107" s="228" t="s">
        <v>165</v>
      </c>
      <c r="U107" s="228">
        <v>0</v>
      </c>
      <c r="V107" s="228">
        <f>ROUND(E107*U107,2)</f>
        <v>0</v>
      </c>
      <c r="W107" s="228"/>
      <c r="X107" s="228" t="s">
        <v>166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191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5">
      <c r="A108" s="243">
        <v>74</v>
      </c>
      <c r="B108" s="244" t="s">
        <v>334</v>
      </c>
      <c r="C108" s="252" t="s">
        <v>335</v>
      </c>
      <c r="D108" s="245" t="s">
        <v>0</v>
      </c>
      <c r="E108" s="246">
        <v>76.986000000000004</v>
      </c>
      <c r="F108" s="247"/>
      <c r="G108" s="248">
        <f>ROUND(E108*F108,2)</f>
        <v>0</v>
      </c>
      <c r="H108" s="229">
        <v>0</v>
      </c>
      <c r="I108" s="228">
        <f>ROUND(E108*H108,2)</f>
        <v>0</v>
      </c>
      <c r="J108" s="229">
        <v>2.5499999999999998</v>
      </c>
      <c r="K108" s="228">
        <f>ROUND(E108*J108,2)</f>
        <v>196.31</v>
      </c>
      <c r="L108" s="228">
        <v>21</v>
      </c>
      <c r="M108" s="228">
        <f>G108*(1+L108/100)</f>
        <v>0</v>
      </c>
      <c r="N108" s="228">
        <v>0</v>
      </c>
      <c r="O108" s="228">
        <f>ROUND(E108*N108,2)</f>
        <v>0</v>
      </c>
      <c r="P108" s="228">
        <v>0</v>
      </c>
      <c r="Q108" s="228">
        <f>ROUND(E108*P108,2)</f>
        <v>0</v>
      </c>
      <c r="R108" s="228"/>
      <c r="S108" s="228" t="s">
        <v>164</v>
      </c>
      <c r="T108" s="228" t="s">
        <v>165</v>
      </c>
      <c r="U108" s="228">
        <v>0</v>
      </c>
      <c r="V108" s="228">
        <f>ROUND(E108*U108,2)</f>
        <v>0</v>
      </c>
      <c r="W108" s="228"/>
      <c r="X108" s="228" t="s">
        <v>166</v>
      </c>
      <c r="Y108" s="209"/>
      <c r="Z108" s="209"/>
      <c r="AA108" s="209"/>
      <c r="AB108" s="209"/>
      <c r="AC108" s="209"/>
      <c r="AD108" s="209"/>
      <c r="AE108" s="209"/>
      <c r="AF108" s="209"/>
      <c r="AG108" s="209" t="s">
        <v>191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x14ac:dyDescent="0.25">
      <c r="A109" s="231" t="s">
        <v>159</v>
      </c>
      <c r="B109" s="232" t="s">
        <v>92</v>
      </c>
      <c r="C109" s="251" t="s">
        <v>93</v>
      </c>
      <c r="D109" s="233"/>
      <c r="E109" s="234"/>
      <c r="F109" s="235"/>
      <c r="G109" s="236">
        <f>SUMIF(AG110:AG110,"&lt;&gt;NOR",G110:G110)</f>
        <v>0</v>
      </c>
      <c r="H109" s="230"/>
      <c r="I109" s="230">
        <f>SUM(I110:I110)</f>
        <v>0</v>
      </c>
      <c r="J109" s="230"/>
      <c r="K109" s="230">
        <f>SUM(K110:K110)</f>
        <v>8256.64</v>
      </c>
      <c r="L109" s="230"/>
      <c r="M109" s="230">
        <f>SUM(M110:M110)</f>
        <v>0</v>
      </c>
      <c r="N109" s="230"/>
      <c r="O109" s="230">
        <f>SUM(O110:O110)</f>
        <v>8.17</v>
      </c>
      <c r="P109" s="230"/>
      <c r="Q109" s="230">
        <f>SUM(Q110:Q110)</f>
        <v>0</v>
      </c>
      <c r="R109" s="230"/>
      <c r="S109" s="230"/>
      <c r="T109" s="230"/>
      <c r="U109" s="230"/>
      <c r="V109" s="230">
        <f>SUM(V110:V110)</f>
        <v>0</v>
      </c>
      <c r="W109" s="230"/>
      <c r="X109" s="230"/>
      <c r="AG109" t="s">
        <v>160</v>
      </c>
    </row>
    <row r="110" spans="1:60" outlineLevel="1" x14ac:dyDescent="0.25">
      <c r="A110" s="243">
        <v>75</v>
      </c>
      <c r="B110" s="244" t="s">
        <v>336</v>
      </c>
      <c r="C110" s="252" t="s">
        <v>337</v>
      </c>
      <c r="D110" s="245" t="s">
        <v>172</v>
      </c>
      <c r="E110" s="246">
        <v>35.9</v>
      </c>
      <c r="F110" s="247"/>
      <c r="G110" s="248">
        <f>ROUND(E110*F110,2)</f>
        <v>0</v>
      </c>
      <c r="H110" s="229">
        <v>0</v>
      </c>
      <c r="I110" s="228">
        <f>ROUND(E110*H110,2)</f>
        <v>0</v>
      </c>
      <c r="J110" s="229">
        <v>229.99</v>
      </c>
      <c r="K110" s="228">
        <f>ROUND(E110*J110,2)</f>
        <v>8256.64</v>
      </c>
      <c r="L110" s="228">
        <v>21</v>
      </c>
      <c r="M110" s="228">
        <f>G110*(1+L110/100)</f>
        <v>0</v>
      </c>
      <c r="N110" s="228">
        <v>0.22761000000000001</v>
      </c>
      <c r="O110" s="228">
        <f>ROUND(E110*N110,2)</f>
        <v>8.17</v>
      </c>
      <c r="P110" s="228">
        <v>0</v>
      </c>
      <c r="Q110" s="228">
        <f>ROUND(E110*P110,2)</f>
        <v>0</v>
      </c>
      <c r="R110" s="228"/>
      <c r="S110" s="228" t="s">
        <v>164</v>
      </c>
      <c r="T110" s="228" t="s">
        <v>165</v>
      </c>
      <c r="U110" s="228">
        <v>0</v>
      </c>
      <c r="V110" s="228">
        <f>ROUND(E110*U110,2)</f>
        <v>0</v>
      </c>
      <c r="W110" s="228"/>
      <c r="X110" s="228" t="s">
        <v>166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167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ht="26.4" x14ac:dyDescent="0.25">
      <c r="A111" s="231" t="s">
        <v>159</v>
      </c>
      <c r="B111" s="232" t="s">
        <v>94</v>
      </c>
      <c r="C111" s="251" t="s">
        <v>95</v>
      </c>
      <c r="D111" s="233"/>
      <c r="E111" s="234"/>
      <c r="F111" s="235"/>
      <c r="G111" s="236">
        <f>SUMIF(AG112:AG115,"&lt;&gt;NOR",G112:G115)</f>
        <v>0</v>
      </c>
      <c r="H111" s="230"/>
      <c r="I111" s="230">
        <f>SUM(I112:I115)</f>
        <v>9147.6</v>
      </c>
      <c r="J111" s="230"/>
      <c r="K111" s="230">
        <f>SUM(K112:K115)</f>
        <v>35687.300000000003</v>
      </c>
      <c r="L111" s="230"/>
      <c r="M111" s="230">
        <f>SUM(M112:M115)</f>
        <v>0</v>
      </c>
      <c r="N111" s="230"/>
      <c r="O111" s="230">
        <f>SUM(O112:O115)</f>
        <v>27.73</v>
      </c>
      <c r="P111" s="230"/>
      <c r="Q111" s="230">
        <f>SUM(Q112:Q115)</f>
        <v>0</v>
      </c>
      <c r="R111" s="230"/>
      <c r="S111" s="230"/>
      <c r="T111" s="230"/>
      <c r="U111" s="230"/>
      <c r="V111" s="230">
        <f>SUM(V112:V115)</f>
        <v>0</v>
      </c>
      <c r="W111" s="230"/>
      <c r="X111" s="230"/>
      <c r="AG111" t="s">
        <v>160</v>
      </c>
    </row>
    <row r="112" spans="1:60" outlineLevel="1" x14ac:dyDescent="0.25">
      <c r="A112" s="243">
        <v>76</v>
      </c>
      <c r="B112" s="244" t="s">
        <v>338</v>
      </c>
      <c r="C112" s="252" t="s">
        <v>339</v>
      </c>
      <c r="D112" s="245" t="s">
        <v>172</v>
      </c>
      <c r="E112" s="246">
        <v>35.9</v>
      </c>
      <c r="F112" s="247"/>
      <c r="G112" s="248">
        <f>ROUND(E112*F112,2)</f>
        <v>0</v>
      </c>
      <c r="H112" s="229">
        <v>0</v>
      </c>
      <c r="I112" s="228">
        <f>ROUND(E112*H112,2)</f>
        <v>0</v>
      </c>
      <c r="J112" s="229">
        <v>157</v>
      </c>
      <c r="K112" s="228">
        <f>ROUND(E112*J112,2)</f>
        <v>5636.3</v>
      </c>
      <c r="L112" s="228">
        <v>21</v>
      </c>
      <c r="M112" s="228">
        <f>G112*(1+L112/100)</f>
        <v>0</v>
      </c>
      <c r="N112" s="228">
        <v>1.4400000000000001E-3</v>
      </c>
      <c r="O112" s="228">
        <f>ROUND(E112*N112,2)</f>
        <v>0.05</v>
      </c>
      <c r="P112" s="228">
        <v>0</v>
      </c>
      <c r="Q112" s="228">
        <f>ROUND(E112*P112,2)</f>
        <v>0</v>
      </c>
      <c r="R112" s="228"/>
      <c r="S112" s="228" t="s">
        <v>164</v>
      </c>
      <c r="T112" s="228" t="s">
        <v>165</v>
      </c>
      <c r="U112" s="228">
        <v>0</v>
      </c>
      <c r="V112" s="228">
        <f>ROUND(E112*U112,2)</f>
        <v>0</v>
      </c>
      <c r="W112" s="228"/>
      <c r="X112" s="228" t="s">
        <v>166</v>
      </c>
      <c r="Y112" s="209"/>
      <c r="Z112" s="209"/>
      <c r="AA112" s="209"/>
      <c r="AB112" s="209"/>
      <c r="AC112" s="209"/>
      <c r="AD112" s="209"/>
      <c r="AE112" s="209"/>
      <c r="AF112" s="209"/>
      <c r="AG112" s="209" t="s">
        <v>167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5">
      <c r="A113" s="243">
        <v>77</v>
      </c>
      <c r="B113" s="244" t="s">
        <v>340</v>
      </c>
      <c r="C113" s="252" t="s">
        <v>341</v>
      </c>
      <c r="D113" s="245" t="s">
        <v>342</v>
      </c>
      <c r="E113" s="246">
        <v>42</v>
      </c>
      <c r="F113" s="247"/>
      <c r="G113" s="248">
        <f>ROUND(E113*F113,2)</f>
        <v>0</v>
      </c>
      <c r="H113" s="229">
        <v>0</v>
      </c>
      <c r="I113" s="228">
        <f>ROUND(E113*H113,2)</f>
        <v>0</v>
      </c>
      <c r="J113" s="229">
        <v>590</v>
      </c>
      <c r="K113" s="228">
        <f>ROUND(E113*J113,2)</f>
        <v>24780</v>
      </c>
      <c r="L113" s="228">
        <v>21</v>
      </c>
      <c r="M113" s="228">
        <f>G113*(1+L113/100)</f>
        <v>0</v>
      </c>
      <c r="N113" s="228">
        <v>4.2000000000000002E-4</v>
      </c>
      <c r="O113" s="228">
        <f>ROUND(E113*N113,2)</f>
        <v>0.02</v>
      </c>
      <c r="P113" s="228">
        <v>0</v>
      </c>
      <c r="Q113" s="228">
        <f>ROUND(E113*P113,2)</f>
        <v>0</v>
      </c>
      <c r="R113" s="228"/>
      <c r="S113" s="228" t="s">
        <v>164</v>
      </c>
      <c r="T113" s="228" t="s">
        <v>165</v>
      </c>
      <c r="U113" s="228">
        <v>0</v>
      </c>
      <c r="V113" s="228">
        <f>ROUND(E113*U113,2)</f>
        <v>0</v>
      </c>
      <c r="W113" s="228"/>
      <c r="X113" s="228" t="s">
        <v>343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344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ht="20.399999999999999" outlineLevel="1" x14ac:dyDescent="0.25">
      <c r="A114" s="243">
        <v>78</v>
      </c>
      <c r="B114" s="244" t="s">
        <v>340</v>
      </c>
      <c r="C114" s="252" t="s">
        <v>345</v>
      </c>
      <c r="D114" s="245" t="s">
        <v>346</v>
      </c>
      <c r="E114" s="246">
        <v>1663.2</v>
      </c>
      <c r="F114" s="247"/>
      <c r="G114" s="248">
        <f>ROUND(E114*F114,2)</f>
        <v>0</v>
      </c>
      <c r="H114" s="229">
        <v>5.5</v>
      </c>
      <c r="I114" s="228">
        <f>ROUND(E114*H114,2)</f>
        <v>9147.6</v>
      </c>
      <c r="J114" s="229">
        <v>0</v>
      </c>
      <c r="K114" s="228">
        <f>ROUND(E114*J114,2)</f>
        <v>0</v>
      </c>
      <c r="L114" s="228">
        <v>21</v>
      </c>
      <c r="M114" s="228">
        <f>G114*(1+L114/100)</f>
        <v>0</v>
      </c>
      <c r="N114" s="228">
        <v>1.6629999999999999E-2</v>
      </c>
      <c r="O114" s="228">
        <f>ROUND(E114*N114,2)</f>
        <v>27.66</v>
      </c>
      <c r="P114" s="228">
        <v>0</v>
      </c>
      <c r="Q114" s="228">
        <f>ROUND(E114*P114,2)</f>
        <v>0</v>
      </c>
      <c r="R114" s="228"/>
      <c r="S114" s="228" t="s">
        <v>164</v>
      </c>
      <c r="T114" s="228" t="s">
        <v>165</v>
      </c>
      <c r="U114" s="228">
        <v>0</v>
      </c>
      <c r="V114" s="228">
        <f>ROUND(E114*U114,2)</f>
        <v>0</v>
      </c>
      <c r="W114" s="228"/>
      <c r="X114" s="228" t="s">
        <v>258</v>
      </c>
      <c r="Y114" s="209"/>
      <c r="Z114" s="209"/>
      <c r="AA114" s="209"/>
      <c r="AB114" s="209"/>
      <c r="AC114" s="209"/>
      <c r="AD114" s="209"/>
      <c r="AE114" s="209"/>
      <c r="AF114" s="209"/>
      <c r="AG114" s="209" t="s">
        <v>259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5">
      <c r="A115" s="243">
        <v>79</v>
      </c>
      <c r="B115" s="244" t="s">
        <v>347</v>
      </c>
      <c r="C115" s="252" t="s">
        <v>348</v>
      </c>
      <c r="D115" s="245" t="s">
        <v>262</v>
      </c>
      <c r="E115" s="246">
        <v>10.5</v>
      </c>
      <c r="F115" s="247"/>
      <c r="G115" s="248">
        <f>ROUND(E115*F115,2)</f>
        <v>0</v>
      </c>
      <c r="H115" s="229">
        <v>0</v>
      </c>
      <c r="I115" s="228">
        <f>ROUND(E115*H115,2)</f>
        <v>0</v>
      </c>
      <c r="J115" s="229">
        <v>502</v>
      </c>
      <c r="K115" s="228">
        <f>ROUND(E115*J115,2)</f>
        <v>5271</v>
      </c>
      <c r="L115" s="228">
        <v>21</v>
      </c>
      <c r="M115" s="228">
        <f>G115*(1+L115/100)</f>
        <v>0</v>
      </c>
      <c r="N115" s="228">
        <v>0</v>
      </c>
      <c r="O115" s="228">
        <f>ROUND(E115*N115,2)</f>
        <v>0</v>
      </c>
      <c r="P115" s="228">
        <v>0</v>
      </c>
      <c r="Q115" s="228">
        <f>ROUND(E115*P115,2)</f>
        <v>0</v>
      </c>
      <c r="R115" s="228"/>
      <c r="S115" s="228" t="s">
        <v>164</v>
      </c>
      <c r="T115" s="228" t="s">
        <v>165</v>
      </c>
      <c r="U115" s="228">
        <v>0</v>
      </c>
      <c r="V115" s="228">
        <f>ROUND(E115*U115,2)</f>
        <v>0</v>
      </c>
      <c r="W115" s="228"/>
      <c r="X115" s="228" t="s">
        <v>166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167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x14ac:dyDescent="0.25">
      <c r="A116" s="231" t="s">
        <v>159</v>
      </c>
      <c r="B116" s="232" t="s">
        <v>96</v>
      </c>
      <c r="C116" s="251" t="s">
        <v>97</v>
      </c>
      <c r="D116" s="233"/>
      <c r="E116" s="234"/>
      <c r="F116" s="235"/>
      <c r="G116" s="236">
        <f>SUMIF(AG117:AG118,"&lt;&gt;NOR",G117:G118)</f>
        <v>0</v>
      </c>
      <c r="H116" s="230"/>
      <c r="I116" s="230">
        <f>SUM(I117:I118)</f>
        <v>0</v>
      </c>
      <c r="J116" s="230"/>
      <c r="K116" s="230">
        <f>SUM(K117:K118)</f>
        <v>14217.5</v>
      </c>
      <c r="L116" s="230"/>
      <c r="M116" s="230">
        <f>SUM(M117:M118)</f>
        <v>0</v>
      </c>
      <c r="N116" s="230"/>
      <c r="O116" s="230">
        <f>SUM(O117:O118)</f>
        <v>147.46</v>
      </c>
      <c r="P116" s="230"/>
      <c r="Q116" s="230">
        <f>SUM(Q117:Q118)</f>
        <v>0</v>
      </c>
      <c r="R116" s="230"/>
      <c r="S116" s="230"/>
      <c r="T116" s="230"/>
      <c r="U116" s="230"/>
      <c r="V116" s="230">
        <f>SUM(V117:V118)</f>
        <v>0</v>
      </c>
      <c r="W116" s="230"/>
      <c r="X116" s="230"/>
      <c r="AG116" t="s">
        <v>160</v>
      </c>
    </row>
    <row r="117" spans="1:60" ht="20.399999999999999" outlineLevel="1" x14ac:dyDescent="0.25">
      <c r="A117" s="243">
        <v>80</v>
      </c>
      <c r="B117" s="244" t="s">
        <v>349</v>
      </c>
      <c r="C117" s="252" t="s">
        <v>350</v>
      </c>
      <c r="D117" s="245" t="s">
        <v>172</v>
      </c>
      <c r="E117" s="246">
        <v>55.56</v>
      </c>
      <c r="F117" s="247"/>
      <c r="G117" s="248">
        <f>ROUND(E117*F117,2)</f>
        <v>0</v>
      </c>
      <c r="H117" s="229">
        <v>0</v>
      </c>
      <c r="I117" s="228">
        <f>ROUND(E117*H117,2)</f>
        <v>0</v>
      </c>
      <c r="J117" s="229">
        <v>237.5</v>
      </c>
      <c r="K117" s="228">
        <f>ROUND(E117*J117,2)</f>
        <v>13195.5</v>
      </c>
      <c r="L117" s="228">
        <v>21</v>
      </c>
      <c r="M117" s="228">
        <f>G117*(1+L117/100)</f>
        <v>0</v>
      </c>
      <c r="N117" s="228">
        <v>2.6485500000000002</v>
      </c>
      <c r="O117" s="228">
        <f>ROUND(E117*N117,2)</f>
        <v>147.15</v>
      </c>
      <c r="P117" s="228">
        <v>0</v>
      </c>
      <c r="Q117" s="228">
        <f>ROUND(E117*P117,2)</f>
        <v>0</v>
      </c>
      <c r="R117" s="228"/>
      <c r="S117" s="228" t="s">
        <v>164</v>
      </c>
      <c r="T117" s="228" t="s">
        <v>165</v>
      </c>
      <c r="U117" s="228">
        <v>0</v>
      </c>
      <c r="V117" s="228">
        <f>ROUND(E117*U117,2)</f>
        <v>0</v>
      </c>
      <c r="W117" s="228"/>
      <c r="X117" s="228" t="s">
        <v>166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167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5">
      <c r="A118" s="243">
        <v>81</v>
      </c>
      <c r="B118" s="244" t="s">
        <v>351</v>
      </c>
      <c r="C118" s="252" t="s">
        <v>352</v>
      </c>
      <c r="D118" s="245" t="s">
        <v>172</v>
      </c>
      <c r="E118" s="246">
        <v>2</v>
      </c>
      <c r="F118" s="247"/>
      <c r="G118" s="248">
        <f>ROUND(E118*F118,2)</f>
        <v>0</v>
      </c>
      <c r="H118" s="229">
        <v>0</v>
      </c>
      <c r="I118" s="228">
        <f>ROUND(E118*H118,2)</f>
        <v>0</v>
      </c>
      <c r="J118" s="229">
        <v>511</v>
      </c>
      <c r="K118" s="228">
        <f>ROUND(E118*J118,2)</f>
        <v>1022</v>
      </c>
      <c r="L118" s="228">
        <v>21</v>
      </c>
      <c r="M118" s="228">
        <f>G118*(1+L118/100)</f>
        <v>0</v>
      </c>
      <c r="N118" s="228">
        <v>0.15434</v>
      </c>
      <c r="O118" s="228">
        <f>ROUND(E118*N118,2)</f>
        <v>0.31</v>
      </c>
      <c r="P118" s="228">
        <v>0</v>
      </c>
      <c r="Q118" s="228">
        <f>ROUND(E118*P118,2)</f>
        <v>0</v>
      </c>
      <c r="R118" s="228"/>
      <c r="S118" s="228" t="s">
        <v>164</v>
      </c>
      <c r="T118" s="228" t="s">
        <v>165</v>
      </c>
      <c r="U118" s="228">
        <v>0</v>
      </c>
      <c r="V118" s="228">
        <f>ROUND(E118*U118,2)</f>
        <v>0</v>
      </c>
      <c r="W118" s="228"/>
      <c r="X118" s="228" t="s">
        <v>166</v>
      </c>
      <c r="Y118" s="209"/>
      <c r="Z118" s="209"/>
      <c r="AA118" s="209"/>
      <c r="AB118" s="209"/>
      <c r="AC118" s="209"/>
      <c r="AD118" s="209"/>
      <c r="AE118" s="209"/>
      <c r="AF118" s="209"/>
      <c r="AG118" s="209" t="s">
        <v>167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x14ac:dyDescent="0.25">
      <c r="A119" s="231" t="s">
        <v>159</v>
      </c>
      <c r="B119" s="232" t="s">
        <v>98</v>
      </c>
      <c r="C119" s="251" t="s">
        <v>99</v>
      </c>
      <c r="D119" s="233"/>
      <c r="E119" s="234"/>
      <c r="F119" s="235"/>
      <c r="G119" s="236">
        <f>SUMIF(AG120:AG121,"&lt;&gt;NOR",G120:G121)</f>
        <v>0</v>
      </c>
      <c r="H119" s="230"/>
      <c r="I119" s="230">
        <f>SUM(I120:I121)</f>
        <v>0</v>
      </c>
      <c r="J119" s="230"/>
      <c r="K119" s="230">
        <f>SUM(K120:K121)</f>
        <v>5841.2300000000005</v>
      </c>
      <c r="L119" s="230"/>
      <c r="M119" s="230">
        <f>SUM(M120:M121)</f>
        <v>0</v>
      </c>
      <c r="N119" s="230"/>
      <c r="O119" s="230">
        <f>SUM(O120:O121)</f>
        <v>126.22</v>
      </c>
      <c r="P119" s="230"/>
      <c r="Q119" s="230">
        <f>SUM(Q120:Q121)</f>
        <v>0</v>
      </c>
      <c r="R119" s="230"/>
      <c r="S119" s="230"/>
      <c r="T119" s="230"/>
      <c r="U119" s="230"/>
      <c r="V119" s="230">
        <f>SUM(V120:V121)</f>
        <v>0</v>
      </c>
      <c r="W119" s="230"/>
      <c r="X119" s="230"/>
      <c r="AG119" t="s">
        <v>160</v>
      </c>
    </row>
    <row r="120" spans="1:60" outlineLevel="1" x14ac:dyDescent="0.25">
      <c r="A120" s="243">
        <v>82</v>
      </c>
      <c r="B120" s="244" t="s">
        <v>353</v>
      </c>
      <c r="C120" s="252" t="s">
        <v>354</v>
      </c>
      <c r="D120" s="245" t="s">
        <v>172</v>
      </c>
      <c r="E120" s="246">
        <v>35.85</v>
      </c>
      <c r="F120" s="247"/>
      <c r="G120" s="248">
        <f>ROUND(E120*F120,2)</f>
        <v>0</v>
      </c>
      <c r="H120" s="229">
        <v>0</v>
      </c>
      <c r="I120" s="228">
        <f>ROUND(E120*H120,2)</f>
        <v>0</v>
      </c>
      <c r="J120" s="229">
        <v>119.51</v>
      </c>
      <c r="K120" s="228">
        <f>ROUND(E120*J120,2)</f>
        <v>4284.43</v>
      </c>
      <c r="L120" s="228">
        <v>21</v>
      </c>
      <c r="M120" s="228">
        <f>G120*(1+L120/100)</f>
        <v>0</v>
      </c>
      <c r="N120" s="228">
        <v>3.4416000000000002</v>
      </c>
      <c r="O120" s="228">
        <f>ROUND(E120*N120,2)</f>
        <v>123.38</v>
      </c>
      <c r="P120" s="228">
        <v>0</v>
      </c>
      <c r="Q120" s="228">
        <f>ROUND(E120*P120,2)</f>
        <v>0</v>
      </c>
      <c r="R120" s="228"/>
      <c r="S120" s="228" t="s">
        <v>164</v>
      </c>
      <c r="T120" s="228" t="s">
        <v>165</v>
      </c>
      <c r="U120" s="228">
        <v>0</v>
      </c>
      <c r="V120" s="228">
        <f>ROUND(E120*U120,2)</f>
        <v>0</v>
      </c>
      <c r="W120" s="228"/>
      <c r="X120" s="228" t="s">
        <v>166</v>
      </c>
      <c r="Y120" s="209"/>
      <c r="Z120" s="209"/>
      <c r="AA120" s="209"/>
      <c r="AB120" s="209"/>
      <c r="AC120" s="209"/>
      <c r="AD120" s="209"/>
      <c r="AE120" s="209"/>
      <c r="AF120" s="209"/>
      <c r="AG120" s="209" t="s">
        <v>167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5">
      <c r="A121" s="243">
        <v>83</v>
      </c>
      <c r="B121" s="244" t="s">
        <v>355</v>
      </c>
      <c r="C121" s="252" t="s">
        <v>356</v>
      </c>
      <c r="D121" s="245" t="s">
        <v>172</v>
      </c>
      <c r="E121" s="246">
        <v>6.46</v>
      </c>
      <c r="F121" s="247"/>
      <c r="G121" s="248">
        <f>ROUND(E121*F121,2)</f>
        <v>0</v>
      </c>
      <c r="H121" s="229">
        <v>0</v>
      </c>
      <c r="I121" s="228">
        <f>ROUND(E121*H121,2)</f>
        <v>0</v>
      </c>
      <c r="J121" s="229">
        <v>240.99</v>
      </c>
      <c r="K121" s="228">
        <f>ROUND(E121*J121,2)</f>
        <v>1556.8</v>
      </c>
      <c r="L121" s="228">
        <v>21</v>
      </c>
      <c r="M121" s="228">
        <f>G121*(1+L121/100)</f>
        <v>0</v>
      </c>
      <c r="N121" s="228">
        <v>0.43928</v>
      </c>
      <c r="O121" s="228">
        <f>ROUND(E121*N121,2)</f>
        <v>2.84</v>
      </c>
      <c r="P121" s="228">
        <v>0</v>
      </c>
      <c r="Q121" s="228">
        <f>ROUND(E121*P121,2)</f>
        <v>0</v>
      </c>
      <c r="R121" s="228"/>
      <c r="S121" s="228" t="s">
        <v>164</v>
      </c>
      <c r="T121" s="228" t="s">
        <v>165</v>
      </c>
      <c r="U121" s="228">
        <v>0</v>
      </c>
      <c r="V121" s="228">
        <f>ROUND(E121*U121,2)</f>
        <v>0</v>
      </c>
      <c r="W121" s="228"/>
      <c r="X121" s="228" t="s">
        <v>166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167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x14ac:dyDescent="0.25">
      <c r="A122" s="231" t="s">
        <v>159</v>
      </c>
      <c r="B122" s="232" t="s">
        <v>102</v>
      </c>
      <c r="C122" s="251" t="s">
        <v>103</v>
      </c>
      <c r="D122" s="233"/>
      <c r="E122" s="234"/>
      <c r="F122" s="235"/>
      <c r="G122" s="236">
        <f>SUMIF(AG123:AG123,"&lt;&gt;NOR",G123:G123)</f>
        <v>0</v>
      </c>
      <c r="H122" s="230"/>
      <c r="I122" s="230">
        <f>SUM(I123:I123)</f>
        <v>0</v>
      </c>
      <c r="J122" s="230"/>
      <c r="K122" s="230">
        <f>SUM(K123:K123)</f>
        <v>3670.06</v>
      </c>
      <c r="L122" s="230"/>
      <c r="M122" s="230">
        <f>SUM(M123:M123)</f>
        <v>0</v>
      </c>
      <c r="N122" s="230"/>
      <c r="O122" s="230">
        <f>SUM(O123:O123)</f>
        <v>0</v>
      </c>
      <c r="P122" s="230"/>
      <c r="Q122" s="230">
        <f>SUM(Q123:Q123)</f>
        <v>0</v>
      </c>
      <c r="R122" s="230"/>
      <c r="S122" s="230"/>
      <c r="T122" s="230"/>
      <c r="U122" s="230"/>
      <c r="V122" s="230">
        <f>SUM(V123:V123)</f>
        <v>0</v>
      </c>
      <c r="W122" s="230"/>
      <c r="X122" s="230"/>
      <c r="AG122" t="s">
        <v>160</v>
      </c>
    </row>
    <row r="123" spans="1:60" outlineLevel="1" x14ac:dyDescent="0.25">
      <c r="A123" s="243">
        <v>84</v>
      </c>
      <c r="B123" s="244" t="s">
        <v>357</v>
      </c>
      <c r="C123" s="252" t="s">
        <v>358</v>
      </c>
      <c r="D123" s="245" t="s">
        <v>359</v>
      </c>
      <c r="E123" s="246">
        <v>7.4367999999999999</v>
      </c>
      <c r="F123" s="247"/>
      <c r="G123" s="248">
        <f>ROUND(E123*F123,2)</f>
        <v>0</v>
      </c>
      <c r="H123" s="229">
        <v>0</v>
      </c>
      <c r="I123" s="228">
        <f>ROUND(E123*H123,2)</f>
        <v>0</v>
      </c>
      <c r="J123" s="229">
        <v>493.5</v>
      </c>
      <c r="K123" s="228">
        <f>ROUND(E123*J123,2)</f>
        <v>3670.06</v>
      </c>
      <c r="L123" s="228">
        <v>21</v>
      </c>
      <c r="M123" s="228">
        <f>G123*(1+L123/100)</f>
        <v>0</v>
      </c>
      <c r="N123" s="228">
        <v>0</v>
      </c>
      <c r="O123" s="228">
        <f>ROUND(E123*N123,2)</f>
        <v>0</v>
      </c>
      <c r="P123" s="228">
        <v>0</v>
      </c>
      <c r="Q123" s="228">
        <f>ROUND(E123*P123,2)</f>
        <v>0</v>
      </c>
      <c r="R123" s="228"/>
      <c r="S123" s="228" t="s">
        <v>164</v>
      </c>
      <c r="T123" s="228" t="s">
        <v>165</v>
      </c>
      <c r="U123" s="228">
        <v>0</v>
      </c>
      <c r="V123" s="228">
        <f>ROUND(E123*U123,2)</f>
        <v>0</v>
      </c>
      <c r="W123" s="228"/>
      <c r="X123" s="228" t="s">
        <v>166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167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x14ac:dyDescent="0.25">
      <c r="A124" s="231" t="s">
        <v>159</v>
      </c>
      <c r="B124" s="232" t="s">
        <v>130</v>
      </c>
      <c r="C124" s="251" t="s">
        <v>131</v>
      </c>
      <c r="D124" s="233"/>
      <c r="E124" s="234"/>
      <c r="F124" s="235"/>
      <c r="G124" s="236">
        <f>SUMIF(AG125:AG136,"&lt;&gt;NOR",G125:G136)</f>
        <v>0</v>
      </c>
      <c r="H124" s="230"/>
      <c r="I124" s="230">
        <f>SUM(I125:I136)</f>
        <v>1914.25</v>
      </c>
      <c r="J124" s="230"/>
      <c r="K124" s="230">
        <f>SUM(K125:K136)</f>
        <v>20338.95</v>
      </c>
      <c r="L124" s="230"/>
      <c r="M124" s="230">
        <f>SUM(M125:M136)</f>
        <v>0</v>
      </c>
      <c r="N124" s="230"/>
      <c r="O124" s="230">
        <f>SUM(O125:O136)</f>
        <v>0.98</v>
      </c>
      <c r="P124" s="230"/>
      <c r="Q124" s="230">
        <f>SUM(Q125:Q136)</f>
        <v>0</v>
      </c>
      <c r="R124" s="230"/>
      <c r="S124" s="230"/>
      <c r="T124" s="230"/>
      <c r="U124" s="230"/>
      <c r="V124" s="230">
        <f>SUM(V125:V136)</f>
        <v>0</v>
      </c>
      <c r="W124" s="230"/>
      <c r="X124" s="230"/>
      <c r="AG124" t="s">
        <v>160</v>
      </c>
    </row>
    <row r="125" spans="1:60" outlineLevel="1" x14ac:dyDescent="0.25">
      <c r="A125" s="243">
        <v>85</v>
      </c>
      <c r="B125" s="244" t="s">
        <v>360</v>
      </c>
      <c r="C125" s="252" t="s">
        <v>361</v>
      </c>
      <c r="D125" s="245" t="s">
        <v>187</v>
      </c>
      <c r="E125" s="246">
        <v>8</v>
      </c>
      <c r="F125" s="247"/>
      <c r="G125" s="248">
        <f>ROUND(E125*F125,2)</f>
        <v>0</v>
      </c>
      <c r="H125" s="229">
        <v>0</v>
      </c>
      <c r="I125" s="228">
        <f>ROUND(E125*H125,2)</f>
        <v>0</v>
      </c>
      <c r="J125" s="229">
        <v>31.5</v>
      </c>
      <c r="K125" s="228">
        <f>ROUND(E125*J125,2)</f>
        <v>252</v>
      </c>
      <c r="L125" s="228">
        <v>21</v>
      </c>
      <c r="M125" s="228">
        <f>G125*(1+L125/100)</f>
        <v>0</v>
      </c>
      <c r="N125" s="228">
        <v>0</v>
      </c>
      <c r="O125" s="228">
        <f>ROUND(E125*N125,2)</f>
        <v>0</v>
      </c>
      <c r="P125" s="228">
        <v>0</v>
      </c>
      <c r="Q125" s="228">
        <f>ROUND(E125*P125,2)</f>
        <v>0</v>
      </c>
      <c r="R125" s="228"/>
      <c r="S125" s="228" t="s">
        <v>164</v>
      </c>
      <c r="T125" s="228" t="s">
        <v>165</v>
      </c>
      <c r="U125" s="228">
        <v>0</v>
      </c>
      <c r="V125" s="228">
        <f>ROUND(E125*U125,2)</f>
        <v>0</v>
      </c>
      <c r="W125" s="228"/>
      <c r="X125" s="228" t="s">
        <v>166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362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5">
      <c r="A126" s="237">
        <v>86</v>
      </c>
      <c r="B126" s="238" t="s">
        <v>363</v>
      </c>
      <c r="C126" s="253" t="s">
        <v>364</v>
      </c>
      <c r="D126" s="239" t="s">
        <v>187</v>
      </c>
      <c r="E126" s="240">
        <v>5</v>
      </c>
      <c r="F126" s="241"/>
      <c r="G126" s="242">
        <f>ROUND(E126*F126,2)</f>
        <v>0</v>
      </c>
      <c r="H126" s="229">
        <v>0</v>
      </c>
      <c r="I126" s="228">
        <f>ROUND(E126*H126,2)</f>
        <v>0</v>
      </c>
      <c r="J126" s="229">
        <v>321.5</v>
      </c>
      <c r="K126" s="228">
        <f>ROUND(E126*J126,2)</f>
        <v>1607.5</v>
      </c>
      <c r="L126" s="228">
        <v>21</v>
      </c>
      <c r="M126" s="228">
        <f>G126*(1+L126/100)</f>
        <v>0</v>
      </c>
      <c r="N126" s="228">
        <v>2.0000000000000001E-4</v>
      </c>
      <c r="O126" s="228">
        <f>ROUND(E126*N126,2)</f>
        <v>0</v>
      </c>
      <c r="P126" s="228">
        <v>0</v>
      </c>
      <c r="Q126" s="228">
        <f>ROUND(E126*P126,2)</f>
        <v>0</v>
      </c>
      <c r="R126" s="228"/>
      <c r="S126" s="228" t="s">
        <v>164</v>
      </c>
      <c r="T126" s="228" t="s">
        <v>165</v>
      </c>
      <c r="U126" s="228">
        <v>0</v>
      </c>
      <c r="V126" s="228">
        <f>ROUND(E126*U126,2)</f>
        <v>0</v>
      </c>
      <c r="W126" s="228"/>
      <c r="X126" s="228" t="s">
        <v>166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362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5">
      <c r="A127" s="226"/>
      <c r="B127" s="227"/>
      <c r="C127" s="254" t="s">
        <v>365</v>
      </c>
      <c r="D127" s="249"/>
      <c r="E127" s="249"/>
      <c r="F127" s="249"/>
      <c r="G127" s="249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09"/>
      <c r="Z127" s="209"/>
      <c r="AA127" s="209"/>
      <c r="AB127" s="209"/>
      <c r="AC127" s="209"/>
      <c r="AD127" s="209"/>
      <c r="AE127" s="209"/>
      <c r="AF127" s="209"/>
      <c r="AG127" s="209" t="s">
        <v>182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5">
      <c r="A128" s="237">
        <v>87</v>
      </c>
      <c r="B128" s="238" t="s">
        <v>366</v>
      </c>
      <c r="C128" s="253" t="s">
        <v>367</v>
      </c>
      <c r="D128" s="239" t="s">
        <v>187</v>
      </c>
      <c r="E128" s="240">
        <v>10</v>
      </c>
      <c r="F128" s="241"/>
      <c r="G128" s="242">
        <f>ROUND(E128*F128,2)</f>
        <v>0</v>
      </c>
      <c r="H128" s="229">
        <v>0</v>
      </c>
      <c r="I128" s="228">
        <f>ROUND(E128*H128,2)</f>
        <v>0</v>
      </c>
      <c r="J128" s="229">
        <v>455</v>
      </c>
      <c r="K128" s="228">
        <f>ROUND(E128*J128,2)</f>
        <v>4550</v>
      </c>
      <c r="L128" s="228">
        <v>21</v>
      </c>
      <c r="M128" s="228">
        <f>G128*(1+L128/100)</f>
        <v>0</v>
      </c>
      <c r="N128" s="228">
        <v>5.9999999999999995E-4</v>
      </c>
      <c r="O128" s="228">
        <f>ROUND(E128*N128,2)</f>
        <v>0.01</v>
      </c>
      <c r="P128" s="228">
        <v>0</v>
      </c>
      <c r="Q128" s="228">
        <f>ROUND(E128*P128,2)</f>
        <v>0</v>
      </c>
      <c r="R128" s="228"/>
      <c r="S128" s="228" t="s">
        <v>164</v>
      </c>
      <c r="T128" s="228" t="s">
        <v>165</v>
      </c>
      <c r="U128" s="228">
        <v>0</v>
      </c>
      <c r="V128" s="228">
        <f>ROUND(E128*U128,2)</f>
        <v>0</v>
      </c>
      <c r="W128" s="228"/>
      <c r="X128" s="228" t="s">
        <v>166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362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5">
      <c r="A129" s="226"/>
      <c r="B129" s="227"/>
      <c r="C129" s="254" t="s">
        <v>368</v>
      </c>
      <c r="D129" s="249"/>
      <c r="E129" s="249"/>
      <c r="F129" s="249"/>
      <c r="G129" s="249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09"/>
      <c r="Z129" s="209"/>
      <c r="AA129" s="209"/>
      <c r="AB129" s="209"/>
      <c r="AC129" s="209"/>
      <c r="AD129" s="209"/>
      <c r="AE129" s="209"/>
      <c r="AF129" s="209"/>
      <c r="AG129" s="209" t="s">
        <v>182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5">
      <c r="A130" s="237">
        <v>88</v>
      </c>
      <c r="B130" s="238" t="s">
        <v>369</v>
      </c>
      <c r="C130" s="253" t="s">
        <v>370</v>
      </c>
      <c r="D130" s="239" t="s">
        <v>163</v>
      </c>
      <c r="E130" s="240">
        <v>68</v>
      </c>
      <c r="F130" s="241"/>
      <c r="G130" s="242">
        <f>ROUND(E130*F130,2)</f>
        <v>0</v>
      </c>
      <c r="H130" s="229">
        <v>0</v>
      </c>
      <c r="I130" s="228">
        <f>ROUND(E130*H130,2)</f>
        <v>0</v>
      </c>
      <c r="J130" s="229">
        <v>74.7</v>
      </c>
      <c r="K130" s="228">
        <f>ROUND(E130*J130,2)</f>
        <v>5079.6000000000004</v>
      </c>
      <c r="L130" s="228">
        <v>21</v>
      </c>
      <c r="M130" s="228">
        <f>G130*(1+L130/100)</f>
        <v>0</v>
      </c>
      <c r="N130" s="228">
        <v>1.4279999999999999E-2</v>
      </c>
      <c r="O130" s="228">
        <f>ROUND(E130*N130,2)</f>
        <v>0.97</v>
      </c>
      <c r="P130" s="228">
        <v>0</v>
      </c>
      <c r="Q130" s="228">
        <f>ROUND(E130*P130,2)</f>
        <v>0</v>
      </c>
      <c r="R130" s="228"/>
      <c r="S130" s="228" t="s">
        <v>164</v>
      </c>
      <c r="T130" s="228" t="s">
        <v>165</v>
      </c>
      <c r="U130" s="228">
        <v>0</v>
      </c>
      <c r="V130" s="228">
        <f>ROUND(E130*U130,2)</f>
        <v>0</v>
      </c>
      <c r="W130" s="228"/>
      <c r="X130" s="228" t="s">
        <v>166</v>
      </c>
      <c r="Y130" s="209"/>
      <c r="Z130" s="209"/>
      <c r="AA130" s="209"/>
      <c r="AB130" s="209"/>
      <c r="AC130" s="209"/>
      <c r="AD130" s="209"/>
      <c r="AE130" s="209"/>
      <c r="AF130" s="209"/>
      <c r="AG130" s="209" t="s">
        <v>362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5">
      <c r="A131" s="226"/>
      <c r="B131" s="227"/>
      <c r="C131" s="254" t="s">
        <v>371</v>
      </c>
      <c r="D131" s="249"/>
      <c r="E131" s="249"/>
      <c r="F131" s="249"/>
      <c r="G131" s="249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09"/>
      <c r="Z131" s="209"/>
      <c r="AA131" s="209"/>
      <c r="AB131" s="209"/>
      <c r="AC131" s="209"/>
      <c r="AD131" s="209"/>
      <c r="AE131" s="209"/>
      <c r="AF131" s="209"/>
      <c r="AG131" s="209" t="s">
        <v>182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5">
      <c r="A132" s="243">
        <v>89</v>
      </c>
      <c r="B132" s="244" t="s">
        <v>372</v>
      </c>
      <c r="C132" s="252" t="s">
        <v>373</v>
      </c>
      <c r="D132" s="245" t="s">
        <v>187</v>
      </c>
      <c r="E132" s="246">
        <v>15</v>
      </c>
      <c r="F132" s="247"/>
      <c r="G132" s="248">
        <f>ROUND(E132*F132,2)</f>
        <v>0</v>
      </c>
      <c r="H132" s="229">
        <v>0</v>
      </c>
      <c r="I132" s="228">
        <f>ROUND(E132*H132,2)</f>
        <v>0</v>
      </c>
      <c r="J132" s="229">
        <v>205.99</v>
      </c>
      <c r="K132" s="228">
        <f>ROUND(E132*J132,2)</f>
        <v>3089.85</v>
      </c>
      <c r="L132" s="228">
        <v>21</v>
      </c>
      <c r="M132" s="228">
        <f>G132*(1+L132/100)</f>
        <v>0</v>
      </c>
      <c r="N132" s="228">
        <v>0</v>
      </c>
      <c r="O132" s="228">
        <f>ROUND(E132*N132,2)</f>
        <v>0</v>
      </c>
      <c r="P132" s="228">
        <v>0</v>
      </c>
      <c r="Q132" s="228">
        <f>ROUND(E132*P132,2)</f>
        <v>0</v>
      </c>
      <c r="R132" s="228"/>
      <c r="S132" s="228" t="s">
        <v>164</v>
      </c>
      <c r="T132" s="228" t="s">
        <v>165</v>
      </c>
      <c r="U132" s="228">
        <v>0</v>
      </c>
      <c r="V132" s="228">
        <f>ROUND(E132*U132,2)</f>
        <v>0</v>
      </c>
      <c r="W132" s="228"/>
      <c r="X132" s="228" t="s">
        <v>166</v>
      </c>
      <c r="Y132" s="209"/>
      <c r="Z132" s="209"/>
      <c r="AA132" s="209"/>
      <c r="AB132" s="209"/>
      <c r="AC132" s="209"/>
      <c r="AD132" s="209"/>
      <c r="AE132" s="209"/>
      <c r="AF132" s="209"/>
      <c r="AG132" s="209" t="s">
        <v>362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5">
      <c r="A133" s="243">
        <v>90</v>
      </c>
      <c r="B133" s="244" t="s">
        <v>374</v>
      </c>
      <c r="C133" s="252" t="s">
        <v>375</v>
      </c>
      <c r="D133" s="245" t="s">
        <v>333</v>
      </c>
      <c r="E133" s="246">
        <v>1</v>
      </c>
      <c r="F133" s="247"/>
      <c r="G133" s="248">
        <f>ROUND(E133*F133,2)</f>
        <v>0</v>
      </c>
      <c r="H133" s="229">
        <v>1500</v>
      </c>
      <c r="I133" s="228">
        <f>ROUND(E133*H133,2)</f>
        <v>1500</v>
      </c>
      <c r="J133" s="229">
        <v>0</v>
      </c>
      <c r="K133" s="228">
        <f>ROUND(E133*J133,2)</f>
        <v>0</v>
      </c>
      <c r="L133" s="228">
        <v>21</v>
      </c>
      <c r="M133" s="228">
        <f>G133*(1+L133/100)</f>
        <v>0</v>
      </c>
      <c r="N133" s="228">
        <v>0</v>
      </c>
      <c r="O133" s="228">
        <f>ROUND(E133*N133,2)</f>
        <v>0</v>
      </c>
      <c r="P133" s="228">
        <v>0</v>
      </c>
      <c r="Q133" s="228">
        <f>ROUND(E133*P133,2)</f>
        <v>0</v>
      </c>
      <c r="R133" s="228"/>
      <c r="S133" s="228" t="s">
        <v>164</v>
      </c>
      <c r="T133" s="228" t="s">
        <v>165</v>
      </c>
      <c r="U133" s="228">
        <v>0</v>
      </c>
      <c r="V133" s="228">
        <f>ROUND(E133*U133,2)</f>
        <v>0</v>
      </c>
      <c r="W133" s="228"/>
      <c r="X133" s="228" t="s">
        <v>258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259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5">
      <c r="A134" s="237">
        <v>91</v>
      </c>
      <c r="B134" s="238" t="s">
        <v>376</v>
      </c>
      <c r="C134" s="253" t="s">
        <v>377</v>
      </c>
      <c r="D134" s="239" t="s">
        <v>262</v>
      </c>
      <c r="E134" s="240">
        <v>10</v>
      </c>
      <c r="F134" s="241"/>
      <c r="G134" s="242">
        <f>ROUND(E134*F134,2)</f>
        <v>0</v>
      </c>
      <c r="H134" s="229">
        <v>0</v>
      </c>
      <c r="I134" s="228">
        <f>ROUND(E134*H134,2)</f>
        <v>0</v>
      </c>
      <c r="J134" s="229">
        <v>576</v>
      </c>
      <c r="K134" s="228">
        <f>ROUND(E134*J134,2)</f>
        <v>5760</v>
      </c>
      <c r="L134" s="228">
        <v>21</v>
      </c>
      <c r="M134" s="228">
        <f>G134*(1+L134/100)</f>
        <v>0</v>
      </c>
      <c r="N134" s="228">
        <v>0</v>
      </c>
      <c r="O134" s="228">
        <f>ROUND(E134*N134,2)</f>
        <v>0</v>
      </c>
      <c r="P134" s="228">
        <v>0</v>
      </c>
      <c r="Q134" s="228">
        <f>ROUND(E134*P134,2)</f>
        <v>0</v>
      </c>
      <c r="R134" s="228"/>
      <c r="S134" s="228" t="s">
        <v>164</v>
      </c>
      <c r="T134" s="228" t="s">
        <v>165</v>
      </c>
      <c r="U134" s="228">
        <v>0</v>
      </c>
      <c r="V134" s="228">
        <f>ROUND(E134*U134,2)</f>
        <v>0</v>
      </c>
      <c r="W134" s="228"/>
      <c r="X134" s="228" t="s">
        <v>166</v>
      </c>
      <c r="Y134" s="209"/>
      <c r="Z134" s="209"/>
      <c r="AA134" s="209"/>
      <c r="AB134" s="209"/>
      <c r="AC134" s="209"/>
      <c r="AD134" s="209"/>
      <c r="AE134" s="209"/>
      <c r="AF134" s="209"/>
      <c r="AG134" s="209" t="s">
        <v>362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5">
      <c r="A135" s="226"/>
      <c r="B135" s="227"/>
      <c r="C135" s="254" t="s">
        <v>378</v>
      </c>
      <c r="D135" s="249"/>
      <c r="E135" s="249"/>
      <c r="F135" s="249"/>
      <c r="G135" s="249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09"/>
      <c r="Z135" s="209"/>
      <c r="AA135" s="209"/>
      <c r="AB135" s="209"/>
      <c r="AC135" s="209"/>
      <c r="AD135" s="209"/>
      <c r="AE135" s="209"/>
      <c r="AF135" s="209"/>
      <c r="AG135" s="209" t="s">
        <v>182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5">
      <c r="A136" s="243">
        <v>92</v>
      </c>
      <c r="B136" s="244" t="s">
        <v>379</v>
      </c>
      <c r="C136" s="252" t="s">
        <v>380</v>
      </c>
      <c r="D136" s="245" t="s">
        <v>359</v>
      </c>
      <c r="E136" s="246">
        <v>2.5000000000000001E-2</v>
      </c>
      <c r="F136" s="247"/>
      <c r="G136" s="248">
        <f>ROUND(E136*F136,2)</f>
        <v>0</v>
      </c>
      <c r="H136" s="229">
        <v>16570</v>
      </c>
      <c r="I136" s="228">
        <f>ROUND(E136*H136,2)</f>
        <v>414.25</v>
      </c>
      <c r="J136" s="229">
        <v>0</v>
      </c>
      <c r="K136" s="228">
        <f>ROUND(E136*J136,2)</f>
        <v>0</v>
      </c>
      <c r="L136" s="228">
        <v>21</v>
      </c>
      <c r="M136" s="228">
        <f>G136*(1+L136/100)</f>
        <v>0</v>
      </c>
      <c r="N136" s="228">
        <v>2.5000000000000001E-2</v>
      </c>
      <c r="O136" s="228">
        <f>ROUND(E136*N136,2)</f>
        <v>0</v>
      </c>
      <c r="P136" s="228">
        <v>0</v>
      </c>
      <c r="Q136" s="228">
        <f>ROUND(E136*P136,2)</f>
        <v>0</v>
      </c>
      <c r="R136" s="228"/>
      <c r="S136" s="228" t="s">
        <v>164</v>
      </c>
      <c r="T136" s="228" t="s">
        <v>165</v>
      </c>
      <c r="U136" s="228">
        <v>0</v>
      </c>
      <c r="V136" s="228">
        <f>ROUND(E136*U136,2)</f>
        <v>0</v>
      </c>
      <c r="W136" s="228"/>
      <c r="X136" s="228" t="s">
        <v>258</v>
      </c>
      <c r="Y136" s="209"/>
      <c r="Z136" s="209"/>
      <c r="AA136" s="209"/>
      <c r="AB136" s="209"/>
      <c r="AC136" s="209"/>
      <c r="AD136" s="209"/>
      <c r="AE136" s="209"/>
      <c r="AF136" s="209"/>
      <c r="AG136" s="209" t="s">
        <v>259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x14ac:dyDescent="0.25">
      <c r="A137" s="231" t="s">
        <v>159</v>
      </c>
      <c r="B137" s="232" t="s">
        <v>104</v>
      </c>
      <c r="C137" s="251" t="s">
        <v>105</v>
      </c>
      <c r="D137" s="233"/>
      <c r="E137" s="234"/>
      <c r="F137" s="235"/>
      <c r="G137" s="236">
        <f>SUMIF(AG138:AG146,"&lt;&gt;NOR",G138:G146)</f>
        <v>0</v>
      </c>
      <c r="H137" s="230"/>
      <c r="I137" s="230">
        <f>SUM(I138:I146)</f>
        <v>0</v>
      </c>
      <c r="J137" s="230"/>
      <c r="K137" s="230">
        <f>SUM(K138:K146)</f>
        <v>18208.240000000002</v>
      </c>
      <c r="L137" s="230"/>
      <c r="M137" s="230">
        <f>SUM(M138:M146)</f>
        <v>0</v>
      </c>
      <c r="N137" s="230"/>
      <c r="O137" s="230">
        <f>SUM(O138:O146)</f>
        <v>0</v>
      </c>
      <c r="P137" s="230"/>
      <c r="Q137" s="230">
        <f>SUM(Q138:Q146)</f>
        <v>0</v>
      </c>
      <c r="R137" s="230"/>
      <c r="S137" s="230"/>
      <c r="T137" s="230"/>
      <c r="U137" s="230"/>
      <c r="V137" s="230">
        <f>SUM(V138:V146)</f>
        <v>0</v>
      </c>
      <c r="W137" s="230"/>
      <c r="X137" s="230"/>
      <c r="AG137" t="s">
        <v>160</v>
      </c>
    </row>
    <row r="138" spans="1:60" outlineLevel="1" x14ac:dyDescent="0.25">
      <c r="A138" s="243">
        <v>93</v>
      </c>
      <c r="B138" s="244" t="s">
        <v>381</v>
      </c>
      <c r="C138" s="252" t="s">
        <v>382</v>
      </c>
      <c r="D138" s="245" t="s">
        <v>359</v>
      </c>
      <c r="E138" s="246">
        <v>5.4416000000000002</v>
      </c>
      <c r="F138" s="247"/>
      <c r="G138" s="248">
        <f>ROUND(E138*F138,2)</f>
        <v>0</v>
      </c>
      <c r="H138" s="229">
        <v>0</v>
      </c>
      <c r="I138" s="228">
        <f>ROUND(E138*H138,2)</f>
        <v>0</v>
      </c>
      <c r="J138" s="229">
        <v>417.5</v>
      </c>
      <c r="K138" s="228">
        <f>ROUND(E138*J138,2)</f>
        <v>2271.87</v>
      </c>
      <c r="L138" s="228">
        <v>21</v>
      </c>
      <c r="M138" s="228">
        <f>G138*(1+L138/100)</f>
        <v>0</v>
      </c>
      <c r="N138" s="228">
        <v>0</v>
      </c>
      <c r="O138" s="228">
        <f>ROUND(E138*N138,2)</f>
        <v>0</v>
      </c>
      <c r="P138" s="228">
        <v>0</v>
      </c>
      <c r="Q138" s="228">
        <f>ROUND(E138*P138,2)</f>
        <v>0</v>
      </c>
      <c r="R138" s="228"/>
      <c r="S138" s="228" t="s">
        <v>164</v>
      </c>
      <c r="T138" s="228" t="s">
        <v>165</v>
      </c>
      <c r="U138" s="228">
        <v>0</v>
      </c>
      <c r="V138" s="228">
        <f>ROUND(E138*U138,2)</f>
        <v>0</v>
      </c>
      <c r="W138" s="228"/>
      <c r="X138" s="228" t="s">
        <v>166</v>
      </c>
      <c r="Y138" s="209"/>
      <c r="Z138" s="209"/>
      <c r="AA138" s="209"/>
      <c r="AB138" s="209"/>
      <c r="AC138" s="209"/>
      <c r="AD138" s="209"/>
      <c r="AE138" s="209"/>
      <c r="AF138" s="209"/>
      <c r="AG138" s="209" t="s">
        <v>167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5">
      <c r="A139" s="243">
        <v>94</v>
      </c>
      <c r="B139" s="244" t="s">
        <v>383</v>
      </c>
      <c r="C139" s="252" t="s">
        <v>384</v>
      </c>
      <c r="D139" s="245" t="s">
        <v>359</v>
      </c>
      <c r="E139" s="246">
        <v>5.4416000000000002</v>
      </c>
      <c r="F139" s="247"/>
      <c r="G139" s="248">
        <f>ROUND(E139*F139,2)</f>
        <v>0</v>
      </c>
      <c r="H139" s="229">
        <v>0</v>
      </c>
      <c r="I139" s="228">
        <f>ROUND(E139*H139,2)</f>
        <v>0</v>
      </c>
      <c r="J139" s="229">
        <v>181</v>
      </c>
      <c r="K139" s="228">
        <f>ROUND(E139*J139,2)</f>
        <v>984.93</v>
      </c>
      <c r="L139" s="228">
        <v>21</v>
      </c>
      <c r="M139" s="228">
        <f>G139*(1+L139/100)</f>
        <v>0</v>
      </c>
      <c r="N139" s="228">
        <v>0</v>
      </c>
      <c r="O139" s="228">
        <f>ROUND(E139*N139,2)</f>
        <v>0</v>
      </c>
      <c r="P139" s="228">
        <v>0</v>
      </c>
      <c r="Q139" s="228">
        <f>ROUND(E139*P139,2)</f>
        <v>0</v>
      </c>
      <c r="R139" s="228"/>
      <c r="S139" s="228" t="s">
        <v>164</v>
      </c>
      <c r="T139" s="228" t="s">
        <v>165</v>
      </c>
      <c r="U139" s="228">
        <v>0</v>
      </c>
      <c r="V139" s="228">
        <f>ROUND(E139*U139,2)</f>
        <v>0</v>
      </c>
      <c r="W139" s="228"/>
      <c r="X139" s="228" t="s">
        <v>166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167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5">
      <c r="A140" s="243">
        <v>95</v>
      </c>
      <c r="B140" s="244" t="s">
        <v>385</v>
      </c>
      <c r="C140" s="252" t="s">
        <v>386</v>
      </c>
      <c r="D140" s="245" t="s">
        <v>359</v>
      </c>
      <c r="E140" s="246">
        <v>5.4416000000000002</v>
      </c>
      <c r="F140" s="247"/>
      <c r="G140" s="248">
        <f>ROUND(E140*F140,2)</f>
        <v>0</v>
      </c>
      <c r="H140" s="229">
        <v>0</v>
      </c>
      <c r="I140" s="228">
        <f>ROUND(E140*H140,2)</f>
        <v>0</v>
      </c>
      <c r="J140" s="229">
        <v>1253.99</v>
      </c>
      <c r="K140" s="228">
        <f>ROUND(E140*J140,2)</f>
        <v>6823.71</v>
      </c>
      <c r="L140" s="228">
        <v>21</v>
      </c>
      <c r="M140" s="228">
        <f>G140*(1+L140/100)</f>
        <v>0</v>
      </c>
      <c r="N140" s="228">
        <v>0</v>
      </c>
      <c r="O140" s="228">
        <f>ROUND(E140*N140,2)</f>
        <v>0</v>
      </c>
      <c r="P140" s="228">
        <v>0</v>
      </c>
      <c r="Q140" s="228">
        <f>ROUND(E140*P140,2)</f>
        <v>0</v>
      </c>
      <c r="R140" s="228"/>
      <c r="S140" s="228" t="s">
        <v>164</v>
      </c>
      <c r="T140" s="228" t="s">
        <v>165</v>
      </c>
      <c r="U140" s="228">
        <v>0</v>
      </c>
      <c r="V140" s="228">
        <f>ROUND(E140*U140,2)</f>
        <v>0</v>
      </c>
      <c r="W140" s="228"/>
      <c r="X140" s="228" t="s">
        <v>166</v>
      </c>
      <c r="Y140" s="209"/>
      <c r="Z140" s="209"/>
      <c r="AA140" s="209"/>
      <c r="AB140" s="209"/>
      <c r="AC140" s="209"/>
      <c r="AD140" s="209"/>
      <c r="AE140" s="209"/>
      <c r="AF140" s="209"/>
      <c r="AG140" s="209" t="s">
        <v>167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5">
      <c r="A141" s="237">
        <v>96</v>
      </c>
      <c r="B141" s="238" t="s">
        <v>387</v>
      </c>
      <c r="C141" s="253" t="s">
        <v>388</v>
      </c>
      <c r="D141" s="239" t="s">
        <v>359</v>
      </c>
      <c r="E141" s="240">
        <v>5.4416000000000002</v>
      </c>
      <c r="F141" s="241"/>
      <c r="G141" s="242">
        <f>ROUND(E141*F141,2)</f>
        <v>0</v>
      </c>
      <c r="H141" s="229">
        <v>0</v>
      </c>
      <c r="I141" s="228">
        <f>ROUND(E141*H141,2)</f>
        <v>0</v>
      </c>
      <c r="J141" s="229">
        <v>278.5</v>
      </c>
      <c r="K141" s="228">
        <f>ROUND(E141*J141,2)</f>
        <v>1515.49</v>
      </c>
      <c r="L141" s="228">
        <v>21</v>
      </c>
      <c r="M141" s="228">
        <f>G141*(1+L141/100)</f>
        <v>0</v>
      </c>
      <c r="N141" s="228">
        <v>0</v>
      </c>
      <c r="O141" s="228">
        <f>ROUND(E141*N141,2)</f>
        <v>0</v>
      </c>
      <c r="P141" s="228">
        <v>0</v>
      </c>
      <c r="Q141" s="228">
        <f>ROUND(E141*P141,2)</f>
        <v>0</v>
      </c>
      <c r="R141" s="228"/>
      <c r="S141" s="228" t="s">
        <v>164</v>
      </c>
      <c r="T141" s="228" t="s">
        <v>165</v>
      </c>
      <c r="U141" s="228">
        <v>0</v>
      </c>
      <c r="V141" s="228">
        <f>ROUND(E141*U141,2)</f>
        <v>0</v>
      </c>
      <c r="W141" s="228"/>
      <c r="X141" s="228" t="s">
        <v>166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167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5">
      <c r="A142" s="226"/>
      <c r="B142" s="227"/>
      <c r="C142" s="254" t="s">
        <v>389</v>
      </c>
      <c r="D142" s="249"/>
      <c r="E142" s="249"/>
      <c r="F142" s="249"/>
      <c r="G142" s="249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09"/>
      <c r="Z142" s="209"/>
      <c r="AA142" s="209"/>
      <c r="AB142" s="209"/>
      <c r="AC142" s="209"/>
      <c r="AD142" s="209"/>
      <c r="AE142" s="209"/>
      <c r="AF142" s="209"/>
      <c r="AG142" s="209" t="s">
        <v>182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5">
      <c r="A143" s="237">
        <v>97</v>
      </c>
      <c r="B143" s="238" t="s">
        <v>390</v>
      </c>
      <c r="C143" s="253" t="s">
        <v>391</v>
      </c>
      <c r="D143" s="239" t="s">
        <v>359</v>
      </c>
      <c r="E143" s="240">
        <v>92.507199999999997</v>
      </c>
      <c r="F143" s="241"/>
      <c r="G143" s="242">
        <f>ROUND(E143*F143,2)</f>
        <v>0</v>
      </c>
      <c r="H143" s="229">
        <v>0</v>
      </c>
      <c r="I143" s="228">
        <f>ROUND(E143*H143,2)</f>
        <v>0</v>
      </c>
      <c r="J143" s="229">
        <v>18.600000000000001</v>
      </c>
      <c r="K143" s="228">
        <f>ROUND(E143*J143,2)</f>
        <v>1720.63</v>
      </c>
      <c r="L143" s="228">
        <v>21</v>
      </c>
      <c r="M143" s="228">
        <f>G143*(1+L143/100)</f>
        <v>0</v>
      </c>
      <c r="N143" s="228">
        <v>0</v>
      </c>
      <c r="O143" s="228">
        <f>ROUND(E143*N143,2)</f>
        <v>0</v>
      </c>
      <c r="P143" s="228">
        <v>0</v>
      </c>
      <c r="Q143" s="228">
        <f>ROUND(E143*P143,2)</f>
        <v>0</v>
      </c>
      <c r="R143" s="228"/>
      <c r="S143" s="228" t="s">
        <v>164</v>
      </c>
      <c r="T143" s="228" t="s">
        <v>165</v>
      </c>
      <c r="U143" s="228">
        <v>0</v>
      </c>
      <c r="V143" s="228">
        <f>ROUND(E143*U143,2)</f>
        <v>0</v>
      </c>
      <c r="W143" s="228"/>
      <c r="X143" s="228" t="s">
        <v>166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167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5">
      <c r="A144" s="226"/>
      <c r="B144" s="227"/>
      <c r="C144" s="254" t="s">
        <v>389</v>
      </c>
      <c r="D144" s="249"/>
      <c r="E144" s="249"/>
      <c r="F144" s="249"/>
      <c r="G144" s="249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09"/>
      <c r="Z144" s="209"/>
      <c r="AA144" s="209"/>
      <c r="AB144" s="209"/>
      <c r="AC144" s="209"/>
      <c r="AD144" s="209"/>
      <c r="AE144" s="209"/>
      <c r="AF144" s="209"/>
      <c r="AG144" s="209" t="s">
        <v>182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5">
      <c r="A145" s="243">
        <v>98</v>
      </c>
      <c r="B145" s="244" t="s">
        <v>392</v>
      </c>
      <c r="C145" s="252" t="s">
        <v>393</v>
      </c>
      <c r="D145" s="245" t="s">
        <v>342</v>
      </c>
      <c r="E145" s="246">
        <v>2</v>
      </c>
      <c r="F145" s="247"/>
      <c r="G145" s="248">
        <f>ROUND(E145*F145,2)</f>
        <v>0</v>
      </c>
      <c r="H145" s="229">
        <v>0</v>
      </c>
      <c r="I145" s="228">
        <f>ROUND(E145*H145,2)</f>
        <v>0</v>
      </c>
      <c r="J145" s="229">
        <v>51.5</v>
      </c>
      <c r="K145" s="228">
        <f>ROUND(E145*J145,2)</f>
        <v>103</v>
      </c>
      <c r="L145" s="228">
        <v>21</v>
      </c>
      <c r="M145" s="228">
        <f>G145*(1+L145/100)</f>
        <v>0</v>
      </c>
      <c r="N145" s="228">
        <v>0</v>
      </c>
      <c r="O145" s="228">
        <f>ROUND(E145*N145,2)</f>
        <v>0</v>
      </c>
      <c r="P145" s="228">
        <v>0</v>
      </c>
      <c r="Q145" s="228">
        <f>ROUND(E145*P145,2)</f>
        <v>0</v>
      </c>
      <c r="R145" s="228"/>
      <c r="S145" s="228" t="s">
        <v>164</v>
      </c>
      <c r="T145" s="228" t="s">
        <v>165</v>
      </c>
      <c r="U145" s="228">
        <v>0</v>
      </c>
      <c r="V145" s="228">
        <f>ROUND(E145*U145,2)</f>
        <v>0</v>
      </c>
      <c r="W145" s="228"/>
      <c r="X145" s="228" t="s">
        <v>166</v>
      </c>
      <c r="Y145" s="209"/>
      <c r="Z145" s="209"/>
      <c r="AA145" s="209"/>
      <c r="AB145" s="209"/>
      <c r="AC145" s="209"/>
      <c r="AD145" s="209"/>
      <c r="AE145" s="209"/>
      <c r="AF145" s="209"/>
      <c r="AG145" s="209" t="s">
        <v>167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ht="20.399999999999999" outlineLevel="1" x14ac:dyDescent="0.25">
      <c r="A146" s="237">
        <v>99</v>
      </c>
      <c r="B146" s="238" t="s">
        <v>394</v>
      </c>
      <c r="C146" s="253" t="s">
        <v>395</v>
      </c>
      <c r="D146" s="239" t="s">
        <v>359</v>
      </c>
      <c r="E146" s="240">
        <v>5.4416000000000002</v>
      </c>
      <c r="F146" s="241"/>
      <c r="G146" s="242">
        <f>ROUND(E146*F146,2)</f>
        <v>0</v>
      </c>
      <c r="H146" s="229">
        <v>0</v>
      </c>
      <c r="I146" s="228">
        <f>ROUND(E146*H146,2)</f>
        <v>0</v>
      </c>
      <c r="J146" s="229">
        <v>880</v>
      </c>
      <c r="K146" s="228">
        <f>ROUND(E146*J146,2)</f>
        <v>4788.6099999999997</v>
      </c>
      <c r="L146" s="228">
        <v>21</v>
      </c>
      <c r="M146" s="228">
        <f>G146*(1+L146/100)</f>
        <v>0</v>
      </c>
      <c r="N146" s="228">
        <v>0</v>
      </c>
      <c r="O146" s="228">
        <f>ROUND(E146*N146,2)</f>
        <v>0</v>
      </c>
      <c r="P146" s="228">
        <v>0</v>
      </c>
      <c r="Q146" s="228">
        <f>ROUND(E146*P146,2)</f>
        <v>0</v>
      </c>
      <c r="R146" s="228"/>
      <c r="S146" s="228" t="s">
        <v>164</v>
      </c>
      <c r="T146" s="228" t="s">
        <v>165</v>
      </c>
      <c r="U146" s="228">
        <v>0</v>
      </c>
      <c r="V146" s="228">
        <f>ROUND(E146*U146,2)</f>
        <v>0</v>
      </c>
      <c r="W146" s="228"/>
      <c r="X146" s="228" t="s">
        <v>166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167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x14ac:dyDescent="0.25">
      <c r="A147" s="3"/>
      <c r="B147" s="4"/>
      <c r="C147" s="255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E147">
        <v>15</v>
      </c>
      <c r="AF147">
        <v>21</v>
      </c>
      <c r="AG147" t="s">
        <v>146</v>
      </c>
    </row>
    <row r="148" spans="1:60" x14ac:dyDescent="0.25">
      <c r="A148" s="212"/>
      <c r="B148" s="213" t="s">
        <v>31</v>
      </c>
      <c r="C148" s="256"/>
      <c r="D148" s="214"/>
      <c r="E148" s="215"/>
      <c r="F148" s="215"/>
      <c r="G148" s="250">
        <f>G8+G11+G14+G17+G20+G22+G25+G33+G41+G52+G58+G67+G74+G84+G95+G105+G109+G111+G116+G119+G122+G124+G137</f>
        <v>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AE148">
        <f>SUMIF(L7:L146,AE147,G7:G146)</f>
        <v>0</v>
      </c>
      <c r="AF148">
        <f>SUMIF(L7:L146,AF147,G7:G146)</f>
        <v>0</v>
      </c>
      <c r="AG148" t="s">
        <v>396</v>
      </c>
    </row>
    <row r="149" spans="1:60" x14ac:dyDescent="0.25">
      <c r="A149" s="3"/>
      <c r="B149" s="4"/>
      <c r="C149" s="255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60" x14ac:dyDescent="0.25">
      <c r="A150" s="3"/>
      <c r="B150" s="4"/>
      <c r="C150" s="255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60" x14ac:dyDescent="0.25">
      <c r="A151" s="216" t="s">
        <v>397</v>
      </c>
      <c r="B151" s="216"/>
      <c r="C151" s="257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60" x14ac:dyDescent="0.25">
      <c r="A152" s="217"/>
      <c r="B152" s="218"/>
      <c r="C152" s="258"/>
      <c r="D152" s="218"/>
      <c r="E152" s="218"/>
      <c r="F152" s="218"/>
      <c r="G152" s="219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G152" t="s">
        <v>398</v>
      </c>
    </row>
    <row r="153" spans="1:60" x14ac:dyDescent="0.25">
      <c r="A153" s="220"/>
      <c r="B153" s="221"/>
      <c r="C153" s="259"/>
      <c r="D153" s="221"/>
      <c r="E153" s="221"/>
      <c r="F153" s="221"/>
      <c r="G153" s="22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60" x14ac:dyDescent="0.25">
      <c r="A154" s="220"/>
      <c r="B154" s="221"/>
      <c r="C154" s="259"/>
      <c r="D154" s="221"/>
      <c r="E154" s="221"/>
      <c r="F154" s="221"/>
      <c r="G154" s="22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60" x14ac:dyDescent="0.25">
      <c r="A155" s="220"/>
      <c r="B155" s="221"/>
      <c r="C155" s="259"/>
      <c r="D155" s="221"/>
      <c r="E155" s="221"/>
      <c r="F155" s="221"/>
      <c r="G155" s="22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60" x14ac:dyDescent="0.25">
      <c r="A156" s="223"/>
      <c r="B156" s="224"/>
      <c r="C156" s="260"/>
      <c r="D156" s="224"/>
      <c r="E156" s="224"/>
      <c r="F156" s="224"/>
      <c r="G156" s="22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60" x14ac:dyDescent="0.25">
      <c r="A157" s="3"/>
      <c r="B157" s="4"/>
      <c r="C157" s="255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60" x14ac:dyDescent="0.25">
      <c r="C158" s="261"/>
      <c r="D158" s="10"/>
      <c r="AG158" t="s">
        <v>399</v>
      </c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3">
    <mergeCell ref="C144:G144"/>
    <mergeCell ref="C102:G102"/>
    <mergeCell ref="C127:G127"/>
    <mergeCell ref="C129:G129"/>
    <mergeCell ref="C131:G131"/>
    <mergeCell ref="C135:G135"/>
    <mergeCell ref="C142:G142"/>
    <mergeCell ref="C54:G54"/>
    <mergeCell ref="C65:G65"/>
    <mergeCell ref="C76:G76"/>
    <mergeCell ref="C79:G79"/>
    <mergeCell ref="C81:G81"/>
    <mergeCell ref="C90:G90"/>
    <mergeCell ref="A1:G1"/>
    <mergeCell ref="C2:G2"/>
    <mergeCell ref="C3:G3"/>
    <mergeCell ref="C4:G4"/>
    <mergeCell ref="A151:C151"/>
    <mergeCell ref="A152:G156"/>
    <mergeCell ref="C19:G19"/>
    <mergeCell ref="C24:G24"/>
    <mergeCell ref="C37:G37"/>
    <mergeCell ref="C49:G4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Z19" sqref="Z19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7</v>
      </c>
      <c r="B1" s="194"/>
      <c r="C1" s="194"/>
      <c r="D1" s="194"/>
      <c r="E1" s="194"/>
      <c r="F1" s="194"/>
      <c r="G1" s="194"/>
      <c r="AG1" t="s">
        <v>134</v>
      </c>
    </row>
    <row r="2" spans="1:60" ht="25.05" customHeight="1" x14ac:dyDescent="0.25">
      <c r="A2" s="195" t="s">
        <v>8</v>
      </c>
      <c r="B2" s="49"/>
      <c r="C2" s="198" t="s">
        <v>43</v>
      </c>
      <c r="D2" s="196"/>
      <c r="E2" s="196"/>
      <c r="F2" s="196"/>
      <c r="G2" s="197"/>
      <c r="AG2" t="s">
        <v>135</v>
      </c>
    </row>
    <row r="3" spans="1:60" ht="25.05" customHeight="1" x14ac:dyDescent="0.25">
      <c r="A3" s="195" t="s">
        <v>9</v>
      </c>
      <c r="B3" s="49"/>
      <c r="C3" s="198" t="s">
        <v>46</v>
      </c>
      <c r="D3" s="196"/>
      <c r="E3" s="196"/>
      <c r="F3" s="196"/>
      <c r="G3" s="197"/>
      <c r="AC3" s="174" t="s">
        <v>135</v>
      </c>
      <c r="AG3" t="s">
        <v>136</v>
      </c>
    </row>
    <row r="4" spans="1:60" ht="25.05" customHeight="1" x14ac:dyDescent="0.25">
      <c r="A4" s="199" t="s">
        <v>10</v>
      </c>
      <c r="B4" s="200"/>
      <c r="C4" s="201" t="s">
        <v>49</v>
      </c>
      <c r="D4" s="202"/>
      <c r="E4" s="202"/>
      <c r="F4" s="202"/>
      <c r="G4" s="203"/>
      <c r="AG4" t="s">
        <v>137</v>
      </c>
    </row>
    <row r="5" spans="1:60" x14ac:dyDescent="0.25">
      <c r="D5" s="10"/>
    </row>
    <row r="6" spans="1:60" ht="39.6" x14ac:dyDescent="0.25">
      <c r="A6" s="205" t="s">
        <v>138</v>
      </c>
      <c r="B6" s="207" t="s">
        <v>139</v>
      </c>
      <c r="C6" s="207" t="s">
        <v>140</v>
      </c>
      <c r="D6" s="206" t="s">
        <v>141</v>
      </c>
      <c r="E6" s="205" t="s">
        <v>142</v>
      </c>
      <c r="F6" s="204" t="s">
        <v>143</v>
      </c>
      <c r="G6" s="205" t="s">
        <v>31</v>
      </c>
      <c r="H6" s="208" t="s">
        <v>32</v>
      </c>
      <c r="I6" s="208" t="s">
        <v>144</v>
      </c>
      <c r="J6" s="208" t="s">
        <v>33</v>
      </c>
      <c r="K6" s="208" t="s">
        <v>145</v>
      </c>
      <c r="L6" s="208" t="s">
        <v>146</v>
      </c>
      <c r="M6" s="208" t="s">
        <v>147</v>
      </c>
      <c r="N6" s="208" t="s">
        <v>148</v>
      </c>
      <c r="O6" s="208" t="s">
        <v>149</v>
      </c>
      <c r="P6" s="208" t="s">
        <v>150</v>
      </c>
      <c r="Q6" s="208" t="s">
        <v>151</v>
      </c>
      <c r="R6" s="208" t="s">
        <v>152</v>
      </c>
      <c r="S6" s="208" t="s">
        <v>153</v>
      </c>
      <c r="T6" s="208" t="s">
        <v>154</v>
      </c>
      <c r="U6" s="208" t="s">
        <v>155</v>
      </c>
      <c r="V6" s="208" t="s">
        <v>156</v>
      </c>
      <c r="W6" s="208" t="s">
        <v>157</v>
      </c>
      <c r="X6" s="208" t="s">
        <v>158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5">
      <c r="A8" s="231" t="s">
        <v>159</v>
      </c>
      <c r="B8" s="232" t="s">
        <v>70</v>
      </c>
      <c r="C8" s="251" t="s">
        <v>71</v>
      </c>
      <c r="D8" s="233"/>
      <c r="E8" s="234"/>
      <c r="F8" s="235"/>
      <c r="G8" s="236">
        <f>SUMIF(AG9:AG10,"&lt;&gt;NOR",G9:G10)</f>
        <v>0</v>
      </c>
      <c r="H8" s="230"/>
      <c r="I8" s="230">
        <f>SUM(I9:I10)</f>
        <v>0</v>
      </c>
      <c r="J8" s="230"/>
      <c r="K8" s="230">
        <f>SUM(K9:K10)</f>
        <v>61537.950000000004</v>
      </c>
      <c r="L8" s="230"/>
      <c r="M8" s="230">
        <f>SUM(M9:M10)</f>
        <v>0</v>
      </c>
      <c r="N8" s="230"/>
      <c r="O8" s="230">
        <f>SUM(O9:O10)</f>
        <v>3.81</v>
      </c>
      <c r="P8" s="230"/>
      <c r="Q8" s="230">
        <f>SUM(Q9:Q10)</f>
        <v>0</v>
      </c>
      <c r="R8" s="230"/>
      <c r="S8" s="230"/>
      <c r="T8" s="230"/>
      <c r="U8" s="230"/>
      <c r="V8" s="230">
        <f>SUM(V9:V10)</f>
        <v>0</v>
      </c>
      <c r="W8" s="230"/>
      <c r="X8" s="230"/>
      <c r="AG8" t="s">
        <v>160</v>
      </c>
    </row>
    <row r="9" spans="1:60" outlineLevel="1" x14ac:dyDescent="0.25">
      <c r="A9" s="243">
        <v>1</v>
      </c>
      <c r="B9" s="244" t="s">
        <v>161</v>
      </c>
      <c r="C9" s="252" t="s">
        <v>162</v>
      </c>
      <c r="D9" s="245" t="s">
        <v>163</v>
      </c>
      <c r="E9" s="246">
        <v>5.51</v>
      </c>
      <c r="F9" s="247"/>
      <c r="G9" s="248">
        <f>ROUND(E9*F9,2)</f>
        <v>0</v>
      </c>
      <c r="H9" s="229">
        <v>0</v>
      </c>
      <c r="I9" s="228">
        <f>ROUND(E9*H9,2)</f>
        <v>0</v>
      </c>
      <c r="J9" s="229">
        <v>2315</v>
      </c>
      <c r="K9" s="228">
        <f>ROUND(E9*J9,2)</f>
        <v>12755.65</v>
      </c>
      <c r="L9" s="228">
        <v>21</v>
      </c>
      <c r="M9" s="228">
        <f>G9*(1+L9/100)</f>
        <v>0</v>
      </c>
      <c r="N9" s="228">
        <v>5.5599999999999997E-2</v>
      </c>
      <c r="O9" s="228">
        <f>ROUND(E9*N9,2)</f>
        <v>0.31</v>
      </c>
      <c r="P9" s="228">
        <v>0</v>
      </c>
      <c r="Q9" s="228">
        <f>ROUND(E9*P9,2)</f>
        <v>0</v>
      </c>
      <c r="R9" s="228"/>
      <c r="S9" s="228" t="s">
        <v>164</v>
      </c>
      <c r="T9" s="228" t="s">
        <v>165</v>
      </c>
      <c r="U9" s="228">
        <v>0</v>
      </c>
      <c r="V9" s="228">
        <f>ROUND(E9*U9,2)</f>
        <v>0</v>
      </c>
      <c r="W9" s="228"/>
      <c r="X9" s="228" t="s">
        <v>166</v>
      </c>
      <c r="Y9" s="209"/>
      <c r="Z9" s="209"/>
      <c r="AA9" s="209"/>
      <c r="AB9" s="209"/>
      <c r="AC9" s="209"/>
      <c r="AD9" s="209"/>
      <c r="AE9" s="209"/>
      <c r="AF9" s="209"/>
      <c r="AG9" s="209" t="s">
        <v>167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5">
      <c r="A10" s="243">
        <v>2</v>
      </c>
      <c r="B10" s="244" t="s">
        <v>168</v>
      </c>
      <c r="C10" s="252" t="s">
        <v>169</v>
      </c>
      <c r="D10" s="245" t="s">
        <v>163</v>
      </c>
      <c r="E10" s="246">
        <v>15.89</v>
      </c>
      <c r="F10" s="247"/>
      <c r="G10" s="248">
        <f>ROUND(E10*F10,2)</f>
        <v>0</v>
      </c>
      <c r="H10" s="229">
        <v>0</v>
      </c>
      <c r="I10" s="228">
        <f>ROUND(E10*H10,2)</f>
        <v>0</v>
      </c>
      <c r="J10" s="229">
        <v>3070</v>
      </c>
      <c r="K10" s="228">
        <f>ROUND(E10*J10,2)</f>
        <v>48782.3</v>
      </c>
      <c r="L10" s="228">
        <v>21</v>
      </c>
      <c r="M10" s="228">
        <f>G10*(1+L10/100)</f>
        <v>0</v>
      </c>
      <c r="N10" s="228">
        <v>0.22039</v>
      </c>
      <c r="O10" s="228">
        <f>ROUND(E10*N10,2)</f>
        <v>3.5</v>
      </c>
      <c r="P10" s="228">
        <v>0</v>
      </c>
      <c r="Q10" s="228">
        <f>ROUND(E10*P10,2)</f>
        <v>0</v>
      </c>
      <c r="R10" s="228"/>
      <c r="S10" s="228" t="s">
        <v>164</v>
      </c>
      <c r="T10" s="228" t="s">
        <v>165</v>
      </c>
      <c r="U10" s="228">
        <v>0</v>
      </c>
      <c r="V10" s="228">
        <f>ROUND(E10*U10,2)</f>
        <v>0</v>
      </c>
      <c r="W10" s="228"/>
      <c r="X10" s="228" t="s">
        <v>166</v>
      </c>
      <c r="Y10" s="209"/>
      <c r="Z10" s="209"/>
      <c r="AA10" s="209"/>
      <c r="AB10" s="209"/>
      <c r="AC10" s="209"/>
      <c r="AD10" s="209"/>
      <c r="AE10" s="209"/>
      <c r="AF10" s="209"/>
      <c r="AG10" s="209" t="s">
        <v>167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x14ac:dyDescent="0.25">
      <c r="A11" s="231" t="s">
        <v>159</v>
      </c>
      <c r="B11" s="232" t="s">
        <v>80</v>
      </c>
      <c r="C11" s="251" t="s">
        <v>81</v>
      </c>
      <c r="D11" s="233"/>
      <c r="E11" s="234"/>
      <c r="F11" s="235"/>
      <c r="G11" s="236">
        <f>SUMIF(AG12:AG13,"&lt;&gt;NOR",G12:G13)</f>
        <v>0</v>
      </c>
      <c r="H11" s="230"/>
      <c r="I11" s="230">
        <f>SUM(I12:I13)</f>
        <v>0</v>
      </c>
      <c r="J11" s="230"/>
      <c r="K11" s="230">
        <f>SUM(K12:K13)</f>
        <v>29196.579999999998</v>
      </c>
      <c r="L11" s="230"/>
      <c r="M11" s="230">
        <f>SUM(M12:M13)</f>
        <v>0</v>
      </c>
      <c r="N11" s="230"/>
      <c r="O11" s="230">
        <f>SUM(O12:O13)</f>
        <v>50.28</v>
      </c>
      <c r="P11" s="230"/>
      <c r="Q11" s="230">
        <f>SUM(Q12:Q13)</f>
        <v>0</v>
      </c>
      <c r="R11" s="230"/>
      <c r="S11" s="230"/>
      <c r="T11" s="230"/>
      <c r="U11" s="230"/>
      <c r="V11" s="230">
        <f>SUM(V12:V13)</f>
        <v>0</v>
      </c>
      <c r="W11" s="230"/>
      <c r="X11" s="230"/>
      <c r="AG11" t="s">
        <v>160</v>
      </c>
    </row>
    <row r="12" spans="1:60" outlineLevel="1" x14ac:dyDescent="0.25">
      <c r="A12" s="243">
        <v>3</v>
      </c>
      <c r="B12" s="244" t="s">
        <v>175</v>
      </c>
      <c r="C12" s="252" t="s">
        <v>176</v>
      </c>
      <c r="D12" s="245" t="s">
        <v>172</v>
      </c>
      <c r="E12" s="246">
        <v>110.877</v>
      </c>
      <c r="F12" s="247"/>
      <c r="G12" s="248">
        <f>ROUND(E12*F12,2)</f>
        <v>0</v>
      </c>
      <c r="H12" s="229">
        <v>0</v>
      </c>
      <c r="I12" s="228">
        <f>ROUND(E12*H12,2)</f>
        <v>0</v>
      </c>
      <c r="J12" s="229">
        <v>198.51</v>
      </c>
      <c r="K12" s="228">
        <f>ROUND(E12*J12,2)</f>
        <v>22010.19</v>
      </c>
      <c r="L12" s="228">
        <v>21</v>
      </c>
      <c r="M12" s="228">
        <f>G12*(1+L12/100)</f>
        <v>0</v>
      </c>
      <c r="N12" s="228">
        <v>0.45349</v>
      </c>
      <c r="O12" s="228">
        <f>ROUND(E12*N12,2)</f>
        <v>50.28</v>
      </c>
      <c r="P12" s="228">
        <v>0</v>
      </c>
      <c r="Q12" s="228">
        <f>ROUND(E12*P12,2)</f>
        <v>0</v>
      </c>
      <c r="R12" s="228"/>
      <c r="S12" s="228" t="s">
        <v>164</v>
      </c>
      <c r="T12" s="228" t="s">
        <v>165</v>
      </c>
      <c r="U12" s="228">
        <v>0</v>
      </c>
      <c r="V12" s="228">
        <f>ROUND(E12*U12,2)</f>
        <v>0</v>
      </c>
      <c r="W12" s="228"/>
      <c r="X12" s="228" t="s">
        <v>166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167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43">
        <v>4</v>
      </c>
      <c r="B13" s="244" t="s">
        <v>177</v>
      </c>
      <c r="C13" s="252" t="s">
        <v>178</v>
      </c>
      <c r="D13" s="245" t="s">
        <v>172</v>
      </c>
      <c r="E13" s="246">
        <v>171.88200000000001</v>
      </c>
      <c r="F13" s="247"/>
      <c r="G13" s="248">
        <f>ROUND(E13*F13,2)</f>
        <v>0</v>
      </c>
      <c r="H13" s="229">
        <v>0</v>
      </c>
      <c r="I13" s="228">
        <f>ROUND(E13*H13,2)</f>
        <v>0</v>
      </c>
      <c r="J13" s="229">
        <v>41.81</v>
      </c>
      <c r="K13" s="228">
        <f>ROUND(E13*J13,2)</f>
        <v>7186.39</v>
      </c>
      <c r="L13" s="228">
        <v>21</v>
      </c>
      <c r="M13" s="228">
        <f>G13*(1+L13/100)</f>
        <v>0</v>
      </c>
      <c r="N13" s="228">
        <v>0</v>
      </c>
      <c r="O13" s="228">
        <f>ROUND(E13*N13,2)</f>
        <v>0</v>
      </c>
      <c r="P13" s="228">
        <v>0</v>
      </c>
      <c r="Q13" s="228">
        <f>ROUND(E13*P13,2)</f>
        <v>0</v>
      </c>
      <c r="R13" s="228"/>
      <c r="S13" s="228" t="s">
        <v>164</v>
      </c>
      <c r="T13" s="228" t="s">
        <v>165</v>
      </c>
      <c r="U13" s="228">
        <v>0</v>
      </c>
      <c r="V13" s="228">
        <f>ROUND(E13*U13,2)</f>
        <v>0</v>
      </c>
      <c r="W13" s="228"/>
      <c r="X13" s="228" t="s">
        <v>166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167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x14ac:dyDescent="0.25">
      <c r="A14" s="231" t="s">
        <v>159</v>
      </c>
      <c r="B14" s="232" t="s">
        <v>82</v>
      </c>
      <c r="C14" s="251" t="s">
        <v>83</v>
      </c>
      <c r="D14" s="233"/>
      <c r="E14" s="234"/>
      <c r="F14" s="235"/>
      <c r="G14" s="236">
        <f>SUMIF(AG15:AG17,"&lt;&gt;NOR",G15:G17)</f>
        <v>0</v>
      </c>
      <c r="H14" s="230"/>
      <c r="I14" s="230">
        <f>SUM(I15:I17)</f>
        <v>0</v>
      </c>
      <c r="J14" s="230"/>
      <c r="K14" s="230">
        <f>SUM(K15:K17)</f>
        <v>84673.93</v>
      </c>
      <c r="L14" s="230"/>
      <c r="M14" s="230">
        <f>SUM(M15:M17)</f>
        <v>0</v>
      </c>
      <c r="N14" s="230"/>
      <c r="O14" s="230">
        <f>SUM(O15:O17)</f>
        <v>186.54</v>
      </c>
      <c r="P14" s="230"/>
      <c r="Q14" s="230">
        <f>SUM(Q15:Q17)</f>
        <v>0</v>
      </c>
      <c r="R14" s="230"/>
      <c r="S14" s="230"/>
      <c r="T14" s="230"/>
      <c r="U14" s="230"/>
      <c r="V14" s="230">
        <f>SUM(V15:V17)</f>
        <v>0</v>
      </c>
      <c r="W14" s="230"/>
      <c r="X14" s="230"/>
      <c r="AG14" t="s">
        <v>160</v>
      </c>
    </row>
    <row r="15" spans="1:60" outlineLevel="1" x14ac:dyDescent="0.25">
      <c r="A15" s="237">
        <v>5</v>
      </c>
      <c r="B15" s="238" t="s">
        <v>179</v>
      </c>
      <c r="C15" s="253" t="s">
        <v>180</v>
      </c>
      <c r="D15" s="239" t="s">
        <v>172</v>
      </c>
      <c r="E15" s="240">
        <v>61.005000000000003</v>
      </c>
      <c r="F15" s="241"/>
      <c r="G15" s="242">
        <f>ROUND(E15*F15,2)</f>
        <v>0</v>
      </c>
      <c r="H15" s="229">
        <v>0</v>
      </c>
      <c r="I15" s="228">
        <f>ROUND(E15*H15,2)</f>
        <v>0</v>
      </c>
      <c r="J15" s="229">
        <v>1274.01</v>
      </c>
      <c r="K15" s="228">
        <f>ROUND(E15*J15,2)</f>
        <v>77720.98</v>
      </c>
      <c r="L15" s="228">
        <v>21</v>
      </c>
      <c r="M15" s="228">
        <f>G15*(1+L15/100)</f>
        <v>0</v>
      </c>
      <c r="N15" s="228">
        <v>2.7867099999999998</v>
      </c>
      <c r="O15" s="228">
        <f>ROUND(E15*N15,2)</f>
        <v>170</v>
      </c>
      <c r="P15" s="228">
        <v>0</v>
      </c>
      <c r="Q15" s="228">
        <f>ROUND(E15*P15,2)</f>
        <v>0</v>
      </c>
      <c r="R15" s="228"/>
      <c r="S15" s="228" t="s">
        <v>164</v>
      </c>
      <c r="T15" s="228" t="s">
        <v>165</v>
      </c>
      <c r="U15" s="228">
        <v>0</v>
      </c>
      <c r="V15" s="228">
        <f>ROUND(E15*U15,2)</f>
        <v>0</v>
      </c>
      <c r="W15" s="228"/>
      <c r="X15" s="228" t="s">
        <v>166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167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5">
      <c r="A16" s="226"/>
      <c r="B16" s="227"/>
      <c r="C16" s="254" t="s">
        <v>181</v>
      </c>
      <c r="D16" s="249"/>
      <c r="E16" s="249"/>
      <c r="F16" s="249"/>
      <c r="G16" s="249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09"/>
      <c r="Z16" s="209"/>
      <c r="AA16" s="209"/>
      <c r="AB16" s="209"/>
      <c r="AC16" s="209"/>
      <c r="AD16" s="209"/>
      <c r="AE16" s="209"/>
      <c r="AF16" s="209"/>
      <c r="AG16" s="209" t="s">
        <v>182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5">
      <c r="A17" s="243">
        <v>6</v>
      </c>
      <c r="B17" s="244" t="s">
        <v>400</v>
      </c>
      <c r="C17" s="252" t="s">
        <v>401</v>
      </c>
      <c r="D17" s="245" t="s">
        <v>163</v>
      </c>
      <c r="E17" s="246">
        <v>45</v>
      </c>
      <c r="F17" s="247"/>
      <c r="G17" s="248">
        <f>ROUND(E17*F17,2)</f>
        <v>0</v>
      </c>
      <c r="H17" s="229">
        <v>0</v>
      </c>
      <c r="I17" s="228">
        <f>ROUND(E17*H17,2)</f>
        <v>0</v>
      </c>
      <c r="J17" s="229">
        <v>154.51</v>
      </c>
      <c r="K17" s="228">
        <f>ROUND(E17*J17,2)</f>
        <v>6952.95</v>
      </c>
      <c r="L17" s="228">
        <v>21</v>
      </c>
      <c r="M17" s="228">
        <f>G17*(1+L17/100)</f>
        <v>0</v>
      </c>
      <c r="N17" s="228">
        <v>0.36764999999999998</v>
      </c>
      <c r="O17" s="228">
        <f>ROUND(E17*N17,2)</f>
        <v>16.54</v>
      </c>
      <c r="P17" s="228">
        <v>0</v>
      </c>
      <c r="Q17" s="228">
        <f>ROUND(E17*P17,2)</f>
        <v>0</v>
      </c>
      <c r="R17" s="228"/>
      <c r="S17" s="228" t="s">
        <v>164</v>
      </c>
      <c r="T17" s="228" t="s">
        <v>165</v>
      </c>
      <c r="U17" s="228">
        <v>0</v>
      </c>
      <c r="V17" s="228">
        <f>ROUND(E17*U17,2)</f>
        <v>0</v>
      </c>
      <c r="W17" s="228"/>
      <c r="X17" s="228" t="s">
        <v>166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167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x14ac:dyDescent="0.25">
      <c r="A18" s="231" t="s">
        <v>159</v>
      </c>
      <c r="B18" s="232" t="s">
        <v>84</v>
      </c>
      <c r="C18" s="251" t="s">
        <v>85</v>
      </c>
      <c r="D18" s="233"/>
      <c r="E18" s="234"/>
      <c r="F18" s="235"/>
      <c r="G18" s="236">
        <f>SUMIF(AG19:AG19,"&lt;&gt;NOR",G19:G19)</f>
        <v>0</v>
      </c>
      <c r="H18" s="230"/>
      <c r="I18" s="230">
        <f>SUM(I19:I19)</f>
        <v>0</v>
      </c>
      <c r="J18" s="230"/>
      <c r="K18" s="230">
        <f>SUM(K19:K19)</f>
        <v>7281.6</v>
      </c>
      <c r="L18" s="230"/>
      <c r="M18" s="230">
        <f>SUM(M19:M19)</f>
        <v>0</v>
      </c>
      <c r="N18" s="230"/>
      <c r="O18" s="230">
        <f>SUM(O19:O19)</f>
        <v>0.73</v>
      </c>
      <c r="P18" s="230"/>
      <c r="Q18" s="230">
        <f>SUM(Q19:Q19)</f>
        <v>0</v>
      </c>
      <c r="R18" s="230"/>
      <c r="S18" s="230"/>
      <c r="T18" s="230"/>
      <c r="U18" s="230"/>
      <c r="V18" s="230">
        <f>SUM(V19:V19)</f>
        <v>0</v>
      </c>
      <c r="W18" s="230"/>
      <c r="X18" s="230"/>
      <c r="AG18" t="s">
        <v>160</v>
      </c>
    </row>
    <row r="19" spans="1:60" outlineLevel="1" x14ac:dyDescent="0.25">
      <c r="A19" s="243">
        <v>7</v>
      </c>
      <c r="B19" s="244" t="s">
        <v>183</v>
      </c>
      <c r="C19" s="252" t="s">
        <v>184</v>
      </c>
      <c r="D19" s="245" t="s">
        <v>172</v>
      </c>
      <c r="E19" s="246">
        <v>49.2</v>
      </c>
      <c r="F19" s="247"/>
      <c r="G19" s="248">
        <f>ROUND(E19*F19,2)</f>
        <v>0</v>
      </c>
      <c r="H19" s="229">
        <v>0</v>
      </c>
      <c r="I19" s="228">
        <f>ROUND(E19*H19,2)</f>
        <v>0</v>
      </c>
      <c r="J19" s="229">
        <v>148</v>
      </c>
      <c r="K19" s="228">
        <f>ROUND(E19*J19,2)</f>
        <v>7281.6</v>
      </c>
      <c r="L19" s="228">
        <v>21</v>
      </c>
      <c r="M19" s="228">
        <f>G19*(1+L19/100)</f>
        <v>0</v>
      </c>
      <c r="N19" s="228">
        <v>1.4760000000000001E-2</v>
      </c>
      <c r="O19" s="228">
        <f>ROUND(E19*N19,2)</f>
        <v>0.73</v>
      </c>
      <c r="P19" s="228">
        <v>0</v>
      </c>
      <c r="Q19" s="228">
        <f>ROUND(E19*P19,2)</f>
        <v>0</v>
      </c>
      <c r="R19" s="228"/>
      <c r="S19" s="228" t="s">
        <v>164</v>
      </c>
      <c r="T19" s="228" t="s">
        <v>165</v>
      </c>
      <c r="U19" s="228">
        <v>0</v>
      </c>
      <c r="V19" s="228">
        <f>ROUND(E19*U19,2)</f>
        <v>0</v>
      </c>
      <c r="W19" s="228"/>
      <c r="X19" s="228" t="s">
        <v>166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167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x14ac:dyDescent="0.25">
      <c r="A20" s="231" t="s">
        <v>159</v>
      </c>
      <c r="B20" s="232" t="s">
        <v>86</v>
      </c>
      <c r="C20" s="251" t="s">
        <v>87</v>
      </c>
      <c r="D20" s="233"/>
      <c r="E20" s="234"/>
      <c r="F20" s="235"/>
      <c r="G20" s="236">
        <f>SUMIF(AG21:AG24,"&lt;&gt;NOR",G21:G24)</f>
        <v>0</v>
      </c>
      <c r="H20" s="230"/>
      <c r="I20" s="230">
        <f>SUM(I21:I24)</f>
        <v>0</v>
      </c>
      <c r="J20" s="230"/>
      <c r="K20" s="230">
        <f>SUM(K21:K24)</f>
        <v>9040</v>
      </c>
      <c r="L20" s="230"/>
      <c r="M20" s="230">
        <f>SUM(M21:M24)</f>
        <v>0</v>
      </c>
      <c r="N20" s="230"/>
      <c r="O20" s="230">
        <f>SUM(O21:O24)</f>
        <v>0.16</v>
      </c>
      <c r="P20" s="230"/>
      <c r="Q20" s="230">
        <f>SUM(Q21:Q24)</f>
        <v>0</v>
      </c>
      <c r="R20" s="230"/>
      <c r="S20" s="230"/>
      <c r="T20" s="230"/>
      <c r="U20" s="230"/>
      <c r="V20" s="230">
        <f>SUM(V21:V24)</f>
        <v>0</v>
      </c>
      <c r="W20" s="230"/>
      <c r="X20" s="230"/>
      <c r="AG20" t="s">
        <v>160</v>
      </c>
    </row>
    <row r="21" spans="1:60" outlineLevel="1" x14ac:dyDescent="0.25">
      <c r="A21" s="237">
        <v>8</v>
      </c>
      <c r="B21" s="238" t="s">
        <v>402</v>
      </c>
      <c r="C21" s="253" t="s">
        <v>186</v>
      </c>
      <c r="D21" s="239" t="s">
        <v>187</v>
      </c>
      <c r="E21" s="240">
        <v>2</v>
      </c>
      <c r="F21" s="241"/>
      <c r="G21" s="242">
        <f>ROUND(E21*F21,2)</f>
        <v>0</v>
      </c>
      <c r="H21" s="229">
        <v>0</v>
      </c>
      <c r="I21" s="228">
        <f>ROUND(E21*H21,2)</f>
        <v>0</v>
      </c>
      <c r="J21" s="229">
        <v>3000</v>
      </c>
      <c r="K21" s="228">
        <f>ROUND(E21*J21,2)</f>
        <v>6000</v>
      </c>
      <c r="L21" s="228">
        <v>21</v>
      </c>
      <c r="M21" s="228">
        <f>G21*(1+L21/100)</f>
        <v>0</v>
      </c>
      <c r="N21" s="228">
        <v>6.2939999999999996E-2</v>
      </c>
      <c r="O21" s="228">
        <f>ROUND(E21*N21,2)</f>
        <v>0.13</v>
      </c>
      <c r="P21" s="228">
        <v>0</v>
      </c>
      <c r="Q21" s="228">
        <f>ROUND(E21*P21,2)</f>
        <v>0</v>
      </c>
      <c r="R21" s="228"/>
      <c r="S21" s="228" t="s">
        <v>164</v>
      </c>
      <c r="T21" s="228" t="s">
        <v>165</v>
      </c>
      <c r="U21" s="228">
        <v>0</v>
      </c>
      <c r="V21" s="228">
        <f>ROUND(E21*U21,2)</f>
        <v>0</v>
      </c>
      <c r="W21" s="228"/>
      <c r="X21" s="228" t="s">
        <v>166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167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5">
      <c r="A22" s="226"/>
      <c r="B22" s="227"/>
      <c r="C22" s="254" t="s">
        <v>403</v>
      </c>
      <c r="D22" s="249"/>
      <c r="E22" s="249"/>
      <c r="F22" s="249"/>
      <c r="G22" s="249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09"/>
      <c r="Z22" s="209"/>
      <c r="AA22" s="209"/>
      <c r="AB22" s="209"/>
      <c r="AC22" s="209"/>
      <c r="AD22" s="209"/>
      <c r="AE22" s="209"/>
      <c r="AF22" s="209"/>
      <c r="AG22" s="209" t="s">
        <v>182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5">
      <c r="A23" s="237">
        <v>9</v>
      </c>
      <c r="B23" s="238" t="s">
        <v>404</v>
      </c>
      <c r="C23" s="253" t="s">
        <v>186</v>
      </c>
      <c r="D23" s="239" t="s">
        <v>187</v>
      </c>
      <c r="E23" s="240">
        <v>1</v>
      </c>
      <c r="F23" s="241"/>
      <c r="G23" s="242">
        <f>ROUND(E23*F23,2)</f>
        <v>0</v>
      </c>
      <c r="H23" s="229">
        <v>0</v>
      </c>
      <c r="I23" s="228">
        <f>ROUND(E23*H23,2)</f>
        <v>0</v>
      </c>
      <c r="J23" s="229">
        <v>3040</v>
      </c>
      <c r="K23" s="228">
        <f>ROUND(E23*J23,2)</f>
        <v>3040</v>
      </c>
      <c r="L23" s="228">
        <v>21</v>
      </c>
      <c r="M23" s="228">
        <f>G23*(1+L23/100)</f>
        <v>0</v>
      </c>
      <c r="N23" s="228">
        <v>3.1669999999999997E-2</v>
      </c>
      <c r="O23" s="228">
        <f>ROUND(E23*N23,2)</f>
        <v>0.03</v>
      </c>
      <c r="P23" s="228">
        <v>0</v>
      </c>
      <c r="Q23" s="228">
        <f>ROUND(E23*P23,2)</f>
        <v>0</v>
      </c>
      <c r="R23" s="228"/>
      <c r="S23" s="228" t="s">
        <v>164</v>
      </c>
      <c r="T23" s="228" t="s">
        <v>165</v>
      </c>
      <c r="U23" s="228">
        <v>0</v>
      </c>
      <c r="V23" s="228">
        <f>ROUND(E23*U23,2)</f>
        <v>0</v>
      </c>
      <c r="W23" s="228"/>
      <c r="X23" s="228" t="s">
        <v>166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167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5">
      <c r="A24" s="226"/>
      <c r="B24" s="227"/>
      <c r="C24" s="254" t="s">
        <v>405</v>
      </c>
      <c r="D24" s="249"/>
      <c r="E24" s="249"/>
      <c r="F24" s="249"/>
      <c r="G24" s="249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09"/>
      <c r="Z24" s="209"/>
      <c r="AA24" s="209"/>
      <c r="AB24" s="209"/>
      <c r="AC24" s="209"/>
      <c r="AD24" s="209"/>
      <c r="AE24" s="209"/>
      <c r="AF24" s="209"/>
      <c r="AG24" s="209" t="s">
        <v>182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x14ac:dyDescent="0.25">
      <c r="A25" s="231" t="s">
        <v>159</v>
      </c>
      <c r="B25" s="232" t="s">
        <v>108</v>
      </c>
      <c r="C25" s="251" t="s">
        <v>109</v>
      </c>
      <c r="D25" s="233"/>
      <c r="E25" s="234"/>
      <c r="F25" s="235"/>
      <c r="G25" s="236">
        <f>SUMIF(AG26:AG32,"&lt;&gt;NOR",G26:G32)</f>
        <v>0</v>
      </c>
      <c r="H25" s="230"/>
      <c r="I25" s="230">
        <f>SUM(I26:I32)</f>
        <v>0</v>
      </c>
      <c r="J25" s="230"/>
      <c r="K25" s="230">
        <f>SUM(K26:K32)</f>
        <v>1507.97</v>
      </c>
      <c r="L25" s="230"/>
      <c r="M25" s="230">
        <f>SUM(M26:M32)</f>
        <v>0</v>
      </c>
      <c r="N25" s="230"/>
      <c r="O25" s="230">
        <f>SUM(O26:O32)</f>
        <v>0</v>
      </c>
      <c r="P25" s="230"/>
      <c r="Q25" s="230">
        <f>SUM(Q26:Q32)</f>
        <v>0</v>
      </c>
      <c r="R25" s="230"/>
      <c r="S25" s="230"/>
      <c r="T25" s="230"/>
      <c r="U25" s="230"/>
      <c r="V25" s="230">
        <f>SUM(V26:V32)</f>
        <v>0</v>
      </c>
      <c r="W25" s="230"/>
      <c r="X25" s="230"/>
      <c r="AG25" t="s">
        <v>160</v>
      </c>
    </row>
    <row r="26" spans="1:60" outlineLevel="1" x14ac:dyDescent="0.25">
      <c r="A26" s="243">
        <v>10</v>
      </c>
      <c r="B26" s="244" t="s">
        <v>189</v>
      </c>
      <c r="C26" s="252" t="s">
        <v>190</v>
      </c>
      <c r="D26" s="245" t="s">
        <v>163</v>
      </c>
      <c r="E26" s="246">
        <v>2</v>
      </c>
      <c r="F26" s="247"/>
      <c r="G26" s="248">
        <f>ROUND(E26*F26,2)</f>
        <v>0</v>
      </c>
      <c r="H26" s="229">
        <v>0</v>
      </c>
      <c r="I26" s="228">
        <f>ROUND(E26*H26,2)</f>
        <v>0</v>
      </c>
      <c r="J26" s="229">
        <v>282.5</v>
      </c>
      <c r="K26" s="228">
        <f>ROUND(E26*J26,2)</f>
        <v>565</v>
      </c>
      <c r="L26" s="228">
        <v>21</v>
      </c>
      <c r="M26" s="228">
        <f>G26*(1+L26/100)</f>
        <v>0</v>
      </c>
      <c r="N26" s="228">
        <v>7.6000000000000004E-4</v>
      </c>
      <c r="O26" s="228">
        <f>ROUND(E26*N26,2)</f>
        <v>0</v>
      </c>
      <c r="P26" s="228">
        <v>0</v>
      </c>
      <c r="Q26" s="228">
        <f>ROUND(E26*P26,2)</f>
        <v>0</v>
      </c>
      <c r="R26" s="228"/>
      <c r="S26" s="228" t="s">
        <v>164</v>
      </c>
      <c r="T26" s="228" t="s">
        <v>165</v>
      </c>
      <c r="U26" s="228">
        <v>0</v>
      </c>
      <c r="V26" s="228">
        <f>ROUND(E26*U26,2)</f>
        <v>0</v>
      </c>
      <c r="W26" s="228"/>
      <c r="X26" s="228" t="s">
        <v>166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191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5">
      <c r="A27" s="243">
        <v>11</v>
      </c>
      <c r="B27" s="244" t="s">
        <v>192</v>
      </c>
      <c r="C27" s="252" t="s">
        <v>193</v>
      </c>
      <c r="D27" s="245" t="s">
        <v>187</v>
      </c>
      <c r="E27" s="246">
        <v>2</v>
      </c>
      <c r="F27" s="247"/>
      <c r="G27" s="248">
        <f>ROUND(E27*F27,2)</f>
        <v>0</v>
      </c>
      <c r="H27" s="229">
        <v>0</v>
      </c>
      <c r="I27" s="228">
        <f>ROUND(E27*H27,2)</f>
        <v>0</v>
      </c>
      <c r="J27" s="229">
        <v>99.89</v>
      </c>
      <c r="K27" s="228">
        <f>ROUND(E27*J27,2)</f>
        <v>199.78</v>
      </c>
      <c r="L27" s="228">
        <v>21</v>
      </c>
      <c r="M27" s="228">
        <f>G27*(1+L27/100)</f>
        <v>0</v>
      </c>
      <c r="N27" s="228">
        <v>0</v>
      </c>
      <c r="O27" s="228">
        <f>ROUND(E27*N27,2)</f>
        <v>0</v>
      </c>
      <c r="P27" s="228">
        <v>0</v>
      </c>
      <c r="Q27" s="228">
        <f>ROUND(E27*P27,2)</f>
        <v>0</v>
      </c>
      <c r="R27" s="228"/>
      <c r="S27" s="228" t="s">
        <v>164</v>
      </c>
      <c r="T27" s="228" t="s">
        <v>165</v>
      </c>
      <c r="U27" s="228">
        <v>0</v>
      </c>
      <c r="V27" s="228">
        <f>ROUND(E27*U27,2)</f>
        <v>0</v>
      </c>
      <c r="W27" s="228"/>
      <c r="X27" s="228" t="s">
        <v>166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191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5">
      <c r="A28" s="243">
        <v>12</v>
      </c>
      <c r="B28" s="244" t="s">
        <v>194</v>
      </c>
      <c r="C28" s="252" t="s">
        <v>195</v>
      </c>
      <c r="D28" s="245" t="s">
        <v>163</v>
      </c>
      <c r="E28" s="246">
        <v>0.5</v>
      </c>
      <c r="F28" s="247"/>
      <c r="G28" s="248">
        <f>ROUND(E28*F28,2)</f>
        <v>0</v>
      </c>
      <c r="H28" s="229">
        <v>0</v>
      </c>
      <c r="I28" s="228">
        <f>ROUND(E28*H28,2)</f>
        <v>0</v>
      </c>
      <c r="J28" s="229">
        <v>1012</v>
      </c>
      <c r="K28" s="228">
        <f>ROUND(E28*J28,2)</f>
        <v>506</v>
      </c>
      <c r="L28" s="228">
        <v>21</v>
      </c>
      <c r="M28" s="228">
        <f>G28*(1+L28/100)</f>
        <v>0</v>
      </c>
      <c r="N28" s="228">
        <v>7.6000000000000004E-4</v>
      </c>
      <c r="O28" s="228">
        <f>ROUND(E28*N28,2)</f>
        <v>0</v>
      </c>
      <c r="P28" s="228">
        <v>0</v>
      </c>
      <c r="Q28" s="228">
        <f>ROUND(E28*P28,2)</f>
        <v>0</v>
      </c>
      <c r="R28" s="228"/>
      <c r="S28" s="228" t="s">
        <v>164</v>
      </c>
      <c r="T28" s="228" t="s">
        <v>165</v>
      </c>
      <c r="U28" s="228">
        <v>0</v>
      </c>
      <c r="V28" s="228">
        <f>ROUND(E28*U28,2)</f>
        <v>0</v>
      </c>
      <c r="W28" s="228"/>
      <c r="X28" s="228" t="s">
        <v>166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191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5">
      <c r="A29" s="243">
        <v>13</v>
      </c>
      <c r="B29" s="244" t="s">
        <v>196</v>
      </c>
      <c r="C29" s="252" t="s">
        <v>197</v>
      </c>
      <c r="D29" s="245" t="s">
        <v>187</v>
      </c>
      <c r="E29" s="246">
        <v>1</v>
      </c>
      <c r="F29" s="247"/>
      <c r="G29" s="248">
        <f>ROUND(E29*F29,2)</f>
        <v>0</v>
      </c>
      <c r="H29" s="229">
        <v>0</v>
      </c>
      <c r="I29" s="228">
        <f>ROUND(E29*H29,2)</f>
        <v>0</v>
      </c>
      <c r="J29" s="229">
        <v>165</v>
      </c>
      <c r="K29" s="228">
        <f>ROUND(E29*J29,2)</f>
        <v>165</v>
      </c>
      <c r="L29" s="228">
        <v>21</v>
      </c>
      <c r="M29" s="228">
        <f>G29*(1+L29/100)</f>
        <v>0</v>
      </c>
      <c r="N29" s="228">
        <v>0</v>
      </c>
      <c r="O29" s="228">
        <f>ROUND(E29*N29,2)</f>
        <v>0</v>
      </c>
      <c r="P29" s="228">
        <v>0</v>
      </c>
      <c r="Q29" s="228">
        <f>ROUND(E29*P29,2)</f>
        <v>0</v>
      </c>
      <c r="R29" s="228"/>
      <c r="S29" s="228" t="s">
        <v>164</v>
      </c>
      <c r="T29" s="228" t="s">
        <v>165</v>
      </c>
      <c r="U29" s="228">
        <v>0</v>
      </c>
      <c r="V29" s="228">
        <f>ROUND(E29*U29,2)</f>
        <v>0</v>
      </c>
      <c r="W29" s="228"/>
      <c r="X29" s="228" t="s">
        <v>166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191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5">
      <c r="A30" s="243">
        <v>14</v>
      </c>
      <c r="B30" s="244" t="s">
        <v>198</v>
      </c>
      <c r="C30" s="252" t="s">
        <v>199</v>
      </c>
      <c r="D30" s="245" t="s">
        <v>163</v>
      </c>
      <c r="E30" s="246">
        <v>2</v>
      </c>
      <c r="F30" s="247"/>
      <c r="G30" s="248">
        <f>ROUND(E30*F30,2)</f>
        <v>0</v>
      </c>
      <c r="H30" s="229">
        <v>0</v>
      </c>
      <c r="I30" s="228">
        <f>ROUND(E30*H30,2)</f>
        <v>0</v>
      </c>
      <c r="J30" s="229">
        <v>12.1</v>
      </c>
      <c r="K30" s="228">
        <f>ROUND(E30*J30,2)</f>
        <v>24.2</v>
      </c>
      <c r="L30" s="228">
        <v>21</v>
      </c>
      <c r="M30" s="228">
        <f>G30*(1+L30/100)</f>
        <v>0</v>
      </c>
      <c r="N30" s="228">
        <v>0</v>
      </c>
      <c r="O30" s="228">
        <f>ROUND(E30*N30,2)</f>
        <v>0</v>
      </c>
      <c r="P30" s="228">
        <v>0</v>
      </c>
      <c r="Q30" s="228">
        <f>ROUND(E30*P30,2)</f>
        <v>0</v>
      </c>
      <c r="R30" s="228"/>
      <c r="S30" s="228" t="s">
        <v>164</v>
      </c>
      <c r="T30" s="228" t="s">
        <v>165</v>
      </c>
      <c r="U30" s="228">
        <v>0</v>
      </c>
      <c r="V30" s="228">
        <f>ROUND(E30*U30,2)</f>
        <v>0</v>
      </c>
      <c r="W30" s="228"/>
      <c r="X30" s="228" t="s">
        <v>166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191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5">
      <c r="A31" s="243">
        <v>15</v>
      </c>
      <c r="B31" s="244" t="s">
        <v>200</v>
      </c>
      <c r="C31" s="252" t="s">
        <v>201</v>
      </c>
      <c r="D31" s="245" t="s">
        <v>163</v>
      </c>
      <c r="E31" s="246">
        <v>0.5</v>
      </c>
      <c r="F31" s="247"/>
      <c r="G31" s="248">
        <f>ROUND(E31*F31,2)</f>
        <v>0</v>
      </c>
      <c r="H31" s="229">
        <v>0</v>
      </c>
      <c r="I31" s="228">
        <f>ROUND(E31*H31,2)</f>
        <v>0</v>
      </c>
      <c r="J31" s="229">
        <v>32.49</v>
      </c>
      <c r="K31" s="228">
        <f>ROUND(E31*J31,2)</f>
        <v>16.25</v>
      </c>
      <c r="L31" s="228">
        <v>21</v>
      </c>
      <c r="M31" s="228">
        <f>G31*(1+L31/100)</f>
        <v>0</v>
      </c>
      <c r="N31" s="228">
        <v>0</v>
      </c>
      <c r="O31" s="228">
        <f>ROUND(E31*N31,2)</f>
        <v>0</v>
      </c>
      <c r="P31" s="228">
        <v>0</v>
      </c>
      <c r="Q31" s="228">
        <f>ROUND(E31*P31,2)</f>
        <v>0</v>
      </c>
      <c r="R31" s="228"/>
      <c r="S31" s="228" t="s">
        <v>164</v>
      </c>
      <c r="T31" s="228" t="s">
        <v>165</v>
      </c>
      <c r="U31" s="228">
        <v>0</v>
      </c>
      <c r="V31" s="228">
        <f>ROUND(E31*U31,2)</f>
        <v>0</v>
      </c>
      <c r="W31" s="228"/>
      <c r="X31" s="228" t="s">
        <v>166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191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5">
      <c r="A32" s="243">
        <v>16</v>
      </c>
      <c r="B32" s="244" t="s">
        <v>202</v>
      </c>
      <c r="C32" s="252" t="s">
        <v>203</v>
      </c>
      <c r="D32" s="245" t="s">
        <v>0</v>
      </c>
      <c r="E32" s="246">
        <v>14.7623</v>
      </c>
      <c r="F32" s="247"/>
      <c r="G32" s="248">
        <f>ROUND(E32*F32,2)</f>
        <v>0</v>
      </c>
      <c r="H32" s="229">
        <v>0</v>
      </c>
      <c r="I32" s="228">
        <f>ROUND(E32*H32,2)</f>
        <v>0</v>
      </c>
      <c r="J32" s="229">
        <v>2.15</v>
      </c>
      <c r="K32" s="228">
        <f>ROUND(E32*J32,2)</f>
        <v>31.74</v>
      </c>
      <c r="L32" s="228">
        <v>21</v>
      </c>
      <c r="M32" s="228">
        <f>G32*(1+L32/100)</f>
        <v>0</v>
      </c>
      <c r="N32" s="228">
        <v>0</v>
      </c>
      <c r="O32" s="228">
        <f>ROUND(E32*N32,2)</f>
        <v>0</v>
      </c>
      <c r="P32" s="228">
        <v>0</v>
      </c>
      <c r="Q32" s="228">
        <f>ROUND(E32*P32,2)</f>
        <v>0</v>
      </c>
      <c r="R32" s="228"/>
      <c r="S32" s="228" t="s">
        <v>164</v>
      </c>
      <c r="T32" s="228" t="s">
        <v>165</v>
      </c>
      <c r="U32" s="228">
        <v>0</v>
      </c>
      <c r="V32" s="228">
        <f>ROUND(E32*U32,2)</f>
        <v>0</v>
      </c>
      <c r="W32" s="228"/>
      <c r="X32" s="228" t="s">
        <v>166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191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x14ac:dyDescent="0.25">
      <c r="A33" s="231" t="s">
        <v>159</v>
      </c>
      <c r="B33" s="232" t="s">
        <v>110</v>
      </c>
      <c r="C33" s="251" t="s">
        <v>111</v>
      </c>
      <c r="D33" s="233"/>
      <c r="E33" s="234"/>
      <c r="F33" s="235"/>
      <c r="G33" s="236">
        <f>SUMIF(AG34:AG40,"&lt;&gt;NOR",G34:G40)</f>
        <v>0</v>
      </c>
      <c r="H33" s="230"/>
      <c r="I33" s="230">
        <f>SUM(I34:I40)</f>
        <v>0</v>
      </c>
      <c r="J33" s="230"/>
      <c r="K33" s="230">
        <f>SUM(K34:K40)</f>
        <v>7821.4800000000005</v>
      </c>
      <c r="L33" s="230"/>
      <c r="M33" s="230">
        <f>SUM(M34:M40)</f>
        <v>0</v>
      </c>
      <c r="N33" s="230"/>
      <c r="O33" s="230">
        <f>SUM(O34:O40)</f>
        <v>0.4</v>
      </c>
      <c r="P33" s="230"/>
      <c r="Q33" s="230">
        <f>SUM(Q34:Q40)</f>
        <v>0</v>
      </c>
      <c r="R33" s="230"/>
      <c r="S33" s="230"/>
      <c r="T33" s="230"/>
      <c r="U33" s="230"/>
      <c r="V33" s="230">
        <f>SUM(V34:V40)</f>
        <v>0</v>
      </c>
      <c r="W33" s="230"/>
      <c r="X33" s="230"/>
      <c r="AG33" t="s">
        <v>160</v>
      </c>
    </row>
    <row r="34" spans="1:60" ht="20.399999999999999" outlineLevel="1" x14ac:dyDescent="0.25">
      <c r="A34" s="243">
        <v>17</v>
      </c>
      <c r="B34" s="244" t="s">
        <v>204</v>
      </c>
      <c r="C34" s="252" t="s">
        <v>205</v>
      </c>
      <c r="D34" s="245" t="s">
        <v>163</v>
      </c>
      <c r="E34" s="246">
        <v>10</v>
      </c>
      <c r="F34" s="247"/>
      <c r="G34" s="248">
        <f>ROUND(E34*F34,2)</f>
        <v>0</v>
      </c>
      <c r="H34" s="229">
        <v>0</v>
      </c>
      <c r="I34" s="228">
        <f>ROUND(E34*H34,2)</f>
        <v>0</v>
      </c>
      <c r="J34" s="229">
        <v>421</v>
      </c>
      <c r="K34" s="228">
        <f>ROUND(E34*J34,2)</f>
        <v>4210</v>
      </c>
      <c r="L34" s="228">
        <v>21</v>
      </c>
      <c r="M34" s="228">
        <f>G34*(1+L34/100)</f>
        <v>0</v>
      </c>
      <c r="N34" s="228">
        <v>3.9899999999999998E-2</v>
      </c>
      <c r="O34" s="228">
        <f>ROUND(E34*N34,2)</f>
        <v>0.4</v>
      </c>
      <c r="P34" s="228">
        <v>0</v>
      </c>
      <c r="Q34" s="228">
        <f>ROUND(E34*P34,2)</f>
        <v>0</v>
      </c>
      <c r="R34" s="228"/>
      <c r="S34" s="228" t="s">
        <v>164</v>
      </c>
      <c r="T34" s="228" t="s">
        <v>165</v>
      </c>
      <c r="U34" s="228">
        <v>0</v>
      </c>
      <c r="V34" s="228">
        <f>ROUND(E34*U34,2)</f>
        <v>0</v>
      </c>
      <c r="W34" s="228"/>
      <c r="X34" s="228" t="s">
        <v>166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191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5">
      <c r="A35" s="243">
        <v>18</v>
      </c>
      <c r="B35" s="244" t="s">
        <v>206</v>
      </c>
      <c r="C35" s="252" t="s">
        <v>207</v>
      </c>
      <c r="D35" s="245" t="s">
        <v>187</v>
      </c>
      <c r="E35" s="246">
        <v>5</v>
      </c>
      <c r="F35" s="247"/>
      <c r="G35" s="248">
        <f>ROUND(E35*F35,2)</f>
        <v>0</v>
      </c>
      <c r="H35" s="229">
        <v>0</v>
      </c>
      <c r="I35" s="228">
        <f>ROUND(E35*H35,2)</f>
        <v>0</v>
      </c>
      <c r="J35" s="229">
        <v>287.51</v>
      </c>
      <c r="K35" s="228">
        <f>ROUND(E35*J35,2)</f>
        <v>1437.55</v>
      </c>
      <c r="L35" s="228">
        <v>21</v>
      </c>
      <c r="M35" s="228">
        <f>G35*(1+L35/100)</f>
        <v>0</v>
      </c>
      <c r="N35" s="228">
        <v>0</v>
      </c>
      <c r="O35" s="228">
        <f>ROUND(E35*N35,2)</f>
        <v>0</v>
      </c>
      <c r="P35" s="228">
        <v>0</v>
      </c>
      <c r="Q35" s="228">
        <f>ROUND(E35*P35,2)</f>
        <v>0</v>
      </c>
      <c r="R35" s="228"/>
      <c r="S35" s="228" t="s">
        <v>164</v>
      </c>
      <c r="T35" s="228" t="s">
        <v>165</v>
      </c>
      <c r="U35" s="228">
        <v>0</v>
      </c>
      <c r="V35" s="228">
        <f>ROUND(E35*U35,2)</f>
        <v>0</v>
      </c>
      <c r="W35" s="228"/>
      <c r="X35" s="228" t="s">
        <v>166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191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5">
      <c r="A36" s="237">
        <v>19</v>
      </c>
      <c r="B36" s="238" t="s">
        <v>208</v>
      </c>
      <c r="C36" s="253" t="s">
        <v>209</v>
      </c>
      <c r="D36" s="239" t="s">
        <v>163</v>
      </c>
      <c r="E36" s="240">
        <v>10</v>
      </c>
      <c r="F36" s="241"/>
      <c r="G36" s="242">
        <f>ROUND(E36*F36,2)</f>
        <v>0</v>
      </c>
      <c r="H36" s="229">
        <v>0</v>
      </c>
      <c r="I36" s="228">
        <f>ROUND(E36*H36,2)</f>
        <v>0</v>
      </c>
      <c r="J36" s="229">
        <v>90.21</v>
      </c>
      <c r="K36" s="228">
        <f>ROUND(E36*J36,2)</f>
        <v>902.1</v>
      </c>
      <c r="L36" s="228">
        <v>21</v>
      </c>
      <c r="M36" s="228">
        <f>G36*(1+L36/100)</f>
        <v>0</v>
      </c>
      <c r="N36" s="228">
        <v>2.9999999999999997E-4</v>
      </c>
      <c r="O36" s="228">
        <f>ROUND(E36*N36,2)</f>
        <v>0</v>
      </c>
      <c r="P36" s="228">
        <v>0</v>
      </c>
      <c r="Q36" s="228">
        <f>ROUND(E36*P36,2)</f>
        <v>0</v>
      </c>
      <c r="R36" s="228"/>
      <c r="S36" s="228" t="s">
        <v>164</v>
      </c>
      <c r="T36" s="228" t="s">
        <v>165</v>
      </c>
      <c r="U36" s="228">
        <v>0</v>
      </c>
      <c r="V36" s="228">
        <f>ROUND(E36*U36,2)</f>
        <v>0</v>
      </c>
      <c r="W36" s="228"/>
      <c r="X36" s="228" t="s">
        <v>166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191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5">
      <c r="A37" s="226"/>
      <c r="B37" s="227"/>
      <c r="C37" s="254" t="s">
        <v>210</v>
      </c>
      <c r="D37" s="249"/>
      <c r="E37" s="249"/>
      <c r="F37" s="249"/>
      <c r="G37" s="249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09"/>
      <c r="Z37" s="209"/>
      <c r="AA37" s="209"/>
      <c r="AB37" s="209"/>
      <c r="AC37" s="209"/>
      <c r="AD37" s="209"/>
      <c r="AE37" s="209"/>
      <c r="AF37" s="209"/>
      <c r="AG37" s="209" t="s">
        <v>182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5">
      <c r="A38" s="243">
        <v>20</v>
      </c>
      <c r="B38" s="244" t="s">
        <v>211</v>
      </c>
      <c r="C38" s="252" t="s">
        <v>212</v>
      </c>
      <c r="D38" s="245" t="s">
        <v>163</v>
      </c>
      <c r="E38" s="246">
        <v>10</v>
      </c>
      <c r="F38" s="247"/>
      <c r="G38" s="248">
        <f>ROUND(E38*F38,2)</f>
        <v>0</v>
      </c>
      <c r="H38" s="229">
        <v>0</v>
      </c>
      <c r="I38" s="228">
        <f>ROUND(E38*H38,2)</f>
        <v>0</v>
      </c>
      <c r="J38" s="229">
        <v>18.8</v>
      </c>
      <c r="K38" s="228">
        <f>ROUND(E38*J38,2)</f>
        <v>188</v>
      </c>
      <c r="L38" s="228">
        <v>21</v>
      </c>
      <c r="M38" s="228">
        <f>G38*(1+L38/100)</f>
        <v>0</v>
      </c>
      <c r="N38" s="228">
        <v>0</v>
      </c>
      <c r="O38" s="228">
        <f>ROUND(E38*N38,2)</f>
        <v>0</v>
      </c>
      <c r="P38" s="228">
        <v>0</v>
      </c>
      <c r="Q38" s="228">
        <f>ROUND(E38*P38,2)</f>
        <v>0</v>
      </c>
      <c r="R38" s="228"/>
      <c r="S38" s="228" t="s">
        <v>164</v>
      </c>
      <c r="T38" s="228" t="s">
        <v>165</v>
      </c>
      <c r="U38" s="228">
        <v>0</v>
      </c>
      <c r="V38" s="228">
        <f>ROUND(E38*U38,2)</f>
        <v>0</v>
      </c>
      <c r="W38" s="228"/>
      <c r="X38" s="228" t="s">
        <v>166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191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5">
      <c r="A39" s="243">
        <v>21</v>
      </c>
      <c r="B39" s="244" t="s">
        <v>213</v>
      </c>
      <c r="C39" s="252" t="s">
        <v>214</v>
      </c>
      <c r="D39" s="245" t="s">
        <v>163</v>
      </c>
      <c r="E39" s="246">
        <v>10</v>
      </c>
      <c r="F39" s="247"/>
      <c r="G39" s="248">
        <f>ROUND(E39*F39,2)</f>
        <v>0</v>
      </c>
      <c r="H39" s="229">
        <v>0</v>
      </c>
      <c r="I39" s="228">
        <f>ROUND(E39*H39,2)</f>
        <v>0</v>
      </c>
      <c r="J39" s="229">
        <v>96.9</v>
      </c>
      <c r="K39" s="228">
        <f>ROUND(E39*J39,2)</f>
        <v>969</v>
      </c>
      <c r="L39" s="228">
        <v>21</v>
      </c>
      <c r="M39" s="228">
        <f>G39*(1+L39/100)</f>
        <v>0</v>
      </c>
      <c r="N39" s="228">
        <v>0</v>
      </c>
      <c r="O39" s="228">
        <f>ROUND(E39*N39,2)</f>
        <v>0</v>
      </c>
      <c r="P39" s="228">
        <v>0</v>
      </c>
      <c r="Q39" s="228">
        <f>ROUND(E39*P39,2)</f>
        <v>0</v>
      </c>
      <c r="R39" s="228"/>
      <c r="S39" s="228" t="s">
        <v>164</v>
      </c>
      <c r="T39" s="228" t="s">
        <v>165</v>
      </c>
      <c r="U39" s="228">
        <v>0</v>
      </c>
      <c r="V39" s="228">
        <f>ROUND(E39*U39,2)</f>
        <v>0</v>
      </c>
      <c r="W39" s="228"/>
      <c r="X39" s="228" t="s">
        <v>166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191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5">
      <c r="A40" s="243">
        <v>22</v>
      </c>
      <c r="B40" s="244" t="s">
        <v>215</v>
      </c>
      <c r="C40" s="252" t="s">
        <v>216</v>
      </c>
      <c r="D40" s="245" t="s">
        <v>0</v>
      </c>
      <c r="E40" s="246">
        <v>77.066500000000005</v>
      </c>
      <c r="F40" s="247"/>
      <c r="G40" s="248">
        <f>ROUND(E40*F40,2)</f>
        <v>0</v>
      </c>
      <c r="H40" s="229">
        <v>0</v>
      </c>
      <c r="I40" s="228">
        <f>ROUND(E40*H40,2)</f>
        <v>0</v>
      </c>
      <c r="J40" s="229">
        <v>1.49</v>
      </c>
      <c r="K40" s="228">
        <f>ROUND(E40*J40,2)</f>
        <v>114.83</v>
      </c>
      <c r="L40" s="228">
        <v>21</v>
      </c>
      <c r="M40" s="228">
        <f>G40*(1+L40/100)</f>
        <v>0</v>
      </c>
      <c r="N40" s="228">
        <v>0</v>
      </c>
      <c r="O40" s="228">
        <f>ROUND(E40*N40,2)</f>
        <v>0</v>
      </c>
      <c r="P40" s="228">
        <v>0</v>
      </c>
      <c r="Q40" s="228">
        <f>ROUND(E40*P40,2)</f>
        <v>0</v>
      </c>
      <c r="R40" s="228"/>
      <c r="S40" s="228" t="s">
        <v>164</v>
      </c>
      <c r="T40" s="228" t="s">
        <v>165</v>
      </c>
      <c r="U40" s="228">
        <v>0</v>
      </c>
      <c r="V40" s="228">
        <f>ROUND(E40*U40,2)</f>
        <v>0</v>
      </c>
      <c r="W40" s="228"/>
      <c r="X40" s="228" t="s">
        <v>166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191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x14ac:dyDescent="0.25">
      <c r="A41" s="231" t="s">
        <v>159</v>
      </c>
      <c r="B41" s="232" t="s">
        <v>112</v>
      </c>
      <c r="C41" s="251" t="s">
        <v>113</v>
      </c>
      <c r="D41" s="233"/>
      <c r="E41" s="234"/>
      <c r="F41" s="235"/>
      <c r="G41" s="236">
        <f>SUMIF(AG42:AG52,"&lt;&gt;NOR",G42:G52)</f>
        <v>0</v>
      </c>
      <c r="H41" s="230"/>
      <c r="I41" s="230">
        <f>SUM(I42:I52)</f>
        <v>0</v>
      </c>
      <c r="J41" s="230"/>
      <c r="K41" s="230">
        <f>SUM(K42:K52)</f>
        <v>19773.91</v>
      </c>
      <c r="L41" s="230"/>
      <c r="M41" s="230">
        <f>SUM(M42:M52)</f>
        <v>0</v>
      </c>
      <c r="N41" s="230"/>
      <c r="O41" s="230">
        <f>SUM(O42:O52)</f>
        <v>0.13999999999999999</v>
      </c>
      <c r="P41" s="230"/>
      <c r="Q41" s="230">
        <f>SUM(Q42:Q52)</f>
        <v>0</v>
      </c>
      <c r="R41" s="230"/>
      <c r="S41" s="230"/>
      <c r="T41" s="230"/>
      <c r="U41" s="230"/>
      <c r="V41" s="230">
        <f>SUM(V42:V52)</f>
        <v>0</v>
      </c>
      <c r="W41" s="230"/>
      <c r="X41" s="230"/>
      <c r="AG41" t="s">
        <v>160</v>
      </c>
    </row>
    <row r="42" spans="1:60" outlineLevel="1" x14ac:dyDescent="0.25">
      <c r="A42" s="243">
        <v>23</v>
      </c>
      <c r="B42" s="244" t="s">
        <v>217</v>
      </c>
      <c r="C42" s="252" t="s">
        <v>218</v>
      </c>
      <c r="D42" s="245" t="s">
        <v>187</v>
      </c>
      <c r="E42" s="246">
        <v>1</v>
      </c>
      <c r="F42" s="247"/>
      <c r="G42" s="248">
        <f>ROUND(E42*F42,2)</f>
        <v>0</v>
      </c>
      <c r="H42" s="229">
        <v>0</v>
      </c>
      <c r="I42" s="228">
        <f>ROUND(E42*H42,2)</f>
        <v>0</v>
      </c>
      <c r="J42" s="229">
        <v>456.96</v>
      </c>
      <c r="K42" s="228">
        <f>ROUND(E42*J42,2)</f>
        <v>456.96</v>
      </c>
      <c r="L42" s="228">
        <v>21</v>
      </c>
      <c r="M42" s="228">
        <f>G42*(1+L42/100)</f>
        <v>0</v>
      </c>
      <c r="N42" s="228">
        <v>3.1870000000000002E-2</v>
      </c>
      <c r="O42" s="228">
        <f>ROUND(E42*N42,2)</f>
        <v>0.03</v>
      </c>
      <c r="P42" s="228">
        <v>0</v>
      </c>
      <c r="Q42" s="228">
        <f>ROUND(E42*P42,2)</f>
        <v>0</v>
      </c>
      <c r="R42" s="228"/>
      <c r="S42" s="228" t="s">
        <v>164</v>
      </c>
      <c r="T42" s="228" t="s">
        <v>165</v>
      </c>
      <c r="U42" s="228">
        <v>0</v>
      </c>
      <c r="V42" s="228">
        <f>ROUND(E42*U42,2)</f>
        <v>0</v>
      </c>
      <c r="W42" s="228"/>
      <c r="X42" s="228" t="s">
        <v>219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220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5">
      <c r="A43" s="243">
        <v>24</v>
      </c>
      <c r="B43" s="244" t="s">
        <v>221</v>
      </c>
      <c r="C43" s="252" t="s">
        <v>222</v>
      </c>
      <c r="D43" s="245" t="s">
        <v>187</v>
      </c>
      <c r="E43" s="246">
        <v>1</v>
      </c>
      <c r="F43" s="247"/>
      <c r="G43" s="248">
        <f>ROUND(E43*F43,2)</f>
        <v>0</v>
      </c>
      <c r="H43" s="229">
        <v>0</v>
      </c>
      <c r="I43" s="228">
        <f>ROUND(E43*H43,2)</f>
        <v>0</v>
      </c>
      <c r="J43" s="229">
        <v>328.02</v>
      </c>
      <c r="K43" s="228">
        <f>ROUND(E43*J43,2)</f>
        <v>328.02</v>
      </c>
      <c r="L43" s="228">
        <v>21</v>
      </c>
      <c r="M43" s="228">
        <f>G43*(1+L43/100)</f>
        <v>0</v>
      </c>
      <c r="N43" s="228">
        <v>1.933E-2</v>
      </c>
      <c r="O43" s="228">
        <f>ROUND(E43*N43,2)</f>
        <v>0.02</v>
      </c>
      <c r="P43" s="228">
        <v>0</v>
      </c>
      <c r="Q43" s="228">
        <f>ROUND(E43*P43,2)</f>
        <v>0</v>
      </c>
      <c r="R43" s="228"/>
      <c r="S43" s="228" t="s">
        <v>164</v>
      </c>
      <c r="T43" s="228" t="s">
        <v>165</v>
      </c>
      <c r="U43" s="228">
        <v>0</v>
      </c>
      <c r="V43" s="228">
        <f>ROUND(E43*U43,2)</f>
        <v>0</v>
      </c>
      <c r="W43" s="228"/>
      <c r="X43" s="228" t="s">
        <v>219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220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5">
      <c r="A44" s="243">
        <v>25</v>
      </c>
      <c r="B44" s="244" t="s">
        <v>223</v>
      </c>
      <c r="C44" s="252" t="s">
        <v>224</v>
      </c>
      <c r="D44" s="245" t="s">
        <v>225</v>
      </c>
      <c r="E44" s="246">
        <v>1</v>
      </c>
      <c r="F44" s="247"/>
      <c r="G44" s="248">
        <f>ROUND(E44*F44,2)</f>
        <v>0</v>
      </c>
      <c r="H44" s="229">
        <v>0</v>
      </c>
      <c r="I44" s="228">
        <f>ROUND(E44*H44,2)</f>
        <v>0</v>
      </c>
      <c r="J44" s="229">
        <v>6820</v>
      </c>
      <c r="K44" s="228">
        <f>ROUND(E44*J44,2)</f>
        <v>6820</v>
      </c>
      <c r="L44" s="228">
        <v>21</v>
      </c>
      <c r="M44" s="228">
        <f>G44*(1+L44/100)</f>
        <v>0</v>
      </c>
      <c r="N44" s="228">
        <v>2.792E-2</v>
      </c>
      <c r="O44" s="228">
        <f>ROUND(E44*N44,2)</f>
        <v>0.03</v>
      </c>
      <c r="P44" s="228">
        <v>0</v>
      </c>
      <c r="Q44" s="228">
        <f>ROUND(E44*P44,2)</f>
        <v>0</v>
      </c>
      <c r="R44" s="228"/>
      <c r="S44" s="228" t="s">
        <v>164</v>
      </c>
      <c r="T44" s="228" t="s">
        <v>165</v>
      </c>
      <c r="U44" s="228">
        <v>0</v>
      </c>
      <c r="V44" s="228">
        <f>ROUND(E44*U44,2)</f>
        <v>0</v>
      </c>
      <c r="W44" s="228"/>
      <c r="X44" s="228" t="s">
        <v>166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191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5">
      <c r="A45" s="243">
        <v>26</v>
      </c>
      <c r="B45" s="244" t="s">
        <v>226</v>
      </c>
      <c r="C45" s="252" t="s">
        <v>227</v>
      </c>
      <c r="D45" s="245" t="s">
        <v>225</v>
      </c>
      <c r="E45" s="246">
        <v>2</v>
      </c>
      <c r="F45" s="247"/>
      <c r="G45" s="248">
        <f>ROUND(E45*F45,2)</f>
        <v>0</v>
      </c>
      <c r="H45" s="229">
        <v>0</v>
      </c>
      <c r="I45" s="228">
        <f>ROUND(E45*H45,2)</f>
        <v>0</v>
      </c>
      <c r="J45" s="229">
        <v>111.5</v>
      </c>
      <c r="K45" s="228">
        <f>ROUND(E45*J45,2)</f>
        <v>223</v>
      </c>
      <c r="L45" s="228">
        <v>21</v>
      </c>
      <c r="M45" s="228">
        <f>G45*(1+L45/100)</f>
        <v>0</v>
      </c>
      <c r="N45" s="228">
        <v>1.72E-3</v>
      </c>
      <c r="O45" s="228">
        <f>ROUND(E45*N45,2)</f>
        <v>0</v>
      </c>
      <c r="P45" s="228">
        <v>0</v>
      </c>
      <c r="Q45" s="228">
        <f>ROUND(E45*P45,2)</f>
        <v>0</v>
      </c>
      <c r="R45" s="228"/>
      <c r="S45" s="228" t="s">
        <v>164</v>
      </c>
      <c r="T45" s="228" t="s">
        <v>165</v>
      </c>
      <c r="U45" s="228">
        <v>0</v>
      </c>
      <c r="V45" s="228">
        <f>ROUND(E45*U45,2)</f>
        <v>0</v>
      </c>
      <c r="W45" s="228"/>
      <c r="X45" s="228" t="s">
        <v>166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191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5">
      <c r="A46" s="243">
        <v>27</v>
      </c>
      <c r="B46" s="244" t="s">
        <v>228</v>
      </c>
      <c r="C46" s="252" t="s">
        <v>229</v>
      </c>
      <c r="D46" s="245" t="s">
        <v>225</v>
      </c>
      <c r="E46" s="246">
        <v>1</v>
      </c>
      <c r="F46" s="247"/>
      <c r="G46" s="248">
        <f>ROUND(E46*F46,2)</f>
        <v>0</v>
      </c>
      <c r="H46" s="229">
        <v>0</v>
      </c>
      <c r="I46" s="228">
        <f>ROUND(E46*H46,2)</f>
        <v>0</v>
      </c>
      <c r="J46" s="229">
        <v>2475</v>
      </c>
      <c r="K46" s="228">
        <f>ROUND(E46*J46,2)</f>
        <v>2475</v>
      </c>
      <c r="L46" s="228">
        <v>21</v>
      </c>
      <c r="M46" s="228">
        <f>G46*(1+L46/100)</f>
        <v>0</v>
      </c>
      <c r="N46" s="228">
        <v>1.401E-2</v>
      </c>
      <c r="O46" s="228">
        <f>ROUND(E46*N46,2)</f>
        <v>0.01</v>
      </c>
      <c r="P46" s="228">
        <v>0</v>
      </c>
      <c r="Q46" s="228">
        <f>ROUND(E46*P46,2)</f>
        <v>0</v>
      </c>
      <c r="R46" s="228"/>
      <c r="S46" s="228" t="s">
        <v>164</v>
      </c>
      <c r="T46" s="228" t="s">
        <v>165</v>
      </c>
      <c r="U46" s="228">
        <v>0</v>
      </c>
      <c r="V46" s="228">
        <f>ROUND(E46*U46,2)</f>
        <v>0</v>
      </c>
      <c r="W46" s="228"/>
      <c r="X46" s="228" t="s">
        <v>166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191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5">
      <c r="A47" s="243">
        <v>28</v>
      </c>
      <c r="B47" s="244" t="s">
        <v>230</v>
      </c>
      <c r="C47" s="252" t="s">
        <v>231</v>
      </c>
      <c r="D47" s="245" t="s">
        <v>187</v>
      </c>
      <c r="E47" s="246">
        <v>2</v>
      </c>
      <c r="F47" s="247"/>
      <c r="G47" s="248">
        <f>ROUND(E47*F47,2)</f>
        <v>0</v>
      </c>
      <c r="H47" s="229">
        <v>0</v>
      </c>
      <c r="I47" s="228">
        <f>ROUND(E47*H47,2)</f>
        <v>0</v>
      </c>
      <c r="J47" s="229">
        <v>455</v>
      </c>
      <c r="K47" s="228">
        <f>ROUND(E47*J47,2)</f>
        <v>910</v>
      </c>
      <c r="L47" s="228">
        <v>21</v>
      </c>
      <c r="M47" s="228">
        <f>G47*(1+L47/100)</f>
        <v>0</v>
      </c>
      <c r="N47" s="228">
        <v>4.0000000000000002E-4</v>
      </c>
      <c r="O47" s="228">
        <f>ROUND(E47*N47,2)</f>
        <v>0</v>
      </c>
      <c r="P47" s="228">
        <v>0</v>
      </c>
      <c r="Q47" s="228">
        <f>ROUND(E47*P47,2)</f>
        <v>0</v>
      </c>
      <c r="R47" s="228"/>
      <c r="S47" s="228" t="s">
        <v>164</v>
      </c>
      <c r="T47" s="228" t="s">
        <v>165</v>
      </c>
      <c r="U47" s="228">
        <v>0</v>
      </c>
      <c r="V47" s="228">
        <f>ROUND(E47*U47,2)</f>
        <v>0</v>
      </c>
      <c r="W47" s="228"/>
      <c r="X47" s="228" t="s">
        <v>166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191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5">
      <c r="A48" s="237">
        <v>29</v>
      </c>
      <c r="B48" s="238" t="s">
        <v>232</v>
      </c>
      <c r="C48" s="253" t="s">
        <v>233</v>
      </c>
      <c r="D48" s="239" t="s">
        <v>187</v>
      </c>
      <c r="E48" s="240">
        <v>2</v>
      </c>
      <c r="F48" s="241"/>
      <c r="G48" s="242">
        <f>ROUND(E48*F48,2)</f>
        <v>0</v>
      </c>
      <c r="H48" s="229">
        <v>0</v>
      </c>
      <c r="I48" s="228">
        <f>ROUND(E48*H48,2)</f>
        <v>0</v>
      </c>
      <c r="J48" s="229">
        <v>3145</v>
      </c>
      <c r="K48" s="228">
        <f>ROUND(E48*J48,2)</f>
        <v>6290</v>
      </c>
      <c r="L48" s="228">
        <v>21</v>
      </c>
      <c r="M48" s="228">
        <f>G48*(1+L48/100)</f>
        <v>0</v>
      </c>
      <c r="N48" s="228">
        <v>3.2000000000000002E-3</v>
      </c>
      <c r="O48" s="228">
        <f>ROUND(E48*N48,2)</f>
        <v>0.01</v>
      </c>
      <c r="P48" s="228">
        <v>0</v>
      </c>
      <c r="Q48" s="228">
        <f>ROUND(E48*P48,2)</f>
        <v>0</v>
      </c>
      <c r="R48" s="228"/>
      <c r="S48" s="228" t="s">
        <v>164</v>
      </c>
      <c r="T48" s="228" t="s">
        <v>165</v>
      </c>
      <c r="U48" s="228">
        <v>0</v>
      </c>
      <c r="V48" s="228">
        <f>ROUND(E48*U48,2)</f>
        <v>0</v>
      </c>
      <c r="W48" s="228"/>
      <c r="X48" s="228" t="s">
        <v>166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191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5">
      <c r="A49" s="226"/>
      <c r="B49" s="227"/>
      <c r="C49" s="254" t="s">
        <v>234</v>
      </c>
      <c r="D49" s="249"/>
      <c r="E49" s="249"/>
      <c r="F49" s="249"/>
      <c r="G49" s="249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09"/>
      <c r="Z49" s="209"/>
      <c r="AA49" s="209"/>
      <c r="AB49" s="209"/>
      <c r="AC49" s="209"/>
      <c r="AD49" s="209"/>
      <c r="AE49" s="209"/>
      <c r="AF49" s="209"/>
      <c r="AG49" s="209" t="s">
        <v>182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5">
      <c r="A50" s="243">
        <v>30</v>
      </c>
      <c r="B50" s="244" t="s">
        <v>235</v>
      </c>
      <c r="C50" s="252" t="s">
        <v>236</v>
      </c>
      <c r="D50" s="245" t="s">
        <v>225</v>
      </c>
      <c r="E50" s="246">
        <v>5</v>
      </c>
      <c r="F50" s="247"/>
      <c r="G50" s="248">
        <f>ROUND(E50*F50,2)</f>
        <v>0</v>
      </c>
      <c r="H50" s="229">
        <v>0</v>
      </c>
      <c r="I50" s="228">
        <f>ROUND(E50*H50,2)</f>
        <v>0</v>
      </c>
      <c r="J50" s="229">
        <v>264</v>
      </c>
      <c r="K50" s="228">
        <f>ROUND(E50*J50,2)</f>
        <v>1320</v>
      </c>
      <c r="L50" s="228">
        <v>21</v>
      </c>
      <c r="M50" s="228">
        <f>G50*(1+L50/100)</f>
        <v>0</v>
      </c>
      <c r="N50" s="228">
        <v>1.1999999999999999E-3</v>
      </c>
      <c r="O50" s="228">
        <f>ROUND(E50*N50,2)</f>
        <v>0.01</v>
      </c>
      <c r="P50" s="228">
        <v>0</v>
      </c>
      <c r="Q50" s="228">
        <f>ROUND(E50*P50,2)</f>
        <v>0</v>
      </c>
      <c r="R50" s="228"/>
      <c r="S50" s="228" t="s">
        <v>164</v>
      </c>
      <c r="T50" s="228" t="s">
        <v>165</v>
      </c>
      <c r="U50" s="228">
        <v>0</v>
      </c>
      <c r="V50" s="228">
        <f>ROUND(E50*U50,2)</f>
        <v>0</v>
      </c>
      <c r="W50" s="228"/>
      <c r="X50" s="228" t="s">
        <v>166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191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5">
      <c r="A51" s="243">
        <v>31</v>
      </c>
      <c r="B51" s="244" t="s">
        <v>406</v>
      </c>
      <c r="C51" s="252" t="s">
        <v>407</v>
      </c>
      <c r="D51" s="245" t="s">
        <v>187</v>
      </c>
      <c r="E51" s="246">
        <v>1</v>
      </c>
      <c r="F51" s="247"/>
      <c r="G51" s="248">
        <f>ROUND(E51*F51,2)</f>
        <v>0</v>
      </c>
      <c r="H51" s="229">
        <v>0</v>
      </c>
      <c r="I51" s="228">
        <f>ROUND(E51*H51,2)</f>
        <v>0</v>
      </c>
      <c r="J51" s="229">
        <v>880</v>
      </c>
      <c r="K51" s="228">
        <f>ROUND(E51*J51,2)</f>
        <v>880</v>
      </c>
      <c r="L51" s="228">
        <v>21</v>
      </c>
      <c r="M51" s="228">
        <f>G51*(1+L51/100)</f>
        <v>0</v>
      </c>
      <c r="N51" s="228">
        <v>3.1870000000000002E-2</v>
      </c>
      <c r="O51" s="228">
        <f>ROUND(E51*N51,2)</f>
        <v>0.03</v>
      </c>
      <c r="P51" s="228">
        <v>0</v>
      </c>
      <c r="Q51" s="228">
        <f>ROUND(E51*P51,2)</f>
        <v>0</v>
      </c>
      <c r="R51" s="228"/>
      <c r="S51" s="228" t="s">
        <v>164</v>
      </c>
      <c r="T51" s="228" t="s">
        <v>165</v>
      </c>
      <c r="U51" s="228">
        <v>0</v>
      </c>
      <c r="V51" s="228">
        <f>ROUND(E51*U51,2)</f>
        <v>0</v>
      </c>
      <c r="W51" s="228"/>
      <c r="X51" s="228" t="s">
        <v>166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191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5">
      <c r="A52" s="243">
        <v>32</v>
      </c>
      <c r="B52" s="244" t="s">
        <v>237</v>
      </c>
      <c r="C52" s="252" t="s">
        <v>238</v>
      </c>
      <c r="D52" s="245" t="s">
        <v>0</v>
      </c>
      <c r="E52" s="246">
        <v>197.02979999999999</v>
      </c>
      <c r="F52" s="247"/>
      <c r="G52" s="248">
        <f>ROUND(E52*F52,2)</f>
        <v>0</v>
      </c>
      <c r="H52" s="229">
        <v>0</v>
      </c>
      <c r="I52" s="228">
        <f>ROUND(E52*H52,2)</f>
        <v>0</v>
      </c>
      <c r="J52" s="229">
        <v>0.36</v>
      </c>
      <c r="K52" s="228">
        <f>ROUND(E52*J52,2)</f>
        <v>70.930000000000007</v>
      </c>
      <c r="L52" s="228">
        <v>21</v>
      </c>
      <c r="M52" s="228">
        <f>G52*(1+L52/100)</f>
        <v>0</v>
      </c>
      <c r="N52" s="228">
        <v>0</v>
      </c>
      <c r="O52" s="228">
        <f>ROUND(E52*N52,2)</f>
        <v>0</v>
      </c>
      <c r="P52" s="228">
        <v>0</v>
      </c>
      <c r="Q52" s="228">
        <f>ROUND(E52*P52,2)</f>
        <v>0</v>
      </c>
      <c r="R52" s="228"/>
      <c r="S52" s="228" t="s">
        <v>164</v>
      </c>
      <c r="T52" s="228" t="s">
        <v>165</v>
      </c>
      <c r="U52" s="228">
        <v>0</v>
      </c>
      <c r="V52" s="228">
        <f>ROUND(E52*U52,2)</f>
        <v>0</v>
      </c>
      <c r="W52" s="228"/>
      <c r="X52" s="228" t="s">
        <v>166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191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x14ac:dyDescent="0.25">
      <c r="A53" s="231" t="s">
        <v>159</v>
      </c>
      <c r="B53" s="232" t="s">
        <v>114</v>
      </c>
      <c r="C53" s="251" t="s">
        <v>115</v>
      </c>
      <c r="D53" s="233"/>
      <c r="E53" s="234"/>
      <c r="F53" s="235"/>
      <c r="G53" s="236">
        <f>SUMIF(AG54:AG62,"&lt;&gt;NOR",G54:G62)</f>
        <v>0</v>
      </c>
      <c r="H53" s="230"/>
      <c r="I53" s="230">
        <f>SUM(I54:I62)</f>
        <v>0</v>
      </c>
      <c r="J53" s="230"/>
      <c r="K53" s="230">
        <f>SUM(K54:K62)</f>
        <v>20120.57</v>
      </c>
      <c r="L53" s="230"/>
      <c r="M53" s="230">
        <f>SUM(M54:M62)</f>
        <v>0</v>
      </c>
      <c r="N53" s="230"/>
      <c r="O53" s="230">
        <f>SUM(O54:O62)</f>
        <v>6.51</v>
      </c>
      <c r="P53" s="230"/>
      <c r="Q53" s="230">
        <f>SUM(Q54:Q62)</f>
        <v>0</v>
      </c>
      <c r="R53" s="230"/>
      <c r="S53" s="230"/>
      <c r="T53" s="230"/>
      <c r="U53" s="230"/>
      <c r="V53" s="230">
        <f>SUM(V54:V62)</f>
        <v>0</v>
      </c>
      <c r="W53" s="230"/>
      <c r="X53" s="230"/>
      <c r="AG53" t="s">
        <v>160</v>
      </c>
    </row>
    <row r="54" spans="1:60" outlineLevel="1" x14ac:dyDescent="0.25">
      <c r="A54" s="237">
        <v>33</v>
      </c>
      <c r="B54" s="238" t="s">
        <v>239</v>
      </c>
      <c r="C54" s="253" t="s">
        <v>240</v>
      </c>
      <c r="D54" s="239" t="s">
        <v>163</v>
      </c>
      <c r="E54" s="240">
        <v>12</v>
      </c>
      <c r="F54" s="241"/>
      <c r="G54" s="242">
        <f>ROUND(E54*F54,2)</f>
        <v>0</v>
      </c>
      <c r="H54" s="229">
        <v>0</v>
      </c>
      <c r="I54" s="228">
        <f>ROUND(E54*H54,2)</f>
        <v>0</v>
      </c>
      <c r="J54" s="229">
        <v>339.01</v>
      </c>
      <c r="K54" s="228">
        <f>ROUND(E54*J54,2)</f>
        <v>4068.12</v>
      </c>
      <c r="L54" s="228">
        <v>21</v>
      </c>
      <c r="M54" s="228">
        <f>G54*(1+L54/100)</f>
        <v>0</v>
      </c>
      <c r="N54" s="228">
        <v>7.1400000000000005E-2</v>
      </c>
      <c r="O54" s="228">
        <f>ROUND(E54*N54,2)</f>
        <v>0.86</v>
      </c>
      <c r="P54" s="228">
        <v>0</v>
      </c>
      <c r="Q54" s="228">
        <f>ROUND(E54*P54,2)</f>
        <v>0</v>
      </c>
      <c r="R54" s="228"/>
      <c r="S54" s="228" t="s">
        <v>164</v>
      </c>
      <c r="T54" s="228" t="s">
        <v>165</v>
      </c>
      <c r="U54" s="228">
        <v>0</v>
      </c>
      <c r="V54" s="228">
        <f>ROUND(E54*U54,2)</f>
        <v>0</v>
      </c>
      <c r="W54" s="228"/>
      <c r="X54" s="228" t="s">
        <v>166</v>
      </c>
      <c r="Y54" s="209"/>
      <c r="Z54" s="209"/>
      <c r="AA54" s="209"/>
      <c r="AB54" s="209"/>
      <c r="AC54" s="209"/>
      <c r="AD54" s="209"/>
      <c r="AE54" s="209"/>
      <c r="AF54" s="209"/>
      <c r="AG54" s="209" t="s">
        <v>191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5">
      <c r="A55" s="226"/>
      <c r="B55" s="227"/>
      <c r="C55" s="254" t="s">
        <v>241</v>
      </c>
      <c r="D55" s="249"/>
      <c r="E55" s="249"/>
      <c r="F55" s="249"/>
      <c r="G55" s="249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09"/>
      <c r="Z55" s="209"/>
      <c r="AA55" s="209"/>
      <c r="AB55" s="209"/>
      <c r="AC55" s="209"/>
      <c r="AD55" s="209"/>
      <c r="AE55" s="209"/>
      <c r="AF55" s="209"/>
      <c r="AG55" s="209" t="s">
        <v>182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5">
      <c r="A56" s="237">
        <v>34</v>
      </c>
      <c r="B56" s="238" t="s">
        <v>408</v>
      </c>
      <c r="C56" s="253" t="s">
        <v>409</v>
      </c>
      <c r="D56" s="239" t="s">
        <v>163</v>
      </c>
      <c r="E56" s="240">
        <v>20</v>
      </c>
      <c r="F56" s="241"/>
      <c r="G56" s="242">
        <f>ROUND(E56*F56,2)</f>
        <v>0</v>
      </c>
      <c r="H56" s="229">
        <v>0</v>
      </c>
      <c r="I56" s="228">
        <f>ROUND(E56*H56,2)</f>
        <v>0</v>
      </c>
      <c r="J56" s="229">
        <v>301</v>
      </c>
      <c r="K56" s="228">
        <f>ROUND(E56*J56,2)</f>
        <v>6020</v>
      </c>
      <c r="L56" s="228">
        <v>21</v>
      </c>
      <c r="M56" s="228">
        <f>G56*(1+L56/100)</f>
        <v>0</v>
      </c>
      <c r="N56" s="228">
        <v>0.1174</v>
      </c>
      <c r="O56" s="228">
        <f>ROUND(E56*N56,2)</f>
        <v>2.35</v>
      </c>
      <c r="P56" s="228">
        <v>0</v>
      </c>
      <c r="Q56" s="228">
        <f>ROUND(E56*P56,2)</f>
        <v>0</v>
      </c>
      <c r="R56" s="228"/>
      <c r="S56" s="228" t="s">
        <v>164</v>
      </c>
      <c r="T56" s="228" t="s">
        <v>165</v>
      </c>
      <c r="U56" s="228">
        <v>0</v>
      </c>
      <c r="V56" s="228">
        <f>ROUND(E56*U56,2)</f>
        <v>0</v>
      </c>
      <c r="W56" s="228"/>
      <c r="X56" s="228" t="s">
        <v>166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191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5">
      <c r="A57" s="226"/>
      <c r="B57" s="227"/>
      <c r="C57" s="254" t="s">
        <v>410</v>
      </c>
      <c r="D57" s="249"/>
      <c r="E57" s="249"/>
      <c r="F57" s="249"/>
      <c r="G57" s="249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09"/>
      <c r="Z57" s="209"/>
      <c r="AA57" s="209"/>
      <c r="AB57" s="209"/>
      <c r="AC57" s="209"/>
      <c r="AD57" s="209"/>
      <c r="AE57" s="209"/>
      <c r="AF57" s="209"/>
      <c r="AG57" s="209" t="s">
        <v>182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5">
      <c r="A58" s="243">
        <v>35</v>
      </c>
      <c r="B58" s="244" t="s">
        <v>411</v>
      </c>
      <c r="C58" s="252" t="s">
        <v>412</v>
      </c>
      <c r="D58" s="245" t="s">
        <v>187</v>
      </c>
      <c r="E58" s="246">
        <v>2</v>
      </c>
      <c r="F58" s="247"/>
      <c r="G58" s="248">
        <f>ROUND(E58*F58,2)</f>
        <v>0</v>
      </c>
      <c r="H58" s="229">
        <v>0</v>
      </c>
      <c r="I58" s="228">
        <f>ROUND(E58*H58,2)</f>
        <v>0</v>
      </c>
      <c r="J58" s="229">
        <v>239</v>
      </c>
      <c r="K58" s="228">
        <f>ROUND(E58*J58,2)</f>
        <v>478</v>
      </c>
      <c r="L58" s="228">
        <v>21</v>
      </c>
      <c r="M58" s="228">
        <f>G58*(1+L58/100)</f>
        <v>0</v>
      </c>
      <c r="N58" s="228">
        <v>1.3999999999999999E-4</v>
      </c>
      <c r="O58" s="228">
        <f>ROUND(E58*N58,2)</f>
        <v>0</v>
      </c>
      <c r="P58" s="228">
        <v>0</v>
      </c>
      <c r="Q58" s="228">
        <f>ROUND(E58*P58,2)</f>
        <v>0</v>
      </c>
      <c r="R58" s="228"/>
      <c r="S58" s="228" t="s">
        <v>164</v>
      </c>
      <c r="T58" s="228" t="s">
        <v>165</v>
      </c>
      <c r="U58" s="228">
        <v>0</v>
      </c>
      <c r="V58" s="228">
        <f>ROUND(E58*U58,2)</f>
        <v>0</v>
      </c>
      <c r="W58" s="228"/>
      <c r="X58" s="228" t="s">
        <v>166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191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5">
      <c r="A59" s="243">
        <v>36</v>
      </c>
      <c r="B59" s="244" t="s">
        <v>244</v>
      </c>
      <c r="C59" s="252" t="s">
        <v>245</v>
      </c>
      <c r="D59" s="245" t="s">
        <v>163</v>
      </c>
      <c r="E59" s="246">
        <v>32</v>
      </c>
      <c r="F59" s="247"/>
      <c r="G59" s="248">
        <f>ROUND(E59*F59,2)</f>
        <v>0</v>
      </c>
      <c r="H59" s="229">
        <v>0</v>
      </c>
      <c r="I59" s="228">
        <f>ROUND(E59*H59,2)</f>
        <v>0</v>
      </c>
      <c r="J59" s="229">
        <v>38.5</v>
      </c>
      <c r="K59" s="228">
        <f>ROUND(E59*J59,2)</f>
        <v>1232</v>
      </c>
      <c r="L59" s="228">
        <v>21</v>
      </c>
      <c r="M59" s="228">
        <f>G59*(1+L59/100)</f>
        <v>0</v>
      </c>
      <c r="N59" s="228">
        <v>0.10304000000000001</v>
      </c>
      <c r="O59" s="228">
        <f>ROUND(E59*N59,2)</f>
        <v>3.3</v>
      </c>
      <c r="P59" s="228">
        <v>0</v>
      </c>
      <c r="Q59" s="228">
        <f>ROUND(E59*P59,2)</f>
        <v>0</v>
      </c>
      <c r="R59" s="228"/>
      <c r="S59" s="228" t="s">
        <v>164</v>
      </c>
      <c r="T59" s="228" t="s">
        <v>165</v>
      </c>
      <c r="U59" s="228">
        <v>0</v>
      </c>
      <c r="V59" s="228">
        <f>ROUND(E59*U59,2)</f>
        <v>0</v>
      </c>
      <c r="W59" s="228"/>
      <c r="X59" s="228" t="s">
        <v>166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191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ht="20.399999999999999" outlineLevel="1" x14ac:dyDescent="0.25">
      <c r="A60" s="237">
        <v>37</v>
      </c>
      <c r="B60" s="238" t="s">
        <v>260</v>
      </c>
      <c r="C60" s="253" t="s">
        <v>261</v>
      </c>
      <c r="D60" s="239" t="s">
        <v>262</v>
      </c>
      <c r="E60" s="240">
        <v>15</v>
      </c>
      <c r="F60" s="241"/>
      <c r="G60" s="242">
        <f>ROUND(E60*F60,2)</f>
        <v>0</v>
      </c>
      <c r="H60" s="229">
        <v>0</v>
      </c>
      <c r="I60" s="228">
        <f>ROUND(E60*H60,2)</f>
        <v>0</v>
      </c>
      <c r="J60" s="229">
        <v>502</v>
      </c>
      <c r="K60" s="228">
        <f>ROUND(E60*J60,2)</f>
        <v>7530</v>
      </c>
      <c r="L60" s="228">
        <v>21</v>
      </c>
      <c r="M60" s="228">
        <f>G60*(1+L60/100)</f>
        <v>0</v>
      </c>
      <c r="N60" s="228">
        <v>0</v>
      </c>
      <c r="O60" s="228">
        <f>ROUND(E60*N60,2)</f>
        <v>0</v>
      </c>
      <c r="P60" s="228">
        <v>0</v>
      </c>
      <c r="Q60" s="228">
        <f>ROUND(E60*P60,2)</f>
        <v>0</v>
      </c>
      <c r="R60" s="228"/>
      <c r="S60" s="228" t="s">
        <v>164</v>
      </c>
      <c r="T60" s="228" t="s">
        <v>165</v>
      </c>
      <c r="U60" s="228">
        <v>0</v>
      </c>
      <c r="V60" s="228">
        <f>ROUND(E60*U60,2)</f>
        <v>0</v>
      </c>
      <c r="W60" s="228"/>
      <c r="X60" s="228" t="s">
        <v>166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191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5">
      <c r="A61" s="226"/>
      <c r="B61" s="227"/>
      <c r="C61" s="254" t="s">
        <v>263</v>
      </c>
      <c r="D61" s="249"/>
      <c r="E61" s="249"/>
      <c r="F61" s="249"/>
      <c r="G61" s="249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09"/>
      <c r="Z61" s="209"/>
      <c r="AA61" s="209"/>
      <c r="AB61" s="209"/>
      <c r="AC61" s="209"/>
      <c r="AD61" s="209"/>
      <c r="AE61" s="209"/>
      <c r="AF61" s="209"/>
      <c r="AG61" s="209" t="s">
        <v>182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5">
      <c r="A62" s="243">
        <v>38</v>
      </c>
      <c r="B62" s="244" t="s">
        <v>246</v>
      </c>
      <c r="C62" s="252" t="s">
        <v>247</v>
      </c>
      <c r="D62" s="245" t="s">
        <v>0</v>
      </c>
      <c r="E62" s="246">
        <v>193.28120000000001</v>
      </c>
      <c r="F62" s="247"/>
      <c r="G62" s="248">
        <f>ROUND(E62*F62,2)</f>
        <v>0</v>
      </c>
      <c r="H62" s="229">
        <v>0</v>
      </c>
      <c r="I62" s="228">
        <f>ROUND(E62*H62,2)</f>
        <v>0</v>
      </c>
      <c r="J62" s="229">
        <v>4.0999999999999996</v>
      </c>
      <c r="K62" s="228">
        <f>ROUND(E62*J62,2)</f>
        <v>792.45</v>
      </c>
      <c r="L62" s="228">
        <v>21</v>
      </c>
      <c r="M62" s="228">
        <f>G62*(1+L62/100)</f>
        <v>0</v>
      </c>
      <c r="N62" s="228">
        <v>0</v>
      </c>
      <c r="O62" s="228">
        <f>ROUND(E62*N62,2)</f>
        <v>0</v>
      </c>
      <c r="P62" s="228">
        <v>0</v>
      </c>
      <c r="Q62" s="228">
        <f>ROUND(E62*P62,2)</f>
        <v>0</v>
      </c>
      <c r="R62" s="228"/>
      <c r="S62" s="228" t="s">
        <v>164</v>
      </c>
      <c r="T62" s="228" t="s">
        <v>165</v>
      </c>
      <c r="U62" s="228">
        <v>0</v>
      </c>
      <c r="V62" s="228">
        <f>ROUND(E62*U62,2)</f>
        <v>0</v>
      </c>
      <c r="W62" s="228"/>
      <c r="X62" s="228" t="s">
        <v>166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191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x14ac:dyDescent="0.25">
      <c r="A63" s="231" t="s">
        <v>159</v>
      </c>
      <c r="B63" s="232" t="s">
        <v>116</v>
      </c>
      <c r="C63" s="251" t="s">
        <v>117</v>
      </c>
      <c r="D63" s="233"/>
      <c r="E63" s="234"/>
      <c r="F63" s="235"/>
      <c r="G63" s="236">
        <f>SUMIF(AG64:AG70,"&lt;&gt;NOR",G64:G70)</f>
        <v>0</v>
      </c>
      <c r="H63" s="230"/>
      <c r="I63" s="230">
        <f>SUM(I64:I70)</f>
        <v>26520</v>
      </c>
      <c r="J63" s="230"/>
      <c r="K63" s="230">
        <f>SUM(K64:K70)</f>
        <v>2723.71</v>
      </c>
      <c r="L63" s="230"/>
      <c r="M63" s="230">
        <f>SUM(M64:M70)</f>
        <v>0</v>
      </c>
      <c r="N63" s="230"/>
      <c r="O63" s="230">
        <f>SUM(O64:O70)</f>
        <v>0.22000000000000003</v>
      </c>
      <c r="P63" s="230"/>
      <c r="Q63" s="230">
        <f>SUM(Q64:Q70)</f>
        <v>0</v>
      </c>
      <c r="R63" s="230"/>
      <c r="S63" s="230"/>
      <c r="T63" s="230"/>
      <c r="U63" s="230"/>
      <c r="V63" s="230">
        <f>SUM(V64:V70)</f>
        <v>0</v>
      </c>
      <c r="W63" s="230"/>
      <c r="X63" s="230"/>
      <c r="AG63" t="s">
        <v>160</v>
      </c>
    </row>
    <row r="64" spans="1:60" ht="20.399999999999999" outlineLevel="1" x14ac:dyDescent="0.25">
      <c r="A64" s="243">
        <v>39</v>
      </c>
      <c r="B64" s="244" t="s">
        <v>252</v>
      </c>
      <c r="C64" s="252" t="s">
        <v>253</v>
      </c>
      <c r="D64" s="245" t="s">
        <v>187</v>
      </c>
      <c r="E64" s="246">
        <v>1</v>
      </c>
      <c r="F64" s="247"/>
      <c r="G64" s="248">
        <f>ROUND(E64*F64,2)</f>
        <v>0</v>
      </c>
      <c r="H64" s="229">
        <v>0</v>
      </c>
      <c r="I64" s="228">
        <f>ROUND(E64*H64,2)</f>
        <v>0</v>
      </c>
      <c r="J64" s="229">
        <v>238.99</v>
      </c>
      <c r="K64" s="228">
        <f>ROUND(E64*J64,2)</f>
        <v>238.99</v>
      </c>
      <c r="L64" s="228">
        <v>21</v>
      </c>
      <c r="M64" s="228">
        <f>G64*(1+L64/100)</f>
        <v>0</v>
      </c>
      <c r="N64" s="228">
        <v>4.6829999999999997E-2</v>
      </c>
      <c r="O64" s="228">
        <f>ROUND(E64*N64,2)</f>
        <v>0.05</v>
      </c>
      <c r="P64" s="228">
        <v>0</v>
      </c>
      <c r="Q64" s="228">
        <f>ROUND(E64*P64,2)</f>
        <v>0</v>
      </c>
      <c r="R64" s="228"/>
      <c r="S64" s="228" t="s">
        <v>164</v>
      </c>
      <c r="T64" s="228" t="s">
        <v>165</v>
      </c>
      <c r="U64" s="228">
        <v>0</v>
      </c>
      <c r="V64" s="228">
        <f>ROUND(E64*U64,2)</f>
        <v>0</v>
      </c>
      <c r="W64" s="228"/>
      <c r="X64" s="228" t="s">
        <v>166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191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5">
      <c r="A65" s="243">
        <v>40</v>
      </c>
      <c r="B65" s="244" t="s">
        <v>413</v>
      </c>
      <c r="C65" s="252" t="s">
        <v>414</v>
      </c>
      <c r="D65" s="245" t="s">
        <v>172</v>
      </c>
      <c r="E65" s="246">
        <v>1</v>
      </c>
      <c r="F65" s="247"/>
      <c r="G65" s="248">
        <f>ROUND(E65*F65,2)</f>
        <v>0</v>
      </c>
      <c r="H65" s="229">
        <v>0</v>
      </c>
      <c r="I65" s="228">
        <f>ROUND(E65*H65,2)</f>
        <v>0</v>
      </c>
      <c r="J65" s="229">
        <v>47.8</v>
      </c>
      <c r="K65" s="228">
        <f>ROUND(E65*J65,2)</f>
        <v>47.8</v>
      </c>
      <c r="L65" s="228">
        <v>21</v>
      </c>
      <c r="M65" s="228">
        <f>G65*(1+L65/100)</f>
        <v>0</v>
      </c>
      <c r="N65" s="228">
        <v>2.3800000000000002E-2</v>
      </c>
      <c r="O65" s="228">
        <f>ROUND(E65*N65,2)</f>
        <v>0.02</v>
      </c>
      <c r="P65" s="228">
        <v>0</v>
      </c>
      <c r="Q65" s="228">
        <f>ROUND(E65*P65,2)</f>
        <v>0</v>
      </c>
      <c r="R65" s="228"/>
      <c r="S65" s="228" t="s">
        <v>164</v>
      </c>
      <c r="T65" s="228" t="s">
        <v>165</v>
      </c>
      <c r="U65" s="228">
        <v>0</v>
      </c>
      <c r="V65" s="228">
        <f>ROUND(E65*U65,2)</f>
        <v>0</v>
      </c>
      <c r="W65" s="228"/>
      <c r="X65" s="228" t="s">
        <v>166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191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5">
      <c r="A66" s="243">
        <v>41</v>
      </c>
      <c r="B66" s="244" t="s">
        <v>415</v>
      </c>
      <c r="C66" s="252" t="s">
        <v>416</v>
      </c>
      <c r="D66" s="245" t="s">
        <v>187</v>
      </c>
      <c r="E66" s="246">
        <v>1</v>
      </c>
      <c r="F66" s="247"/>
      <c r="G66" s="248">
        <f>ROUND(E66*F66,2)</f>
        <v>0</v>
      </c>
      <c r="H66" s="229">
        <v>0</v>
      </c>
      <c r="I66" s="228">
        <f>ROUND(E66*H66,2)</f>
        <v>0</v>
      </c>
      <c r="J66" s="229">
        <v>724</v>
      </c>
      <c r="K66" s="228">
        <f>ROUND(E66*J66,2)</f>
        <v>724</v>
      </c>
      <c r="L66" s="228">
        <v>21</v>
      </c>
      <c r="M66" s="228">
        <f>G66*(1+L66/100)</f>
        <v>0</v>
      </c>
      <c r="N66" s="228">
        <v>0</v>
      </c>
      <c r="O66" s="228">
        <f>ROUND(E66*N66,2)</f>
        <v>0</v>
      </c>
      <c r="P66" s="228">
        <v>0</v>
      </c>
      <c r="Q66" s="228">
        <f>ROUND(E66*P66,2)</f>
        <v>0</v>
      </c>
      <c r="R66" s="228"/>
      <c r="S66" s="228" t="s">
        <v>164</v>
      </c>
      <c r="T66" s="228" t="s">
        <v>165</v>
      </c>
      <c r="U66" s="228">
        <v>0</v>
      </c>
      <c r="V66" s="228">
        <f>ROUND(E66*U66,2)</f>
        <v>0</v>
      </c>
      <c r="W66" s="228"/>
      <c r="X66" s="228" t="s">
        <v>166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191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5">
      <c r="A67" s="243">
        <v>42</v>
      </c>
      <c r="B67" s="244" t="s">
        <v>415</v>
      </c>
      <c r="C67" s="252" t="s">
        <v>416</v>
      </c>
      <c r="D67" s="245" t="s">
        <v>187</v>
      </c>
      <c r="E67" s="246">
        <v>1</v>
      </c>
      <c r="F67" s="247"/>
      <c r="G67" s="248">
        <f>ROUND(E67*F67,2)</f>
        <v>0</v>
      </c>
      <c r="H67" s="229">
        <v>0</v>
      </c>
      <c r="I67" s="228">
        <f>ROUND(E67*H67,2)</f>
        <v>0</v>
      </c>
      <c r="J67" s="229">
        <v>724</v>
      </c>
      <c r="K67" s="228">
        <f>ROUND(E67*J67,2)</f>
        <v>724</v>
      </c>
      <c r="L67" s="228">
        <v>21</v>
      </c>
      <c r="M67" s="228">
        <f>G67*(1+L67/100)</f>
        <v>0</v>
      </c>
      <c r="N67" s="228">
        <v>0</v>
      </c>
      <c r="O67" s="228">
        <f>ROUND(E67*N67,2)</f>
        <v>0</v>
      </c>
      <c r="P67" s="228">
        <v>0</v>
      </c>
      <c r="Q67" s="228">
        <f>ROUND(E67*P67,2)</f>
        <v>0</v>
      </c>
      <c r="R67" s="228"/>
      <c r="S67" s="228" t="s">
        <v>164</v>
      </c>
      <c r="T67" s="228" t="s">
        <v>165</v>
      </c>
      <c r="U67" s="228">
        <v>0</v>
      </c>
      <c r="V67" s="228">
        <f>ROUND(E67*U67,2)</f>
        <v>0</v>
      </c>
      <c r="W67" s="228"/>
      <c r="X67" s="228" t="s">
        <v>166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191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ht="20.399999999999999" outlineLevel="1" x14ac:dyDescent="0.25">
      <c r="A68" s="243">
        <v>43</v>
      </c>
      <c r="B68" s="244" t="s">
        <v>417</v>
      </c>
      <c r="C68" s="252" t="s">
        <v>418</v>
      </c>
      <c r="D68" s="245" t="s">
        <v>187</v>
      </c>
      <c r="E68" s="246">
        <v>1</v>
      </c>
      <c r="F68" s="247"/>
      <c r="G68" s="248">
        <f>ROUND(E68*F68,2)</f>
        <v>0</v>
      </c>
      <c r="H68" s="229">
        <v>13410</v>
      </c>
      <c r="I68" s="228">
        <f>ROUND(E68*H68,2)</f>
        <v>13410</v>
      </c>
      <c r="J68" s="229">
        <v>0</v>
      </c>
      <c r="K68" s="228">
        <f>ROUND(E68*J68,2)</f>
        <v>0</v>
      </c>
      <c r="L68" s="228">
        <v>21</v>
      </c>
      <c r="M68" s="228">
        <f>G68*(1+L68/100)</f>
        <v>0</v>
      </c>
      <c r="N68" s="228">
        <v>7.6499999999999999E-2</v>
      </c>
      <c r="O68" s="228">
        <f>ROUND(E68*N68,2)</f>
        <v>0.08</v>
      </c>
      <c r="P68" s="228">
        <v>0</v>
      </c>
      <c r="Q68" s="228">
        <f>ROUND(E68*P68,2)</f>
        <v>0</v>
      </c>
      <c r="R68" s="228"/>
      <c r="S68" s="228" t="s">
        <v>164</v>
      </c>
      <c r="T68" s="228" t="s">
        <v>165</v>
      </c>
      <c r="U68" s="228">
        <v>0</v>
      </c>
      <c r="V68" s="228">
        <f>ROUND(E68*U68,2)</f>
        <v>0</v>
      </c>
      <c r="W68" s="228"/>
      <c r="X68" s="228" t="s">
        <v>258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259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ht="20.399999999999999" outlineLevel="1" x14ac:dyDescent="0.25">
      <c r="A69" s="243">
        <v>44</v>
      </c>
      <c r="B69" s="244" t="s">
        <v>419</v>
      </c>
      <c r="C69" s="252" t="s">
        <v>420</v>
      </c>
      <c r="D69" s="245" t="s">
        <v>187</v>
      </c>
      <c r="E69" s="246">
        <v>1</v>
      </c>
      <c r="F69" s="247"/>
      <c r="G69" s="248">
        <f>ROUND(E69*F69,2)</f>
        <v>0</v>
      </c>
      <c r="H69" s="229">
        <v>13110</v>
      </c>
      <c r="I69" s="228">
        <f>ROUND(E69*H69,2)</f>
        <v>13110</v>
      </c>
      <c r="J69" s="229">
        <v>0</v>
      </c>
      <c r="K69" s="228">
        <f>ROUND(E69*J69,2)</f>
        <v>0</v>
      </c>
      <c r="L69" s="228">
        <v>21</v>
      </c>
      <c r="M69" s="228">
        <f>G69*(1+L69/100)</f>
        <v>0</v>
      </c>
      <c r="N69" s="228">
        <v>7.084E-2</v>
      </c>
      <c r="O69" s="228">
        <f>ROUND(E69*N69,2)</f>
        <v>7.0000000000000007E-2</v>
      </c>
      <c r="P69" s="228">
        <v>0</v>
      </c>
      <c r="Q69" s="228">
        <f>ROUND(E69*P69,2)</f>
        <v>0</v>
      </c>
      <c r="R69" s="228"/>
      <c r="S69" s="228" t="s">
        <v>164</v>
      </c>
      <c r="T69" s="228" t="s">
        <v>165</v>
      </c>
      <c r="U69" s="228">
        <v>0</v>
      </c>
      <c r="V69" s="228">
        <f>ROUND(E69*U69,2)</f>
        <v>0</v>
      </c>
      <c r="W69" s="228"/>
      <c r="X69" s="228" t="s">
        <v>258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259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5">
      <c r="A70" s="243">
        <v>45</v>
      </c>
      <c r="B70" s="244" t="s">
        <v>264</v>
      </c>
      <c r="C70" s="252" t="s">
        <v>265</v>
      </c>
      <c r="D70" s="245" t="s">
        <v>0</v>
      </c>
      <c r="E70" s="246">
        <v>282.54790000000003</v>
      </c>
      <c r="F70" s="247"/>
      <c r="G70" s="248">
        <f>ROUND(E70*F70,2)</f>
        <v>0</v>
      </c>
      <c r="H70" s="229">
        <v>0</v>
      </c>
      <c r="I70" s="228">
        <f>ROUND(E70*H70,2)</f>
        <v>0</v>
      </c>
      <c r="J70" s="229">
        <v>3.5</v>
      </c>
      <c r="K70" s="228">
        <f>ROUND(E70*J70,2)</f>
        <v>988.92</v>
      </c>
      <c r="L70" s="228">
        <v>21</v>
      </c>
      <c r="M70" s="228">
        <f>G70*(1+L70/100)</f>
        <v>0</v>
      </c>
      <c r="N70" s="228">
        <v>0</v>
      </c>
      <c r="O70" s="228">
        <f>ROUND(E70*N70,2)</f>
        <v>0</v>
      </c>
      <c r="P70" s="228">
        <v>0</v>
      </c>
      <c r="Q70" s="228">
        <f>ROUND(E70*P70,2)</f>
        <v>0</v>
      </c>
      <c r="R70" s="228"/>
      <c r="S70" s="228" t="s">
        <v>164</v>
      </c>
      <c r="T70" s="228" t="s">
        <v>165</v>
      </c>
      <c r="U70" s="228">
        <v>0</v>
      </c>
      <c r="V70" s="228">
        <f>ROUND(E70*U70,2)</f>
        <v>0</v>
      </c>
      <c r="W70" s="228"/>
      <c r="X70" s="228" t="s">
        <v>166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191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x14ac:dyDescent="0.25">
      <c r="A71" s="231" t="s">
        <v>159</v>
      </c>
      <c r="B71" s="232" t="s">
        <v>118</v>
      </c>
      <c r="C71" s="251" t="s">
        <v>119</v>
      </c>
      <c r="D71" s="233"/>
      <c r="E71" s="234"/>
      <c r="F71" s="235"/>
      <c r="G71" s="236">
        <f>SUMIF(AG72:AG79,"&lt;&gt;NOR",G72:G79)</f>
        <v>0</v>
      </c>
      <c r="H71" s="230"/>
      <c r="I71" s="230">
        <f>SUM(I72:I79)</f>
        <v>6787</v>
      </c>
      <c r="J71" s="230"/>
      <c r="K71" s="230">
        <f>SUM(K72:K79)</f>
        <v>20790.52</v>
      </c>
      <c r="L71" s="230"/>
      <c r="M71" s="230">
        <f>SUM(M72:M79)</f>
        <v>0</v>
      </c>
      <c r="N71" s="230"/>
      <c r="O71" s="230">
        <f>SUM(O72:O79)</f>
        <v>0.51</v>
      </c>
      <c r="P71" s="230"/>
      <c r="Q71" s="230">
        <f>SUM(Q72:Q79)</f>
        <v>0</v>
      </c>
      <c r="R71" s="230"/>
      <c r="S71" s="230"/>
      <c r="T71" s="230"/>
      <c r="U71" s="230"/>
      <c r="V71" s="230">
        <f>SUM(V72:V79)</f>
        <v>0</v>
      </c>
      <c r="W71" s="230"/>
      <c r="X71" s="230"/>
      <c r="AG71" t="s">
        <v>160</v>
      </c>
    </row>
    <row r="72" spans="1:60" outlineLevel="1" x14ac:dyDescent="0.25">
      <c r="A72" s="243">
        <v>46</v>
      </c>
      <c r="B72" s="244" t="s">
        <v>421</v>
      </c>
      <c r="C72" s="252" t="s">
        <v>422</v>
      </c>
      <c r="D72" s="245" t="s">
        <v>187</v>
      </c>
      <c r="E72" s="246">
        <v>2</v>
      </c>
      <c r="F72" s="247"/>
      <c r="G72" s="248">
        <f>ROUND(E72*F72,2)</f>
        <v>0</v>
      </c>
      <c r="H72" s="229">
        <v>0</v>
      </c>
      <c r="I72" s="228">
        <f>ROUND(E72*H72,2)</f>
        <v>0</v>
      </c>
      <c r="J72" s="229">
        <v>1514</v>
      </c>
      <c r="K72" s="228">
        <f>ROUND(E72*J72,2)</f>
        <v>3028</v>
      </c>
      <c r="L72" s="228">
        <v>21</v>
      </c>
      <c r="M72" s="228">
        <f>G72*(1+L72/100)</f>
        <v>0</v>
      </c>
      <c r="N72" s="228">
        <v>3.2200000000000002E-3</v>
      </c>
      <c r="O72" s="228">
        <f>ROUND(E72*N72,2)</f>
        <v>0.01</v>
      </c>
      <c r="P72" s="228">
        <v>0</v>
      </c>
      <c r="Q72" s="228">
        <f>ROUND(E72*P72,2)</f>
        <v>0</v>
      </c>
      <c r="R72" s="228"/>
      <c r="S72" s="228" t="s">
        <v>164</v>
      </c>
      <c r="T72" s="228" t="s">
        <v>165</v>
      </c>
      <c r="U72" s="228">
        <v>0</v>
      </c>
      <c r="V72" s="228">
        <f>ROUND(E72*U72,2)</f>
        <v>0</v>
      </c>
      <c r="W72" s="228"/>
      <c r="X72" s="228" t="s">
        <v>219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220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5">
      <c r="A73" s="243">
        <v>47</v>
      </c>
      <c r="B73" s="244" t="s">
        <v>423</v>
      </c>
      <c r="C73" s="252" t="s">
        <v>424</v>
      </c>
      <c r="D73" s="245" t="s">
        <v>187</v>
      </c>
      <c r="E73" s="246">
        <v>1</v>
      </c>
      <c r="F73" s="247"/>
      <c r="G73" s="248">
        <f>ROUND(E73*F73,2)</f>
        <v>0</v>
      </c>
      <c r="H73" s="229">
        <v>0</v>
      </c>
      <c r="I73" s="228">
        <f>ROUND(E73*H73,2)</f>
        <v>0</v>
      </c>
      <c r="J73" s="229">
        <v>1584</v>
      </c>
      <c r="K73" s="228">
        <f>ROUND(E73*J73,2)</f>
        <v>1584</v>
      </c>
      <c r="L73" s="228">
        <v>21</v>
      </c>
      <c r="M73" s="228">
        <f>G73*(1+L73/100)</f>
        <v>0</v>
      </c>
      <c r="N73" s="228">
        <v>1.81E-3</v>
      </c>
      <c r="O73" s="228">
        <f>ROUND(E73*N73,2)</f>
        <v>0</v>
      </c>
      <c r="P73" s="228">
        <v>0</v>
      </c>
      <c r="Q73" s="228">
        <f>ROUND(E73*P73,2)</f>
        <v>0</v>
      </c>
      <c r="R73" s="228"/>
      <c r="S73" s="228" t="s">
        <v>164</v>
      </c>
      <c r="T73" s="228" t="s">
        <v>165</v>
      </c>
      <c r="U73" s="228">
        <v>0</v>
      </c>
      <c r="V73" s="228">
        <f>ROUND(E73*U73,2)</f>
        <v>0</v>
      </c>
      <c r="W73" s="228"/>
      <c r="X73" s="228" t="s">
        <v>219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220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5">
      <c r="A74" s="243">
        <v>48</v>
      </c>
      <c r="B74" s="244" t="s">
        <v>272</v>
      </c>
      <c r="C74" s="252" t="s">
        <v>273</v>
      </c>
      <c r="D74" s="245" t="s">
        <v>163</v>
      </c>
      <c r="E74" s="246">
        <v>3.1</v>
      </c>
      <c r="F74" s="247"/>
      <c r="G74" s="248">
        <f>ROUND(E74*F74,2)</f>
        <v>0</v>
      </c>
      <c r="H74" s="229">
        <v>0</v>
      </c>
      <c r="I74" s="228">
        <f>ROUND(E74*H74,2)</f>
        <v>0</v>
      </c>
      <c r="J74" s="229">
        <v>1199.01</v>
      </c>
      <c r="K74" s="228">
        <f>ROUND(E74*J74,2)</f>
        <v>3716.93</v>
      </c>
      <c r="L74" s="228">
        <v>21</v>
      </c>
      <c r="M74" s="228">
        <f>G74*(1+L74/100)</f>
        <v>0</v>
      </c>
      <c r="N74" s="228">
        <v>0.10342</v>
      </c>
      <c r="O74" s="228">
        <f>ROUND(E74*N74,2)</f>
        <v>0.32</v>
      </c>
      <c r="P74" s="228">
        <v>0</v>
      </c>
      <c r="Q74" s="228">
        <f>ROUND(E74*P74,2)</f>
        <v>0</v>
      </c>
      <c r="R74" s="228"/>
      <c r="S74" s="228" t="s">
        <v>164</v>
      </c>
      <c r="T74" s="228" t="s">
        <v>165</v>
      </c>
      <c r="U74" s="228">
        <v>0</v>
      </c>
      <c r="V74" s="228">
        <f>ROUND(E74*U74,2)</f>
        <v>0</v>
      </c>
      <c r="W74" s="228"/>
      <c r="X74" s="228" t="s">
        <v>219</v>
      </c>
      <c r="Y74" s="209"/>
      <c r="Z74" s="209"/>
      <c r="AA74" s="209"/>
      <c r="AB74" s="209"/>
      <c r="AC74" s="209"/>
      <c r="AD74" s="209"/>
      <c r="AE74" s="209"/>
      <c r="AF74" s="209"/>
      <c r="AG74" s="209" t="s">
        <v>220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5">
      <c r="A75" s="243">
        <v>49</v>
      </c>
      <c r="B75" s="244" t="s">
        <v>274</v>
      </c>
      <c r="C75" s="252" t="s">
        <v>275</v>
      </c>
      <c r="D75" s="245" t="s">
        <v>163</v>
      </c>
      <c r="E75" s="246">
        <v>3.1</v>
      </c>
      <c r="F75" s="247"/>
      <c r="G75" s="248">
        <f>ROUND(E75*F75,2)</f>
        <v>0</v>
      </c>
      <c r="H75" s="229">
        <v>1240</v>
      </c>
      <c r="I75" s="228">
        <f>ROUND(E75*H75,2)</f>
        <v>3844</v>
      </c>
      <c r="J75" s="229">
        <v>0</v>
      </c>
      <c r="K75" s="228">
        <f>ROUND(E75*J75,2)</f>
        <v>0</v>
      </c>
      <c r="L75" s="228">
        <v>21</v>
      </c>
      <c r="M75" s="228">
        <f>G75*(1+L75/100)</f>
        <v>0</v>
      </c>
      <c r="N75" s="228">
        <v>2.3220000000000001E-2</v>
      </c>
      <c r="O75" s="228">
        <f>ROUND(E75*N75,2)</f>
        <v>7.0000000000000007E-2</v>
      </c>
      <c r="P75" s="228">
        <v>0</v>
      </c>
      <c r="Q75" s="228">
        <f>ROUND(E75*P75,2)</f>
        <v>0</v>
      </c>
      <c r="R75" s="228"/>
      <c r="S75" s="228" t="s">
        <v>164</v>
      </c>
      <c r="T75" s="228" t="s">
        <v>165</v>
      </c>
      <c r="U75" s="228">
        <v>0</v>
      </c>
      <c r="V75" s="228">
        <f>ROUND(E75*U75,2)</f>
        <v>0</v>
      </c>
      <c r="W75" s="228"/>
      <c r="X75" s="228" t="s">
        <v>258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259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5">
      <c r="A76" s="243">
        <v>50</v>
      </c>
      <c r="B76" s="244" t="s">
        <v>268</v>
      </c>
      <c r="C76" s="252" t="s">
        <v>269</v>
      </c>
      <c r="D76" s="245" t="s">
        <v>187</v>
      </c>
      <c r="E76" s="246">
        <v>3</v>
      </c>
      <c r="F76" s="247"/>
      <c r="G76" s="248">
        <f>ROUND(E76*F76,2)</f>
        <v>0</v>
      </c>
      <c r="H76" s="229">
        <v>981</v>
      </c>
      <c r="I76" s="228">
        <f>ROUND(E76*H76,2)</f>
        <v>2943</v>
      </c>
      <c r="J76" s="229">
        <v>0</v>
      </c>
      <c r="K76" s="228">
        <f>ROUND(E76*J76,2)</f>
        <v>0</v>
      </c>
      <c r="L76" s="228">
        <v>21</v>
      </c>
      <c r="M76" s="228">
        <f>G76*(1+L76/100)</f>
        <v>0</v>
      </c>
      <c r="N76" s="228">
        <v>2.3999999999999998E-3</v>
      </c>
      <c r="O76" s="228">
        <f>ROUND(E76*N76,2)</f>
        <v>0.01</v>
      </c>
      <c r="P76" s="228">
        <v>0</v>
      </c>
      <c r="Q76" s="228">
        <f>ROUND(E76*P76,2)</f>
        <v>0</v>
      </c>
      <c r="R76" s="228"/>
      <c r="S76" s="228" t="s">
        <v>164</v>
      </c>
      <c r="T76" s="228" t="s">
        <v>165</v>
      </c>
      <c r="U76" s="228">
        <v>0</v>
      </c>
      <c r="V76" s="228">
        <f>ROUND(E76*U76,2)</f>
        <v>0</v>
      </c>
      <c r="W76" s="228"/>
      <c r="X76" s="228" t="s">
        <v>258</v>
      </c>
      <c r="Y76" s="209"/>
      <c r="Z76" s="209"/>
      <c r="AA76" s="209"/>
      <c r="AB76" s="209"/>
      <c r="AC76" s="209"/>
      <c r="AD76" s="209"/>
      <c r="AE76" s="209"/>
      <c r="AF76" s="209"/>
      <c r="AG76" s="209" t="s">
        <v>259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5">
      <c r="A77" s="243">
        <v>51</v>
      </c>
      <c r="B77" s="244" t="s">
        <v>425</v>
      </c>
      <c r="C77" s="252" t="s">
        <v>426</v>
      </c>
      <c r="D77" s="245" t="s">
        <v>187</v>
      </c>
      <c r="E77" s="246">
        <v>2</v>
      </c>
      <c r="F77" s="247"/>
      <c r="G77" s="248">
        <f>ROUND(E77*F77,2)</f>
        <v>0</v>
      </c>
      <c r="H77" s="229">
        <v>0</v>
      </c>
      <c r="I77" s="228">
        <f>ROUND(E77*H77,2)</f>
        <v>0</v>
      </c>
      <c r="J77" s="229">
        <v>4035</v>
      </c>
      <c r="K77" s="228">
        <f>ROUND(E77*J77,2)</f>
        <v>8070</v>
      </c>
      <c r="L77" s="228">
        <v>21</v>
      </c>
      <c r="M77" s="228">
        <f>G77*(1+L77/100)</f>
        <v>0</v>
      </c>
      <c r="N77" s="228">
        <v>3.7999999999999999E-2</v>
      </c>
      <c r="O77" s="228">
        <f>ROUND(E77*N77,2)</f>
        <v>0.08</v>
      </c>
      <c r="P77" s="228">
        <v>0</v>
      </c>
      <c r="Q77" s="228">
        <f>ROUND(E77*P77,2)</f>
        <v>0</v>
      </c>
      <c r="R77" s="228"/>
      <c r="S77" s="228" t="s">
        <v>164</v>
      </c>
      <c r="T77" s="228" t="s">
        <v>165</v>
      </c>
      <c r="U77" s="228">
        <v>0</v>
      </c>
      <c r="V77" s="228">
        <f>ROUND(E77*U77,2)</f>
        <v>0</v>
      </c>
      <c r="W77" s="228"/>
      <c r="X77" s="228" t="s">
        <v>166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191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5">
      <c r="A78" s="243">
        <v>52</v>
      </c>
      <c r="B78" s="244" t="s">
        <v>427</v>
      </c>
      <c r="C78" s="252" t="s">
        <v>428</v>
      </c>
      <c r="D78" s="245" t="s">
        <v>187</v>
      </c>
      <c r="E78" s="246">
        <v>1</v>
      </c>
      <c r="F78" s="247"/>
      <c r="G78" s="248">
        <f>ROUND(E78*F78,2)</f>
        <v>0</v>
      </c>
      <c r="H78" s="229">
        <v>0</v>
      </c>
      <c r="I78" s="228">
        <f>ROUND(E78*H78,2)</f>
        <v>0</v>
      </c>
      <c r="J78" s="229">
        <v>4035</v>
      </c>
      <c r="K78" s="228">
        <f>ROUND(E78*J78,2)</f>
        <v>4035</v>
      </c>
      <c r="L78" s="228">
        <v>21</v>
      </c>
      <c r="M78" s="228">
        <f>G78*(1+L78/100)</f>
        <v>0</v>
      </c>
      <c r="N78" s="228">
        <v>2.1000000000000001E-2</v>
      </c>
      <c r="O78" s="228">
        <f>ROUND(E78*N78,2)</f>
        <v>0.02</v>
      </c>
      <c r="P78" s="228">
        <v>0</v>
      </c>
      <c r="Q78" s="228">
        <f>ROUND(E78*P78,2)</f>
        <v>0</v>
      </c>
      <c r="R78" s="228"/>
      <c r="S78" s="228" t="s">
        <v>164</v>
      </c>
      <c r="T78" s="228" t="s">
        <v>165</v>
      </c>
      <c r="U78" s="228">
        <v>0</v>
      </c>
      <c r="V78" s="228">
        <f>ROUND(E78*U78,2)</f>
        <v>0</v>
      </c>
      <c r="W78" s="228"/>
      <c r="X78" s="228" t="s">
        <v>166</v>
      </c>
      <c r="Y78" s="209"/>
      <c r="Z78" s="209"/>
      <c r="AA78" s="209"/>
      <c r="AB78" s="209"/>
      <c r="AC78" s="209"/>
      <c r="AD78" s="209"/>
      <c r="AE78" s="209"/>
      <c r="AF78" s="209"/>
      <c r="AG78" s="209" t="s">
        <v>191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5">
      <c r="A79" s="243">
        <v>53</v>
      </c>
      <c r="B79" s="244" t="s">
        <v>276</v>
      </c>
      <c r="C79" s="252" t="s">
        <v>277</v>
      </c>
      <c r="D79" s="245" t="s">
        <v>0</v>
      </c>
      <c r="E79" s="246">
        <v>272.20929999999998</v>
      </c>
      <c r="F79" s="247"/>
      <c r="G79" s="248">
        <f>ROUND(E79*F79,2)</f>
        <v>0</v>
      </c>
      <c r="H79" s="229">
        <v>0</v>
      </c>
      <c r="I79" s="228">
        <f>ROUND(E79*H79,2)</f>
        <v>0</v>
      </c>
      <c r="J79" s="229">
        <v>1.31</v>
      </c>
      <c r="K79" s="228">
        <f>ROUND(E79*J79,2)</f>
        <v>356.59</v>
      </c>
      <c r="L79" s="228">
        <v>21</v>
      </c>
      <c r="M79" s="228">
        <f>G79*(1+L79/100)</f>
        <v>0</v>
      </c>
      <c r="N79" s="228">
        <v>0</v>
      </c>
      <c r="O79" s="228">
        <f>ROUND(E79*N79,2)</f>
        <v>0</v>
      </c>
      <c r="P79" s="228">
        <v>0</v>
      </c>
      <c r="Q79" s="228">
        <f>ROUND(E79*P79,2)</f>
        <v>0</v>
      </c>
      <c r="R79" s="228"/>
      <c r="S79" s="228" t="s">
        <v>164</v>
      </c>
      <c r="T79" s="228" t="s">
        <v>165</v>
      </c>
      <c r="U79" s="228">
        <v>0</v>
      </c>
      <c r="V79" s="228">
        <f>ROUND(E79*U79,2)</f>
        <v>0</v>
      </c>
      <c r="W79" s="228"/>
      <c r="X79" s="228" t="s">
        <v>166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191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x14ac:dyDescent="0.25">
      <c r="A80" s="231" t="s">
        <v>159</v>
      </c>
      <c r="B80" s="232" t="s">
        <v>122</v>
      </c>
      <c r="C80" s="251" t="s">
        <v>123</v>
      </c>
      <c r="D80" s="233"/>
      <c r="E80" s="234"/>
      <c r="F80" s="235"/>
      <c r="G80" s="236">
        <f>SUMIF(AG81:AG89,"&lt;&gt;NOR",G81:G89)</f>
        <v>0</v>
      </c>
      <c r="H80" s="230"/>
      <c r="I80" s="230">
        <f>SUM(I81:I89)</f>
        <v>0</v>
      </c>
      <c r="J80" s="230"/>
      <c r="K80" s="230">
        <f>SUM(K81:K89)</f>
        <v>108172.38</v>
      </c>
      <c r="L80" s="230"/>
      <c r="M80" s="230">
        <f>SUM(M81:M89)</f>
        <v>0</v>
      </c>
      <c r="N80" s="230"/>
      <c r="O80" s="230">
        <f>SUM(O81:O89)</f>
        <v>34.44</v>
      </c>
      <c r="P80" s="230"/>
      <c r="Q80" s="230">
        <f>SUM(Q81:Q89)</f>
        <v>0</v>
      </c>
      <c r="R80" s="230"/>
      <c r="S80" s="230"/>
      <c r="T80" s="230"/>
      <c r="U80" s="230"/>
      <c r="V80" s="230">
        <f>SUM(V81:V89)</f>
        <v>0</v>
      </c>
      <c r="W80" s="230"/>
      <c r="X80" s="230"/>
      <c r="AG80" t="s">
        <v>160</v>
      </c>
    </row>
    <row r="81" spans="1:60" outlineLevel="1" x14ac:dyDescent="0.25">
      <c r="A81" s="237">
        <v>54</v>
      </c>
      <c r="B81" s="238" t="s">
        <v>278</v>
      </c>
      <c r="C81" s="253" t="s">
        <v>279</v>
      </c>
      <c r="D81" s="239" t="s">
        <v>172</v>
      </c>
      <c r="E81" s="240">
        <v>49.2</v>
      </c>
      <c r="F81" s="241"/>
      <c r="G81" s="242">
        <f>ROUND(E81*F81,2)</f>
        <v>0</v>
      </c>
      <c r="H81" s="229">
        <v>0</v>
      </c>
      <c r="I81" s="228">
        <f>ROUND(E81*H81,2)</f>
        <v>0</v>
      </c>
      <c r="J81" s="229">
        <v>458.5</v>
      </c>
      <c r="K81" s="228">
        <f>ROUND(E81*J81,2)</f>
        <v>22558.2</v>
      </c>
      <c r="L81" s="228">
        <v>21</v>
      </c>
      <c r="M81" s="228">
        <f>G81*(1+L81/100)</f>
        <v>0</v>
      </c>
      <c r="N81" s="228">
        <v>0.45215</v>
      </c>
      <c r="O81" s="228">
        <f>ROUND(E81*N81,2)</f>
        <v>22.25</v>
      </c>
      <c r="P81" s="228">
        <v>0</v>
      </c>
      <c r="Q81" s="228">
        <f>ROUND(E81*P81,2)</f>
        <v>0</v>
      </c>
      <c r="R81" s="228"/>
      <c r="S81" s="228" t="s">
        <v>164</v>
      </c>
      <c r="T81" s="228" t="s">
        <v>165</v>
      </c>
      <c r="U81" s="228">
        <v>0</v>
      </c>
      <c r="V81" s="228">
        <f>ROUND(E81*U81,2)</f>
        <v>0</v>
      </c>
      <c r="W81" s="228"/>
      <c r="X81" s="228" t="s">
        <v>219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220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5">
      <c r="A82" s="226"/>
      <c r="B82" s="227"/>
      <c r="C82" s="254" t="s">
        <v>280</v>
      </c>
      <c r="D82" s="249"/>
      <c r="E82" s="249"/>
      <c r="F82" s="249"/>
      <c r="G82" s="249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09"/>
      <c r="Z82" s="209"/>
      <c r="AA82" s="209"/>
      <c r="AB82" s="209"/>
      <c r="AC82" s="209"/>
      <c r="AD82" s="209"/>
      <c r="AE82" s="209"/>
      <c r="AF82" s="209"/>
      <c r="AG82" s="209" t="s">
        <v>182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5">
      <c r="A83" s="243">
        <v>55</v>
      </c>
      <c r="B83" s="244" t="s">
        <v>281</v>
      </c>
      <c r="C83" s="252" t="s">
        <v>282</v>
      </c>
      <c r="D83" s="245" t="s">
        <v>172</v>
      </c>
      <c r="E83" s="246">
        <v>49.2</v>
      </c>
      <c r="F83" s="247"/>
      <c r="G83" s="248">
        <f>ROUND(E83*F83,2)</f>
        <v>0</v>
      </c>
      <c r="H83" s="229">
        <v>0</v>
      </c>
      <c r="I83" s="228">
        <f>ROUND(E83*H83,2)</f>
        <v>0</v>
      </c>
      <c r="J83" s="229">
        <v>66.400000000000006</v>
      </c>
      <c r="K83" s="228">
        <f>ROUND(E83*J83,2)</f>
        <v>3266.88</v>
      </c>
      <c r="L83" s="228">
        <v>21</v>
      </c>
      <c r="M83" s="228">
        <f>G83*(1+L83/100)</f>
        <v>0</v>
      </c>
      <c r="N83" s="228">
        <v>4.8999999999999998E-4</v>
      </c>
      <c r="O83" s="228">
        <f>ROUND(E83*N83,2)</f>
        <v>0.02</v>
      </c>
      <c r="P83" s="228">
        <v>0</v>
      </c>
      <c r="Q83" s="228">
        <f>ROUND(E83*P83,2)</f>
        <v>0</v>
      </c>
      <c r="R83" s="228"/>
      <c r="S83" s="228" t="s">
        <v>164</v>
      </c>
      <c r="T83" s="228" t="s">
        <v>165</v>
      </c>
      <c r="U83" s="228">
        <v>0</v>
      </c>
      <c r="V83" s="228">
        <f>ROUND(E83*U83,2)</f>
        <v>0</v>
      </c>
      <c r="W83" s="228"/>
      <c r="X83" s="228" t="s">
        <v>166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191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5">
      <c r="A84" s="237">
        <v>56</v>
      </c>
      <c r="B84" s="238" t="s">
        <v>283</v>
      </c>
      <c r="C84" s="253" t="s">
        <v>284</v>
      </c>
      <c r="D84" s="239" t="s">
        <v>172</v>
      </c>
      <c r="E84" s="240">
        <v>49.2</v>
      </c>
      <c r="F84" s="241"/>
      <c r="G84" s="242">
        <f>ROUND(E84*F84,2)</f>
        <v>0</v>
      </c>
      <c r="H84" s="229">
        <v>0</v>
      </c>
      <c r="I84" s="228">
        <f>ROUND(E84*H84,2)</f>
        <v>0</v>
      </c>
      <c r="J84" s="229">
        <v>1530.01</v>
      </c>
      <c r="K84" s="228">
        <f>ROUND(E84*J84,2)</f>
        <v>75276.490000000005</v>
      </c>
      <c r="L84" s="228">
        <v>21</v>
      </c>
      <c r="M84" s="228">
        <f>G84*(1+L84/100)</f>
        <v>0</v>
      </c>
      <c r="N84" s="228">
        <v>0.24157000000000001</v>
      </c>
      <c r="O84" s="228">
        <f>ROUND(E84*N84,2)</f>
        <v>11.89</v>
      </c>
      <c r="P84" s="228">
        <v>0</v>
      </c>
      <c r="Q84" s="228">
        <f>ROUND(E84*P84,2)</f>
        <v>0</v>
      </c>
      <c r="R84" s="228"/>
      <c r="S84" s="228" t="s">
        <v>164</v>
      </c>
      <c r="T84" s="228" t="s">
        <v>165</v>
      </c>
      <c r="U84" s="228">
        <v>0</v>
      </c>
      <c r="V84" s="228">
        <f>ROUND(E84*U84,2)</f>
        <v>0</v>
      </c>
      <c r="W84" s="228"/>
      <c r="X84" s="228" t="s">
        <v>166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191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5">
      <c r="A85" s="226"/>
      <c r="B85" s="227"/>
      <c r="C85" s="254" t="s">
        <v>285</v>
      </c>
      <c r="D85" s="249"/>
      <c r="E85" s="249"/>
      <c r="F85" s="249"/>
      <c r="G85" s="249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09"/>
      <c r="Z85" s="209"/>
      <c r="AA85" s="209"/>
      <c r="AB85" s="209"/>
      <c r="AC85" s="209"/>
      <c r="AD85" s="209"/>
      <c r="AE85" s="209"/>
      <c r="AF85" s="209"/>
      <c r="AG85" s="209" t="s">
        <v>182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5">
      <c r="A86" s="237">
        <v>57</v>
      </c>
      <c r="B86" s="238" t="s">
        <v>286</v>
      </c>
      <c r="C86" s="253" t="s">
        <v>287</v>
      </c>
      <c r="D86" s="239" t="s">
        <v>163</v>
      </c>
      <c r="E86" s="240">
        <v>42</v>
      </c>
      <c r="F86" s="241"/>
      <c r="G86" s="242">
        <f>ROUND(E86*F86,2)</f>
        <v>0</v>
      </c>
      <c r="H86" s="229">
        <v>0</v>
      </c>
      <c r="I86" s="228">
        <f>ROUND(E86*H86,2)</f>
        <v>0</v>
      </c>
      <c r="J86" s="229">
        <v>126</v>
      </c>
      <c r="K86" s="228">
        <f>ROUND(E86*J86,2)</f>
        <v>5292</v>
      </c>
      <c r="L86" s="228">
        <v>21</v>
      </c>
      <c r="M86" s="228">
        <f>G86*(1+L86/100)</f>
        <v>0</v>
      </c>
      <c r="N86" s="228">
        <v>3.3600000000000001E-3</v>
      </c>
      <c r="O86" s="228">
        <f>ROUND(E86*N86,2)</f>
        <v>0.14000000000000001</v>
      </c>
      <c r="P86" s="228">
        <v>0</v>
      </c>
      <c r="Q86" s="228">
        <f>ROUND(E86*P86,2)</f>
        <v>0</v>
      </c>
      <c r="R86" s="228"/>
      <c r="S86" s="228" t="s">
        <v>164</v>
      </c>
      <c r="T86" s="228" t="s">
        <v>165</v>
      </c>
      <c r="U86" s="228">
        <v>0</v>
      </c>
      <c r="V86" s="228">
        <f>ROUND(E86*U86,2)</f>
        <v>0</v>
      </c>
      <c r="W86" s="228"/>
      <c r="X86" s="228" t="s">
        <v>166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191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5">
      <c r="A87" s="226"/>
      <c r="B87" s="227"/>
      <c r="C87" s="254" t="s">
        <v>288</v>
      </c>
      <c r="D87" s="249"/>
      <c r="E87" s="249"/>
      <c r="F87" s="249"/>
      <c r="G87" s="249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09"/>
      <c r="Z87" s="209"/>
      <c r="AA87" s="209"/>
      <c r="AB87" s="209"/>
      <c r="AC87" s="209"/>
      <c r="AD87" s="209"/>
      <c r="AE87" s="209"/>
      <c r="AF87" s="209"/>
      <c r="AG87" s="209" t="s">
        <v>182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5">
      <c r="A88" s="243">
        <v>58</v>
      </c>
      <c r="B88" s="244" t="s">
        <v>289</v>
      </c>
      <c r="C88" s="252" t="s">
        <v>290</v>
      </c>
      <c r="D88" s="245" t="s">
        <v>163</v>
      </c>
      <c r="E88" s="246">
        <v>42</v>
      </c>
      <c r="F88" s="247"/>
      <c r="G88" s="248">
        <f>ROUND(E88*F88,2)</f>
        <v>0</v>
      </c>
      <c r="H88" s="229">
        <v>0</v>
      </c>
      <c r="I88" s="228">
        <f>ROUND(E88*H88,2)</f>
        <v>0</v>
      </c>
      <c r="J88" s="229">
        <v>17.61</v>
      </c>
      <c r="K88" s="228">
        <f>ROUND(E88*J88,2)</f>
        <v>739.62</v>
      </c>
      <c r="L88" s="228">
        <v>21</v>
      </c>
      <c r="M88" s="228">
        <f>G88*(1+L88/100)</f>
        <v>0</v>
      </c>
      <c r="N88" s="228">
        <v>3.3600000000000001E-3</v>
      </c>
      <c r="O88" s="228">
        <f>ROUND(E88*N88,2)</f>
        <v>0.14000000000000001</v>
      </c>
      <c r="P88" s="228">
        <v>0</v>
      </c>
      <c r="Q88" s="228">
        <f>ROUND(E88*P88,2)</f>
        <v>0</v>
      </c>
      <c r="R88" s="228"/>
      <c r="S88" s="228" t="s">
        <v>164</v>
      </c>
      <c r="T88" s="228" t="s">
        <v>165</v>
      </c>
      <c r="U88" s="228">
        <v>0</v>
      </c>
      <c r="V88" s="228">
        <f>ROUND(E88*U88,2)</f>
        <v>0</v>
      </c>
      <c r="W88" s="228"/>
      <c r="X88" s="228" t="s">
        <v>166</v>
      </c>
      <c r="Y88" s="209"/>
      <c r="Z88" s="209"/>
      <c r="AA88" s="209"/>
      <c r="AB88" s="209"/>
      <c r="AC88" s="209"/>
      <c r="AD88" s="209"/>
      <c r="AE88" s="209"/>
      <c r="AF88" s="209"/>
      <c r="AG88" s="209" t="s">
        <v>191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5">
      <c r="A89" s="243">
        <v>59</v>
      </c>
      <c r="B89" s="244" t="s">
        <v>291</v>
      </c>
      <c r="C89" s="252" t="s">
        <v>292</v>
      </c>
      <c r="D89" s="245" t="s">
        <v>0</v>
      </c>
      <c r="E89" s="246">
        <v>1071.3318999999999</v>
      </c>
      <c r="F89" s="247"/>
      <c r="G89" s="248">
        <f>ROUND(E89*F89,2)</f>
        <v>0</v>
      </c>
      <c r="H89" s="229">
        <v>0</v>
      </c>
      <c r="I89" s="228">
        <f>ROUND(E89*H89,2)</f>
        <v>0</v>
      </c>
      <c r="J89" s="229">
        <v>0.97</v>
      </c>
      <c r="K89" s="228">
        <f>ROUND(E89*J89,2)</f>
        <v>1039.19</v>
      </c>
      <c r="L89" s="228">
        <v>21</v>
      </c>
      <c r="M89" s="228">
        <f>G89*(1+L89/100)</f>
        <v>0</v>
      </c>
      <c r="N89" s="228">
        <v>0</v>
      </c>
      <c r="O89" s="228">
        <f>ROUND(E89*N89,2)</f>
        <v>0</v>
      </c>
      <c r="P89" s="228">
        <v>0</v>
      </c>
      <c r="Q89" s="228">
        <f>ROUND(E89*P89,2)</f>
        <v>0</v>
      </c>
      <c r="R89" s="228"/>
      <c r="S89" s="228" t="s">
        <v>164</v>
      </c>
      <c r="T89" s="228" t="s">
        <v>165</v>
      </c>
      <c r="U89" s="228">
        <v>0</v>
      </c>
      <c r="V89" s="228">
        <f>ROUND(E89*U89,2)</f>
        <v>0</v>
      </c>
      <c r="W89" s="228"/>
      <c r="X89" s="228" t="s">
        <v>166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191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x14ac:dyDescent="0.25">
      <c r="A90" s="231" t="s">
        <v>159</v>
      </c>
      <c r="B90" s="232" t="s">
        <v>124</v>
      </c>
      <c r="C90" s="251" t="s">
        <v>125</v>
      </c>
      <c r="D90" s="233"/>
      <c r="E90" s="234"/>
      <c r="F90" s="235"/>
      <c r="G90" s="236">
        <f>SUMIF(AG91:AG100,"&lt;&gt;NOR",G91:G100)</f>
        <v>0</v>
      </c>
      <c r="H90" s="230"/>
      <c r="I90" s="230">
        <f>SUM(I91:I100)</f>
        <v>0</v>
      </c>
      <c r="J90" s="230"/>
      <c r="K90" s="230">
        <f>SUM(K91:K100)</f>
        <v>51471.369999999995</v>
      </c>
      <c r="L90" s="230"/>
      <c r="M90" s="230">
        <f>SUM(M91:M100)</f>
        <v>0</v>
      </c>
      <c r="N90" s="230"/>
      <c r="O90" s="230">
        <f>SUM(O91:O100)</f>
        <v>15.02</v>
      </c>
      <c r="P90" s="230"/>
      <c r="Q90" s="230">
        <f>SUM(Q91:Q100)</f>
        <v>0</v>
      </c>
      <c r="R90" s="230"/>
      <c r="S90" s="230"/>
      <c r="T90" s="230"/>
      <c r="U90" s="230"/>
      <c r="V90" s="230">
        <f>SUM(V91:V100)</f>
        <v>0</v>
      </c>
      <c r="W90" s="230"/>
      <c r="X90" s="230"/>
      <c r="AG90" t="s">
        <v>160</v>
      </c>
    </row>
    <row r="91" spans="1:60" ht="20.399999999999999" outlineLevel="1" x14ac:dyDescent="0.25">
      <c r="A91" s="243">
        <v>60</v>
      </c>
      <c r="B91" s="244" t="s">
        <v>293</v>
      </c>
      <c r="C91" s="252" t="s">
        <v>294</v>
      </c>
      <c r="D91" s="245" t="s">
        <v>172</v>
      </c>
      <c r="E91" s="246">
        <v>25.18</v>
      </c>
      <c r="F91" s="247"/>
      <c r="G91" s="248">
        <f>ROUND(E91*F91,2)</f>
        <v>0</v>
      </c>
      <c r="H91" s="229">
        <v>0</v>
      </c>
      <c r="I91" s="228">
        <f>ROUND(E91*H91,2)</f>
        <v>0</v>
      </c>
      <c r="J91" s="229">
        <v>797</v>
      </c>
      <c r="K91" s="228">
        <f>ROUND(E91*J91,2)</f>
        <v>20068.46</v>
      </c>
      <c r="L91" s="228">
        <v>21</v>
      </c>
      <c r="M91" s="228">
        <f>G91*(1+L91/100)</f>
        <v>0</v>
      </c>
      <c r="N91" s="228">
        <v>0.13194</v>
      </c>
      <c r="O91" s="228">
        <f>ROUND(E91*N91,2)</f>
        <v>3.32</v>
      </c>
      <c r="P91" s="228">
        <v>0</v>
      </c>
      <c r="Q91" s="228">
        <f>ROUND(E91*P91,2)</f>
        <v>0</v>
      </c>
      <c r="R91" s="228"/>
      <c r="S91" s="228" t="s">
        <v>164</v>
      </c>
      <c r="T91" s="228" t="s">
        <v>165</v>
      </c>
      <c r="U91" s="228">
        <v>0</v>
      </c>
      <c r="V91" s="228">
        <f>ROUND(E91*U91,2)</f>
        <v>0</v>
      </c>
      <c r="W91" s="228"/>
      <c r="X91" s="228" t="s">
        <v>166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191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5">
      <c r="A92" s="243">
        <v>61</v>
      </c>
      <c r="B92" s="244" t="s">
        <v>295</v>
      </c>
      <c r="C92" s="252" t="s">
        <v>296</v>
      </c>
      <c r="D92" s="245" t="s">
        <v>172</v>
      </c>
      <c r="E92" s="246">
        <v>25.18</v>
      </c>
      <c r="F92" s="247"/>
      <c r="G92" s="248">
        <f>ROUND(E92*F92,2)</f>
        <v>0</v>
      </c>
      <c r="H92" s="229">
        <v>0</v>
      </c>
      <c r="I92" s="228">
        <f>ROUND(E92*H92,2)</f>
        <v>0</v>
      </c>
      <c r="J92" s="229">
        <v>57.5</v>
      </c>
      <c r="K92" s="228">
        <f>ROUND(E92*J92,2)</f>
        <v>1447.85</v>
      </c>
      <c r="L92" s="228">
        <v>21</v>
      </c>
      <c r="M92" s="228">
        <f>G92*(1+L92/100)</f>
        <v>0</v>
      </c>
      <c r="N92" s="228">
        <v>5.2900000000000004E-3</v>
      </c>
      <c r="O92" s="228">
        <f>ROUND(E92*N92,2)</f>
        <v>0.13</v>
      </c>
      <c r="P92" s="228">
        <v>0</v>
      </c>
      <c r="Q92" s="228">
        <f>ROUND(E92*P92,2)</f>
        <v>0</v>
      </c>
      <c r="R92" s="228"/>
      <c r="S92" s="228" t="s">
        <v>164</v>
      </c>
      <c r="T92" s="228" t="s">
        <v>165</v>
      </c>
      <c r="U92" s="228">
        <v>0</v>
      </c>
      <c r="V92" s="228">
        <f>ROUND(E92*U92,2)</f>
        <v>0</v>
      </c>
      <c r="W92" s="228"/>
      <c r="X92" s="228" t="s">
        <v>166</v>
      </c>
      <c r="Y92" s="209"/>
      <c r="Z92" s="209"/>
      <c r="AA92" s="209"/>
      <c r="AB92" s="209"/>
      <c r="AC92" s="209"/>
      <c r="AD92" s="209"/>
      <c r="AE92" s="209"/>
      <c r="AF92" s="209"/>
      <c r="AG92" s="209" t="s">
        <v>191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5">
      <c r="A93" s="243">
        <v>62</v>
      </c>
      <c r="B93" s="244" t="s">
        <v>297</v>
      </c>
      <c r="C93" s="252" t="s">
        <v>298</v>
      </c>
      <c r="D93" s="245" t="s">
        <v>172</v>
      </c>
      <c r="E93" s="246">
        <v>25.18</v>
      </c>
      <c r="F93" s="247"/>
      <c r="G93" s="248">
        <f>ROUND(E93*F93,2)</f>
        <v>0</v>
      </c>
      <c r="H93" s="229">
        <v>0</v>
      </c>
      <c r="I93" s="228">
        <f>ROUND(E93*H93,2)</f>
        <v>0</v>
      </c>
      <c r="J93" s="229">
        <v>82.7</v>
      </c>
      <c r="K93" s="228">
        <f>ROUND(E93*J93,2)</f>
        <v>2082.39</v>
      </c>
      <c r="L93" s="228">
        <v>21</v>
      </c>
      <c r="M93" s="228">
        <f>G93*(1+L93/100)</f>
        <v>0</v>
      </c>
      <c r="N93" s="228">
        <v>0</v>
      </c>
      <c r="O93" s="228">
        <f>ROUND(E93*N93,2)</f>
        <v>0</v>
      </c>
      <c r="P93" s="228">
        <v>0</v>
      </c>
      <c r="Q93" s="228">
        <f>ROUND(E93*P93,2)</f>
        <v>0</v>
      </c>
      <c r="R93" s="228"/>
      <c r="S93" s="228" t="s">
        <v>164</v>
      </c>
      <c r="T93" s="228" t="s">
        <v>165</v>
      </c>
      <c r="U93" s="228">
        <v>0</v>
      </c>
      <c r="V93" s="228">
        <f>ROUND(E93*U93,2)</f>
        <v>0</v>
      </c>
      <c r="W93" s="228"/>
      <c r="X93" s="228" t="s">
        <v>166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191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5">
      <c r="A94" s="243">
        <v>63</v>
      </c>
      <c r="B94" s="244" t="s">
        <v>299</v>
      </c>
      <c r="C94" s="252" t="s">
        <v>300</v>
      </c>
      <c r="D94" s="245" t="s">
        <v>172</v>
      </c>
      <c r="E94" s="246">
        <v>25.18</v>
      </c>
      <c r="F94" s="247"/>
      <c r="G94" s="248">
        <f>ROUND(E94*F94,2)</f>
        <v>0</v>
      </c>
      <c r="H94" s="229">
        <v>0</v>
      </c>
      <c r="I94" s="228">
        <f>ROUND(E94*H94,2)</f>
        <v>0</v>
      </c>
      <c r="J94" s="229">
        <v>51.5</v>
      </c>
      <c r="K94" s="228">
        <f>ROUND(E94*J94,2)</f>
        <v>1296.77</v>
      </c>
      <c r="L94" s="228">
        <v>21</v>
      </c>
      <c r="M94" s="228">
        <f>G94*(1+L94/100)</f>
        <v>0</v>
      </c>
      <c r="N94" s="228">
        <v>2.7699999999999999E-3</v>
      </c>
      <c r="O94" s="228">
        <f>ROUND(E94*N94,2)</f>
        <v>7.0000000000000007E-2</v>
      </c>
      <c r="P94" s="228">
        <v>0</v>
      </c>
      <c r="Q94" s="228">
        <f>ROUND(E94*P94,2)</f>
        <v>0</v>
      </c>
      <c r="R94" s="228"/>
      <c r="S94" s="228" t="s">
        <v>164</v>
      </c>
      <c r="T94" s="228" t="s">
        <v>165</v>
      </c>
      <c r="U94" s="228">
        <v>0</v>
      </c>
      <c r="V94" s="228">
        <f>ROUND(E94*U94,2)</f>
        <v>0</v>
      </c>
      <c r="W94" s="228"/>
      <c r="X94" s="228" t="s">
        <v>166</v>
      </c>
      <c r="Y94" s="209"/>
      <c r="Z94" s="209"/>
      <c r="AA94" s="209"/>
      <c r="AB94" s="209"/>
      <c r="AC94" s="209"/>
      <c r="AD94" s="209"/>
      <c r="AE94" s="209"/>
      <c r="AF94" s="209"/>
      <c r="AG94" s="209" t="s">
        <v>191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5">
      <c r="A95" s="237">
        <v>64</v>
      </c>
      <c r="B95" s="238" t="s">
        <v>301</v>
      </c>
      <c r="C95" s="253" t="s">
        <v>302</v>
      </c>
      <c r="D95" s="239" t="s">
        <v>163</v>
      </c>
      <c r="E95" s="240">
        <v>12</v>
      </c>
      <c r="F95" s="241"/>
      <c r="G95" s="242">
        <f>ROUND(E95*F95,2)</f>
        <v>0</v>
      </c>
      <c r="H95" s="229">
        <v>0</v>
      </c>
      <c r="I95" s="228">
        <f>ROUND(E95*H95,2)</f>
        <v>0</v>
      </c>
      <c r="J95" s="229">
        <v>76.31</v>
      </c>
      <c r="K95" s="228">
        <f>ROUND(E95*J95,2)</f>
        <v>915.72</v>
      </c>
      <c r="L95" s="228">
        <v>21</v>
      </c>
      <c r="M95" s="228">
        <f>G95*(1+L95/100)</f>
        <v>0</v>
      </c>
      <c r="N95" s="228">
        <v>0</v>
      </c>
      <c r="O95" s="228">
        <f>ROUND(E95*N95,2)</f>
        <v>0</v>
      </c>
      <c r="P95" s="228">
        <v>0</v>
      </c>
      <c r="Q95" s="228">
        <f>ROUND(E95*P95,2)</f>
        <v>0</v>
      </c>
      <c r="R95" s="228"/>
      <c r="S95" s="228" t="s">
        <v>164</v>
      </c>
      <c r="T95" s="228" t="s">
        <v>165</v>
      </c>
      <c r="U95" s="228">
        <v>0</v>
      </c>
      <c r="V95" s="228">
        <f>ROUND(E95*U95,2)</f>
        <v>0</v>
      </c>
      <c r="W95" s="228"/>
      <c r="X95" s="228" t="s">
        <v>166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191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5">
      <c r="A96" s="226"/>
      <c r="B96" s="227"/>
      <c r="C96" s="254" t="s">
        <v>303</v>
      </c>
      <c r="D96" s="249"/>
      <c r="E96" s="249"/>
      <c r="F96" s="249"/>
      <c r="G96" s="249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09"/>
      <c r="Z96" s="209"/>
      <c r="AA96" s="209"/>
      <c r="AB96" s="209"/>
      <c r="AC96" s="209"/>
      <c r="AD96" s="209"/>
      <c r="AE96" s="209"/>
      <c r="AF96" s="209"/>
      <c r="AG96" s="209" t="s">
        <v>182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5">
      <c r="A97" s="243">
        <v>65</v>
      </c>
      <c r="B97" s="244" t="s">
        <v>304</v>
      </c>
      <c r="C97" s="252" t="s">
        <v>305</v>
      </c>
      <c r="D97" s="245" t="s">
        <v>172</v>
      </c>
      <c r="E97" s="246">
        <v>25.18</v>
      </c>
      <c r="F97" s="247"/>
      <c r="G97" s="248">
        <f>ROUND(E97*F97,2)</f>
        <v>0</v>
      </c>
      <c r="H97" s="229">
        <v>0</v>
      </c>
      <c r="I97" s="228">
        <f>ROUND(E97*H97,2)</f>
        <v>0</v>
      </c>
      <c r="J97" s="229">
        <v>210</v>
      </c>
      <c r="K97" s="228">
        <f>ROUND(E97*J97,2)</f>
        <v>5287.8</v>
      </c>
      <c r="L97" s="228">
        <v>21</v>
      </c>
      <c r="M97" s="228">
        <f>G97*(1+L97/100)</f>
        <v>0</v>
      </c>
      <c r="N97" s="228">
        <v>0</v>
      </c>
      <c r="O97" s="228">
        <f>ROUND(E97*N97,2)</f>
        <v>0</v>
      </c>
      <c r="P97" s="228">
        <v>0</v>
      </c>
      <c r="Q97" s="228">
        <f>ROUND(E97*P97,2)</f>
        <v>0</v>
      </c>
      <c r="R97" s="228"/>
      <c r="S97" s="228" t="s">
        <v>164</v>
      </c>
      <c r="T97" s="228" t="s">
        <v>165</v>
      </c>
      <c r="U97" s="228">
        <v>0</v>
      </c>
      <c r="V97" s="228">
        <f>ROUND(E97*U97,2)</f>
        <v>0</v>
      </c>
      <c r="W97" s="228"/>
      <c r="X97" s="228" t="s">
        <v>166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191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5">
      <c r="A98" s="243">
        <v>66</v>
      </c>
      <c r="B98" s="244" t="s">
        <v>306</v>
      </c>
      <c r="C98" s="252" t="s">
        <v>307</v>
      </c>
      <c r="D98" s="245" t="s">
        <v>187</v>
      </c>
      <c r="E98" s="246">
        <v>5</v>
      </c>
      <c r="F98" s="247"/>
      <c r="G98" s="248">
        <f>ROUND(E98*F98,2)</f>
        <v>0</v>
      </c>
      <c r="H98" s="229">
        <v>0</v>
      </c>
      <c r="I98" s="228">
        <f>ROUND(E98*H98,2)</f>
        <v>0</v>
      </c>
      <c r="J98" s="229">
        <v>74.209999999999994</v>
      </c>
      <c r="K98" s="228">
        <f>ROUND(E98*J98,2)</f>
        <v>371.05</v>
      </c>
      <c r="L98" s="228">
        <v>21</v>
      </c>
      <c r="M98" s="228">
        <f>G98*(1+L98/100)</f>
        <v>0</v>
      </c>
      <c r="N98" s="228">
        <v>5.0000000000000002E-5</v>
      </c>
      <c r="O98" s="228">
        <f>ROUND(E98*N98,2)</f>
        <v>0</v>
      </c>
      <c r="P98" s="228">
        <v>0</v>
      </c>
      <c r="Q98" s="228">
        <f>ROUND(E98*P98,2)</f>
        <v>0</v>
      </c>
      <c r="R98" s="228"/>
      <c r="S98" s="228" t="s">
        <v>164</v>
      </c>
      <c r="T98" s="228" t="s">
        <v>165</v>
      </c>
      <c r="U98" s="228">
        <v>0</v>
      </c>
      <c r="V98" s="228">
        <f>ROUND(E98*U98,2)</f>
        <v>0</v>
      </c>
      <c r="W98" s="228"/>
      <c r="X98" s="228" t="s">
        <v>166</v>
      </c>
      <c r="Y98" s="209"/>
      <c r="Z98" s="209"/>
      <c r="AA98" s="209"/>
      <c r="AB98" s="209"/>
      <c r="AC98" s="209"/>
      <c r="AD98" s="209"/>
      <c r="AE98" s="209"/>
      <c r="AF98" s="209"/>
      <c r="AG98" s="209" t="s">
        <v>191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5">
      <c r="A99" s="243">
        <v>67</v>
      </c>
      <c r="B99" s="244" t="s">
        <v>308</v>
      </c>
      <c r="C99" s="252" t="s">
        <v>309</v>
      </c>
      <c r="D99" s="245" t="s">
        <v>172</v>
      </c>
      <c r="E99" s="246">
        <v>30.216000000000001</v>
      </c>
      <c r="F99" s="247"/>
      <c r="G99" s="248">
        <f>ROUND(E99*F99,2)</f>
        <v>0</v>
      </c>
      <c r="H99" s="229">
        <v>0</v>
      </c>
      <c r="I99" s="228">
        <f>ROUND(E99*H99,2)</f>
        <v>0</v>
      </c>
      <c r="J99" s="229">
        <v>592.5</v>
      </c>
      <c r="K99" s="228">
        <f>ROUND(E99*J99,2)</f>
        <v>17902.98</v>
      </c>
      <c r="L99" s="228">
        <v>21</v>
      </c>
      <c r="M99" s="228">
        <f>G99*(1+L99/100)</f>
        <v>0</v>
      </c>
      <c r="N99" s="228">
        <v>0.38072</v>
      </c>
      <c r="O99" s="228">
        <f>ROUND(E99*N99,2)</f>
        <v>11.5</v>
      </c>
      <c r="P99" s="228">
        <v>0</v>
      </c>
      <c r="Q99" s="228">
        <f>ROUND(E99*P99,2)</f>
        <v>0</v>
      </c>
      <c r="R99" s="228"/>
      <c r="S99" s="228" t="s">
        <v>164</v>
      </c>
      <c r="T99" s="228" t="s">
        <v>165</v>
      </c>
      <c r="U99" s="228">
        <v>0</v>
      </c>
      <c r="V99" s="228">
        <f>ROUND(E99*U99,2)</f>
        <v>0</v>
      </c>
      <c r="W99" s="228"/>
      <c r="X99" s="228" t="s">
        <v>166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191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5">
      <c r="A100" s="243">
        <v>68</v>
      </c>
      <c r="B100" s="244" t="s">
        <v>310</v>
      </c>
      <c r="C100" s="252" t="s">
        <v>311</v>
      </c>
      <c r="D100" s="245" t="s">
        <v>0</v>
      </c>
      <c r="E100" s="246">
        <v>493.73020000000002</v>
      </c>
      <c r="F100" s="247"/>
      <c r="G100" s="248">
        <f>ROUND(E100*F100,2)</f>
        <v>0</v>
      </c>
      <c r="H100" s="229">
        <v>0</v>
      </c>
      <c r="I100" s="228">
        <f>ROUND(E100*H100,2)</f>
        <v>0</v>
      </c>
      <c r="J100" s="229">
        <v>4.25</v>
      </c>
      <c r="K100" s="228">
        <f>ROUND(E100*J100,2)</f>
        <v>2098.35</v>
      </c>
      <c r="L100" s="228">
        <v>21</v>
      </c>
      <c r="M100" s="228">
        <f>G100*(1+L100/100)</f>
        <v>0</v>
      </c>
      <c r="N100" s="228">
        <v>0</v>
      </c>
      <c r="O100" s="228">
        <f>ROUND(E100*N100,2)</f>
        <v>0</v>
      </c>
      <c r="P100" s="228">
        <v>0</v>
      </c>
      <c r="Q100" s="228">
        <f>ROUND(E100*P100,2)</f>
        <v>0</v>
      </c>
      <c r="R100" s="228"/>
      <c r="S100" s="228" t="s">
        <v>164</v>
      </c>
      <c r="T100" s="228" t="s">
        <v>165</v>
      </c>
      <c r="U100" s="228">
        <v>0</v>
      </c>
      <c r="V100" s="228">
        <f>ROUND(E100*U100,2)</f>
        <v>0</v>
      </c>
      <c r="W100" s="228"/>
      <c r="X100" s="228" t="s">
        <v>166</v>
      </c>
      <c r="Y100" s="209"/>
      <c r="Z100" s="209"/>
      <c r="AA100" s="209"/>
      <c r="AB100" s="209"/>
      <c r="AC100" s="209"/>
      <c r="AD100" s="209"/>
      <c r="AE100" s="209"/>
      <c r="AF100" s="209"/>
      <c r="AG100" s="209" t="s">
        <v>191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x14ac:dyDescent="0.25">
      <c r="A101" s="231" t="s">
        <v>159</v>
      </c>
      <c r="B101" s="232" t="s">
        <v>126</v>
      </c>
      <c r="C101" s="251" t="s">
        <v>127</v>
      </c>
      <c r="D101" s="233"/>
      <c r="E101" s="234"/>
      <c r="F101" s="235"/>
      <c r="G101" s="236">
        <f>SUMIF(AG102:AG110,"&lt;&gt;NOR",G102:G110)</f>
        <v>0</v>
      </c>
      <c r="H101" s="230"/>
      <c r="I101" s="230">
        <f>SUM(I102:I110)</f>
        <v>0</v>
      </c>
      <c r="J101" s="230"/>
      <c r="K101" s="230">
        <f>SUM(K102:K110)</f>
        <v>43687.600000000006</v>
      </c>
      <c r="L101" s="230"/>
      <c r="M101" s="230">
        <f>SUM(M102:M110)</f>
        <v>0</v>
      </c>
      <c r="N101" s="230"/>
      <c r="O101" s="230">
        <f>SUM(O102:O110)</f>
        <v>44.230000000000004</v>
      </c>
      <c r="P101" s="230"/>
      <c r="Q101" s="230">
        <f>SUM(Q102:Q110)</f>
        <v>0</v>
      </c>
      <c r="R101" s="230"/>
      <c r="S101" s="230"/>
      <c r="T101" s="230"/>
      <c r="U101" s="230"/>
      <c r="V101" s="230">
        <f>SUM(V102:V110)</f>
        <v>0</v>
      </c>
      <c r="W101" s="230"/>
      <c r="X101" s="230"/>
      <c r="AG101" t="s">
        <v>160</v>
      </c>
    </row>
    <row r="102" spans="1:60" outlineLevel="1" x14ac:dyDescent="0.25">
      <c r="A102" s="243">
        <v>69</v>
      </c>
      <c r="B102" s="244" t="s">
        <v>312</v>
      </c>
      <c r="C102" s="252" t="s">
        <v>313</v>
      </c>
      <c r="D102" s="245" t="s">
        <v>172</v>
      </c>
      <c r="E102" s="246">
        <v>110.877</v>
      </c>
      <c r="F102" s="247"/>
      <c r="G102" s="248">
        <f>ROUND(E102*F102,2)</f>
        <v>0</v>
      </c>
      <c r="H102" s="229">
        <v>0</v>
      </c>
      <c r="I102" s="228">
        <f>ROUND(E102*H102,2)</f>
        <v>0</v>
      </c>
      <c r="J102" s="229">
        <v>26</v>
      </c>
      <c r="K102" s="228">
        <f>ROUND(E102*J102,2)</f>
        <v>2882.8</v>
      </c>
      <c r="L102" s="228">
        <v>21</v>
      </c>
      <c r="M102" s="228">
        <f>G102*(1+L102/100)</f>
        <v>0</v>
      </c>
      <c r="N102" s="228">
        <v>6.6499999999999997E-3</v>
      </c>
      <c r="O102" s="228">
        <f>ROUND(E102*N102,2)</f>
        <v>0.74</v>
      </c>
      <c r="P102" s="228">
        <v>0</v>
      </c>
      <c r="Q102" s="228">
        <f>ROUND(E102*P102,2)</f>
        <v>0</v>
      </c>
      <c r="R102" s="228"/>
      <c r="S102" s="228" t="s">
        <v>164</v>
      </c>
      <c r="T102" s="228" t="s">
        <v>165</v>
      </c>
      <c r="U102" s="228">
        <v>0</v>
      </c>
      <c r="V102" s="228">
        <f>ROUND(E102*U102,2)</f>
        <v>0</v>
      </c>
      <c r="W102" s="228"/>
      <c r="X102" s="228" t="s">
        <v>166</v>
      </c>
      <c r="Y102" s="209"/>
      <c r="Z102" s="209"/>
      <c r="AA102" s="209"/>
      <c r="AB102" s="209"/>
      <c r="AC102" s="209"/>
      <c r="AD102" s="209"/>
      <c r="AE102" s="209"/>
      <c r="AF102" s="209"/>
      <c r="AG102" s="209" t="s">
        <v>191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5">
      <c r="A103" s="243">
        <v>70</v>
      </c>
      <c r="B103" s="244" t="s">
        <v>314</v>
      </c>
      <c r="C103" s="252" t="s">
        <v>315</v>
      </c>
      <c r="D103" s="245" t="s">
        <v>172</v>
      </c>
      <c r="E103" s="246">
        <v>110.877</v>
      </c>
      <c r="F103" s="247"/>
      <c r="G103" s="248">
        <f>ROUND(E103*F103,2)</f>
        <v>0</v>
      </c>
      <c r="H103" s="229">
        <v>0</v>
      </c>
      <c r="I103" s="228">
        <f>ROUND(E103*H103,2)</f>
        <v>0</v>
      </c>
      <c r="J103" s="229">
        <v>13.7</v>
      </c>
      <c r="K103" s="228">
        <f>ROUND(E103*J103,2)</f>
        <v>1519.01</v>
      </c>
      <c r="L103" s="228">
        <v>21</v>
      </c>
      <c r="M103" s="228">
        <f>G103*(1+L103/100)</f>
        <v>0</v>
      </c>
      <c r="N103" s="228">
        <v>9.9790000000000004E-2</v>
      </c>
      <c r="O103" s="228">
        <f>ROUND(E103*N103,2)</f>
        <v>11.06</v>
      </c>
      <c r="P103" s="228">
        <v>0</v>
      </c>
      <c r="Q103" s="228">
        <f>ROUND(E103*P103,2)</f>
        <v>0</v>
      </c>
      <c r="R103" s="228"/>
      <c r="S103" s="228" t="s">
        <v>164</v>
      </c>
      <c r="T103" s="228" t="s">
        <v>165</v>
      </c>
      <c r="U103" s="228">
        <v>0</v>
      </c>
      <c r="V103" s="228">
        <f>ROUND(E103*U103,2)</f>
        <v>0</v>
      </c>
      <c r="W103" s="228"/>
      <c r="X103" s="228" t="s">
        <v>166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191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5">
      <c r="A104" s="243">
        <v>71</v>
      </c>
      <c r="B104" s="244" t="s">
        <v>316</v>
      </c>
      <c r="C104" s="252" t="s">
        <v>317</v>
      </c>
      <c r="D104" s="245" t="s">
        <v>172</v>
      </c>
      <c r="E104" s="246">
        <v>110.877</v>
      </c>
      <c r="F104" s="247"/>
      <c r="G104" s="248">
        <f>ROUND(E104*F104,2)</f>
        <v>0</v>
      </c>
      <c r="H104" s="229">
        <v>0</v>
      </c>
      <c r="I104" s="228">
        <f>ROUND(E104*H104,2)</f>
        <v>0</v>
      </c>
      <c r="J104" s="229">
        <v>13.39</v>
      </c>
      <c r="K104" s="228">
        <f>ROUND(E104*J104,2)</f>
        <v>1484.64</v>
      </c>
      <c r="L104" s="228">
        <v>21</v>
      </c>
      <c r="M104" s="228">
        <f>G104*(1+L104/100)</f>
        <v>0</v>
      </c>
      <c r="N104" s="228">
        <v>0</v>
      </c>
      <c r="O104" s="228">
        <f>ROUND(E104*N104,2)</f>
        <v>0</v>
      </c>
      <c r="P104" s="228">
        <v>0</v>
      </c>
      <c r="Q104" s="228">
        <f>ROUND(E104*P104,2)</f>
        <v>0</v>
      </c>
      <c r="R104" s="228"/>
      <c r="S104" s="228" t="s">
        <v>164</v>
      </c>
      <c r="T104" s="228" t="s">
        <v>165</v>
      </c>
      <c r="U104" s="228">
        <v>0</v>
      </c>
      <c r="V104" s="228">
        <f>ROUND(E104*U104,2)</f>
        <v>0</v>
      </c>
      <c r="W104" s="228"/>
      <c r="X104" s="228" t="s">
        <v>166</v>
      </c>
      <c r="Y104" s="209"/>
      <c r="Z104" s="209"/>
      <c r="AA104" s="209"/>
      <c r="AB104" s="209"/>
      <c r="AC104" s="209"/>
      <c r="AD104" s="209"/>
      <c r="AE104" s="209"/>
      <c r="AF104" s="209"/>
      <c r="AG104" s="209" t="s">
        <v>191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5">
      <c r="A105" s="243">
        <v>72</v>
      </c>
      <c r="B105" s="244" t="s">
        <v>318</v>
      </c>
      <c r="C105" s="252" t="s">
        <v>319</v>
      </c>
      <c r="D105" s="245" t="s">
        <v>172</v>
      </c>
      <c r="E105" s="246">
        <v>110.877</v>
      </c>
      <c r="F105" s="247"/>
      <c r="G105" s="248">
        <f>ROUND(E105*F105,2)</f>
        <v>0</v>
      </c>
      <c r="H105" s="229">
        <v>0</v>
      </c>
      <c r="I105" s="228">
        <f>ROUND(E105*H105,2)</f>
        <v>0</v>
      </c>
      <c r="J105" s="229">
        <v>47.4</v>
      </c>
      <c r="K105" s="228">
        <f>ROUND(E105*J105,2)</f>
        <v>5255.57</v>
      </c>
      <c r="L105" s="228">
        <v>21</v>
      </c>
      <c r="M105" s="228">
        <f>G105*(1+L105/100)</f>
        <v>0</v>
      </c>
      <c r="N105" s="228">
        <v>9.9790000000000004E-2</v>
      </c>
      <c r="O105" s="228">
        <f>ROUND(E105*N105,2)</f>
        <v>11.06</v>
      </c>
      <c r="P105" s="228">
        <v>0</v>
      </c>
      <c r="Q105" s="228">
        <f>ROUND(E105*P105,2)</f>
        <v>0</v>
      </c>
      <c r="R105" s="228"/>
      <c r="S105" s="228" t="s">
        <v>164</v>
      </c>
      <c r="T105" s="228" t="s">
        <v>165</v>
      </c>
      <c r="U105" s="228">
        <v>0</v>
      </c>
      <c r="V105" s="228">
        <f>ROUND(E105*U105,2)</f>
        <v>0</v>
      </c>
      <c r="W105" s="228"/>
      <c r="X105" s="228" t="s">
        <v>166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191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5">
      <c r="A106" s="243">
        <v>73</v>
      </c>
      <c r="B106" s="244" t="s">
        <v>320</v>
      </c>
      <c r="C106" s="252" t="s">
        <v>321</v>
      </c>
      <c r="D106" s="245" t="s">
        <v>172</v>
      </c>
      <c r="E106" s="246">
        <v>110.877</v>
      </c>
      <c r="F106" s="247"/>
      <c r="G106" s="248">
        <f>ROUND(E106*F106,2)</f>
        <v>0</v>
      </c>
      <c r="H106" s="229">
        <v>0</v>
      </c>
      <c r="I106" s="228">
        <f>ROUND(E106*H106,2)</f>
        <v>0</v>
      </c>
      <c r="J106" s="229">
        <v>4.3499999999999996</v>
      </c>
      <c r="K106" s="228">
        <f>ROUND(E106*J106,2)</f>
        <v>482.31</v>
      </c>
      <c r="L106" s="228">
        <v>21</v>
      </c>
      <c r="M106" s="228">
        <f>G106*(1+L106/100)</f>
        <v>0</v>
      </c>
      <c r="N106" s="228">
        <v>0</v>
      </c>
      <c r="O106" s="228">
        <f>ROUND(E106*N106,2)</f>
        <v>0</v>
      </c>
      <c r="P106" s="228">
        <v>0</v>
      </c>
      <c r="Q106" s="228">
        <f>ROUND(E106*P106,2)</f>
        <v>0</v>
      </c>
      <c r="R106" s="228"/>
      <c r="S106" s="228" t="s">
        <v>164</v>
      </c>
      <c r="T106" s="228" t="s">
        <v>165</v>
      </c>
      <c r="U106" s="228">
        <v>0</v>
      </c>
      <c r="V106" s="228">
        <f>ROUND(E106*U106,2)</f>
        <v>0</v>
      </c>
      <c r="W106" s="228"/>
      <c r="X106" s="228" t="s">
        <v>166</v>
      </c>
      <c r="Y106" s="209"/>
      <c r="Z106" s="209"/>
      <c r="AA106" s="209"/>
      <c r="AB106" s="209"/>
      <c r="AC106" s="209"/>
      <c r="AD106" s="209"/>
      <c r="AE106" s="209"/>
      <c r="AF106" s="209"/>
      <c r="AG106" s="209" t="s">
        <v>191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5">
      <c r="A107" s="237">
        <v>74</v>
      </c>
      <c r="B107" s="238" t="s">
        <v>322</v>
      </c>
      <c r="C107" s="253" t="s">
        <v>323</v>
      </c>
      <c r="D107" s="239" t="s">
        <v>172</v>
      </c>
      <c r="E107" s="240">
        <v>49.2</v>
      </c>
      <c r="F107" s="241"/>
      <c r="G107" s="242">
        <f>ROUND(E107*F107,2)</f>
        <v>0</v>
      </c>
      <c r="H107" s="229">
        <v>0</v>
      </c>
      <c r="I107" s="228">
        <f>ROUND(E107*H107,2)</f>
        <v>0</v>
      </c>
      <c r="J107" s="229">
        <v>20.8</v>
      </c>
      <c r="K107" s="228">
        <f>ROUND(E107*J107,2)</f>
        <v>1023.36</v>
      </c>
      <c r="L107" s="228">
        <v>21</v>
      </c>
      <c r="M107" s="228">
        <f>G107*(1+L107/100)</f>
        <v>0</v>
      </c>
      <c r="N107" s="228">
        <v>1.7219999999999999E-2</v>
      </c>
      <c r="O107" s="228">
        <f>ROUND(E107*N107,2)</f>
        <v>0.85</v>
      </c>
      <c r="P107" s="228">
        <v>0</v>
      </c>
      <c r="Q107" s="228">
        <f>ROUND(E107*P107,2)</f>
        <v>0</v>
      </c>
      <c r="R107" s="228"/>
      <c r="S107" s="228" t="s">
        <v>164</v>
      </c>
      <c r="T107" s="228" t="s">
        <v>165</v>
      </c>
      <c r="U107" s="228">
        <v>0</v>
      </c>
      <c r="V107" s="228">
        <f>ROUND(E107*U107,2)</f>
        <v>0</v>
      </c>
      <c r="W107" s="228"/>
      <c r="X107" s="228" t="s">
        <v>166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191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5">
      <c r="A108" s="226"/>
      <c r="B108" s="227"/>
      <c r="C108" s="254" t="s">
        <v>324</v>
      </c>
      <c r="D108" s="249"/>
      <c r="E108" s="249"/>
      <c r="F108" s="249"/>
      <c r="G108" s="249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09"/>
      <c r="Z108" s="209"/>
      <c r="AA108" s="209"/>
      <c r="AB108" s="209"/>
      <c r="AC108" s="209"/>
      <c r="AD108" s="209"/>
      <c r="AE108" s="209"/>
      <c r="AF108" s="209"/>
      <c r="AG108" s="209" t="s">
        <v>182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5">
      <c r="A109" s="243">
        <v>75</v>
      </c>
      <c r="B109" s="244" t="s">
        <v>325</v>
      </c>
      <c r="C109" s="252" t="s">
        <v>326</v>
      </c>
      <c r="D109" s="245" t="s">
        <v>172</v>
      </c>
      <c r="E109" s="246">
        <v>221.08199999999999</v>
      </c>
      <c r="F109" s="247"/>
      <c r="G109" s="248">
        <f>ROUND(E109*F109,2)</f>
        <v>0</v>
      </c>
      <c r="H109" s="229">
        <v>0</v>
      </c>
      <c r="I109" s="228">
        <f>ROUND(E109*H109,2)</f>
        <v>0</v>
      </c>
      <c r="J109" s="229">
        <v>101.99</v>
      </c>
      <c r="K109" s="228">
        <f>ROUND(E109*J109,2)</f>
        <v>22548.15</v>
      </c>
      <c r="L109" s="228">
        <v>21</v>
      </c>
      <c r="M109" s="228">
        <f>G109*(1+L109/100)</f>
        <v>0</v>
      </c>
      <c r="N109" s="228">
        <v>6.411E-2</v>
      </c>
      <c r="O109" s="228">
        <f>ROUND(E109*N109,2)</f>
        <v>14.17</v>
      </c>
      <c r="P109" s="228">
        <v>0</v>
      </c>
      <c r="Q109" s="228">
        <f>ROUND(E109*P109,2)</f>
        <v>0</v>
      </c>
      <c r="R109" s="228"/>
      <c r="S109" s="228" t="s">
        <v>164</v>
      </c>
      <c r="T109" s="228" t="s">
        <v>165</v>
      </c>
      <c r="U109" s="228">
        <v>0</v>
      </c>
      <c r="V109" s="228">
        <f>ROUND(E109*U109,2)</f>
        <v>0</v>
      </c>
      <c r="W109" s="228"/>
      <c r="X109" s="228" t="s">
        <v>166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191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5">
      <c r="A110" s="243">
        <v>76</v>
      </c>
      <c r="B110" s="244" t="s">
        <v>327</v>
      </c>
      <c r="C110" s="252" t="s">
        <v>328</v>
      </c>
      <c r="D110" s="245" t="s">
        <v>172</v>
      </c>
      <c r="E110" s="246">
        <v>221.08199999999999</v>
      </c>
      <c r="F110" s="247"/>
      <c r="G110" s="248">
        <f>ROUND(E110*F110,2)</f>
        <v>0</v>
      </c>
      <c r="H110" s="229">
        <v>0</v>
      </c>
      <c r="I110" s="228">
        <f>ROUND(E110*H110,2)</f>
        <v>0</v>
      </c>
      <c r="J110" s="229">
        <v>38.409999999999997</v>
      </c>
      <c r="K110" s="228">
        <f>ROUND(E110*J110,2)</f>
        <v>8491.76</v>
      </c>
      <c r="L110" s="228">
        <v>21</v>
      </c>
      <c r="M110" s="228">
        <f>G110*(1+L110/100)</f>
        <v>0</v>
      </c>
      <c r="N110" s="228">
        <v>2.8740000000000002E-2</v>
      </c>
      <c r="O110" s="228">
        <f>ROUND(E110*N110,2)</f>
        <v>6.35</v>
      </c>
      <c r="P110" s="228">
        <v>0</v>
      </c>
      <c r="Q110" s="228">
        <f>ROUND(E110*P110,2)</f>
        <v>0</v>
      </c>
      <c r="R110" s="228"/>
      <c r="S110" s="228" t="s">
        <v>164</v>
      </c>
      <c r="T110" s="228" t="s">
        <v>165</v>
      </c>
      <c r="U110" s="228">
        <v>0</v>
      </c>
      <c r="V110" s="228">
        <f>ROUND(E110*U110,2)</f>
        <v>0</v>
      </c>
      <c r="W110" s="228"/>
      <c r="X110" s="228" t="s">
        <v>166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191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x14ac:dyDescent="0.25">
      <c r="A111" s="231" t="s">
        <v>159</v>
      </c>
      <c r="B111" s="232" t="s">
        <v>128</v>
      </c>
      <c r="C111" s="251" t="s">
        <v>129</v>
      </c>
      <c r="D111" s="233"/>
      <c r="E111" s="234"/>
      <c r="F111" s="235"/>
      <c r="G111" s="236">
        <f>SUMIF(AG112:AG113,"&lt;&gt;NOR",G112:G113)</f>
        <v>0</v>
      </c>
      <c r="H111" s="230"/>
      <c r="I111" s="230">
        <f>SUM(I112:I113)</f>
        <v>0</v>
      </c>
      <c r="J111" s="230"/>
      <c r="K111" s="230">
        <f>SUM(K112:K113)</f>
        <v>18823.05</v>
      </c>
      <c r="L111" s="230"/>
      <c r="M111" s="230">
        <f>SUM(M112:M113)</f>
        <v>0</v>
      </c>
      <c r="N111" s="230"/>
      <c r="O111" s="230">
        <f>SUM(O112:O113)</f>
        <v>0.03</v>
      </c>
      <c r="P111" s="230"/>
      <c r="Q111" s="230">
        <f>SUM(Q112:Q113)</f>
        <v>0</v>
      </c>
      <c r="R111" s="230"/>
      <c r="S111" s="230"/>
      <c r="T111" s="230"/>
      <c r="U111" s="230"/>
      <c r="V111" s="230">
        <f>SUM(V112:V113)</f>
        <v>0</v>
      </c>
      <c r="W111" s="230"/>
      <c r="X111" s="230"/>
      <c r="AG111" t="s">
        <v>160</v>
      </c>
    </row>
    <row r="112" spans="1:60" outlineLevel="1" x14ac:dyDescent="0.25">
      <c r="A112" s="243">
        <v>77</v>
      </c>
      <c r="B112" s="244" t="s">
        <v>331</v>
      </c>
      <c r="C112" s="252" t="s">
        <v>429</v>
      </c>
      <c r="D112" s="245" t="s">
        <v>333</v>
      </c>
      <c r="E112" s="246">
        <v>1</v>
      </c>
      <c r="F112" s="247"/>
      <c r="G112" s="248">
        <f>ROUND(E112*F112,2)</f>
        <v>0</v>
      </c>
      <c r="H112" s="229">
        <v>0</v>
      </c>
      <c r="I112" s="228">
        <f>ROUND(E112*H112,2)</f>
        <v>0</v>
      </c>
      <c r="J112" s="229">
        <v>18355</v>
      </c>
      <c r="K112" s="228">
        <f>ROUND(E112*J112,2)</f>
        <v>18355</v>
      </c>
      <c r="L112" s="228">
        <v>21</v>
      </c>
      <c r="M112" s="228">
        <f>G112*(1+L112/100)</f>
        <v>0</v>
      </c>
      <c r="N112" s="228">
        <v>3.2509999999999997E-2</v>
      </c>
      <c r="O112" s="228">
        <f>ROUND(E112*N112,2)</f>
        <v>0.03</v>
      </c>
      <c r="P112" s="228">
        <v>0</v>
      </c>
      <c r="Q112" s="228">
        <f>ROUND(E112*P112,2)</f>
        <v>0</v>
      </c>
      <c r="R112" s="228"/>
      <c r="S112" s="228" t="s">
        <v>164</v>
      </c>
      <c r="T112" s="228" t="s">
        <v>165</v>
      </c>
      <c r="U112" s="228">
        <v>0</v>
      </c>
      <c r="V112" s="228">
        <f>ROUND(E112*U112,2)</f>
        <v>0</v>
      </c>
      <c r="W112" s="228"/>
      <c r="X112" s="228" t="s">
        <v>166</v>
      </c>
      <c r="Y112" s="209"/>
      <c r="Z112" s="209"/>
      <c r="AA112" s="209"/>
      <c r="AB112" s="209"/>
      <c r="AC112" s="209"/>
      <c r="AD112" s="209"/>
      <c r="AE112" s="209"/>
      <c r="AF112" s="209"/>
      <c r="AG112" s="209" t="s">
        <v>191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5">
      <c r="A113" s="243">
        <v>78</v>
      </c>
      <c r="B113" s="244" t="s">
        <v>334</v>
      </c>
      <c r="C113" s="252" t="s">
        <v>335</v>
      </c>
      <c r="D113" s="245" t="s">
        <v>0</v>
      </c>
      <c r="E113" s="246">
        <v>183.55</v>
      </c>
      <c r="F113" s="247"/>
      <c r="G113" s="248">
        <f>ROUND(E113*F113,2)</f>
        <v>0</v>
      </c>
      <c r="H113" s="229">
        <v>0</v>
      </c>
      <c r="I113" s="228">
        <f>ROUND(E113*H113,2)</f>
        <v>0</v>
      </c>
      <c r="J113" s="229">
        <v>2.5499999999999998</v>
      </c>
      <c r="K113" s="228">
        <f>ROUND(E113*J113,2)</f>
        <v>468.05</v>
      </c>
      <c r="L113" s="228">
        <v>21</v>
      </c>
      <c r="M113" s="228">
        <f>G113*(1+L113/100)</f>
        <v>0</v>
      </c>
      <c r="N113" s="228">
        <v>0</v>
      </c>
      <c r="O113" s="228">
        <f>ROUND(E113*N113,2)</f>
        <v>0</v>
      </c>
      <c r="P113" s="228">
        <v>0</v>
      </c>
      <c r="Q113" s="228">
        <f>ROUND(E113*P113,2)</f>
        <v>0</v>
      </c>
      <c r="R113" s="228"/>
      <c r="S113" s="228" t="s">
        <v>164</v>
      </c>
      <c r="T113" s="228" t="s">
        <v>165</v>
      </c>
      <c r="U113" s="228">
        <v>0</v>
      </c>
      <c r="V113" s="228">
        <f>ROUND(E113*U113,2)</f>
        <v>0</v>
      </c>
      <c r="W113" s="228"/>
      <c r="X113" s="228" t="s">
        <v>166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191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x14ac:dyDescent="0.25">
      <c r="A114" s="231" t="s">
        <v>159</v>
      </c>
      <c r="B114" s="232" t="s">
        <v>92</v>
      </c>
      <c r="C114" s="251" t="s">
        <v>93</v>
      </c>
      <c r="D114" s="233"/>
      <c r="E114" s="234"/>
      <c r="F114" s="235"/>
      <c r="G114" s="236">
        <f>SUMIF(AG115:AG115,"&lt;&gt;NOR",G115:G115)</f>
        <v>0</v>
      </c>
      <c r="H114" s="230"/>
      <c r="I114" s="230">
        <f>SUM(I115:I115)</f>
        <v>0</v>
      </c>
      <c r="J114" s="230"/>
      <c r="K114" s="230">
        <f>SUM(K115:K115)</f>
        <v>11315.51</v>
      </c>
      <c r="L114" s="230"/>
      <c r="M114" s="230">
        <f>SUM(M115:M115)</f>
        <v>0</v>
      </c>
      <c r="N114" s="230"/>
      <c r="O114" s="230">
        <f>SUM(O115:O115)</f>
        <v>15.35</v>
      </c>
      <c r="P114" s="230"/>
      <c r="Q114" s="230">
        <f>SUM(Q115:Q115)</f>
        <v>0</v>
      </c>
      <c r="R114" s="230"/>
      <c r="S114" s="230"/>
      <c r="T114" s="230"/>
      <c r="U114" s="230"/>
      <c r="V114" s="230">
        <f>SUM(V115:V115)</f>
        <v>0</v>
      </c>
      <c r="W114" s="230"/>
      <c r="X114" s="230"/>
      <c r="AG114" t="s">
        <v>160</v>
      </c>
    </row>
    <row r="115" spans="1:60" outlineLevel="1" x14ac:dyDescent="0.25">
      <c r="A115" s="243">
        <v>79</v>
      </c>
      <c r="B115" s="244" t="s">
        <v>336</v>
      </c>
      <c r="C115" s="252" t="s">
        <v>337</v>
      </c>
      <c r="D115" s="245" t="s">
        <v>172</v>
      </c>
      <c r="E115" s="246">
        <v>49.2</v>
      </c>
      <c r="F115" s="247"/>
      <c r="G115" s="248">
        <f>ROUND(E115*F115,2)</f>
        <v>0</v>
      </c>
      <c r="H115" s="229">
        <v>0</v>
      </c>
      <c r="I115" s="228">
        <f>ROUND(E115*H115,2)</f>
        <v>0</v>
      </c>
      <c r="J115" s="229">
        <v>229.99</v>
      </c>
      <c r="K115" s="228">
        <f>ROUND(E115*J115,2)</f>
        <v>11315.51</v>
      </c>
      <c r="L115" s="228">
        <v>21</v>
      </c>
      <c r="M115" s="228">
        <f>G115*(1+L115/100)</f>
        <v>0</v>
      </c>
      <c r="N115" s="228">
        <v>0.31192999999999999</v>
      </c>
      <c r="O115" s="228">
        <f>ROUND(E115*N115,2)</f>
        <v>15.35</v>
      </c>
      <c r="P115" s="228">
        <v>0</v>
      </c>
      <c r="Q115" s="228">
        <f>ROUND(E115*P115,2)</f>
        <v>0</v>
      </c>
      <c r="R115" s="228"/>
      <c r="S115" s="228" t="s">
        <v>164</v>
      </c>
      <c r="T115" s="228" t="s">
        <v>165</v>
      </c>
      <c r="U115" s="228">
        <v>0</v>
      </c>
      <c r="V115" s="228">
        <f>ROUND(E115*U115,2)</f>
        <v>0</v>
      </c>
      <c r="W115" s="228"/>
      <c r="X115" s="228" t="s">
        <v>166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167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ht="26.4" x14ac:dyDescent="0.25">
      <c r="A116" s="231" t="s">
        <v>159</v>
      </c>
      <c r="B116" s="232" t="s">
        <v>94</v>
      </c>
      <c r="C116" s="251" t="s">
        <v>95</v>
      </c>
      <c r="D116" s="233"/>
      <c r="E116" s="234"/>
      <c r="F116" s="235"/>
      <c r="G116" s="236">
        <f>SUMIF(AG117:AG120,"&lt;&gt;NOR",G117:G120)</f>
        <v>0</v>
      </c>
      <c r="H116" s="230"/>
      <c r="I116" s="230">
        <f>SUM(I117:I120)</f>
        <v>9147.6</v>
      </c>
      <c r="J116" s="230"/>
      <c r="K116" s="230">
        <f>SUM(K117:K120)</f>
        <v>37775.4</v>
      </c>
      <c r="L116" s="230"/>
      <c r="M116" s="230">
        <f>SUM(M117:M120)</f>
        <v>0</v>
      </c>
      <c r="N116" s="230"/>
      <c r="O116" s="230">
        <f>SUM(O117:O120)</f>
        <v>27.78</v>
      </c>
      <c r="P116" s="230"/>
      <c r="Q116" s="230">
        <f>SUM(Q117:Q120)</f>
        <v>0</v>
      </c>
      <c r="R116" s="230"/>
      <c r="S116" s="230"/>
      <c r="T116" s="230"/>
      <c r="U116" s="230"/>
      <c r="V116" s="230">
        <f>SUM(V117:V120)</f>
        <v>0</v>
      </c>
      <c r="W116" s="230"/>
      <c r="X116" s="230"/>
      <c r="AG116" t="s">
        <v>160</v>
      </c>
    </row>
    <row r="117" spans="1:60" outlineLevel="1" x14ac:dyDescent="0.25">
      <c r="A117" s="243">
        <v>80</v>
      </c>
      <c r="B117" s="244" t="s">
        <v>338</v>
      </c>
      <c r="C117" s="252" t="s">
        <v>339</v>
      </c>
      <c r="D117" s="245" t="s">
        <v>172</v>
      </c>
      <c r="E117" s="246">
        <v>49.2</v>
      </c>
      <c r="F117" s="247"/>
      <c r="G117" s="248">
        <f>ROUND(E117*F117,2)</f>
        <v>0</v>
      </c>
      <c r="H117" s="229">
        <v>0</v>
      </c>
      <c r="I117" s="228">
        <f>ROUND(E117*H117,2)</f>
        <v>0</v>
      </c>
      <c r="J117" s="229">
        <v>157</v>
      </c>
      <c r="K117" s="228">
        <f>ROUND(E117*J117,2)</f>
        <v>7724.4</v>
      </c>
      <c r="L117" s="228">
        <v>21</v>
      </c>
      <c r="M117" s="228">
        <f>G117*(1+L117/100)</f>
        <v>0</v>
      </c>
      <c r="N117" s="228">
        <v>1.97E-3</v>
      </c>
      <c r="O117" s="228">
        <f>ROUND(E117*N117,2)</f>
        <v>0.1</v>
      </c>
      <c r="P117" s="228">
        <v>0</v>
      </c>
      <c r="Q117" s="228">
        <f>ROUND(E117*P117,2)</f>
        <v>0</v>
      </c>
      <c r="R117" s="228"/>
      <c r="S117" s="228" t="s">
        <v>164</v>
      </c>
      <c r="T117" s="228" t="s">
        <v>165</v>
      </c>
      <c r="U117" s="228">
        <v>0</v>
      </c>
      <c r="V117" s="228">
        <f>ROUND(E117*U117,2)</f>
        <v>0</v>
      </c>
      <c r="W117" s="228"/>
      <c r="X117" s="228" t="s">
        <v>166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167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5">
      <c r="A118" s="243">
        <v>81</v>
      </c>
      <c r="B118" s="244" t="s">
        <v>340</v>
      </c>
      <c r="C118" s="252" t="s">
        <v>341</v>
      </c>
      <c r="D118" s="245" t="s">
        <v>342</v>
      </c>
      <c r="E118" s="246">
        <v>42</v>
      </c>
      <c r="F118" s="247"/>
      <c r="G118" s="248">
        <f>ROUND(E118*F118,2)</f>
        <v>0</v>
      </c>
      <c r="H118" s="229">
        <v>0</v>
      </c>
      <c r="I118" s="228">
        <f>ROUND(E118*H118,2)</f>
        <v>0</v>
      </c>
      <c r="J118" s="229">
        <v>590</v>
      </c>
      <c r="K118" s="228">
        <f>ROUND(E118*J118,2)</f>
        <v>24780</v>
      </c>
      <c r="L118" s="228">
        <v>21</v>
      </c>
      <c r="M118" s="228">
        <f>G118*(1+L118/100)</f>
        <v>0</v>
      </c>
      <c r="N118" s="228">
        <v>4.2000000000000002E-4</v>
      </c>
      <c r="O118" s="228">
        <f>ROUND(E118*N118,2)</f>
        <v>0.02</v>
      </c>
      <c r="P118" s="228">
        <v>0</v>
      </c>
      <c r="Q118" s="228">
        <f>ROUND(E118*P118,2)</f>
        <v>0</v>
      </c>
      <c r="R118" s="228"/>
      <c r="S118" s="228" t="s">
        <v>164</v>
      </c>
      <c r="T118" s="228" t="s">
        <v>165</v>
      </c>
      <c r="U118" s="228">
        <v>0</v>
      </c>
      <c r="V118" s="228">
        <f>ROUND(E118*U118,2)</f>
        <v>0</v>
      </c>
      <c r="W118" s="228"/>
      <c r="X118" s="228" t="s">
        <v>343</v>
      </c>
      <c r="Y118" s="209"/>
      <c r="Z118" s="209"/>
      <c r="AA118" s="209"/>
      <c r="AB118" s="209"/>
      <c r="AC118" s="209"/>
      <c r="AD118" s="209"/>
      <c r="AE118" s="209"/>
      <c r="AF118" s="209"/>
      <c r="AG118" s="209" t="s">
        <v>344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ht="20.399999999999999" outlineLevel="1" x14ac:dyDescent="0.25">
      <c r="A119" s="243">
        <v>82</v>
      </c>
      <c r="B119" s="244" t="s">
        <v>340</v>
      </c>
      <c r="C119" s="252" t="s">
        <v>345</v>
      </c>
      <c r="D119" s="245" t="s">
        <v>346</v>
      </c>
      <c r="E119" s="246">
        <v>1663.2</v>
      </c>
      <c r="F119" s="247"/>
      <c r="G119" s="248">
        <f>ROUND(E119*F119,2)</f>
        <v>0</v>
      </c>
      <c r="H119" s="229">
        <v>5.5</v>
      </c>
      <c r="I119" s="228">
        <f>ROUND(E119*H119,2)</f>
        <v>9147.6</v>
      </c>
      <c r="J119" s="229">
        <v>0</v>
      </c>
      <c r="K119" s="228">
        <f>ROUND(E119*J119,2)</f>
        <v>0</v>
      </c>
      <c r="L119" s="228">
        <v>21</v>
      </c>
      <c r="M119" s="228">
        <f>G119*(1+L119/100)</f>
        <v>0</v>
      </c>
      <c r="N119" s="228">
        <v>1.6629999999999999E-2</v>
      </c>
      <c r="O119" s="228">
        <f>ROUND(E119*N119,2)</f>
        <v>27.66</v>
      </c>
      <c r="P119" s="228">
        <v>0</v>
      </c>
      <c r="Q119" s="228">
        <f>ROUND(E119*P119,2)</f>
        <v>0</v>
      </c>
      <c r="R119" s="228"/>
      <c r="S119" s="228" t="s">
        <v>164</v>
      </c>
      <c r="T119" s="228" t="s">
        <v>165</v>
      </c>
      <c r="U119" s="228">
        <v>0</v>
      </c>
      <c r="V119" s="228">
        <f>ROUND(E119*U119,2)</f>
        <v>0</v>
      </c>
      <c r="W119" s="228"/>
      <c r="X119" s="228" t="s">
        <v>258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259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5">
      <c r="A120" s="243">
        <v>83</v>
      </c>
      <c r="B120" s="244" t="s">
        <v>347</v>
      </c>
      <c r="C120" s="252" t="s">
        <v>348</v>
      </c>
      <c r="D120" s="245" t="s">
        <v>262</v>
      </c>
      <c r="E120" s="246">
        <v>10.5</v>
      </c>
      <c r="F120" s="247"/>
      <c r="G120" s="248">
        <f>ROUND(E120*F120,2)</f>
        <v>0</v>
      </c>
      <c r="H120" s="229">
        <v>0</v>
      </c>
      <c r="I120" s="228">
        <f>ROUND(E120*H120,2)</f>
        <v>0</v>
      </c>
      <c r="J120" s="229">
        <v>502</v>
      </c>
      <c r="K120" s="228">
        <f>ROUND(E120*J120,2)</f>
        <v>5271</v>
      </c>
      <c r="L120" s="228">
        <v>21</v>
      </c>
      <c r="M120" s="228">
        <f>G120*(1+L120/100)</f>
        <v>0</v>
      </c>
      <c r="N120" s="228">
        <v>0</v>
      </c>
      <c r="O120" s="228">
        <f>ROUND(E120*N120,2)</f>
        <v>0</v>
      </c>
      <c r="P120" s="228">
        <v>0</v>
      </c>
      <c r="Q120" s="228">
        <f>ROUND(E120*P120,2)</f>
        <v>0</v>
      </c>
      <c r="R120" s="228"/>
      <c r="S120" s="228" t="s">
        <v>164</v>
      </c>
      <c r="T120" s="228" t="s">
        <v>165</v>
      </c>
      <c r="U120" s="228">
        <v>0</v>
      </c>
      <c r="V120" s="228">
        <f>ROUND(E120*U120,2)</f>
        <v>0</v>
      </c>
      <c r="W120" s="228"/>
      <c r="X120" s="228" t="s">
        <v>166</v>
      </c>
      <c r="Y120" s="209"/>
      <c r="Z120" s="209"/>
      <c r="AA120" s="209"/>
      <c r="AB120" s="209"/>
      <c r="AC120" s="209"/>
      <c r="AD120" s="209"/>
      <c r="AE120" s="209"/>
      <c r="AF120" s="209"/>
      <c r="AG120" s="209" t="s">
        <v>167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x14ac:dyDescent="0.25">
      <c r="A121" s="231" t="s">
        <v>159</v>
      </c>
      <c r="B121" s="232" t="s">
        <v>96</v>
      </c>
      <c r="C121" s="251" t="s">
        <v>97</v>
      </c>
      <c r="D121" s="233"/>
      <c r="E121" s="234"/>
      <c r="F121" s="235"/>
      <c r="G121" s="236">
        <f>SUMIF(AG122:AG122,"&lt;&gt;NOR",G122:G122)</f>
        <v>0</v>
      </c>
      <c r="H121" s="230"/>
      <c r="I121" s="230">
        <f>SUM(I122:I122)</f>
        <v>0</v>
      </c>
      <c r="J121" s="230"/>
      <c r="K121" s="230">
        <f>SUM(K122:K122)</f>
        <v>1711.34</v>
      </c>
      <c r="L121" s="230"/>
      <c r="M121" s="230">
        <f>SUM(M122:M122)</f>
        <v>0</v>
      </c>
      <c r="N121" s="230"/>
      <c r="O121" s="230">
        <f>SUM(O122:O122)</f>
        <v>0.87</v>
      </c>
      <c r="P121" s="230"/>
      <c r="Q121" s="230">
        <f>SUM(Q122:Q122)</f>
        <v>0</v>
      </c>
      <c r="R121" s="230"/>
      <c r="S121" s="230"/>
      <c r="T121" s="230"/>
      <c r="U121" s="230"/>
      <c r="V121" s="230">
        <f>SUM(V122:V122)</f>
        <v>0</v>
      </c>
      <c r="W121" s="230"/>
      <c r="X121" s="230"/>
      <c r="AG121" t="s">
        <v>160</v>
      </c>
    </row>
    <row r="122" spans="1:60" outlineLevel="1" x14ac:dyDescent="0.25">
      <c r="A122" s="243">
        <v>84</v>
      </c>
      <c r="B122" s="244" t="s">
        <v>351</v>
      </c>
      <c r="C122" s="252" t="s">
        <v>352</v>
      </c>
      <c r="D122" s="245" t="s">
        <v>172</v>
      </c>
      <c r="E122" s="246">
        <v>3.3490000000000002</v>
      </c>
      <c r="F122" s="247"/>
      <c r="G122" s="248">
        <f>ROUND(E122*F122,2)</f>
        <v>0</v>
      </c>
      <c r="H122" s="229">
        <v>0</v>
      </c>
      <c r="I122" s="228">
        <f>ROUND(E122*H122,2)</f>
        <v>0</v>
      </c>
      <c r="J122" s="229">
        <v>511</v>
      </c>
      <c r="K122" s="228">
        <f>ROUND(E122*J122,2)</f>
        <v>1711.34</v>
      </c>
      <c r="L122" s="228">
        <v>21</v>
      </c>
      <c r="M122" s="228">
        <f>G122*(1+L122/100)</f>
        <v>0</v>
      </c>
      <c r="N122" s="228">
        <v>0.25844</v>
      </c>
      <c r="O122" s="228">
        <f>ROUND(E122*N122,2)</f>
        <v>0.87</v>
      </c>
      <c r="P122" s="228">
        <v>0</v>
      </c>
      <c r="Q122" s="228">
        <f>ROUND(E122*P122,2)</f>
        <v>0</v>
      </c>
      <c r="R122" s="228"/>
      <c r="S122" s="228" t="s">
        <v>164</v>
      </c>
      <c r="T122" s="228" t="s">
        <v>165</v>
      </c>
      <c r="U122" s="228">
        <v>0</v>
      </c>
      <c r="V122" s="228">
        <f>ROUND(E122*U122,2)</f>
        <v>0</v>
      </c>
      <c r="W122" s="228"/>
      <c r="X122" s="228" t="s">
        <v>166</v>
      </c>
      <c r="Y122" s="209"/>
      <c r="Z122" s="209"/>
      <c r="AA122" s="209"/>
      <c r="AB122" s="209"/>
      <c r="AC122" s="209"/>
      <c r="AD122" s="209"/>
      <c r="AE122" s="209"/>
      <c r="AF122" s="209"/>
      <c r="AG122" s="209" t="s">
        <v>167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x14ac:dyDescent="0.25">
      <c r="A123" s="231" t="s">
        <v>159</v>
      </c>
      <c r="B123" s="232" t="s">
        <v>98</v>
      </c>
      <c r="C123" s="251" t="s">
        <v>99</v>
      </c>
      <c r="D123" s="233"/>
      <c r="E123" s="234"/>
      <c r="F123" s="235"/>
      <c r="G123" s="236">
        <f>SUMIF(AG124:AG126,"&lt;&gt;NOR",G124:G126)</f>
        <v>0</v>
      </c>
      <c r="H123" s="230"/>
      <c r="I123" s="230">
        <f>SUM(I124:I126)</f>
        <v>0</v>
      </c>
      <c r="J123" s="230"/>
      <c r="K123" s="230">
        <f>SUM(K124:K126)</f>
        <v>15977.39</v>
      </c>
      <c r="L123" s="230"/>
      <c r="M123" s="230">
        <f>SUM(M124:M126)</f>
        <v>0</v>
      </c>
      <c r="N123" s="230"/>
      <c r="O123" s="230">
        <f>SUM(O124:O126)</f>
        <v>405.42</v>
      </c>
      <c r="P123" s="230"/>
      <c r="Q123" s="230">
        <f>SUM(Q124:Q126)</f>
        <v>0</v>
      </c>
      <c r="R123" s="230"/>
      <c r="S123" s="230"/>
      <c r="T123" s="230"/>
      <c r="U123" s="230"/>
      <c r="V123" s="230">
        <f>SUM(V124:V126)</f>
        <v>0</v>
      </c>
      <c r="W123" s="230"/>
      <c r="X123" s="230"/>
      <c r="AG123" t="s">
        <v>160</v>
      </c>
    </row>
    <row r="124" spans="1:60" outlineLevel="1" x14ac:dyDescent="0.25">
      <c r="A124" s="243">
        <v>85</v>
      </c>
      <c r="B124" s="244" t="s">
        <v>353</v>
      </c>
      <c r="C124" s="252" t="s">
        <v>354</v>
      </c>
      <c r="D124" s="245" t="s">
        <v>172</v>
      </c>
      <c r="E124" s="246">
        <v>61.005000000000003</v>
      </c>
      <c r="F124" s="247"/>
      <c r="G124" s="248">
        <f>ROUND(E124*F124,2)</f>
        <v>0</v>
      </c>
      <c r="H124" s="229">
        <v>0</v>
      </c>
      <c r="I124" s="228">
        <f>ROUND(E124*H124,2)</f>
        <v>0</v>
      </c>
      <c r="J124" s="229">
        <v>119.51</v>
      </c>
      <c r="K124" s="228">
        <f>ROUND(E124*J124,2)</f>
        <v>7290.71</v>
      </c>
      <c r="L124" s="228">
        <v>21</v>
      </c>
      <c r="M124" s="228">
        <f>G124*(1+L124/100)</f>
        <v>0</v>
      </c>
      <c r="N124" s="228">
        <v>5.8564800000000004</v>
      </c>
      <c r="O124" s="228">
        <f>ROUND(E124*N124,2)</f>
        <v>357.27</v>
      </c>
      <c r="P124" s="228">
        <v>0</v>
      </c>
      <c r="Q124" s="228">
        <f>ROUND(E124*P124,2)</f>
        <v>0</v>
      </c>
      <c r="R124" s="228"/>
      <c r="S124" s="228" t="s">
        <v>164</v>
      </c>
      <c r="T124" s="228" t="s">
        <v>165</v>
      </c>
      <c r="U124" s="228">
        <v>0</v>
      </c>
      <c r="V124" s="228">
        <f>ROUND(E124*U124,2)</f>
        <v>0</v>
      </c>
      <c r="W124" s="228"/>
      <c r="X124" s="228" t="s">
        <v>166</v>
      </c>
      <c r="Y124" s="209"/>
      <c r="Z124" s="209"/>
      <c r="AA124" s="209"/>
      <c r="AB124" s="209"/>
      <c r="AC124" s="209"/>
      <c r="AD124" s="209"/>
      <c r="AE124" s="209"/>
      <c r="AF124" s="209"/>
      <c r="AG124" s="209" t="s">
        <v>167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5">
      <c r="A125" s="243">
        <v>86</v>
      </c>
      <c r="B125" s="244" t="s">
        <v>355</v>
      </c>
      <c r="C125" s="252" t="s">
        <v>356</v>
      </c>
      <c r="D125" s="245" t="s">
        <v>172</v>
      </c>
      <c r="E125" s="246">
        <v>25.18</v>
      </c>
      <c r="F125" s="247"/>
      <c r="G125" s="248">
        <f>ROUND(E125*F125,2)</f>
        <v>0</v>
      </c>
      <c r="H125" s="229">
        <v>0</v>
      </c>
      <c r="I125" s="228">
        <f>ROUND(E125*H125,2)</f>
        <v>0</v>
      </c>
      <c r="J125" s="229">
        <v>240.99</v>
      </c>
      <c r="K125" s="228">
        <f>ROUND(E125*J125,2)</f>
        <v>6068.13</v>
      </c>
      <c r="L125" s="228">
        <v>21</v>
      </c>
      <c r="M125" s="228">
        <f>G125*(1+L125/100)</f>
        <v>0</v>
      </c>
      <c r="N125" s="228">
        <v>1.71224</v>
      </c>
      <c r="O125" s="228">
        <f>ROUND(E125*N125,2)</f>
        <v>43.11</v>
      </c>
      <c r="P125" s="228">
        <v>0</v>
      </c>
      <c r="Q125" s="228">
        <f>ROUND(E125*P125,2)</f>
        <v>0</v>
      </c>
      <c r="R125" s="228"/>
      <c r="S125" s="228" t="s">
        <v>164</v>
      </c>
      <c r="T125" s="228" t="s">
        <v>165</v>
      </c>
      <c r="U125" s="228">
        <v>0</v>
      </c>
      <c r="V125" s="228">
        <f>ROUND(E125*U125,2)</f>
        <v>0</v>
      </c>
      <c r="W125" s="228"/>
      <c r="X125" s="228" t="s">
        <v>166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167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5">
      <c r="A126" s="243">
        <v>87</v>
      </c>
      <c r="B126" s="244" t="s">
        <v>430</v>
      </c>
      <c r="C126" s="252" t="s">
        <v>431</v>
      </c>
      <c r="D126" s="245" t="s">
        <v>163</v>
      </c>
      <c r="E126" s="246">
        <v>45</v>
      </c>
      <c r="F126" s="247"/>
      <c r="G126" s="248">
        <f>ROUND(E126*F126,2)</f>
        <v>0</v>
      </c>
      <c r="H126" s="229">
        <v>0</v>
      </c>
      <c r="I126" s="228">
        <f>ROUND(E126*H126,2)</f>
        <v>0</v>
      </c>
      <c r="J126" s="229">
        <v>58.19</v>
      </c>
      <c r="K126" s="228">
        <f>ROUND(E126*J126,2)</f>
        <v>2618.5500000000002</v>
      </c>
      <c r="L126" s="228">
        <v>21</v>
      </c>
      <c r="M126" s="228">
        <f>G126*(1+L126/100)</f>
        <v>0</v>
      </c>
      <c r="N126" s="228">
        <v>0.11205</v>
      </c>
      <c r="O126" s="228">
        <f>ROUND(E126*N126,2)</f>
        <v>5.04</v>
      </c>
      <c r="P126" s="228">
        <v>0</v>
      </c>
      <c r="Q126" s="228">
        <f>ROUND(E126*P126,2)</f>
        <v>0</v>
      </c>
      <c r="R126" s="228"/>
      <c r="S126" s="228" t="s">
        <v>164</v>
      </c>
      <c r="T126" s="228" t="s">
        <v>165</v>
      </c>
      <c r="U126" s="228">
        <v>0</v>
      </c>
      <c r="V126" s="228">
        <f>ROUND(E126*U126,2)</f>
        <v>0</v>
      </c>
      <c r="W126" s="228"/>
      <c r="X126" s="228" t="s">
        <v>166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167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x14ac:dyDescent="0.25">
      <c r="A127" s="231" t="s">
        <v>159</v>
      </c>
      <c r="B127" s="232" t="s">
        <v>102</v>
      </c>
      <c r="C127" s="251" t="s">
        <v>103</v>
      </c>
      <c r="D127" s="233"/>
      <c r="E127" s="234"/>
      <c r="F127" s="235"/>
      <c r="G127" s="236">
        <f>SUMIF(AG128:AG128,"&lt;&gt;NOR",G128:G128)</f>
        <v>0</v>
      </c>
      <c r="H127" s="230"/>
      <c r="I127" s="230">
        <f>SUM(I128:I128)</f>
        <v>0</v>
      </c>
      <c r="J127" s="230"/>
      <c r="K127" s="230">
        <f>SUM(K128:K128)</f>
        <v>4781.82</v>
      </c>
      <c r="L127" s="230"/>
      <c r="M127" s="230">
        <f>SUM(M128:M128)</f>
        <v>0</v>
      </c>
      <c r="N127" s="230"/>
      <c r="O127" s="230">
        <f>SUM(O128:O128)</f>
        <v>0</v>
      </c>
      <c r="P127" s="230"/>
      <c r="Q127" s="230">
        <f>SUM(Q128:Q128)</f>
        <v>0</v>
      </c>
      <c r="R127" s="230"/>
      <c r="S127" s="230"/>
      <c r="T127" s="230"/>
      <c r="U127" s="230"/>
      <c r="V127" s="230">
        <f>SUM(V128:V128)</f>
        <v>0</v>
      </c>
      <c r="W127" s="230"/>
      <c r="X127" s="230"/>
      <c r="AG127" t="s">
        <v>160</v>
      </c>
    </row>
    <row r="128" spans="1:60" outlineLevel="1" x14ac:dyDescent="0.25">
      <c r="A128" s="243">
        <v>88</v>
      </c>
      <c r="B128" s="244" t="s">
        <v>357</v>
      </c>
      <c r="C128" s="252" t="s">
        <v>358</v>
      </c>
      <c r="D128" s="245" t="s">
        <v>359</v>
      </c>
      <c r="E128" s="246">
        <v>9.6896000000000004</v>
      </c>
      <c r="F128" s="247"/>
      <c r="G128" s="248">
        <f>ROUND(E128*F128,2)</f>
        <v>0</v>
      </c>
      <c r="H128" s="229">
        <v>0</v>
      </c>
      <c r="I128" s="228">
        <f>ROUND(E128*H128,2)</f>
        <v>0</v>
      </c>
      <c r="J128" s="229">
        <v>493.5</v>
      </c>
      <c r="K128" s="228">
        <f>ROUND(E128*J128,2)</f>
        <v>4781.82</v>
      </c>
      <c r="L128" s="228">
        <v>21</v>
      </c>
      <c r="M128" s="228">
        <f>G128*(1+L128/100)</f>
        <v>0</v>
      </c>
      <c r="N128" s="228">
        <v>0</v>
      </c>
      <c r="O128" s="228">
        <f>ROUND(E128*N128,2)</f>
        <v>0</v>
      </c>
      <c r="P128" s="228">
        <v>0</v>
      </c>
      <c r="Q128" s="228">
        <f>ROUND(E128*P128,2)</f>
        <v>0</v>
      </c>
      <c r="R128" s="228"/>
      <c r="S128" s="228" t="s">
        <v>164</v>
      </c>
      <c r="T128" s="228" t="s">
        <v>165</v>
      </c>
      <c r="U128" s="228">
        <v>0</v>
      </c>
      <c r="V128" s="228">
        <f>ROUND(E128*U128,2)</f>
        <v>0</v>
      </c>
      <c r="W128" s="228"/>
      <c r="X128" s="228" t="s">
        <v>166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167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x14ac:dyDescent="0.25">
      <c r="A129" s="231" t="s">
        <v>159</v>
      </c>
      <c r="B129" s="232" t="s">
        <v>130</v>
      </c>
      <c r="C129" s="251" t="s">
        <v>131</v>
      </c>
      <c r="D129" s="233"/>
      <c r="E129" s="234"/>
      <c r="F129" s="235"/>
      <c r="G129" s="236">
        <f>SUMIF(AG130:AG141,"&lt;&gt;NOR",G130:G141)</f>
        <v>0</v>
      </c>
      <c r="H129" s="230"/>
      <c r="I129" s="230">
        <f>SUM(I130:I141)</f>
        <v>1914.25</v>
      </c>
      <c r="J129" s="230"/>
      <c r="K129" s="230">
        <f>SUM(K130:K141)</f>
        <v>20338.95</v>
      </c>
      <c r="L129" s="230"/>
      <c r="M129" s="230">
        <f>SUM(M130:M141)</f>
        <v>0</v>
      </c>
      <c r="N129" s="230"/>
      <c r="O129" s="230">
        <f>SUM(O130:O141)</f>
        <v>0.98</v>
      </c>
      <c r="P129" s="230"/>
      <c r="Q129" s="230">
        <f>SUM(Q130:Q141)</f>
        <v>0</v>
      </c>
      <c r="R129" s="230"/>
      <c r="S129" s="230"/>
      <c r="T129" s="230"/>
      <c r="U129" s="230"/>
      <c r="V129" s="230">
        <f>SUM(V130:V141)</f>
        <v>0</v>
      </c>
      <c r="W129" s="230"/>
      <c r="X129" s="230"/>
      <c r="AG129" t="s">
        <v>160</v>
      </c>
    </row>
    <row r="130" spans="1:60" outlineLevel="1" x14ac:dyDescent="0.25">
      <c r="A130" s="243">
        <v>89</v>
      </c>
      <c r="B130" s="244" t="s">
        <v>360</v>
      </c>
      <c r="C130" s="252" t="s">
        <v>361</v>
      </c>
      <c r="D130" s="245" t="s">
        <v>187</v>
      </c>
      <c r="E130" s="246">
        <v>8</v>
      </c>
      <c r="F130" s="247"/>
      <c r="G130" s="248">
        <f>ROUND(E130*F130,2)</f>
        <v>0</v>
      </c>
      <c r="H130" s="229">
        <v>0</v>
      </c>
      <c r="I130" s="228">
        <f>ROUND(E130*H130,2)</f>
        <v>0</v>
      </c>
      <c r="J130" s="229">
        <v>31.5</v>
      </c>
      <c r="K130" s="228">
        <f>ROUND(E130*J130,2)</f>
        <v>252</v>
      </c>
      <c r="L130" s="228">
        <v>21</v>
      </c>
      <c r="M130" s="228">
        <f>G130*(1+L130/100)</f>
        <v>0</v>
      </c>
      <c r="N130" s="228">
        <v>0</v>
      </c>
      <c r="O130" s="228">
        <f>ROUND(E130*N130,2)</f>
        <v>0</v>
      </c>
      <c r="P130" s="228">
        <v>0</v>
      </c>
      <c r="Q130" s="228">
        <f>ROUND(E130*P130,2)</f>
        <v>0</v>
      </c>
      <c r="R130" s="228"/>
      <c r="S130" s="228" t="s">
        <v>164</v>
      </c>
      <c r="T130" s="228" t="s">
        <v>165</v>
      </c>
      <c r="U130" s="228">
        <v>0</v>
      </c>
      <c r="V130" s="228">
        <f>ROUND(E130*U130,2)</f>
        <v>0</v>
      </c>
      <c r="W130" s="228"/>
      <c r="X130" s="228" t="s">
        <v>166</v>
      </c>
      <c r="Y130" s="209"/>
      <c r="Z130" s="209"/>
      <c r="AA130" s="209"/>
      <c r="AB130" s="209"/>
      <c r="AC130" s="209"/>
      <c r="AD130" s="209"/>
      <c r="AE130" s="209"/>
      <c r="AF130" s="209"/>
      <c r="AG130" s="209" t="s">
        <v>362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5">
      <c r="A131" s="237">
        <v>90</v>
      </c>
      <c r="B131" s="238" t="s">
        <v>363</v>
      </c>
      <c r="C131" s="253" t="s">
        <v>364</v>
      </c>
      <c r="D131" s="239" t="s">
        <v>187</v>
      </c>
      <c r="E131" s="240">
        <v>5</v>
      </c>
      <c r="F131" s="241"/>
      <c r="G131" s="242">
        <f>ROUND(E131*F131,2)</f>
        <v>0</v>
      </c>
      <c r="H131" s="229">
        <v>0</v>
      </c>
      <c r="I131" s="228">
        <f>ROUND(E131*H131,2)</f>
        <v>0</v>
      </c>
      <c r="J131" s="229">
        <v>321.5</v>
      </c>
      <c r="K131" s="228">
        <f>ROUND(E131*J131,2)</f>
        <v>1607.5</v>
      </c>
      <c r="L131" s="228">
        <v>21</v>
      </c>
      <c r="M131" s="228">
        <f>G131*(1+L131/100)</f>
        <v>0</v>
      </c>
      <c r="N131" s="228">
        <v>2.0000000000000001E-4</v>
      </c>
      <c r="O131" s="228">
        <f>ROUND(E131*N131,2)</f>
        <v>0</v>
      </c>
      <c r="P131" s="228">
        <v>0</v>
      </c>
      <c r="Q131" s="228">
        <f>ROUND(E131*P131,2)</f>
        <v>0</v>
      </c>
      <c r="R131" s="228"/>
      <c r="S131" s="228" t="s">
        <v>164</v>
      </c>
      <c r="T131" s="228" t="s">
        <v>165</v>
      </c>
      <c r="U131" s="228">
        <v>0</v>
      </c>
      <c r="V131" s="228">
        <f>ROUND(E131*U131,2)</f>
        <v>0</v>
      </c>
      <c r="W131" s="228"/>
      <c r="X131" s="228" t="s">
        <v>166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362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5">
      <c r="A132" s="226"/>
      <c r="B132" s="227"/>
      <c r="C132" s="254" t="s">
        <v>365</v>
      </c>
      <c r="D132" s="249"/>
      <c r="E132" s="249"/>
      <c r="F132" s="249"/>
      <c r="G132" s="249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09"/>
      <c r="Z132" s="209"/>
      <c r="AA132" s="209"/>
      <c r="AB132" s="209"/>
      <c r="AC132" s="209"/>
      <c r="AD132" s="209"/>
      <c r="AE132" s="209"/>
      <c r="AF132" s="209"/>
      <c r="AG132" s="209" t="s">
        <v>182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5">
      <c r="A133" s="237">
        <v>91</v>
      </c>
      <c r="B133" s="238" t="s">
        <v>366</v>
      </c>
      <c r="C133" s="253" t="s">
        <v>367</v>
      </c>
      <c r="D133" s="239" t="s">
        <v>187</v>
      </c>
      <c r="E133" s="240">
        <v>10</v>
      </c>
      <c r="F133" s="241"/>
      <c r="G133" s="242">
        <f>ROUND(E133*F133,2)</f>
        <v>0</v>
      </c>
      <c r="H133" s="229">
        <v>0</v>
      </c>
      <c r="I133" s="228">
        <f>ROUND(E133*H133,2)</f>
        <v>0</v>
      </c>
      <c r="J133" s="229">
        <v>455</v>
      </c>
      <c r="K133" s="228">
        <f>ROUND(E133*J133,2)</f>
        <v>4550</v>
      </c>
      <c r="L133" s="228">
        <v>21</v>
      </c>
      <c r="M133" s="228">
        <f>G133*(1+L133/100)</f>
        <v>0</v>
      </c>
      <c r="N133" s="228">
        <v>5.9999999999999995E-4</v>
      </c>
      <c r="O133" s="228">
        <f>ROUND(E133*N133,2)</f>
        <v>0.01</v>
      </c>
      <c r="P133" s="228">
        <v>0</v>
      </c>
      <c r="Q133" s="228">
        <f>ROUND(E133*P133,2)</f>
        <v>0</v>
      </c>
      <c r="R133" s="228"/>
      <c r="S133" s="228" t="s">
        <v>164</v>
      </c>
      <c r="T133" s="228" t="s">
        <v>165</v>
      </c>
      <c r="U133" s="228">
        <v>0</v>
      </c>
      <c r="V133" s="228">
        <f>ROUND(E133*U133,2)</f>
        <v>0</v>
      </c>
      <c r="W133" s="228"/>
      <c r="X133" s="228" t="s">
        <v>166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362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5">
      <c r="A134" s="226"/>
      <c r="B134" s="227"/>
      <c r="C134" s="254" t="s">
        <v>368</v>
      </c>
      <c r="D134" s="249"/>
      <c r="E134" s="249"/>
      <c r="F134" s="249"/>
      <c r="G134" s="249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09"/>
      <c r="Z134" s="209"/>
      <c r="AA134" s="209"/>
      <c r="AB134" s="209"/>
      <c r="AC134" s="209"/>
      <c r="AD134" s="209"/>
      <c r="AE134" s="209"/>
      <c r="AF134" s="209"/>
      <c r="AG134" s="209" t="s">
        <v>182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5">
      <c r="A135" s="237">
        <v>92</v>
      </c>
      <c r="B135" s="238" t="s">
        <v>369</v>
      </c>
      <c r="C135" s="253" t="s">
        <v>370</v>
      </c>
      <c r="D135" s="239" t="s">
        <v>163</v>
      </c>
      <c r="E135" s="240">
        <v>68</v>
      </c>
      <c r="F135" s="241"/>
      <c r="G135" s="242">
        <f>ROUND(E135*F135,2)</f>
        <v>0</v>
      </c>
      <c r="H135" s="229">
        <v>0</v>
      </c>
      <c r="I135" s="228">
        <f>ROUND(E135*H135,2)</f>
        <v>0</v>
      </c>
      <c r="J135" s="229">
        <v>74.7</v>
      </c>
      <c r="K135" s="228">
        <f>ROUND(E135*J135,2)</f>
        <v>5079.6000000000004</v>
      </c>
      <c r="L135" s="228">
        <v>21</v>
      </c>
      <c r="M135" s="228">
        <f>G135*(1+L135/100)</f>
        <v>0</v>
      </c>
      <c r="N135" s="228">
        <v>1.4279999999999999E-2</v>
      </c>
      <c r="O135" s="228">
        <f>ROUND(E135*N135,2)</f>
        <v>0.97</v>
      </c>
      <c r="P135" s="228">
        <v>0</v>
      </c>
      <c r="Q135" s="228">
        <f>ROUND(E135*P135,2)</f>
        <v>0</v>
      </c>
      <c r="R135" s="228"/>
      <c r="S135" s="228" t="s">
        <v>164</v>
      </c>
      <c r="T135" s="228" t="s">
        <v>165</v>
      </c>
      <c r="U135" s="228">
        <v>0</v>
      </c>
      <c r="V135" s="228">
        <f>ROUND(E135*U135,2)</f>
        <v>0</v>
      </c>
      <c r="W135" s="228"/>
      <c r="X135" s="228" t="s">
        <v>166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362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5">
      <c r="A136" s="226"/>
      <c r="B136" s="227"/>
      <c r="C136" s="254" t="s">
        <v>371</v>
      </c>
      <c r="D136" s="249"/>
      <c r="E136" s="249"/>
      <c r="F136" s="249"/>
      <c r="G136" s="249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09"/>
      <c r="Z136" s="209"/>
      <c r="AA136" s="209"/>
      <c r="AB136" s="209"/>
      <c r="AC136" s="209"/>
      <c r="AD136" s="209"/>
      <c r="AE136" s="209"/>
      <c r="AF136" s="209"/>
      <c r="AG136" s="209" t="s">
        <v>182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5">
      <c r="A137" s="243">
        <v>93</v>
      </c>
      <c r="B137" s="244" t="s">
        <v>372</v>
      </c>
      <c r="C137" s="252" t="s">
        <v>373</v>
      </c>
      <c r="D137" s="245" t="s">
        <v>187</v>
      </c>
      <c r="E137" s="246">
        <v>15</v>
      </c>
      <c r="F137" s="247"/>
      <c r="G137" s="248">
        <f>ROUND(E137*F137,2)</f>
        <v>0</v>
      </c>
      <c r="H137" s="229">
        <v>0</v>
      </c>
      <c r="I137" s="228">
        <f>ROUND(E137*H137,2)</f>
        <v>0</v>
      </c>
      <c r="J137" s="229">
        <v>205.99</v>
      </c>
      <c r="K137" s="228">
        <f>ROUND(E137*J137,2)</f>
        <v>3089.85</v>
      </c>
      <c r="L137" s="228">
        <v>21</v>
      </c>
      <c r="M137" s="228">
        <f>G137*(1+L137/100)</f>
        <v>0</v>
      </c>
      <c r="N137" s="228">
        <v>0</v>
      </c>
      <c r="O137" s="228">
        <f>ROUND(E137*N137,2)</f>
        <v>0</v>
      </c>
      <c r="P137" s="228">
        <v>0</v>
      </c>
      <c r="Q137" s="228">
        <f>ROUND(E137*P137,2)</f>
        <v>0</v>
      </c>
      <c r="R137" s="228"/>
      <c r="S137" s="228" t="s">
        <v>164</v>
      </c>
      <c r="T137" s="228" t="s">
        <v>165</v>
      </c>
      <c r="U137" s="228">
        <v>0</v>
      </c>
      <c r="V137" s="228">
        <f>ROUND(E137*U137,2)</f>
        <v>0</v>
      </c>
      <c r="W137" s="228"/>
      <c r="X137" s="228" t="s">
        <v>166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362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5">
      <c r="A138" s="243">
        <v>94</v>
      </c>
      <c r="B138" s="244" t="s">
        <v>374</v>
      </c>
      <c r="C138" s="252" t="s">
        <v>375</v>
      </c>
      <c r="D138" s="245" t="s">
        <v>333</v>
      </c>
      <c r="E138" s="246">
        <v>1</v>
      </c>
      <c r="F138" s="247"/>
      <c r="G138" s="248">
        <f>ROUND(E138*F138,2)</f>
        <v>0</v>
      </c>
      <c r="H138" s="229">
        <v>1500</v>
      </c>
      <c r="I138" s="228">
        <f>ROUND(E138*H138,2)</f>
        <v>1500</v>
      </c>
      <c r="J138" s="229">
        <v>0</v>
      </c>
      <c r="K138" s="228">
        <f>ROUND(E138*J138,2)</f>
        <v>0</v>
      </c>
      <c r="L138" s="228">
        <v>21</v>
      </c>
      <c r="M138" s="228">
        <f>G138*(1+L138/100)</f>
        <v>0</v>
      </c>
      <c r="N138" s="228">
        <v>0</v>
      </c>
      <c r="O138" s="228">
        <f>ROUND(E138*N138,2)</f>
        <v>0</v>
      </c>
      <c r="P138" s="228">
        <v>0</v>
      </c>
      <c r="Q138" s="228">
        <f>ROUND(E138*P138,2)</f>
        <v>0</v>
      </c>
      <c r="R138" s="228"/>
      <c r="S138" s="228" t="s">
        <v>164</v>
      </c>
      <c r="T138" s="228" t="s">
        <v>165</v>
      </c>
      <c r="U138" s="228">
        <v>0</v>
      </c>
      <c r="V138" s="228">
        <f>ROUND(E138*U138,2)</f>
        <v>0</v>
      </c>
      <c r="W138" s="228"/>
      <c r="X138" s="228" t="s">
        <v>258</v>
      </c>
      <c r="Y138" s="209"/>
      <c r="Z138" s="209"/>
      <c r="AA138" s="209"/>
      <c r="AB138" s="209"/>
      <c r="AC138" s="209"/>
      <c r="AD138" s="209"/>
      <c r="AE138" s="209"/>
      <c r="AF138" s="209"/>
      <c r="AG138" s="209" t="s">
        <v>259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5">
      <c r="A139" s="237">
        <v>95</v>
      </c>
      <c r="B139" s="238" t="s">
        <v>376</v>
      </c>
      <c r="C139" s="253" t="s">
        <v>377</v>
      </c>
      <c r="D139" s="239" t="s">
        <v>262</v>
      </c>
      <c r="E139" s="240">
        <v>10</v>
      </c>
      <c r="F139" s="241"/>
      <c r="G139" s="242">
        <f>ROUND(E139*F139,2)</f>
        <v>0</v>
      </c>
      <c r="H139" s="229">
        <v>0</v>
      </c>
      <c r="I139" s="228">
        <f>ROUND(E139*H139,2)</f>
        <v>0</v>
      </c>
      <c r="J139" s="229">
        <v>576</v>
      </c>
      <c r="K139" s="228">
        <f>ROUND(E139*J139,2)</f>
        <v>5760</v>
      </c>
      <c r="L139" s="228">
        <v>21</v>
      </c>
      <c r="M139" s="228">
        <f>G139*(1+L139/100)</f>
        <v>0</v>
      </c>
      <c r="N139" s="228">
        <v>0</v>
      </c>
      <c r="O139" s="228">
        <f>ROUND(E139*N139,2)</f>
        <v>0</v>
      </c>
      <c r="P139" s="228">
        <v>0</v>
      </c>
      <c r="Q139" s="228">
        <f>ROUND(E139*P139,2)</f>
        <v>0</v>
      </c>
      <c r="R139" s="228"/>
      <c r="S139" s="228" t="s">
        <v>164</v>
      </c>
      <c r="T139" s="228" t="s">
        <v>165</v>
      </c>
      <c r="U139" s="228">
        <v>0</v>
      </c>
      <c r="V139" s="228">
        <f>ROUND(E139*U139,2)</f>
        <v>0</v>
      </c>
      <c r="W139" s="228"/>
      <c r="X139" s="228" t="s">
        <v>166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362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5">
      <c r="A140" s="226"/>
      <c r="B140" s="227"/>
      <c r="C140" s="254" t="s">
        <v>378</v>
      </c>
      <c r="D140" s="249"/>
      <c r="E140" s="249"/>
      <c r="F140" s="249"/>
      <c r="G140" s="249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09"/>
      <c r="Z140" s="209"/>
      <c r="AA140" s="209"/>
      <c r="AB140" s="209"/>
      <c r="AC140" s="209"/>
      <c r="AD140" s="209"/>
      <c r="AE140" s="209"/>
      <c r="AF140" s="209"/>
      <c r="AG140" s="209" t="s">
        <v>182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5">
      <c r="A141" s="243">
        <v>96</v>
      </c>
      <c r="B141" s="244" t="s">
        <v>379</v>
      </c>
      <c r="C141" s="252" t="s">
        <v>380</v>
      </c>
      <c r="D141" s="245" t="s">
        <v>359</v>
      </c>
      <c r="E141" s="246">
        <v>2.5000000000000001E-2</v>
      </c>
      <c r="F141" s="247"/>
      <c r="G141" s="248">
        <f>ROUND(E141*F141,2)</f>
        <v>0</v>
      </c>
      <c r="H141" s="229">
        <v>16570</v>
      </c>
      <c r="I141" s="228">
        <f>ROUND(E141*H141,2)</f>
        <v>414.25</v>
      </c>
      <c r="J141" s="229">
        <v>0</v>
      </c>
      <c r="K141" s="228">
        <f>ROUND(E141*J141,2)</f>
        <v>0</v>
      </c>
      <c r="L141" s="228">
        <v>21</v>
      </c>
      <c r="M141" s="228">
        <f>G141*(1+L141/100)</f>
        <v>0</v>
      </c>
      <c r="N141" s="228">
        <v>2.5000000000000001E-2</v>
      </c>
      <c r="O141" s="228">
        <f>ROUND(E141*N141,2)</f>
        <v>0</v>
      </c>
      <c r="P141" s="228">
        <v>0</v>
      </c>
      <c r="Q141" s="228">
        <f>ROUND(E141*P141,2)</f>
        <v>0</v>
      </c>
      <c r="R141" s="228"/>
      <c r="S141" s="228" t="s">
        <v>164</v>
      </c>
      <c r="T141" s="228" t="s">
        <v>165</v>
      </c>
      <c r="U141" s="228">
        <v>0</v>
      </c>
      <c r="V141" s="228">
        <f>ROUND(E141*U141,2)</f>
        <v>0</v>
      </c>
      <c r="W141" s="228"/>
      <c r="X141" s="228" t="s">
        <v>258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259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x14ac:dyDescent="0.25">
      <c r="A142" s="231" t="s">
        <v>159</v>
      </c>
      <c r="B142" s="232" t="s">
        <v>104</v>
      </c>
      <c r="C142" s="251" t="s">
        <v>105</v>
      </c>
      <c r="D142" s="233"/>
      <c r="E142" s="234"/>
      <c r="F142" s="235"/>
      <c r="G142" s="236">
        <f>SUMIF(AG143:AG151,"&lt;&gt;NOR",G143:G151)</f>
        <v>0</v>
      </c>
      <c r="H142" s="230"/>
      <c r="I142" s="230">
        <f>SUM(I143:I151)</f>
        <v>0</v>
      </c>
      <c r="J142" s="230"/>
      <c r="K142" s="230">
        <f>SUM(K143:K151)</f>
        <v>28703.54</v>
      </c>
      <c r="L142" s="230"/>
      <c r="M142" s="230">
        <f>SUM(M143:M151)</f>
        <v>0</v>
      </c>
      <c r="N142" s="230"/>
      <c r="O142" s="230">
        <f>SUM(O143:O151)</f>
        <v>0</v>
      </c>
      <c r="P142" s="230"/>
      <c r="Q142" s="230">
        <f>SUM(Q143:Q151)</f>
        <v>0</v>
      </c>
      <c r="R142" s="230"/>
      <c r="S142" s="230"/>
      <c r="T142" s="230"/>
      <c r="U142" s="230"/>
      <c r="V142" s="230">
        <f>SUM(V143:V151)</f>
        <v>0</v>
      </c>
      <c r="W142" s="230"/>
      <c r="X142" s="230"/>
      <c r="AG142" t="s">
        <v>160</v>
      </c>
    </row>
    <row r="143" spans="1:60" outlineLevel="1" x14ac:dyDescent="0.25">
      <c r="A143" s="243">
        <v>97</v>
      </c>
      <c r="B143" s="244" t="s">
        <v>381</v>
      </c>
      <c r="C143" s="252" t="s">
        <v>382</v>
      </c>
      <c r="D143" s="245" t="s">
        <v>359</v>
      </c>
      <c r="E143" s="246">
        <v>8.5960000000000001</v>
      </c>
      <c r="F143" s="247"/>
      <c r="G143" s="248">
        <f>ROUND(E143*F143,2)</f>
        <v>0</v>
      </c>
      <c r="H143" s="229">
        <v>0</v>
      </c>
      <c r="I143" s="228">
        <f>ROUND(E143*H143,2)</f>
        <v>0</v>
      </c>
      <c r="J143" s="229">
        <v>417.5</v>
      </c>
      <c r="K143" s="228">
        <f>ROUND(E143*J143,2)</f>
        <v>3588.83</v>
      </c>
      <c r="L143" s="228">
        <v>21</v>
      </c>
      <c r="M143" s="228">
        <f>G143*(1+L143/100)</f>
        <v>0</v>
      </c>
      <c r="N143" s="228">
        <v>0</v>
      </c>
      <c r="O143" s="228">
        <f>ROUND(E143*N143,2)</f>
        <v>0</v>
      </c>
      <c r="P143" s="228">
        <v>0</v>
      </c>
      <c r="Q143" s="228">
        <f>ROUND(E143*P143,2)</f>
        <v>0</v>
      </c>
      <c r="R143" s="228"/>
      <c r="S143" s="228" t="s">
        <v>164</v>
      </c>
      <c r="T143" s="228" t="s">
        <v>165</v>
      </c>
      <c r="U143" s="228">
        <v>0</v>
      </c>
      <c r="V143" s="228">
        <f>ROUND(E143*U143,2)</f>
        <v>0</v>
      </c>
      <c r="W143" s="228"/>
      <c r="X143" s="228" t="s">
        <v>166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167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5">
      <c r="A144" s="243">
        <v>98</v>
      </c>
      <c r="B144" s="244" t="s">
        <v>383</v>
      </c>
      <c r="C144" s="252" t="s">
        <v>384</v>
      </c>
      <c r="D144" s="245" t="s">
        <v>359</v>
      </c>
      <c r="E144" s="246">
        <v>8.5960000000000001</v>
      </c>
      <c r="F144" s="247"/>
      <c r="G144" s="248">
        <f>ROUND(E144*F144,2)</f>
        <v>0</v>
      </c>
      <c r="H144" s="229">
        <v>0</v>
      </c>
      <c r="I144" s="228">
        <f>ROUND(E144*H144,2)</f>
        <v>0</v>
      </c>
      <c r="J144" s="229">
        <v>181</v>
      </c>
      <c r="K144" s="228">
        <f>ROUND(E144*J144,2)</f>
        <v>1555.88</v>
      </c>
      <c r="L144" s="228">
        <v>21</v>
      </c>
      <c r="M144" s="228">
        <f>G144*(1+L144/100)</f>
        <v>0</v>
      </c>
      <c r="N144" s="228">
        <v>0</v>
      </c>
      <c r="O144" s="228">
        <f>ROUND(E144*N144,2)</f>
        <v>0</v>
      </c>
      <c r="P144" s="228">
        <v>0</v>
      </c>
      <c r="Q144" s="228">
        <f>ROUND(E144*P144,2)</f>
        <v>0</v>
      </c>
      <c r="R144" s="228"/>
      <c r="S144" s="228" t="s">
        <v>164</v>
      </c>
      <c r="T144" s="228" t="s">
        <v>165</v>
      </c>
      <c r="U144" s="228">
        <v>0</v>
      </c>
      <c r="V144" s="228">
        <f>ROUND(E144*U144,2)</f>
        <v>0</v>
      </c>
      <c r="W144" s="228"/>
      <c r="X144" s="228" t="s">
        <v>166</v>
      </c>
      <c r="Y144" s="209"/>
      <c r="Z144" s="209"/>
      <c r="AA144" s="209"/>
      <c r="AB144" s="209"/>
      <c r="AC144" s="209"/>
      <c r="AD144" s="209"/>
      <c r="AE144" s="209"/>
      <c r="AF144" s="209"/>
      <c r="AG144" s="209" t="s">
        <v>167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5">
      <c r="A145" s="243">
        <v>99</v>
      </c>
      <c r="B145" s="244" t="s">
        <v>385</v>
      </c>
      <c r="C145" s="252" t="s">
        <v>386</v>
      </c>
      <c r="D145" s="245" t="s">
        <v>359</v>
      </c>
      <c r="E145" s="246">
        <v>8.5960000000000001</v>
      </c>
      <c r="F145" s="247"/>
      <c r="G145" s="248">
        <f>ROUND(E145*F145,2)</f>
        <v>0</v>
      </c>
      <c r="H145" s="229">
        <v>0</v>
      </c>
      <c r="I145" s="228">
        <f>ROUND(E145*H145,2)</f>
        <v>0</v>
      </c>
      <c r="J145" s="229">
        <v>1253.99</v>
      </c>
      <c r="K145" s="228">
        <f>ROUND(E145*J145,2)</f>
        <v>10779.3</v>
      </c>
      <c r="L145" s="228">
        <v>21</v>
      </c>
      <c r="M145" s="228">
        <f>G145*(1+L145/100)</f>
        <v>0</v>
      </c>
      <c r="N145" s="228">
        <v>0</v>
      </c>
      <c r="O145" s="228">
        <f>ROUND(E145*N145,2)</f>
        <v>0</v>
      </c>
      <c r="P145" s="228">
        <v>0</v>
      </c>
      <c r="Q145" s="228">
        <f>ROUND(E145*P145,2)</f>
        <v>0</v>
      </c>
      <c r="R145" s="228"/>
      <c r="S145" s="228" t="s">
        <v>164</v>
      </c>
      <c r="T145" s="228" t="s">
        <v>165</v>
      </c>
      <c r="U145" s="228">
        <v>0</v>
      </c>
      <c r="V145" s="228">
        <f>ROUND(E145*U145,2)</f>
        <v>0</v>
      </c>
      <c r="W145" s="228"/>
      <c r="X145" s="228" t="s">
        <v>166</v>
      </c>
      <c r="Y145" s="209"/>
      <c r="Z145" s="209"/>
      <c r="AA145" s="209"/>
      <c r="AB145" s="209"/>
      <c r="AC145" s="209"/>
      <c r="AD145" s="209"/>
      <c r="AE145" s="209"/>
      <c r="AF145" s="209"/>
      <c r="AG145" s="209" t="s">
        <v>167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5">
      <c r="A146" s="237">
        <v>100</v>
      </c>
      <c r="B146" s="238" t="s">
        <v>387</v>
      </c>
      <c r="C146" s="253" t="s">
        <v>388</v>
      </c>
      <c r="D146" s="239" t="s">
        <v>359</v>
      </c>
      <c r="E146" s="240">
        <v>8.5960000000000001</v>
      </c>
      <c r="F146" s="241"/>
      <c r="G146" s="242">
        <f>ROUND(E146*F146,2)</f>
        <v>0</v>
      </c>
      <c r="H146" s="229">
        <v>0</v>
      </c>
      <c r="I146" s="228">
        <f>ROUND(E146*H146,2)</f>
        <v>0</v>
      </c>
      <c r="J146" s="229">
        <v>278.5</v>
      </c>
      <c r="K146" s="228">
        <f>ROUND(E146*J146,2)</f>
        <v>2393.9899999999998</v>
      </c>
      <c r="L146" s="228">
        <v>21</v>
      </c>
      <c r="M146" s="228">
        <f>G146*(1+L146/100)</f>
        <v>0</v>
      </c>
      <c r="N146" s="228">
        <v>0</v>
      </c>
      <c r="O146" s="228">
        <f>ROUND(E146*N146,2)</f>
        <v>0</v>
      </c>
      <c r="P146" s="228">
        <v>0</v>
      </c>
      <c r="Q146" s="228">
        <f>ROUND(E146*P146,2)</f>
        <v>0</v>
      </c>
      <c r="R146" s="228"/>
      <c r="S146" s="228" t="s">
        <v>164</v>
      </c>
      <c r="T146" s="228" t="s">
        <v>165</v>
      </c>
      <c r="U146" s="228">
        <v>0</v>
      </c>
      <c r="V146" s="228">
        <f>ROUND(E146*U146,2)</f>
        <v>0</v>
      </c>
      <c r="W146" s="228"/>
      <c r="X146" s="228" t="s">
        <v>166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167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5">
      <c r="A147" s="226"/>
      <c r="B147" s="227"/>
      <c r="C147" s="254" t="s">
        <v>389</v>
      </c>
      <c r="D147" s="249"/>
      <c r="E147" s="249"/>
      <c r="F147" s="249"/>
      <c r="G147" s="249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09"/>
      <c r="Z147" s="209"/>
      <c r="AA147" s="209"/>
      <c r="AB147" s="209"/>
      <c r="AC147" s="209"/>
      <c r="AD147" s="209"/>
      <c r="AE147" s="209"/>
      <c r="AF147" s="209"/>
      <c r="AG147" s="209" t="s">
        <v>182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5">
      <c r="A148" s="237">
        <v>101</v>
      </c>
      <c r="B148" s="238" t="s">
        <v>390</v>
      </c>
      <c r="C148" s="253" t="s">
        <v>391</v>
      </c>
      <c r="D148" s="239" t="s">
        <v>359</v>
      </c>
      <c r="E148" s="240">
        <v>146.13200000000001</v>
      </c>
      <c r="F148" s="241"/>
      <c r="G148" s="242">
        <f>ROUND(E148*F148,2)</f>
        <v>0</v>
      </c>
      <c r="H148" s="229">
        <v>0</v>
      </c>
      <c r="I148" s="228">
        <f>ROUND(E148*H148,2)</f>
        <v>0</v>
      </c>
      <c r="J148" s="229">
        <v>18.600000000000001</v>
      </c>
      <c r="K148" s="228">
        <f>ROUND(E148*J148,2)</f>
        <v>2718.06</v>
      </c>
      <c r="L148" s="228">
        <v>21</v>
      </c>
      <c r="M148" s="228">
        <f>G148*(1+L148/100)</f>
        <v>0</v>
      </c>
      <c r="N148" s="228">
        <v>0</v>
      </c>
      <c r="O148" s="228">
        <f>ROUND(E148*N148,2)</f>
        <v>0</v>
      </c>
      <c r="P148" s="228">
        <v>0</v>
      </c>
      <c r="Q148" s="228">
        <f>ROUND(E148*P148,2)</f>
        <v>0</v>
      </c>
      <c r="R148" s="228"/>
      <c r="S148" s="228" t="s">
        <v>164</v>
      </c>
      <c r="T148" s="228" t="s">
        <v>165</v>
      </c>
      <c r="U148" s="228">
        <v>0</v>
      </c>
      <c r="V148" s="228">
        <f>ROUND(E148*U148,2)</f>
        <v>0</v>
      </c>
      <c r="W148" s="228"/>
      <c r="X148" s="228" t="s">
        <v>166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167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5">
      <c r="A149" s="226"/>
      <c r="B149" s="227"/>
      <c r="C149" s="254" t="s">
        <v>389</v>
      </c>
      <c r="D149" s="249"/>
      <c r="E149" s="249"/>
      <c r="F149" s="249"/>
      <c r="G149" s="249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09"/>
      <c r="Z149" s="209"/>
      <c r="AA149" s="209"/>
      <c r="AB149" s="209"/>
      <c r="AC149" s="209"/>
      <c r="AD149" s="209"/>
      <c r="AE149" s="209"/>
      <c r="AF149" s="209"/>
      <c r="AG149" s="209" t="s">
        <v>182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5">
      <c r="A150" s="243">
        <v>102</v>
      </c>
      <c r="B150" s="244" t="s">
        <v>392</v>
      </c>
      <c r="C150" s="252" t="s">
        <v>393</v>
      </c>
      <c r="D150" s="245" t="s">
        <v>342</v>
      </c>
      <c r="E150" s="246">
        <v>2</v>
      </c>
      <c r="F150" s="247"/>
      <c r="G150" s="248">
        <f>ROUND(E150*F150,2)</f>
        <v>0</v>
      </c>
      <c r="H150" s="229">
        <v>0</v>
      </c>
      <c r="I150" s="228">
        <f>ROUND(E150*H150,2)</f>
        <v>0</v>
      </c>
      <c r="J150" s="229">
        <v>51.5</v>
      </c>
      <c r="K150" s="228">
        <f>ROUND(E150*J150,2)</f>
        <v>103</v>
      </c>
      <c r="L150" s="228">
        <v>21</v>
      </c>
      <c r="M150" s="228">
        <f>G150*(1+L150/100)</f>
        <v>0</v>
      </c>
      <c r="N150" s="228">
        <v>0</v>
      </c>
      <c r="O150" s="228">
        <f>ROUND(E150*N150,2)</f>
        <v>0</v>
      </c>
      <c r="P150" s="228">
        <v>0</v>
      </c>
      <c r="Q150" s="228">
        <f>ROUND(E150*P150,2)</f>
        <v>0</v>
      </c>
      <c r="R150" s="228"/>
      <c r="S150" s="228" t="s">
        <v>164</v>
      </c>
      <c r="T150" s="228" t="s">
        <v>165</v>
      </c>
      <c r="U150" s="228">
        <v>0</v>
      </c>
      <c r="V150" s="228">
        <f>ROUND(E150*U150,2)</f>
        <v>0</v>
      </c>
      <c r="W150" s="228"/>
      <c r="X150" s="228" t="s">
        <v>166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167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ht="20.399999999999999" outlineLevel="1" x14ac:dyDescent="0.25">
      <c r="A151" s="237">
        <v>103</v>
      </c>
      <c r="B151" s="238" t="s">
        <v>394</v>
      </c>
      <c r="C151" s="253" t="s">
        <v>395</v>
      </c>
      <c r="D151" s="239" t="s">
        <v>359</v>
      </c>
      <c r="E151" s="240">
        <v>8.5960000000000001</v>
      </c>
      <c r="F151" s="241"/>
      <c r="G151" s="242">
        <f>ROUND(E151*F151,2)</f>
        <v>0</v>
      </c>
      <c r="H151" s="229">
        <v>0</v>
      </c>
      <c r="I151" s="228">
        <f>ROUND(E151*H151,2)</f>
        <v>0</v>
      </c>
      <c r="J151" s="229">
        <v>880</v>
      </c>
      <c r="K151" s="228">
        <f>ROUND(E151*J151,2)</f>
        <v>7564.48</v>
      </c>
      <c r="L151" s="228">
        <v>21</v>
      </c>
      <c r="M151" s="228">
        <f>G151*(1+L151/100)</f>
        <v>0</v>
      </c>
      <c r="N151" s="228">
        <v>0</v>
      </c>
      <c r="O151" s="228">
        <f>ROUND(E151*N151,2)</f>
        <v>0</v>
      </c>
      <c r="P151" s="228">
        <v>0</v>
      </c>
      <c r="Q151" s="228">
        <f>ROUND(E151*P151,2)</f>
        <v>0</v>
      </c>
      <c r="R151" s="228"/>
      <c r="S151" s="228" t="s">
        <v>164</v>
      </c>
      <c r="T151" s="228" t="s">
        <v>165</v>
      </c>
      <c r="U151" s="228">
        <v>0</v>
      </c>
      <c r="V151" s="228">
        <f>ROUND(E151*U151,2)</f>
        <v>0</v>
      </c>
      <c r="W151" s="228"/>
      <c r="X151" s="228" t="s">
        <v>166</v>
      </c>
      <c r="Y151" s="209"/>
      <c r="Z151" s="209"/>
      <c r="AA151" s="209"/>
      <c r="AB151" s="209"/>
      <c r="AC151" s="209"/>
      <c r="AD151" s="209"/>
      <c r="AE151" s="209"/>
      <c r="AF151" s="209"/>
      <c r="AG151" s="209" t="s">
        <v>167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x14ac:dyDescent="0.25">
      <c r="A152" s="3"/>
      <c r="B152" s="4"/>
      <c r="C152" s="255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v>15</v>
      </c>
      <c r="AF152">
        <v>21</v>
      </c>
      <c r="AG152" t="s">
        <v>146</v>
      </c>
    </row>
    <row r="153" spans="1:60" x14ac:dyDescent="0.25">
      <c r="A153" s="212"/>
      <c r="B153" s="213" t="s">
        <v>31</v>
      </c>
      <c r="C153" s="256"/>
      <c r="D153" s="214"/>
      <c r="E153" s="215"/>
      <c r="F153" s="215"/>
      <c r="G153" s="250">
        <f>G8+G11+G14+G18+G20+G25+G33+G41+G53+G63+G71+G80+G90+G101+G111+G114+G116+G121+G123+G127+G129+G142</f>
        <v>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AE153">
        <f>SUMIF(L7:L151,AE152,G7:G151)</f>
        <v>0</v>
      </c>
      <c r="AF153">
        <f>SUMIF(L7:L151,AF152,G7:G151)</f>
        <v>0</v>
      </c>
      <c r="AG153" t="s">
        <v>396</v>
      </c>
    </row>
    <row r="154" spans="1:60" x14ac:dyDescent="0.25">
      <c r="A154" s="3"/>
      <c r="B154" s="4"/>
      <c r="C154" s="255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60" x14ac:dyDescent="0.25">
      <c r="A155" s="3"/>
      <c r="B155" s="4"/>
      <c r="C155" s="255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60" x14ac:dyDescent="0.25">
      <c r="A156" s="216" t="s">
        <v>397</v>
      </c>
      <c r="B156" s="216"/>
      <c r="C156" s="257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60" x14ac:dyDescent="0.25">
      <c r="A157" s="217"/>
      <c r="B157" s="218"/>
      <c r="C157" s="258"/>
      <c r="D157" s="218"/>
      <c r="E157" s="218"/>
      <c r="F157" s="218"/>
      <c r="G157" s="219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AG157" t="s">
        <v>398</v>
      </c>
    </row>
    <row r="158" spans="1:60" x14ac:dyDescent="0.25">
      <c r="A158" s="220"/>
      <c r="B158" s="221"/>
      <c r="C158" s="259"/>
      <c r="D158" s="221"/>
      <c r="E158" s="221"/>
      <c r="F158" s="221"/>
      <c r="G158" s="22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60" x14ac:dyDescent="0.25">
      <c r="A159" s="220"/>
      <c r="B159" s="221"/>
      <c r="C159" s="259"/>
      <c r="D159" s="221"/>
      <c r="E159" s="221"/>
      <c r="F159" s="221"/>
      <c r="G159" s="22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60" x14ac:dyDescent="0.25">
      <c r="A160" s="220"/>
      <c r="B160" s="221"/>
      <c r="C160" s="259"/>
      <c r="D160" s="221"/>
      <c r="E160" s="221"/>
      <c r="F160" s="221"/>
      <c r="G160" s="22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33" x14ac:dyDescent="0.25">
      <c r="A161" s="223"/>
      <c r="B161" s="224"/>
      <c r="C161" s="260"/>
      <c r="D161" s="224"/>
      <c r="E161" s="224"/>
      <c r="F161" s="224"/>
      <c r="G161" s="22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33" x14ac:dyDescent="0.25">
      <c r="A162" s="3"/>
      <c r="B162" s="4"/>
      <c r="C162" s="255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33" x14ac:dyDescent="0.25">
      <c r="C163" s="261"/>
      <c r="D163" s="10"/>
      <c r="AG163" t="s">
        <v>399</v>
      </c>
    </row>
    <row r="164" spans="1:33" x14ac:dyDescent="0.25">
      <c r="D164" s="10"/>
    </row>
    <row r="165" spans="1:33" x14ac:dyDescent="0.25">
      <c r="D165" s="10"/>
    </row>
    <row r="166" spans="1:33" x14ac:dyDescent="0.25">
      <c r="D166" s="10"/>
    </row>
    <row r="167" spans="1:33" x14ac:dyDescent="0.25">
      <c r="D167" s="10"/>
    </row>
    <row r="168" spans="1:33" x14ac:dyDescent="0.25">
      <c r="D168" s="10"/>
    </row>
    <row r="169" spans="1:33" x14ac:dyDescent="0.25">
      <c r="D169" s="10"/>
    </row>
    <row r="170" spans="1:33" x14ac:dyDescent="0.25">
      <c r="D170" s="10"/>
    </row>
    <row r="171" spans="1:33" x14ac:dyDescent="0.25">
      <c r="D171" s="10"/>
    </row>
    <row r="172" spans="1:33" x14ac:dyDescent="0.25">
      <c r="D172" s="10"/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5">
    <mergeCell ref="C140:G140"/>
    <mergeCell ref="C147:G147"/>
    <mergeCell ref="C149:G149"/>
    <mergeCell ref="C87:G87"/>
    <mergeCell ref="C96:G96"/>
    <mergeCell ref="C108:G108"/>
    <mergeCell ref="C132:G132"/>
    <mergeCell ref="C134:G134"/>
    <mergeCell ref="C136:G136"/>
    <mergeCell ref="C49:G49"/>
    <mergeCell ref="C55:G55"/>
    <mergeCell ref="C57:G57"/>
    <mergeCell ref="C61:G61"/>
    <mergeCell ref="C82:G82"/>
    <mergeCell ref="C85:G85"/>
    <mergeCell ref="A1:G1"/>
    <mergeCell ref="C2:G2"/>
    <mergeCell ref="C3:G3"/>
    <mergeCell ref="C4:G4"/>
    <mergeCell ref="A156:C156"/>
    <mergeCell ref="A157:G161"/>
    <mergeCell ref="C16:G16"/>
    <mergeCell ref="C22:G22"/>
    <mergeCell ref="C24:G24"/>
    <mergeCell ref="C37:G3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Z49" sqref="Z49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7</v>
      </c>
      <c r="B1" s="194"/>
      <c r="C1" s="194"/>
      <c r="D1" s="194"/>
      <c r="E1" s="194"/>
      <c r="F1" s="194"/>
      <c r="G1" s="194"/>
      <c r="AG1" t="s">
        <v>134</v>
      </c>
    </row>
    <row r="2" spans="1:60" ht="25.05" customHeight="1" x14ac:dyDescent="0.25">
      <c r="A2" s="195" t="s">
        <v>8</v>
      </c>
      <c r="B2" s="49"/>
      <c r="C2" s="198" t="s">
        <v>43</v>
      </c>
      <c r="D2" s="196"/>
      <c r="E2" s="196"/>
      <c r="F2" s="196"/>
      <c r="G2" s="197"/>
      <c r="AG2" t="s">
        <v>135</v>
      </c>
    </row>
    <row r="3" spans="1:60" ht="25.05" customHeight="1" x14ac:dyDescent="0.25">
      <c r="A3" s="195" t="s">
        <v>9</v>
      </c>
      <c r="B3" s="49"/>
      <c r="C3" s="198" t="s">
        <v>46</v>
      </c>
      <c r="D3" s="196"/>
      <c r="E3" s="196"/>
      <c r="F3" s="196"/>
      <c r="G3" s="197"/>
      <c r="AC3" s="174" t="s">
        <v>135</v>
      </c>
      <c r="AG3" t="s">
        <v>136</v>
      </c>
    </row>
    <row r="4" spans="1:60" ht="25.05" customHeight="1" x14ac:dyDescent="0.25">
      <c r="A4" s="199" t="s">
        <v>10</v>
      </c>
      <c r="B4" s="200"/>
      <c r="C4" s="201" t="s">
        <v>51</v>
      </c>
      <c r="D4" s="202"/>
      <c r="E4" s="202"/>
      <c r="F4" s="202"/>
      <c r="G4" s="203"/>
      <c r="AG4" t="s">
        <v>137</v>
      </c>
    </row>
    <row r="5" spans="1:60" x14ac:dyDescent="0.25">
      <c r="D5" s="10"/>
    </row>
    <row r="6" spans="1:60" ht="39.6" x14ac:dyDescent="0.25">
      <c r="A6" s="205" t="s">
        <v>138</v>
      </c>
      <c r="B6" s="207" t="s">
        <v>139</v>
      </c>
      <c r="C6" s="207" t="s">
        <v>140</v>
      </c>
      <c r="D6" s="206" t="s">
        <v>141</v>
      </c>
      <c r="E6" s="205" t="s">
        <v>142</v>
      </c>
      <c r="F6" s="204" t="s">
        <v>143</v>
      </c>
      <c r="G6" s="205" t="s">
        <v>31</v>
      </c>
      <c r="H6" s="208" t="s">
        <v>32</v>
      </c>
      <c r="I6" s="208" t="s">
        <v>144</v>
      </c>
      <c r="J6" s="208" t="s">
        <v>33</v>
      </c>
      <c r="K6" s="208" t="s">
        <v>145</v>
      </c>
      <c r="L6" s="208" t="s">
        <v>146</v>
      </c>
      <c r="M6" s="208" t="s">
        <v>147</v>
      </c>
      <c r="N6" s="208" t="s">
        <v>148</v>
      </c>
      <c r="O6" s="208" t="s">
        <v>149</v>
      </c>
      <c r="P6" s="208" t="s">
        <v>150</v>
      </c>
      <c r="Q6" s="208" t="s">
        <v>151</v>
      </c>
      <c r="R6" s="208" t="s">
        <v>152</v>
      </c>
      <c r="S6" s="208" t="s">
        <v>153</v>
      </c>
      <c r="T6" s="208" t="s">
        <v>154</v>
      </c>
      <c r="U6" s="208" t="s">
        <v>155</v>
      </c>
      <c r="V6" s="208" t="s">
        <v>156</v>
      </c>
      <c r="W6" s="208" t="s">
        <v>157</v>
      </c>
      <c r="X6" s="208" t="s">
        <v>158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5">
      <c r="A8" s="231" t="s">
        <v>159</v>
      </c>
      <c r="B8" s="232" t="s">
        <v>70</v>
      </c>
      <c r="C8" s="251" t="s">
        <v>71</v>
      </c>
      <c r="D8" s="233"/>
      <c r="E8" s="234"/>
      <c r="F8" s="235"/>
      <c r="G8" s="236">
        <f>SUMIF(AG9:AG9,"&lt;&gt;NOR",G9:G9)</f>
        <v>0</v>
      </c>
      <c r="H8" s="230"/>
      <c r="I8" s="230">
        <f>SUM(I9:I9)</f>
        <v>0</v>
      </c>
      <c r="J8" s="230"/>
      <c r="K8" s="230">
        <f>SUM(K9:K9)</f>
        <v>15657</v>
      </c>
      <c r="L8" s="230"/>
      <c r="M8" s="230">
        <f>SUM(M9:M9)</f>
        <v>0</v>
      </c>
      <c r="N8" s="230"/>
      <c r="O8" s="230">
        <f>SUM(O9:O9)</f>
        <v>0.36</v>
      </c>
      <c r="P8" s="230"/>
      <c r="Q8" s="230">
        <f>SUM(Q9:Q9)</f>
        <v>0</v>
      </c>
      <c r="R8" s="230"/>
      <c r="S8" s="230"/>
      <c r="T8" s="230"/>
      <c r="U8" s="230"/>
      <c r="V8" s="230">
        <f>SUM(V9:V9)</f>
        <v>0</v>
      </c>
      <c r="W8" s="230"/>
      <c r="X8" s="230"/>
      <c r="AG8" t="s">
        <v>160</v>
      </c>
    </row>
    <row r="9" spans="1:60" outlineLevel="1" x14ac:dyDescent="0.25">
      <c r="A9" s="243">
        <v>1</v>
      </c>
      <c r="B9" s="244" t="s">
        <v>168</v>
      </c>
      <c r="C9" s="252" t="s">
        <v>169</v>
      </c>
      <c r="D9" s="245" t="s">
        <v>163</v>
      </c>
      <c r="E9" s="246">
        <v>5.0999999999999996</v>
      </c>
      <c r="F9" s="247"/>
      <c r="G9" s="248">
        <f>ROUND(E9*F9,2)</f>
        <v>0</v>
      </c>
      <c r="H9" s="229">
        <v>0</v>
      </c>
      <c r="I9" s="228">
        <f>ROUND(E9*H9,2)</f>
        <v>0</v>
      </c>
      <c r="J9" s="229">
        <v>3070</v>
      </c>
      <c r="K9" s="228">
        <f>ROUND(E9*J9,2)</f>
        <v>15657</v>
      </c>
      <c r="L9" s="228">
        <v>21</v>
      </c>
      <c r="M9" s="228">
        <f>G9*(1+L9/100)</f>
        <v>0</v>
      </c>
      <c r="N9" s="228">
        <v>7.0739999999999997E-2</v>
      </c>
      <c r="O9" s="228">
        <f>ROUND(E9*N9,2)</f>
        <v>0.36</v>
      </c>
      <c r="P9" s="228">
        <v>0</v>
      </c>
      <c r="Q9" s="228">
        <f>ROUND(E9*P9,2)</f>
        <v>0</v>
      </c>
      <c r="R9" s="228"/>
      <c r="S9" s="228" t="s">
        <v>164</v>
      </c>
      <c r="T9" s="228" t="s">
        <v>165</v>
      </c>
      <c r="U9" s="228">
        <v>0</v>
      </c>
      <c r="V9" s="228">
        <f>ROUND(E9*U9,2)</f>
        <v>0</v>
      </c>
      <c r="W9" s="228"/>
      <c r="X9" s="228" t="s">
        <v>166</v>
      </c>
      <c r="Y9" s="209"/>
      <c r="Z9" s="209"/>
      <c r="AA9" s="209"/>
      <c r="AB9" s="209"/>
      <c r="AC9" s="209"/>
      <c r="AD9" s="209"/>
      <c r="AE9" s="209"/>
      <c r="AF9" s="209"/>
      <c r="AG9" s="209" t="s">
        <v>167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x14ac:dyDescent="0.25">
      <c r="A10" s="231" t="s">
        <v>159</v>
      </c>
      <c r="B10" s="232" t="s">
        <v>80</v>
      </c>
      <c r="C10" s="251" t="s">
        <v>81</v>
      </c>
      <c r="D10" s="233"/>
      <c r="E10" s="234"/>
      <c r="F10" s="235"/>
      <c r="G10" s="236">
        <f>SUMIF(AG11:AG12,"&lt;&gt;NOR",G11:G12)</f>
        <v>0</v>
      </c>
      <c r="H10" s="230"/>
      <c r="I10" s="230">
        <f>SUM(I11:I12)</f>
        <v>0</v>
      </c>
      <c r="J10" s="230"/>
      <c r="K10" s="230">
        <f>SUM(K11:K12)</f>
        <v>7888.26</v>
      </c>
      <c r="L10" s="230"/>
      <c r="M10" s="230">
        <f>SUM(M11:M12)</f>
        <v>0</v>
      </c>
      <c r="N10" s="230"/>
      <c r="O10" s="230">
        <f>SUM(O11:O12)</f>
        <v>4.41</v>
      </c>
      <c r="P10" s="230"/>
      <c r="Q10" s="230">
        <f>SUM(Q11:Q12)</f>
        <v>0</v>
      </c>
      <c r="R10" s="230"/>
      <c r="S10" s="230"/>
      <c r="T10" s="230"/>
      <c r="U10" s="230"/>
      <c r="V10" s="230">
        <f>SUM(V11:V12)</f>
        <v>0</v>
      </c>
      <c r="W10" s="230"/>
      <c r="X10" s="230"/>
      <c r="AG10" t="s">
        <v>160</v>
      </c>
    </row>
    <row r="11" spans="1:60" outlineLevel="1" x14ac:dyDescent="0.25">
      <c r="A11" s="243">
        <v>2</v>
      </c>
      <c r="B11" s="244" t="s">
        <v>175</v>
      </c>
      <c r="C11" s="252" t="s">
        <v>176</v>
      </c>
      <c r="D11" s="245" t="s">
        <v>172</v>
      </c>
      <c r="E11" s="246">
        <v>32.823999999999998</v>
      </c>
      <c r="F11" s="247"/>
      <c r="G11" s="248">
        <f>ROUND(E11*F11,2)</f>
        <v>0</v>
      </c>
      <c r="H11" s="229">
        <v>0</v>
      </c>
      <c r="I11" s="228">
        <f>ROUND(E11*H11,2)</f>
        <v>0</v>
      </c>
      <c r="J11" s="229">
        <v>198.51</v>
      </c>
      <c r="K11" s="228">
        <f>ROUND(E11*J11,2)</f>
        <v>6515.89</v>
      </c>
      <c r="L11" s="228">
        <v>21</v>
      </c>
      <c r="M11" s="228">
        <f>G11*(1+L11/100)</f>
        <v>0</v>
      </c>
      <c r="N11" s="228">
        <v>0.13425000000000001</v>
      </c>
      <c r="O11" s="228">
        <f>ROUND(E11*N11,2)</f>
        <v>4.41</v>
      </c>
      <c r="P11" s="228">
        <v>0</v>
      </c>
      <c r="Q11" s="228">
        <f>ROUND(E11*P11,2)</f>
        <v>0</v>
      </c>
      <c r="R11" s="228"/>
      <c r="S11" s="228" t="s">
        <v>164</v>
      </c>
      <c r="T11" s="228" t="s">
        <v>165</v>
      </c>
      <c r="U11" s="228">
        <v>0</v>
      </c>
      <c r="V11" s="228">
        <f>ROUND(E11*U11,2)</f>
        <v>0</v>
      </c>
      <c r="W11" s="228"/>
      <c r="X11" s="228" t="s">
        <v>166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167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5">
      <c r="A12" s="243">
        <v>3</v>
      </c>
      <c r="B12" s="244" t="s">
        <v>177</v>
      </c>
      <c r="C12" s="252" t="s">
        <v>178</v>
      </c>
      <c r="D12" s="245" t="s">
        <v>172</v>
      </c>
      <c r="E12" s="246">
        <v>32.823999999999998</v>
      </c>
      <c r="F12" s="247"/>
      <c r="G12" s="248">
        <f>ROUND(E12*F12,2)</f>
        <v>0</v>
      </c>
      <c r="H12" s="229">
        <v>0</v>
      </c>
      <c r="I12" s="228">
        <f>ROUND(E12*H12,2)</f>
        <v>0</v>
      </c>
      <c r="J12" s="229">
        <v>41.81</v>
      </c>
      <c r="K12" s="228">
        <f>ROUND(E12*J12,2)</f>
        <v>1372.37</v>
      </c>
      <c r="L12" s="228">
        <v>21</v>
      </c>
      <c r="M12" s="228">
        <f>G12*(1+L12/100)</f>
        <v>0</v>
      </c>
      <c r="N12" s="228">
        <v>0</v>
      </c>
      <c r="O12" s="228">
        <f>ROUND(E12*N12,2)</f>
        <v>0</v>
      </c>
      <c r="P12" s="228">
        <v>0</v>
      </c>
      <c r="Q12" s="228">
        <f>ROUND(E12*P12,2)</f>
        <v>0</v>
      </c>
      <c r="R12" s="228"/>
      <c r="S12" s="228" t="s">
        <v>164</v>
      </c>
      <c r="T12" s="228" t="s">
        <v>165</v>
      </c>
      <c r="U12" s="228">
        <v>0</v>
      </c>
      <c r="V12" s="228">
        <f>ROUND(E12*U12,2)</f>
        <v>0</v>
      </c>
      <c r="W12" s="228"/>
      <c r="X12" s="228" t="s">
        <v>166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167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x14ac:dyDescent="0.25">
      <c r="A13" s="231" t="s">
        <v>159</v>
      </c>
      <c r="B13" s="232" t="s">
        <v>82</v>
      </c>
      <c r="C13" s="251" t="s">
        <v>83</v>
      </c>
      <c r="D13" s="233"/>
      <c r="E13" s="234"/>
      <c r="F13" s="235"/>
      <c r="G13" s="236">
        <f>SUMIF(AG14:AG15,"&lt;&gt;NOR",G14:G15)</f>
        <v>0</v>
      </c>
      <c r="H13" s="230"/>
      <c r="I13" s="230">
        <f>SUM(I14:I15)</f>
        <v>0</v>
      </c>
      <c r="J13" s="230"/>
      <c r="K13" s="230">
        <f>SUM(K14:K15)</f>
        <v>28512.34</v>
      </c>
      <c r="L13" s="230"/>
      <c r="M13" s="230">
        <f>SUM(M14:M15)</f>
        <v>0</v>
      </c>
      <c r="N13" s="230"/>
      <c r="O13" s="230">
        <f>SUM(O14:O15)</f>
        <v>22.88</v>
      </c>
      <c r="P13" s="230"/>
      <c r="Q13" s="230">
        <f>SUM(Q14:Q15)</f>
        <v>0</v>
      </c>
      <c r="R13" s="230"/>
      <c r="S13" s="230"/>
      <c r="T13" s="230"/>
      <c r="U13" s="230"/>
      <c r="V13" s="230">
        <f>SUM(V14:V15)</f>
        <v>0</v>
      </c>
      <c r="W13" s="230"/>
      <c r="X13" s="230"/>
      <c r="AG13" t="s">
        <v>160</v>
      </c>
    </row>
    <row r="14" spans="1:60" outlineLevel="1" x14ac:dyDescent="0.25">
      <c r="A14" s="237">
        <v>4</v>
      </c>
      <c r="B14" s="238" t="s">
        <v>179</v>
      </c>
      <c r="C14" s="253" t="s">
        <v>180</v>
      </c>
      <c r="D14" s="239" t="s">
        <v>172</v>
      </c>
      <c r="E14" s="240">
        <v>22.38</v>
      </c>
      <c r="F14" s="241"/>
      <c r="G14" s="242">
        <f>ROUND(E14*F14,2)</f>
        <v>0</v>
      </c>
      <c r="H14" s="229">
        <v>0</v>
      </c>
      <c r="I14" s="228">
        <f>ROUND(E14*H14,2)</f>
        <v>0</v>
      </c>
      <c r="J14" s="229">
        <v>1274.01</v>
      </c>
      <c r="K14" s="228">
        <f>ROUND(E14*J14,2)</f>
        <v>28512.34</v>
      </c>
      <c r="L14" s="228">
        <v>21</v>
      </c>
      <c r="M14" s="228">
        <f>G14*(1+L14/100)</f>
        <v>0</v>
      </c>
      <c r="N14" s="228">
        <v>1.0223199999999999</v>
      </c>
      <c r="O14" s="228">
        <f>ROUND(E14*N14,2)</f>
        <v>22.88</v>
      </c>
      <c r="P14" s="228">
        <v>0</v>
      </c>
      <c r="Q14" s="228">
        <f>ROUND(E14*P14,2)</f>
        <v>0</v>
      </c>
      <c r="R14" s="228"/>
      <c r="S14" s="228" t="s">
        <v>164</v>
      </c>
      <c r="T14" s="228" t="s">
        <v>165</v>
      </c>
      <c r="U14" s="228">
        <v>0</v>
      </c>
      <c r="V14" s="228">
        <f>ROUND(E14*U14,2)</f>
        <v>0</v>
      </c>
      <c r="W14" s="228"/>
      <c r="X14" s="228" t="s">
        <v>166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167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5">
      <c r="A15" s="226"/>
      <c r="B15" s="227"/>
      <c r="C15" s="254" t="s">
        <v>181</v>
      </c>
      <c r="D15" s="249"/>
      <c r="E15" s="249"/>
      <c r="F15" s="249"/>
      <c r="G15" s="249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09"/>
      <c r="Z15" s="209"/>
      <c r="AA15" s="209"/>
      <c r="AB15" s="209"/>
      <c r="AC15" s="209"/>
      <c r="AD15" s="209"/>
      <c r="AE15" s="209"/>
      <c r="AF15" s="209"/>
      <c r="AG15" s="209" t="s">
        <v>182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x14ac:dyDescent="0.25">
      <c r="A16" s="231" t="s">
        <v>159</v>
      </c>
      <c r="B16" s="232" t="s">
        <v>126</v>
      </c>
      <c r="C16" s="251" t="s">
        <v>127</v>
      </c>
      <c r="D16" s="233"/>
      <c r="E16" s="234"/>
      <c r="F16" s="235"/>
      <c r="G16" s="236">
        <f>SUMIF(AG17:AG25,"&lt;&gt;NOR",G17:G25)</f>
        <v>0</v>
      </c>
      <c r="H16" s="230"/>
      <c r="I16" s="230">
        <f>SUM(I17:I25)</f>
        <v>0</v>
      </c>
      <c r="J16" s="230"/>
      <c r="K16" s="230">
        <f>SUM(K17:K25)</f>
        <v>17905.23</v>
      </c>
      <c r="L16" s="230"/>
      <c r="M16" s="230">
        <f>SUM(M17:M25)</f>
        <v>0</v>
      </c>
      <c r="N16" s="230"/>
      <c r="O16" s="230">
        <f>SUM(O17:O25)</f>
        <v>10.589999999999998</v>
      </c>
      <c r="P16" s="230"/>
      <c r="Q16" s="230">
        <f>SUM(Q17:Q25)</f>
        <v>0</v>
      </c>
      <c r="R16" s="230"/>
      <c r="S16" s="230"/>
      <c r="T16" s="230"/>
      <c r="U16" s="230"/>
      <c r="V16" s="230">
        <f>SUM(V17:V25)</f>
        <v>0</v>
      </c>
      <c r="W16" s="230"/>
      <c r="X16" s="230"/>
      <c r="AG16" t="s">
        <v>160</v>
      </c>
    </row>
    <row r="17" spans="1:60" outlineLevel="1" x14ac:dyDescent="0.25">
      <c r="A17" s="243">
        <v>5</v>
      </c>
      <c r="B17" s="244" t="s">
        <v>312</v>
      </c>
      <c r="C17" s="252" t="s">
        <v>313</v>
      </c>
      <c r="D17" s="245" t="s">
        <v>172</v>
      </c>
      <c r="E17" s="246">
        <v>65.948499999999996</v>
      </c>
      <c r="F17" s="247"/>
      <c r="G17" s="248">
        <f>ROUND(E17*F17,2)</f>
        <v>0</v>
      </c>
      <c r="H17" s="229">
        <v>0</v>
      </c>
      <c r="I17" s="228">
        <f>ROUND(E17*H17,2)</f>
        <v>0</v>
      </c>
      <c r="J17" s="229">
        <v>26</v>
      </c>
      <c r="K17" s="228">
        <f>ROUND(E17*J17,2)</f>
        <v>1714.66</v>
      </c>
      <c r="L17" s="228">
        <v>21</v>
      </c>
      <c r="M17" s="228">
        <f>G17*(1+L17/100)</f>
        <v>0</v>
      </c>
      <c r="N17" s="228">
        <v>3.96E-3</v>
      </c>
      <c r="O17" s="228">
        <f>ROUND(E17*N17,2)</f>
        <v>0.26</v>
      </c>
      <c r="P17" s="228">
        <v>0</v>
      </c>
      <c r="Q17" s="228">
        <f>ROUND(E17*P17,2)</f>
        <v>0</v>
      </c>
      <c r="R17" s="228"/>
      <c r="S17" s="228" t="s">
        <v>164</v>
      </c>
      <c r="T17" s="228" t="s">
        <v>165</v>
      </c>
      <c r="U17" s="228">
        <v>0</v>
      </c>
      <c r="V17" s="228">
        <f>ROUND(E17*U17,2)</f>
        <v>0</v>
      </c>
      <c r="W17" s="228"/>
      <c r="X17" s="228" t="s">
        <v>166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191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5">
      <c r="A18" s="243">
        <v>6</v>
      </c>
      <c r="B18" s="244" t="s">
        <v>314</v>
      </c>
      <c r="C18" s="252" t="s">
        <v>315</v>
      </c>
      <c r="D18" s="245" t="s">
        <v>172</v>
      </c>
      <c r="E18" s="246">
        <v>65.948499999999996</v>
      </c>
      <c r="F18" s="247"/>
      <c r="G18" s="248">
        <f>ROUND(E18*F18,2)</f>
        <v>0</v>
      </c>
      <c r="H18" s="229">
        <v>0</v>
      </c>
      <c r="I18" s="228">
        <f>ROUND(E18*H18,2)</f>
        <v>0</v>
      </c>
      <c r="J18" s="229">
        <v>13.7</v>
      </c>
      <c r="K18" s="228">
        <f>ROUND(E18*J18,2)</f>
        <v>903.49</v>
      </c>
      <c r="L18" s="228">
        <v>21</v>
      </c>
      <c r="M18" s="228">
        <f>G18*(1+L18/100)</f>
        <v>0</v>
      </c>
      <c r="N18" s="228">
        <v>5.935E-2</v>
      </c>
      <c r="O18" s="228">
        <f>ROUND(E18*N18,2)</f>
        <v>3.91</v>
      </c>
      <c r="P18" s="228">
        <v>0</v>
      </c>
      <c r="Q18" s="228">
        <f>ROUND(E18*P18,2)</f>
        <v>0</v>
      </c>
      <c r="R18" s="228"/>
      <c r="S18" s="228" t="s">
        <v>164</v>
      </c>
      <c r="T18" s="228" t="s">
        <v>165</v>
      </c>
      <c r="U18" s="228">
        <v>0</v>
      </c>
      <c r="V18" s="228">
        <f>ROUND(E18*U18,2)</f>
        <v>0</v>
      </c>
      <c r="W18" s="228"/>
      <c r="X18" s="228" t="s">
        <v>166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191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5">
      <c r="A19" s="243">
        <v>7</v>
      </c>
      <c r="B19" s="244" t="s">
        <v>316</v>
      </c>
      <c r="C19" s="252" t="s">
        <v>317</v>
      </c>
      <c r="D19" s="245" t="s">
        <v>172</v>
      </c>
      <c r="E19" s="246">
        <v>65.948499999999996</v>
      </c>
      <c r="F19" s="247"/>
      <c r="G19" s="248">
        <f>ROUND(E19*F19,2)</f>
        <v>0</v>
      </c>
      <c r="H19" s="229">
        <v>0</v>
      </c>
      <c r="I19" s="228">
        <f>ROUND(E19*H19,2)</f>
        <v>0</v>
      </c>
      <c r="J19" s="229">
        <v>13.39</v>
      </c>
      <c r="K19" s="228">
        <f>ROUND(E19*J19,2)</f>
        <v>883.05</v>
      </c>
      <c r="L19" s="228">
        <v>21</v>
      </c>
      <c r="M19" s="228">
        <f>G19*(1+L19/100)</f>
        <v>0</v>
      </c>
      <c r="N19" s="228">
        <v>0</v>
      </c>
      <c r="O19" s="228">
        <f>ROUND(E19*N19,2)</f>
        <v>0</v>
      </c>
      <c r="P19" s="228">
        <v>0</v>
      </c>
      <c r="Q19" s="228">
        <f>ROUND(E19*P19,2)</f>
        <v>0</v>
      </c>
      <c r="R19" s="228"/>
      <c r="S19" s="228" t="s">
        <v>164</v>
      </c>
      <c r="T19" s="228" t="s">
        <v>165</v>
      </c>
      <c r="U19" s="228">
        <v>0</v>
      </c>
      <c r="V19" s="228">
        <f>ROUND(E19*U19,2)</f>
        <v>0</v>
      </c>
      <c r="W19" s="228"/>
      <c r="X19" s="228" t="s">
        <v>166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191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5">
      <c r="A20" s="243">
        <v>8</v>
      </c>
      <c r="B20" s="244" t="s">
        <v>318</v>
      </c>
      <c r="C20" s="252" t="s">
        <v>319</v>
      </c>
      <c r="D20" s="245" t="s">
        <v>172</v>
      </c>
      <c r="E20" s="246">
        <v>65.948499999999996</v>
      </c>
      <c r="F20" s="247"/>
      <c r="G20" s="248">
        <f>ROUND(E20*F20,2)</f>
        <v>0</v>
      </c>
      <c r="H20" s="229">
        <v>0</v>
      </c>
      <c r="I20" s="228">
        <f>ROUND(E20*H20,2)</f>
        <v>0</v>
      </c>
      <c r="J20" s="229">
        <v>47.4</v>
      </c>
      <c r="K20" s="228">
        <f>ROUND(E20*J20,2)</f>
        <v>3125.96</v>
      </c>
      <c r="L20" s="228">
        <v>21</v>
      </c>
      <c r="M20" s="228">
        <f>G20*(1+L20/100)</f>
        <v>0</v>
      </c>
      <c r="N20" s="228">
        <v>5.935E-2</v>
      </c>
      <c r="O20" s="228">
        <f>ROUND(E20*N20,2)</f>
        <v>3.91</v>
      </c>
      <c r="P20" s="228">
        <v>0</v>
      </c>
      <c r="Q20" s="228">
        <f>ROUND(E20*P20,2)</f>
        <v>0</v>
      </c>
      <c r="R20" s="228"/>
      <c r="S20" s="228" t="s">
        <v>164</v>
      </c>
      <c r="T20" s="228" t="s">
        <v>165</v>
      </c>
      <c r="U20" s="228">
        <v>0</v>
      </c>
      <c r="V20" s="228">
        <f>ROUND(E20*U20,2)</f>
        <v>0</v>
      </c>
      <c r="W20" s="228"/>
      <c r="X20" s="228" t="s">
        <v>166</v>
      </c>
      <c r="Y20" s="209"/>
      <c r="Z20" s="209"/>
      <c r="AA20" s="209"/>
      <c r="AB20" s="209"/>
      <c r="AC20" s="209"/>
      <c r="AD20" s="209"/>
      <c r="AE20" s="209"/>
      <c r="AF20" s="209"/>
      <c r="AG20" s="209" t="s">
        <v>191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5">
      <c r="A21" s="243">
        <v>9</v>
      </c>
      <c r="B21" s="244" t="s">
        <v>320</v>
      </c>
      <c r="C21" s="252" t="s">
        <v>321</v>
      </c>
      <c r="D21" s="245" t="s">
        <v>172</v>
      </c>
      <c r="E21" s="246">
        <v>65.948499999999996</v>
      </c>
      <c r="F21" s="247"/>
      <c r="G21" s="248">
        <f>ROUND(E21*F21,2)</f>
        <v>0</v>
      </c>
      <c r="H21" s="229">
        <v>0</v>
      </c>
      <c r="I21" s="228">
        <f>ROUND(E21*H21,2)</f>
        <v>0</v>
      </c>
      <c r="J21" s="229">
        <v>4.3499999999999996</v>
      </c>
      <c r="K21" s="228">
        <f>ROUND(E21*J21,2)</f>
        <v>286.88</v>
      </c>
      <c r="L21" s="228">
        <v>21</v>
      </c>
      <c r="M21" s="228">
        <f>G21*(1+L21/100)</f>
        <v>0</v>
      </c>
      <c r="N21" s="228">
        <v>0</v>
      </c>
      <c r="O21" s="228">
        <f>ROUND(E21*N21,2)</f>
        <v>0</v>
      </c>
      <c r="P21" s="228">
        <v>0</v>
      </c>
      <c r="Q21" s="228">
        <f>ROUND(E21*P21,2)</f>
        <v>0</v>
      </c>
      <c r="R21" s="228"/>
      <c r="S21" s="228" t="s">
        <v>164</v>
      </c>
      <c r="T21" s="228" t="s">
        <v>165</v>
      </c>
      <c r="U21" s="228">
        <v>0</v>
      </c>
      <c r="V21" s="228">
        <f>ROUND(E21*U21,2)</f>
        <v>0</v>
      </c>
      <c r="W21" s="228"/>
      <c r="X21" s="228" t="s">
        <v>166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191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5">
      <c r="A22" s="237">
        <v>10</v>
      </c>
      <c r="B22" s="238" t="s">
        <v>322</v>
      </c>
      <c r="C22" s="253" t="s">
        <v>323</v>
      </c>
      <c r="D22" s="239" t="s">
        <v>172</v>
      </c>
      <c r="E22" s="240">
        <v>10.7445</v>
      </c>
      <c r="F22" s="241"/>
      <c r="G22" s="242">
        <f>ROUND(E22*F22,2)</f>
        <v>0</v>
      </c>
      <c r="H22" s="229">
        <v>0</v>
      </c>
      <c r="I22" s="228">
        <f>ROUND(E22*H22,2)</f>
        <v>0</v>
      </c>
      <c r="J22" s="229">
        <v>20.8</v>
      </c>
      <c r="K22" s="228">
        <f>ROUND(E22*J22,2)</f>
        <v>223.49</v>
      </c>
      <c r="L22" s="228">
        <v>21</v>
      </c>
      <c r="M22" s="228">
        <f>G22*(1+L22/100)</f>
        <v>0</v>
      </c>
      <c r="N22" s="228">
        <v>3.7599999999999999E-3</v>
      </c>
      <c r="O22" s="228">
        <f>ROUND(E22*N22,2)</f>
        <v>0.04</v>
      </c>
      <c r="P22" s="228">
        <v>0</v>
      </c>
      <c r="Q22" s="228">
        <f>ROUND(E22*P22,2)</f>
        <v>0</v>
      </c>
      <c r="R22" s="228"/>
      <c r="S22" s="228" t="s">
        <v>164</v>
      </c>
      <c r="T22" s="228" t="s">
        <v>165</v>
      </c>
      <c r="U22" s="228">
        <v>0</v>
      </c>
      <c r="V22" s="228">
        <f>ROUND(E22*U22,2)</f>
        <v>0</v>
      </c>
      <c r="W22" s="228"/>
      <c r="X22" s="228" t="s">
        <v>166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191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5">
      <c r="A23" s="226"/>
      <c r="B23" s="227"/>
      <c r="C23" s="254" t="s">
        <v>324</v>
      </c>
      <c r="D23" s="249"/>
      <c r="E23" s="249"/>
      <c r="F23" s="249"/>
      <c r="G23" s="249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09"/>
      <c r="Z23" s="209"/>
      <c r="AA23" s="209"/>
      <c r="AB23" s="209"/>
      <c r="AC23" s="209"/>
      <c r="AD23" s="209"/>
      <c r="AE23" s="209"/>
      <c r="AF23" s="209"/>
      <c r="AG23" s="209" t="s">
        <v>182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5">
      <c r="A24" s="243">
        <v>11</v>
      </c>
      <c r="B24" s="244" t="s">
        <v>325</v>
      </c>
      <c r="C24" s="252" t="s">
        <v>326</v>
      </c>
      <c r="D24" s="245" t="s">
        <v>172</v>
      </c>
      <c r="E24" s="246">
        <v>76.692999999999998</v>
      </c>
      <c r="F24" s="247"/>
      <c r="G24" s="248">
        <f>ROUND(E24*F24,2)</f>
        <v>0</v>
      </c>
      <c r="H24" s="229">
        <v>0</v>
      </c>
      <c r="I24" s="228">
        <f>ROUND(E24*H24,2)</f>
        <v>0</v>
      </c>
      <c r="J24" s="229">
        <v>101.99</v>
      </c>
      <c r="K24" s="228">
        <f>ROUND(E24*J24,2)</f>
        <v>7821.92</v>
      </c>
      <c r="L24" s="228">
        <v>21</v>
      </c>
      <c r="M24" s="228">
        <f>G24*(1+L24/100)</f>
        <v>0</v>
      </c>
      <c r="N24" s="228">
        <v>2.2239999999999999E-2</v>
      </c>
      <c r="O24" s="228">
        <f>ROUND(E24*N24,2)</f>
        <v>1.71</v>
      </c>
      <c r="P24" s="228">
        <v>0</v>
      </c>
      <c r="Q24" s="228">
        <f>ROUND(E24*P24,2)</f>
        <v>0</v>
      </c>
      <c r="R24" s="228"/>
      <c r="S24" s="228" t="s">
        <v>164</v>
      </c>
      <c r="T24" s="228" t="s">
        <v>165</v>
      </c>
      <c r="U24" s="228">
        <v>0</v>
      </c>
      <c r="V24" s="228">
        <f>ROUND(E24*U24,2)</f>
        <v>0</v>
      </c>
      <c r="W24" s="228"/>
      <c r="X24" s="228" t="s">
        <v>166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191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5">
      <c r="A25" s="243">
        <v>12</v>
      </c>
      <c r="B25" s="244" t="s">
        <v>327</v>
      </c>
      <c r="C25" s="252" t="s">
        <v>328</v>
      </c>
      <c r="D25" s="245" t="s">
        <v>172</v>
      </c>
      <c r="E25" s="246">
        <v>76.692999999999998</v>
      </c>
      <c r="F25" s="247"/>
      <c r="G25" s="248">
        <f>ROUND(E25*F25,2)</f>
        <v>0</v>
      </c>
      <c r="H25" s="229">
        <v>0</v>
      </c>
      <c r="I25" s="228">
        <f>ROUND(E25*H25,2)</f>
        <v>0</v>
      </c>
      <c r="J25" s="229">
        <v>38.409999999999997</v>
      </c>
      <c r="K25" s="228">
        <f>ROUND(E25*J25,2)</f>
        <v>2945.78</v>
      </c>
      <c r="L25" s="228">
        <v>21</v>
      </c>
      <c r="M25" s="228">
        <f>G25*(1+L25/100)</f>
        <v>0</v>
      </c>
      <c r="N25" s="228">
        <v>9.9699999999999997E-3</v>
      </c>
      <c r="O25" s="228">
        <f>ROUND(E25*N25,2)</f>
        <v>0.76</v>
      </c>
      <c r="P25" s="228">
        <v>0</v>
      </c>
      <c r="Q25" s="228">
        <f>ROUND(E25*P25,2)</f>
        <v>0</v>
      </c>
      <c r="R25" s="228"/>
      <c r="S25" s="228" t="s">
        <v>164</v>
      </c>
      <c r="T25" s="228" t="s">
        <v>165</v>
      </c>
      <c r="U25" s="228">
        <v>0</v>
      </c>
      <c r="V25" s="228">
        <f>ROUND(E25*U25,2)</f>
        <v>0</v>
      </c>
      <c r="W25" s="228"/>
      <c r="X25" s="228" t="s">
        <v>166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191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x14ac:dyDescent="0.25">
      <c r="A26" s="231" t="s">
        <v>159</v>
      </c>
      <c r="B26" s="232" t="s">
        <v>128</v>
      </c>
      <c r="C26" s="251" t="s">
        <v>129</v>
      </c>
      <c r="D26" s="233"/>
      <c r="E26" s="234"/>
      <c r="F26" s="235"/>
      <c r="G26" s="236">
        <f>SUMIF(AG27:AG27,"&lt;&gt;NOR",G27:G27)</f>
        <v>0</v>
      </c>
      <c r="H26" s="230"/>
      <c r="I26" s="230">
        <f>SUM(I27:I27)</f>
        <v>0</v>
      </c>
      <c r="J26" s="230"/>
      <c r="K26" s="230">
        <f>SUM(K27:K27)</f>
        <v>9350</v>
      </c>
      <c r="L26" s="230"/>
      <c r="M26" s="230">
        <f>SUM(M27:M27)</f>
        <v>0</v>
      </c>
      <c r="N26" s="230"/>
      <c r="O26" s="230">
        <f>SUM(O27:O27)</f>
        <v>0.03</v>
      </c>
      <c r="P26" s="230"/>
      <c r="Q26" s="230">
        <f>SUM(Q27:Q27)</f>
        <v>0</v>
      </c>
      <c r="R26" s="230"/>
      <c r="S26" s="230"/>
      <c r="T26" s="230"/>
      <c r="U26" s="230"/>
      <c r="V26" s="230">
        <f>SUM(V27:V27)</f>
        <v>0</v>
      </c>
      <c r="W26" s="230"/>
      <c r="X26" s="230"/>
      <c r="AG26" t="s">
        <v>160</v>
      </c>
    </row>
    <row r="27" spans="1:60" outlineLevel="1" x14ac:dyDescent="0.25">
      <c r="A27" s="243">
        <v>13</v>
      </c>
      <c r="B27" s="244" t="s">
        <v>331</v>
      </c>
      <c r="C27" s="252" t="s">
        <v>432</v>
      </c>
      <c r="D27" s="245" t="s">
        <v>333</v>
      </c>
      <c r="E27" s="246">
        <v>1</v>
      </c>
      <c r="F27" s="247"/>
      <c r="G27" s="248">
        <f>ROUND(E27*F27,2)</f>
        <v>0</v>
      </c>
      <c r="H27" s="229">
        <v>0</v>
      </c>
      <c r="I27" s="228">
        <f>ROUND(E27*H27,2)</f>
        <v>0</v>
      </c>
      <c r="J27" s="229">
        <v>9350</v>
      </c>
      <c r="K27" s="228">
        <f>ROUND(E27*J27,2)</f>
        <v>9350</v>
      </c>
      <c r="L27" s="228">
        <v>21</v>
      </c>
      <c r="M27" s="228">
        <f>G27*(1+L27/100)</f>
        <v>0</v>
      </c>
      <c r="N27" s="228">
        <v>3.2509999999999997E-2</v>
      </c>
      <c r="O27" s="228">
        <f>ROUND(E27*N27,2)</f>
        <v>0.03</v>
      </c>
      <c r="P27" s="228">
        <v>0</v>
      </c>
      <c r="Q27" s="228">
        <f>ROUND(E27*P27,2)</f>
        <v>0</v>
      </c>
      <c r="R27" s="228"/>
      <c r="S27" s="228" t="s">
        <v>164</v>
      </c>
      <c r="T27" s="228" t="s">
        <v>165</v>
      </c>
      <c r="U27" s="228">
        <v>0</v>
      </c>
      <c r="V27" s="228">
        <f>ROUND(E27*U27,2)</f>
        <v>0</v>
      </c>
      <c r="W27" s="228"/>
      <c r="X27" s="228" t="s">
        <v>166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191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x14ac:dyDescent="0.25">
      <c r="A28" s="231" t="s">
        <v>159</v>
      </c>
      <c r="B28" s="232" t="s">
        <v>92</v>
      </c>
      <c r="C28" s="251" t="s">
        <v>93</v>
      </c>
      <c r="D28" s="233"/>
      <c r="E28" s="234"/>
      <c r="F28" s="235"/>
      <c r="G28" s="236">
        <f>SUMIF(AG29:AG29,"&lt;&gt;NOR",G29:G29)</f>
        <v>0</v>
      </c>
      <c r="H28" s="230"/>
      <c r="I28" s="230">
        <f>SUM(I29:I29)</f>
        <v>0</v>
      </c>
      <c r="J28" s="230"/>
      <c r="K28" s="230">
        <f>SUM(K29:K29)</f>
        <v>11315.51</v>
      </c>
      <c r="L28" s="230"/>
      <c r="M28" s="230">
        <f>SUM(M29:M29)</f>
        <v>0</v>
      </c>
      <c r="N28" s="230"/>
      <c r="O28" s="230">
        <f>SUM(O29:O29)</f>
        <v>15.35</v>
      </c>
      <c r="P28" s="230"/>
      <c r="Q28" s="230">
        <f>SUM(Q29:Q29)</f>
        <v>0</v>
      </c>
      <c r="R28" s="230"/>
      <c r="S28" s="230"/>
      <c r="T28" s="230"/>
      <c r="U28" s="230"/>
      <c r="V28" s="230">
        <f>SUM(V29:V29)</f>
        <v>0</v>
      </c>
      <c r="W28" s="230"/>
      <c r="X28" s="230"/>
      <c r="AG28" t="s">
        <v>160</v>
      </c>
    </row>
    <row r="29" spans="1:60" outlineLevel="1" x14ac:dyDescent="0.25">
      <c r="A29" s="243">
        <v>14</v>
      </c>
      <c r="B29" s="244" t="s">
        <v>336</v>
      </c>
      <c r="C29" s="252" t="s">
        <v>337</v>
      </c>
      <c r="D29" s="245" t="s">
        <v>172</v>
      </c>
      <c r="E29" s="246">
        <v>49.2</v>
      </c>
      <c r="F29" s="247"/>
      <c r="G29" s="248">
        <f>ROUND(E29*F29,2)</f>
        <v>0</v>
      </c>
      <c r="H29" s="229">
        <v>0</v>
      </c>
      <c r="I29" s="228">
        <f>ROUND(E29*H29,2)</f>
        <v>0</v>
      </c>
      <c r="J29" s="229">
        <v>229.99</v>
      </c>
      <c r="K29" s="228">
        <f>ROUND(E29*J29,2)</f>
        <v>11315.51</v>
      </c>
      <c r="L29" s="228">
        <v>21</v>
      </c>
      <c r="M29" s="228">
        <f>G29*(1+L29/100)</f>
        <v>0</v>
      </c>
      <c r="N29" s="228">
        <v>0.31192999999999999</v>
      </c>
      <c r="O29" s="228">
        <f>ROUND(E29*N29,2)</f>
        <v>15.35</v>
      </c>
      <c r="P29" s="228">
        <v>0</v>
      </c>
      <c r="Q29" s="228">
        <f>ROUND(E29*P29,2)</f>
        <v>0</v>
      </c>
      <c r="R29" s="228"/>
      <c r="S29" s="228" t="s">
        <v>164</v>
      </c>
      <c r="T29" s="228" t="s">
        <v>165</v>
      </c>
      <c r="U29" s="228">
        <v>0</v>
      </c>
      <c r="V29" s="228">
        <f>ROUND(E29*U29,2)</f>
        <v>0</v>
      </c>
      <c r="W29" s="228"/>
      <c r="X29" s="228" t="s">
        <v>166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167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ht="26.4" x14ac:dyDescent="0.25">
      <c r="A30" s="231" t="s">
        <v>159</v>
      </c>
      <c r="B30" s="232" t="s">
        <v>94</v>
      </c>
      <c r="C30" s="251" t="s">
        <v>95</v>
      </c>
      <c r="D30" s="233"/>
      <c r="E30" s="234"/>
      <c r="F30" s="235"/>
      <c r="G30" s="236">
        <f>SUMIF(AG31:AG34,"&lt;&gt;NOR",G31:G34)</f>
        <v>0</v>
      </c>
      <c r="H30" s="230"/>
      <c r="I30" s="230">
        <f>SUM(I31:I34)</f>
        <v>2772</v>
      </c>
      <c r="J30" s="230"/>
      <c r="K30" s="230">
        <f>SUM(K31:K34)</f>
        <v>16837.89</v>
      </c>
      <c r="L30" s="230"/>
      <c r="M30" s="230">
        <f>SUM(M31:M34)</f>
        <v>0</v>
      </c>
      <c r="N30" s="230"/>
      <c r="O30" s="230">
        <f>SUM(O31:O34)</f>
        <v>2.54</v>
      </c>
      <c r="P30" s="230"/>
      <c r="Q30" s="230">
        <f>SUM(Q31:Q34)</f>
        <v>0</v>
      </c>
      <c r="R30" s="230"/>
      <c r="S30" s="230"/>
      <c r="T30" s="230"/>
      <c r="U30" s="230"/>
      <c r="V30" s="230">
        <f>SUM(V31:V34)</f>
        <v>0</v>
      </c>
      <c r="W30" s="230"/>
      <c r="X30" s="230"/>
      <c r="AG30" t="s">
        <v>160</v>
      </c>
    </row>
    <row r="31" spans="1:60" outlineLevel="1" x14ac:dyDescent="0.25">
      <c r="A31" s="243">
        <v>15</v>
      </c>
      <c r="B31" s="244" t="s">
        <v>338</v>
      </c>
      <c r="C31" s="252" t="s">
        <v>339</v>
      </c>
      <c r="D31" s="245" t="s">
        <v>172</v>
      </c>
      <c r="E31" s="246">
        <v>10.7445</v>
      </c>
      <c r="F31" s="247"/>
      <c r="G31" s="248">
        <f>ROUND(E31*F31,2)</f>
        <v>0</v>
      </c>
      <c r="H31" s="229">
        <v>0</v>
      </c>
      <c r="I31" s="228">
        <f>ROUND(E31*H31,2)</f>
        <v>0</v>
      </c>
      <c r="J31" s="229">
        <v>157</v>
      </c>
      <c r="K31" s="228">
        <f>ROUND(E31*J31,2)</f>
        <v>1686.89</v>
      </c>
      <c r="L31" s="228">
        <v>21</v>
      </c>
      <c r="M31" s="228">
        <f>G31*(1+L31/100)</f>
        <v>0</v>
      </c>
      <c r="N31" s="228">
        <v>4.2999999999999999E-4</v>
      </c>
      <c r="O31" s="228">
        <f>ROUND(E31*N31,2)</f>
        <v>0</v>
      </c>
      <c r="P31" s="228">
        <v>0</v>
      </c>
      <c r="Q31" s="228">
        <f>ROUND(E31*P31,2)</f>
        <v>0</v>
      </c>
      <c r="R31" s="228"/>
      <c r="S31" s="228" t="s">
        <v>164</v>
      </c>
      <c r="T31" s="228" t="s">
        <v>165</v>
      </c>
      <c r="U31" s="228">
        <v>0</v>
      </c>
      <c r="V31" s="228">
        <f>ROUND(E31*U31,2)</f>
        <v>0</v>
      </c>
      <c r="W31" s="228"/>
      <c r="X31" s="228" t="s">
        <v>166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167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5">
      <c r="A32" s="243">
        <v>16</v>
      </c>
      <c r="B32" s="244" t="s">
        <v>340</v>
      </c>
      <c r="C32" s="252" t="s">
        <v>433</v>
      </c>
      <c r="D32" s="245" t="s">
        <v>342</v>
      </c>
      <c r="E32" s="246">
        <v>21</v>
      </c>
      <c r="F32" s="247"/>
      <c r="G32" s="248">
        <f>ROUND(E32*F32,2)</f>
        <v>0</v>
      </c>
      <c r="H32" s="229">
        <v>0</v>
      </c>
      <c r="I32" s="228">
        <f>ROUND(E32*H32,2)</f>
        <v>0</v>
      </c>
      <c r="J32" s="229">
        <v>590</v>
      </c>
      <c r="K32" s="228">
        <f>ROUND(E32*J32,2)</f>
        <v>12390</v>
      </c>
      <c r="L32" s="228">
        <v>21</v>
      </c>
      <c r="M32" s="228">
        <f>G32*(1+L32/100)</f>
        <v>0</v>
      </c>
      <c r="N32" s="228">
        <v>2.1000000000000001E-4</v>
      </c>
      <c r="O32" s="228">
        <f>ROUND(E32*N32,2)</f>
        <v>0</v>
      </c>
      <c r="P32" s="228">
        <v>0</v>
      </c>
      <c r="Q32" s="228">
        <f>ROUND(E32*P32,2)</f>
        <v>0</v>
      </c>
      <c r="R32" s="228"/>
      <c r="S32" s="228" t="s">
        <v>164</v>
      </c>
      <c r="T32" s="228" t="s">
        <v>165</v>
      </c>
      <c r="U32" s="228">
        <v>0</v>
      </c>
      <c r="V32" s="228">
        <f>ROUND(E32*U32,2)</f>
        <v>0</v>
      </c>
      <c r="W32" s="228"/>
      <c r="X32" s="228" t="s">
        <v>343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344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ht="20.399999999999999" outlineLevel="1" x14ac:dyDescent="0.25">
      <c r="A33" s="243">
        <v>17</v>
      </c>
      <c r="B33" s="244" t="s">
        <v>340</v>
      </c>
      <c r="C33" s="252" t="s">
        <v>345</v>
      </c>
      <c r="D33" s="245" t="s">
        <v>346</v>
      </c>
      <c r="E33" s="246">
        <v>504</v>
      </c>
      <c r="F33" s="247"/>
      <c r="G33" s="248">
        <f>ROUND(E33*F33,2)</f>
        <v>0</v>
      </c>
      <c r="H33" s="229">
        <v>5.5</v>
      </c>
      <c r="I33" s="228">
        <f>ROUND(E33*H33,2)</f>
        <v>2772</v>
      </c>
      <c r="J33" s="229">
        <v>0</v>
      </c>
      <c r="K33" s="228">
        <f>ROUND(E33*J33,2)</f>
        <v>0</v>
      </c>
      <c r="L33" s="228">
        <v>21</v>
      </c>
      <c r="M33" s="228">
        <f>G33*(1+L33/100)</f>
        <v>0</v>
      </c>
      <c r="N33" s="228">
        <v>5.0400000000000002E-3</v>
      </c>
      <c r="O33" s="228">
        <f>ROUND(E33*N33,2)</f>
        <v>2.54</v>
      </c>
      <c r="P33" s="228">
        <v>0</v>
      </c>
      <c r="Q33" s="228">
        <f>ROUND(E33*P33,2)</f>
        <v>0</v>
      </c>
      <c r="R33" s="228"/>
      <c r="S33" s="228" t="s">
        <v>164</v>
      </c>
      <c r="T33" s="228" t="s">
        <v>165</v>
      </c>
      <c r="U33" s="228">
        <v>0</v>
      </c>
      <c r="V33" s="228">
        <f>ROUND(E33*U33,2)</f>
        <v>0</v>
      </c>
      <c r="W33" s="228"/>
      <c r="X33" s="228" t="s">
        <v>258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259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5">
      <c r="A34" s="243">
        <v>18</v>
      </c>
      <c r="B34" s="244" t="s">
        <v>347</v>
      </c>
      <c r="C34" s="252" t="s">
        <v>348</v>
      </c>
      <c r="D34" s="245" t="s">
        <v>262</v>
      </c>
      <c r="E34" s="246">
        <v>5.5</v>
      </c>
      <c r="F34" s="247"/>
      <c r="G34" s="248">
        <f>ROUND(E34*F34,2)</f>
        <v>0</v>
      </c>
      <c r="H34" s="229">
        <v>0</v>
      </c>
      <c r="I34" s="228">
        <f>ROUND(E34*H34,2)</f>
        <v>0</v>
      </c>
      <c r="J34" s="229">
        <v>502</v>
      </c>
      <c r="K34" s="228">
        <f>ROUND(E34*J34,2)</f>
        <v>2761</v>
      </c>
      <c r="L34" s="228">
        <v>21</v>
      </c>
      <c r="M34" s="228">
        <f>G34*(1+L34/100)</f>
        <v>0</v>
      </c>
      <c r="N34" s="228">
        <v>0</v>
      </c>
      <c r="O34" s="228">
        <f>ROUND(E34*N34,2)</f>
        <v>0</v>
      </c>
      <c r="P34" s="228">
        <v>0</v>
      </c>
      <c r="Q34" s="228">
        <f>ROUND(E34*P34,2)</f>
        <v>0</v>
      </c>
      <c r="R34" s="228"/>
      <c r="S34" s="228" t="s">
        <v>164</v>
      </c>
      <c r="T34" s="228" t="s">
        <v>165</v>
      </c>
      <c r="U34" s="228">
        <v>0</v>
      </c>
      <c r="V34" s="228">
        <f>ROUND(E34*U34,2)</f>
        <v>0</v>
      </c>
      <c r="W34" s="228"/>
      <c r="X34" s="228" t="s">
        <v>166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167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x14ac:dyDescent="0.25">
      <c r="A35" s="231" t="s">
        <v>159</v>
      </c>
      <c r="B35" s="232" t="s">
        <v>98</v>
      </c>
      <c r="C35" s="251" t="s">
        <v>99</v>
      </c>
      <c r="D35" s="233"/>
      <c r="E35" s="234"/>
      <c r="F35" s="235"/>
      <c r="G35" s="236">
        <f>SUMIF(AG36:AG36,"&lt;&gt;NOR",G36:G36)</f>
        <v>0</v>
      </c>
      <c r="H35" s="230"/>
      <c r="I35" s="230">
        <f>SUM(I36:I36)</f>
        <v>0</v>
      </c>
      <c r="J35" s="230"/>
      <c r="K35" s="230">
        <f>SUM(K36:K36)</f>
        <v>2674.63</v>
      </c>
      <c r="L35" s="230"/>
      <c r="M35" s="230">
        <f>SUM(M36:M36)</f>
        <v>0</v>
      </c>
      <c r="N35" s="230"/>
      <c r="O35" s="230">
        <f>SUM(O36:O36)</f>
        <v>48.08</v>
      </c>
      <c r="P35" s="230"/>
      <c r="Q35" s="230">
        <f>SUM(Q36:Q36)</f>
        <v>0</v>
      </c>
      <c r="R35" s="230"/>
      <c r="S35" s="230"/>
      <c r="T35" s="230"/>
      <c r="U35" s="230"/>
      <c r="V35" s="230">
        <f>SUM(V36:V36)</f>
        <v>0</v>
      </c>
      <c r="W35" s="230"/>
      <c r="X35" s="230"/>
      <c r="AG35" t="s">
        <v>160</v>
      </c>
    </row>
    <row r="36" spans="1:60" outlineLevel="1" x14ac:dyDescent="0.25">
      <c r="A36" s="243">
        <v>19</v>
      </c>
      <c r="B36" s="244" t="s">
        <v>353</v>
      </c>
      <c r="C36" s="252" t="s">
        <v>354</v>
      </c>
      <c r="D36" s="245" t="s">
        <v>172</v>
      </c>
      <c r="E36" s="246">
        <v>22.38</v>
      </c>
      <c r="F36" s="247"/>
      <c r="G36" s="248">
        <f>ROUND(E36*F36,2)</f>
        <v>0</v>
      </c>
      <c r="H36" s="229">
        <v>0</v>
      </c>
      <c r="I36" s="228">
        <f>ROUND(E36*H36,2)</f>
        <v>0</v>
      </c>
      <c r="J36" s="229">
        <v>119.51</v>
      </c>
      <c r="K36" s="228">
        <f>ROUND(E36*J36,2)</f>
        <v>2674.63</v>
      </c>
      <c r="L36" s="228">
        <v>21</v>
      </c>
      <c r="M36" s="228">
        <f>G36*(1+L36/100)</f>
        <v>0</v>
      </c>
      <c r="N36" s="228">
        <v>2.1484800000000002</v>
      </c>
      <c r="O36" s="228">
        <f>ROUND(E36*N36,2)</f>
        <v>48.08</v>
      </c>
      <c r="P36" s="228">
        <v>0</v>
      </c>
      <c r="Q36" s="228">
        <f>ROUND(E36*P36,2)</f>
        <v>0</v>
      </c>
      <c r="R36" s="228"/>
      <c r="S36" s="228" t="s">
        <v>164</v>
      </c>
      <c r="T36" s="228" t="s">
        <v>165</v>
      </c>
      <c r="U36" s="228">
        <v>0</v>
      </c>
      <c r="V36" s="228">
        <f>ROUND(E36*U36,2)</f>
        <v>0</v>
      </c>
      <c r="W36" s="228"/>
      <c r="X36" s="228" t="s">
        <v>166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167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x14ac:dyDescent="0.25">
      <c r="A37" s="231" t="s">
        <v>159</v>
      </c>
      <c r="B37" s="232" t="s">
        <v>102</v>
      </c>
      <c r="C37" s="251" t="s">
        <v>103</v>
      </c>
      <c r="D37" s="233"/>
      <c r="E37" s="234"/>
      <c r="F37" s="235"/>
      <c r="G37" s="236">
        <f>SUMIF(AG38:AG38,"&lt;&gt;NOR",G38:G38)</f>
        <v>0</v>
      </c>
      <c r="H37" s="230"/>
      <c r="I37" s="230">
        <f>SUM(I38:I38)</f>
        <v>0</v>
      </c>
      <c r="J37" s="230"/>
      <c r="K37" s="230">
        <f>SUM(K38:K38)</f>
        <v>1621.3</v>
      </c>
      <c r="L37" s="230"/>
      <c r="M37" s="230">
        <f>SUM(M38:M38)</f>
        <v>0</v>
      </c>
      <c r="N37" s="230"/>
      <c r="O37" s="230">
        <f>SUM(O38:O38)</f>
        <v>0</v>
      </c>
      <c r="P37" s="230"/>
      <c r="Q37" s="230">
        <f>SUM(Q38:Q38)</f>
        <v>0</v>
      </c>
      <c r="R37" s="230"/>
      <c r="S37" s="230"/>
      <c r="T37" s="230"/>
      <c r="U37" s="230"/>
      <c r="V37" s="230">
        <f>SUM(V38:V38)</f>
        <v>0</v>
      </c>
      <c r="W37" s="230"/>
      <c r="X37" s="230"/>
      <c r="AG37" t="s">
        <v>160</v>
      </c>
    </row>
    <row r="38" spans="1:60" outlineLevel="1" x14ac:dyDescent="0.25">
      <c r="A38" s="243">
        <v>20</v>
      </c>
      <c r="B38" s="244" t="s">
        <v>357</v>
      </c>
      <c r="C38" s="252" t="s">
        <v>358</v>
      </c>
      <c r="D38" s="245" t="s">
        <v>359</v>
      </c>
      <c r="E38" s="246">
        <v>3.2852999999999999</v>
      </c>
      <c r="F38" s="247"/>
      <c r="G38" s="248">
        <f>ROUND(E38*F38,2)</f>
        <v>0</v>
      </c>
      <c r="H38" s="229">
        <v>0</v>
      </c>
      <c r="I38" s="228">
        <f>ROUND(E38*H38,2)</f>
        <v>0</v>
      </c>
      <c r="J38" s="229">
        <v>493.5</v>
      </c>
      <c r="K38" s="228">
        <f>ROUND(E38*J38,2)</f>
        <v>1621.3</v>
      </c>
      <c r="L38" s="228">
        <v>21</v>
      </c>
      <c r="M38" s="228">
        <f>G38*(1+L38/100)</f>
        <v>0</v>
      </c>
      <c r="N38" s="228">
        <v>0</v>
      </c>
      <c r="O38" s="228">
        <f>ROUND(E38*N38,2)</f>
        <v>0</v>
      </c>
      <c r="P38" s="228">
        <v>0</v>
      </c>
      <c r="Q38" s="228">
        <f>ROUND(E38*P38,2)</f>
        <v>0</v>
      </c>
      <c r="R38" s="228"/>
      <c r="S38" s="228" t="s">
        <v>164</v>
      </c>
      <c r="T38" s="228" t="s">
        <v>165</v>
      </c>
      <c r="U38" s="228">
        <v>0</v>
      </c>
      <c r="V38" s="228">
        <f>ROUND(E38*U38,2)</f>
        <v>0</v>
      </c>
      <c r="W38" s="228"/>
      <c r="X38" s="228" t="s">
        <v>166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167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x14ac:dyDescent="0.25">
      <c r="A39" s="231" t="s">
        <v>159</v>
      </c>
      <c r="B39" s="232" t="s">
        <v>104</v>
      </c>
      <c r="C39" s="251" t="s">
        <v>105</v>
      </c>
      <c r="D39" s="233"/>
      <c r="E39" s="234"/>
      <c r="F39" s="235"/>
      <c r="G39" s="236">
        <f>SUMIF(AG40:AG48,"&lt;&gt;NOR",G40:G48)</f>
        <v>0</v>
      </c>
      <c r="H39" s="230"/>
      <c r="I39" s="230">
        <f>SUM(I40:I48)</f>
        <v>0</v>
      </c>
      <c r="J39" s="230"/>
      <c r="K39" s="230">
        <f>SUM(K40:K48)</f>
        <v>4329.6000000000004</v>
      </c>
      <c r="L39" s="230"/>
      <c r="M39" s="230">
        <f>SUM(M40:M48)</f>
        <v>0</v>
      </c>
      <c r="N39" s="230"/>
      <c r="O39" s="230">
        <f>SUM(O40:O48)</f>
        <v>0</v>
      </c>
      <c r="P39" s="230"/>
      <c r="Q39" s="230">
        <f>SUM(Q40:Q48)</f>
        <v>0</v>
      </c>
      <c r="R39" s="230"/>
      <c r="S39" s="230"/>
      <c r="T39" s="230"/>
      <c r="U39" s="230"/>
      <c r="V39" s="230">
        <f>SUM(V40:V48)</f>
        <v>0</v>
      </c>
      <c r="W39" s="230"/>
      <c r="X39" s="230"/>
      <c r="AG39" t="s">
        <v>160</v>
      </c>
    </row>
    <row r="40" spans="1:60" outlineLevel="1" x14ac:dyDescent="0.25">
      <c r="A40" s="243">
        <v>21</v>
      </c>
      <c r="B40" s="244" t="s">
        <v>381</v>
      </c>
      <c r="C40" s="252" t="s">
        <v>382</v>
      </c>
      <c r="D40" s="245" t="s">
        <v>359</v>
      </c>
      <c r="E40" s="246">
        <v>1.2858000000000001</v>
      </c>
      <c r="F40" s="247"/>
      <c r="G40" s="248">
        <f>ROUND(E40*F40,2)</f>
        <v>0</v>
      </c>
      <c r="H40" s="229">
        <v>0</v>
      </c>
      <c r="I40" s="228">
        <f>ROUND(E40*H40,2)</f>
        <v>0</v>
      </c>
      <c r="J40" s="229">
        <v>417.5</v>
      </c>
      <c r="K40" s="228">
        <f>ROUND(E40*J40,2)</f>
        <v>536.82000000000005</v>
      </c>
      <c r="L40" s="228">
        <v>21</v>
      </c>
      <c r="M40" s="228">
        <f>G40*(1+L40/100)</f>
        <v>0</v>
      </c>
      <c r="N40" s="228">
        <v>0</v>
      </c>
      <c r="O40" s="228">
        <f>ROUND(E40*N40,2)</f>
        <v>0</v>
      </c>
      <c r="P40" s="228">
        <v>0</v>
      </c>
      <c r="Q40" s="228">
        <f>ROUND(E40*P40,2)</f>
        <v>0</v>
      </c>
      <c r="R40" s="228"/>
      <c r="S40" s="228" t="s">
        <v>164</v>
      </c>
      <c r="T40" s="228" t="s">
        <v>165</v>
      </c>
      <c r="U40" s="228">
        <v>0</v>
      </c>
      <c r="V40" s="228">
        <f>ROUND(E40*U40,2)</f>
        <v>0</v>
      </c>
      <c r="W40" s="228"/>
      <c r="X40" s="228" t="s">
        <v>166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167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5">
      <c r="A41" s="243">
        <v>22</v>
      </c>
      <c r="B41" s="244" t="s">
        <v>383</v>
      </c>
      <c r="C41" s="252" t="s">
        <v>384</v>
      </c>
      <c r="D41" s="245" t="s">
        <v>359</v>
      </c>
      <c r="E41" s="246">
        <v>1.2858000000000001</v>
      </c>
      <c r="F41" s="247"/>
      <c r="G41" s="248">
        <f>ROUND(E41*F41,2)</f>
        <v>0</v>
      </c>
      <c r="H41" s="229">
        <v>0</v>
      </c>
      <c r="I41" s="228">
        <f>ROUND(E41*H41,2)</f>
        <v>0</v>
      </c>
      <c r="J41" s="229">
        <v>181</v>
      </c>
      <c r="K41" s="228">
        <f>ROUND(E41*J41,2)</f>
        <v>232.73</v>
      </c>
      <c r="L41" s="228">
        <v>21</v>
      </c>
      <c r="M41" s="228">
        <f>G41*(1+L41/100)</f>
        <v>0</v>
      </c>
      <c r="N41" s="228">
        <v>0</v>
      </c>
      <c r="O41" s="228">
        <f>ROUND(E41*N41,2)</f>
        <v>0</v>
      </c>
      <c r="P41" s="228">
        <v>0</v>
      </c>
      <c r="Q41" s="228">
        <f>ROUND(E41*P41,2)</f>
        <v>0</v>
      </c>
      <c r="R41" s="228"/>
      <c r="S41" s="228" t="s">
        <v>164</v>
      </c>
      <c r="T41" s="228" t="s">
        <v>165</v>
      </c>
      <c r="U41" s="228">
        <v>0</v>
      </c>
      <c r="V41" s="228">
        <f>ROUND(E41*U41,2)</f>
        <v>0</v>
      </c>
      <c r="W41" s="228"/>
      <c r="X41" s="228" t="s">
        <v>166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167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5">
      <c r="A42" s="243">
        <v>23</v>
      </c>
      <c r="B42" s="244" t="s">
        <v>385</v>
      </c>
      <c r="C42" s="252" t="s">
        <v>386</v>
      </c>
      <c r="D42" s="245" t="s">
        <v>359</v>
      </c>
      <c r="E42" s="246">
        <v>1.2858000000000001</v>
      </c>
      <c r="F42" s="247"/>
      <c r="G42" s="248">
        <f>ROUND(E42*F42,2)</f>
        <v>0</v>
      </c>
      <c r="H42" s="229">
        <v>0</v>
      </c>
      <c r="I42" s="228">
        <f>ROUND(E42*H42,2)</f>
        <v>0</v>
      </c>
      <c r="J42" s="229">
        <v>1253.99</v>
      </c>
      <c r="K42" s="228">
        <f>ROUND(E42*J42,2)</f>
        <v>1612.38</v>
      </c>
      <c r="L42" s="228">
        <v>21</v>
      </c>
      <c r="M42" s="228">
        <f>G42*(1+L42/100)</f>
        <v>0</v>
      </c>
      <c r="N42" s="228">
        <v>0</v>
      </c>
      <c r="O42" s="228">
        <f>ROUND(E42*N42,2)</f>
        <v>0</v>
      </c>
      <c r="P42" s="228">
        <v>0</v>
      </c>
      <c r="Q42" s="228">
        <f>ROUND(E42*P42,2)</f>
        <v>0</v>
      </c>
      <c r="R42" s="228"/>
      <c r="S42" s="228" t="s">
        <v>164</v>
      </c>
      <c r="T42" s="228" t="s">
        <v>165</v>
      </c>
      <c r="U42" s="228">
        <v>0</v>
      </c>
      <c r="V42" s="228">
        <f>ROUND(E42*U42,2)</f>
        <v>0</v>
      </c>
      <c r="W42" s="228"/>
      <c r="X42" s="228" t="s">
        <v>166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167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5">
      <c r="A43" s="237">
        <v>24</v>
      </c>
      <c r="B43" s="238" t="s">
        <v>387</v>
      </c>
      <c r="C43" s="253" t="s">
        <v>388</v>
      </c>
      <c r="D43" s="239" t="s">
        <v>359</v>
      </c>
      <c r="E43" s="240">
        <v>1.2858000000000001</v>
      </c>
      <c r="F43" s="241"/>
      <c r="G43" s="242">
        <f>ROUND(E43*F43,2)</f>
        <v>0</v>
      </c>
      <c r="H43" s="229">
        <v>0</v>
      </c>
      <c r="I43" s="228">
        <f>ROUND(E43*H43,2)</f>
        <v>0</v>
      </c>
      <c r="J43" s="229">
        <v>278.5</v>
      </c>
      <c r="K43" s="228">
        <f>ROUND(E43*J43,2)</f>
        <v>358.1</v>
      </c>
      <c r="L43" s="228">
        <v>21</v>
      </c>
      <c r="M43" s="228">
        <f>G43*(1+L43/100)</f>
        <v>0</v>
      </c>
      <c r="N43" s="228">
        <v>0</v>
      </c>
      <c r="O43" s="228">
        <f>ROUND(E43*N43,2)</f>
        <v>0</v>
      </c>
      <c r="P43" s="228">
        <v>0</v>
      </c>
      <c r="Q43" s="228">
        <f>ROUND(E43*P43,2)</f>
        <v>0</v>
      </c>
      <c r="R43" s="228"/>
      <c r="S43" s="228" t="s">
        <v>164</v>
      </c>
      <c r="T43" s="228" t="s">
        <v>165</v>
      </c>
      <c r="U43" s="228">
        <v>0</v>
      </c>
      <c r="V43" s="228">
        <f>ROUND(E43*U43,2)</f>
        <v>0</v>
      </c>
      <c r="W43" s="228"/>
      <c r="X43" s="228" t="s">
        <v>166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167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5">
      <c r="A44" s="226"/>
      <c r="B44" s="227"/>
      <c r="C44" s="254" t="s">
        <v>389</v>
      </c>
      <c r="D44" s="249"/>
      <c r="E44" s="249"/>
      <c r="F44" s="249"/>
      <c r="G44" s="249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09"/>
      <c r="Z44" s="209"/>
      <c r="AA44" s="209"/>
      <c r="AB44" s="209"/>
      <c r="AC44" s="209"/>
      <c r="AD44" s="209"/>
      <c r="AE44" s="209"/>
      <c r="AF44" s="209"/>
      <c r="AG44" s="209" t="s">
        <v>182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5">
      <c r="A45" s="237">
        <v>25</v>
      </c>
      <c r="B45" s="238" t="s">
        <v>390</v>
      </c>
      <c r="C45" s="253" t="s">
        <v>391</v>
      </c>
      <c r="D45" s="239" t="s">
        <v>359</v>
      </c>
      <c r="E45" s="240">
        <v>21.858599999999999</v>
      </c>
      <c r="F45" s="241"/>
      <c r="G45" s="242">
        <f>ROUND(E45*F45,2)</f>
        <v>0</v>
      </c>
      <c r="H45" s="229">
        <v>0</v>
      </c>
      <c r="I45" s="228">
        <f>ROUND(E45*H45,2)</f>
        <v>0</v>
      </c>
      <c r="J45" s="229">
        <v>18.600000000000001</v>
      </c>
      <c r="K45" s="228">
        <f>ROUND(E45*J45,2)</f>
        <v>406.57</v>
      </c>
      <c r="L45" s="228">
        <v>21</v>
      </c>
      <c r="M45" s="228">
        <f>G45*(1+L45/100)</f>
        <v>0</v>
      </c>
      <c r="N45" s="228">
        <v>0</v>
      </c>
      <c r="O45" s="228">
        <f>ROUND(E45*N45,2)</f>
        <v>0</v>
      </c>
      <c r="P45" s="228">
        <v>0</v>
      </c>
      <c r="Q45" s="228">
        <f>ROUND(E45*P45,2)</f>
        <v>0</v>
      </c>
      <c r="R45" s="228"/>
      <c r="S45" s="228" t="s">
        <v>164</v>
      </c>
      <c r="T45" s="228" t="s">
        <v>165</v>
      </c>
      <c r="U45" s="228">
        <v>0</v>
      </c>
      <c r="V45" s="228">
        <f>ROUND(E45*U45,2)</f>
        <v>0</v>
      </c>
      <c r="W45" s="228"/>
      <c r="X45" s="228" t="s">
        <v>166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167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5">
      <c r="A46" s="226"/>
      <c r="B46" s="227"/>
      <c r="C46" s="254" t="s">
        <v>389</v>
      </c>
      <c r="D46" s="249"/>
      <c r="E46" s="249"/>
      <c r="F46" s="249"/>
      <c r="G46" s="249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09"/>
      <c r="Z46" s="209"/>
      <c r="AA46" s="209"/>
      <c r="AB46" s="209"/>
      <c r="AC46" s="209"/>
      <c r="AD46" s="209"/>
      <c r="AE46" s="209"/>
      <c r="AF46" s="209"/>
      <c r="AG46" s="209" t="s">
        <v>182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5">
      <c r="A47" s="243">
        <v>26</v>
      </c>
      <c r="B47" s="244" t="s">
        <v>392</v>
      </c>
      <c r="C47" s="252" t="s">
        <v>393</v>
      </c>
      <c r="D47" s="245" t="s">
        <v>342</v>
      </c>
      <c r="E47" s="246">
        <v>1</v>
      </c>
      <c r="F47" s="247"/>
      <c r="G47" s="248">
        <f>ROUND(E47*F47,2)</f>
        <v>0</v>
      </c>
      <c r="H47" s="229">
        <v>0</v>
      </c>
      <c r="I47" s="228">
        <f>ROUND(E47*H47,2)</f>
        <v>0</v>
      </c>
      <c r="J47" s="229">
        <v>51.5</v>
      </c>
      <c r="K47" s="228">
        <f>ROUND(E47*J47,2)</f>
        <v>51.5</v>
      </c>
      <c r="L47" s="228">
        <v>21</v>
      </c>
      <c r="M47" s="228">
        <f>G47*(1+L47/100)</f>
        <v>0</v>
      </c>
      <c r="N47" s="228">
        <v>0</v>
      </c>
      <c r="O47" s="228">
        <f>ROUND(E47*N47,2)</f>
        <v>0</v>
      </c>
      <c r="P47" s="228">
        <v>0</v>
      </c>
      <c r="Q47" s="228">
        <f>ROUND(E47*P47,2)</f>
        <v>0</v>
      </c>
      <c r="R47" s="228"/>
      <c r="S47" s="228" t="s">
        <v>164</v>
      </c>
      <c r="T47" s="228" t="s">
        <v>165</v>
      </c>
      <c r="U47" s="228">
        <v>0</v>
      </c>
      <c r="V47" s="228">
        <f>ROUND(E47*U47,2)</f>
        <v>0</v>
      </c>
      <c r="W47" s="228"/>
      <c r="X47" s="228" t="s">
        <v>166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167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ht="20.399999999999999" outlineLevel="1" x14ac:dyDescent="0.25">
      <c r="A48" s="237">
        <v>27</v>
      </c>
      <c r="B48" s="238" t="s">
        <v>394</v>
      </c>
      <c r="C48" s="253" t="s">
        <v>395</v>
      </c>
      <c r="D48" s="239" t="s">
        <v>359</v>
      </c>
      <c r="E48" s="240">
        <v>1.2858000000000001</v>
      </c>
      <c r="F48" s="241"/>
      <c r="G48" s="242">
        <f>ROUND(E48*F48,2)</f>
        <v>0</v>
      </c>
      <c r="H48" s="229">
        <v>0</v>
      </c>
      <c r="I48" s="228">
        <f>ROUND(E48*H48,2)</f>
        <v>0</v>
      </c>
      <c r="J48" s="229">
        <v>880</v>
      </c>
      <c r="K48" s="228">
        <f>ROUND(E48*J48,2)</f>
        <v>1131.5</v>
      </c>
      <c r="L48" s="228">
        <v>21</v>
      </c>
      <c r="M48" s="228">
        <f>G48*(1+L48/100)</f>
        <v>0</v>
      </c>
      <c r="N48" s="228">
        <v>0</v>
      </c>
      <c r="O48" s="228">
        <f>ROUND(E48*N48,2)</f>
        <v>0</v>
      </c>
      <c r="P48" s="228">
        <v>0</v>
      </c>
      <c r="Q48" s="228">
        <f>ROUND(E48*P48,2)</f>
        <v>0</v>
      </c>
      <c r="R48" s="228"/>
      <c r="S48" s="228" t="s">
        <v>164</v>
      </c>
      <c r="T48" s="228" t="s">
        <v>165</v>
      </c>
      <c r="U48" s="228">
        <v>0</v>
      </c>
      <c r="V48" s="228">
        <f>ROUND(E48*U48,2)</f>
        <v>0</v>
      </c>
      <c r="W48" s="228"/>
      <c r="X48" s="228" t="s">
        <v>166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167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33" x14ac:dyDescent="0.25">
      <c r="A49" s="3"/>
      <c r="B49" s="4"/>
      <c r="C49" s="25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146</v>
      </c>
    </row>
    <row r="50" spans="1:33" x14ac:dyDescent="0.25">
      <c r="A50" s="212"/>
      <c r="B50" s="213" t="s">
        <v>31</v>
      </c>
      <c r="C50" s="256"/>
      <c r="D50" s="214"/>
      <c r="E50" s="215"/>
      <c r="F50" s="215"/>
      <c r="G50" s="250">
        <f>G8+G10+G13+G16+G26+G28+G30+G35+G37+G39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396</v>
      </c>
    </row>
    <row r="51" spans="1:33" x14ac:dyDescent="0.25">
      <c r="A51" s="3"/>
      <c r="B51" s="4"/>
      <c r="C51" s="25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3"/>
      <c r="B52" s="4"/>
      <c r="C52" s="255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5">
      <c r="A53" s="216" t="s">
        <v>397</v>
      </c>
      <c r="B53" s="216"/>
      <c r="C53" s="257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217"/>
      <c r="B54" s="218"/>
      <c r="C54" s="258"/>
      <c r="D54" s="218"/>
      <c r="E54" s="218"/>
      <c r="F54" s="218"/>
      <c r="G54" s="21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G54" t="s">
        <v>398</v>
      </c>
    </row>
    <row r="55" spans="1:33" x14ac:dyDescent="0.25">
      <c r="A55" s="220"/>
      <c r="B55" s="221"/>
      <c r="C55" s="259"/>
      <c r="D55" s="221"/>
      <c r="E55" s="221"/>
      <c r="F55" s="221"/>
      <c r="G55" s="22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5">
      <c r="A56" s="220"/>
      <c r="B56" s="221"/>
      <c r="C56" s="259"/>
      <c r="D56" s="221"/>
      <c r="E56" s="221"/>
      <c r="F56" s="221"/>
      <c r="G56" s="22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5">
      <c r="A57" s="220"/>
      <c r="B57" s="221"/>
      <c r="C57" s="259"/>
      <c r="D57" s="221"/>
      <c r="E57" s="221"/>
      <c r="F57" s="221"/>
      <c r="G57" s="22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5">
      <c r="A58" s="223"/>
      <c r="B58" s="224"/>
      <c r="C58" s="260"/>
      <c r="D58" s="224"/>
      <c r="E58" s="224"/>
      <c r="F58" s="224"/>
      <c r="G58" s="22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33" x14ac:dyDescent="0.25">
      <c r="A59" s="3"/>
      <c r="B59" s="4"/>
      <c r="C59" s="255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33" x14ac:dyDescent="0.25">
      <c r="C60" s="261"/>
      <c r="D60" s="10"/>
      <c r="AG60" t="s">
        <v>399</v>
      </c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0">
    <mergeCell ref="A1:G1"/>
    <mergeCell ref="C2:G2"/>
    <mergeCell ref="C3:G3"/>
    <mergeCell ref="C4:G4"/>
    <mergeCell ref="A53:C53"/>
    <mergeCell ref="A54:G58"/>
    <mergeCell ref="C15:G15"/>
    <mergeCell ref="C23:G23"/>
    <mergeCell ref="C44:G44"/>
    <mergeCell ref="C46:G4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95" activePane="bottomLeft" state="frozen"/>
      <selection pane="bottomLeft" activeCell="Z108" sqref="Z108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7</v>
      </c>
      <c r="B1" s="194"/>
      <c r="C1" s="194"/>
      <c r="D1" s="194"/>
      <c r="E1" s="194"/>
      <c r="F1" s="194"/>
      <c r="G1" s="194"/>
      <c r="AG1" t="s">
        <v>134</v>
      </c>
    </row>
    <row r="2" spans="1:60" ht="25.05" customHeight="1" x14ac:dyDescent="0.25">
      <c r="A2" s="195" t="s">
        <v>8</v>
      </c>
      <c r="B2" s="49"/>
      <c r="C2" s="198" t="s">
        <v>43</v>
      </c>
      <c r="D2" s="196"/>
      <c r="E2" s="196"/>
      <c r="F2" s="196"/>
      <c r="G2" s="197"/>
      <c r="AG2" t="s">
        <v>135</v>
      </c>
    </row>
    <row r="3" spans="1:60" ht="25.05" customHeight="1" x14ac:dyDescent="0.25">
      <c r="A3" s="195" t="s">
        <v>9</v>
      </c>
      <c r="B3" s="49"/>
      <c r="C3" s="198" t="s">
        <v>46</v>
      </c>
      <c r="D3" s="196"/>
      <c r="E3" s="196"/>
      <c r="F3" s="196"/>
      <c r="G3" s="197"/>
      <c r="AC3" s="174" t="s">
        <v>135</v>
      </c>
      <c r="AG3" t="s">
        <v>136</v>
      </c>
    </row>
    <row r="4" spans="1:60" ht="25.05" customHeight="1" x14ac:dyDescent="0.25">
      <c r="A4" s="199" t="s">
        <v>10</v>
      </c>
      <c r="B4" s="200"/>
      <c r="C4" s="201" t="s">
        <v>53</v>
      </c>
      <c r="D4" s="202"/>
      <c r="E4" s="202"/>
      <c r="F4" s="202"/>
      <c r="G4" s="203"/>
      <c r="AG4" t="s">
        <v>137</v>
      </c>
    </row>
    <row r="5" spans="1:60" x14ac:dyDescent="0.25">
      <c r="D5" s="10"/>
    </row>
    <row r="6" spans="1:60" ht="39.6" x14ac:dyDescent="0.25">
      <c r="A6" s="205" t="s">
        <v>138</v>
      </c>
      <c r="B6" s="207" t="s">
        <v>139</v>
      </c>
      <c r="C6" s="207" t="s">
        <v>140</v>
      </c>
      <c r="D6" s="206" t="s">
        <v>141</v>
      </c>
      <c r="E6" s="205" t="s">
        <v>142</v>
      </c>
      <c r="F6" s="204" t="s">
        <v>143</v>
      </c>
      <c r="G6" s="205" t="s">
        <v>31</v>
      </c>
      <c r="H6" s="208" t="s">
        <v>32</v>
      </c>
      <c r="I6" s="208" t="s">
        <v>144</v>
      </c>
      <c r="J6" s="208" t="s">
        <v>33</v>
      </c>
      <c r="K6" s="208" t="s">
        <v>145</v>
      </c>
      <c r="L6" s="208" t="s">
        <v>146</v>
      </c>
      <c r="M6" s="208" t="s">
        <v>147</v>
      </c>
      <c r="N6" s="208" t="s">
        <v>148</v>
      </c>
      <c r="O6" s="208" t="s">
        <v>149</v>
      </c>
      <c r="P6" s="208" t="s">
        <v>150</v>
      </c>
      <c r="Q6" s="208" t="s">
        <v>151</v>
      </c>
      <c r="R6" s="208" t="s">
        <v>152</v>
      </c>
      <c r="S6" s="208" t="s">
        <v>153</v>
      </c>
      <c r="T6" s="208" t="s">
        <v>154</v>
      </c>
      <c r="U6" s="208" t="s">
        <v>155</v>
      </c>
      <c r="V6" s="208" t="s">
        <v>156</v>
      </c>
      <c r="W6" s="208" t="s">
        <v>157</v>
      </c>
      <c r="X6" s="208" t="s">
        <v>158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5">
      <c r="A8" s="231" t="s">
        <v>159</v>
      </c>
      <c r="B8" s="232" t="s">
        <v>62</v>
      </c>
      <c r="C8" s="251" t="s">
        <v>63</v>
      </c>
      <c r="D8" s="233"/>
      <c r="E8" s="234"/>
      <c r="F8" s="235"/>
      <c r="G8" s="236">
        <f>SUMIF(AG9:AG21,"&lt;&gt;NOR",G9:G21)</f>
        <v>0</v>
      </c>
      <c r="H8" s="230"/>
      <c r="I8" s="230">
        <f>SUM(I9:I21)</f>
        <v>0</v>
      </c>
      <c r="J8" s="230"/>
      <c r="K8" s="230">
        <f>SUM(K9:K21)</f>
        <v>154761.66000000003</v>
      </c>
      <c r="L8" s="230"/>
      <c r="M8" s="230">
        <f>SUM(M9:M21)</f>
        <v>0</v>
      </c>
      <c r="N8" s="230"/>
      <c r="O8" s="230">
        <f>SUM(O9:O21)</f>
        <v>0</v>
      </c>
      <c r="P8" s="230"/>
      <c r="Q8" s="230">
        <f>SUM(Q9:Q21)</f>
        <v>0</v>
      </c>
      <c r="R8" s="230"/>
      <c r="S8" s="230"/>
      <c r="T8" s="230"/>
      <c r="U8" s="230"/>
      <c r="V8" s="230">
        <f>SUM(V9:V21)</f>
        <v>0</v>
      </c>
      <c r="W8" s="230"/>
      <c r="X8" s="230"/>
      <c r="AG8" t="s">
        <v>160</v>
      </c>
    </row>
    <row r="9" spans="1:60" outlineLevel="1" x14ac:dyDescent="0.25">
      <c r="A9" s="243">
        <v>1</v>
      </c>
      <c r="B9" s="244" t="s">
        <v>434</v>
      </c>
      <c r="C9" s="252" t="s">
        <v>435</v>
      </c>
      <c r="D9" s="245" t="s">
        <v>172</v>
      </c>
      <c r="E9" s="246">
        <v>64.964500000000001</v>
      </c>
      <c r="F9" s="247"/>
      <c r="G9" s="248">
        <f>ROUND(E9*F9,2)</f>
        <v>0</v>
      </c>
      <c r="H9" s="229">
        <v>0</v>
      </c>
      <c r="I9" s="228">
        <f>ROUND(E9*H9,2)</f>
        <v>0</v>
      </c>
      <c r="J9" s="229">
        <v>208.5</v>
      </c>
      <c r="K9" s="228">
        <f>ROUND(E9*J9,2)</f>
        <v>13545.1</v>
      </c>
      <c r="L9" s="228">
        <v>21</v>
      </c>
      <c r="M9" s="228">
        <f>G9*(1+L9/100)</f>
        <v>0</v>
      </c>
      <c r="N9" s="228">
        <v>0</v>
      </c>
      <c r="O9" s="228">
        <f>ROUND(E9*N9,2)</f>
        <v>0</v>
      </c>
      <c r="P9" s="228">
        <v>0</v>
      </c>
      <c r="Q9" s="228">
        <f>ROUND(E9*P9,2)</f>
        <v>0</v>
      </c>
      <c r="R9" s="228"/>
      <c r="S9" s="228" t="s">
        <v>164</v>
      </c>
      <c r="T9" s="228" t="s">
        <v>165</v>
      </c>
      <c r="U9" s="228">
        <v>0</v>
      </c>
      <c r="V9" s="228">
        <f>ROUND(E9*U9,2)</f>
        <v>0</v>
      </c>
      <c r="W9" s="228"/>
      <c r="X9" s="228" t="s">
        <v>166</v>
      </c>
      <c r="Y9" s="209"/>
      <c r="Z9" s="209"/>
      <c r="AA9" s="209"/>
      <c r="AB9" s="209"/>
      <c r="AC9" s="209"/>
      <c r="AD9" s="209"/>
      <c r="AE9" s="209"/>
      <c r="AF9" s="209"/>
      <c r="AG9" s="209" t="s">
        <v>167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5">
      <c r="A10" s="243">
        <v>2</v>
      </c>
      <c r="B10" s="244" t="s">
        <v>436</v>
      </c>
      <c r="C10" s="252" t="s">
        <v>437</v>
      </c>
      <c r="D10" s="245" t="s">
        <v>172</v>
      </c>
      <c r="E10" s="246">
        <v>5.5</v>
      </c>
      <c r="F10" s="247"/>
      <c r="G10" s="248">
        <f>ROUND(E10*F10,2)</f>
        <v>0</v>
      </c>
      <c r="H10" s="229">
        <v>0</v>
      </c>
      <c r="I10" s="228">
        <f>ROUND(E10*H10,2)</f>
        <v>0</v>
      </c>
      <c r="J10" s="229">
        <v>63.4</v>
      </c>
      <c r="K10" s="228">
        <f>ROUND(E10*J10,2)</f>
        <v>348.7</v>
      </c>
      <c r="L10" s="228">
        <v>21</v>
      </c>
      <c r="M10" s="228">
        <f>G10*(1+L10/100)</f>
        <v>0</v>
      </c>
      <c r="N10" s="228">
        <v>0</v>
      </c>
      <c r="O10" s="228">
        <f>ROUND(E10*N10,2)</f>
        <v>0</v>
      </c>
      <c r="P10" s="228">
        <v>0</v>
      </c>
      <c r="Q10" s="228">
        <f>ROUND(E10*P10,2)</f>
        <v>0</v>
      </c>
      <c r="R10" s="228"/>
      <c r="S10" s="228" t="s">
        <v>164</v>
      </c>
      <c r="T10" s="228" t="s">
        <v>165</v>
      </c>
      <c r="U10" s="228">
        <v>0</v>
      </c>
      <c r="V10" s="228">
        <f>ROUND(E10*U10,2)</f>
        <v>0</v>
      </c>
      <c r="W10" s="228"/>
      <c r="X10" s="228" t="s">
        <v>166</v>
      </c>
      <c r="Y10" s="209"/>
      <c r="Z10" s="209"/>
      <c r="AA10" s="209"/>
      <c r="AB10" s="209"/>
      <c r="AC10" s="209"/>
      <c r="AD10" s="209"/>
      <c r="AE10" s="209"/>
      <c r="AF10" s="209"/>
      <c r="AG10" s="209" t="s">
        <v>167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ht="20.399999999999999" outlineLevel="1" x14ac:dyDescent="0.25">
      <c r="A11" s="243">
        <v>3</v>
      </c>
      <c r="B11" s="244" t="s">
        <v>438</v>
      </c>
      <c r="C11" s="252" t="s">
        <v>439</v>
      </c>
      <c r="D11" s="245" t="s">
        <v>172</v>
      </c>
      <c r="E11" s="246">
        <v>16</v>
      </c>
      <c r="F11" s="247"/>
      <c r="G11" s="248">
        <f>ROUND(E11*F11,2)</f>
        <v>0</v>
      </c>
      <c r="H11" s="229">
        <v>0</v>
      </c>
      <c r="I11" s="228">
        <f>ROUND(E11*H11,2)</f>
        <v>0</v>
      </c>
      <c r="J11" s="229">
        <v>51.5</v>
      </c>
      <c r="K11" s="228">
        <f>ROUND(E11*J11,2)</f>
        <v>824</v>
      </c>
      <c r="L11" s="228">
        <v>21</v>
      </c>
      <c r="M11" s="228">
        <f>G11*(1+L11/100)</f>
        <v>0</v>
      </c>
      <c r="N11" s="228">
        <v>0</v>
      </c>
      <c r="O11" s="228">
        <f>ROUND(E11*N11,2)</f>
        <v>0</v>
      </c>
      <c r="P11" s="228">
        <v>0</v>
      </c>
      <c r="Q11" s="228">
        <f>ROUND(E11*P11,2)</f>
        <v>0</v>
      </c>
      <c r="R11" s="228"/>
      <c r="S11" s="228" t="s">
        <v>164</v>
      </c>
      <c r="T11" s="228" t="s">
        <v>165</v>
      </c>
      <c r="U11" s="228">
        <v>0</v>
      </c>
      <c r="V11" s="228">
        <f>ROUND(E11*U11,2)</f>
        <v>0</v>
      </c>
      <c r="W11" s="228"/>
      <c r="X11" s="228" t="s">
        <v>166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167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0.399999999999999" outlineLevel="1" x14ac:dyDescent="0.25">
      <c r="A12" s="243">
        <v>4</v>
      </c>
      <c r="B12" s="244" t="s">
        <v>440</v>
      </c>
      <c r="C12" s="252" t="s">
        <v>441</v>
      </c>
      <c r="D12" s="245" t="s">
        <v>172</v>
      </c>
      <c r="E12" s="246">
        <v>4.5</v>
      </c>
      <c r="F12" s="247"/>
      <c r="G12" s="248">
        <f>ROUND(E12*F12,2)</f>
        <v>0</v>
      </c>
      <c r="H12" s="229">
        <v>0</v>
      </c>
      <c r="I12" s="228">
        <f>ROUND(E12*H12,2)</f>
        <v>0</v>
      </c>
      <c r="J12" s="229">
        <v>56.2</v>
      </c>
      <c r="K12" s="228">
        <f>ROUND(E12*J12,2)</f>
        <v>252.9</v>
      </c>
      <c r="L12" s="228">
        <v>21</v>
      </c>
      <c r="M12" s="228">
        <f>G12*(1+L12/100)</f>
        <v>0</v>
      </c>
      <c r="N12" s="228">
        <v>0</v>
      </c>
      <c r="O12" s="228">
        <f>ROUND(E12*N12,2)</f>
        <v>0</v>
      </c>
      <c r="P12" s="228">
        <v>0</v>
      </c>
      <c r="Q12" s="228">
        <f>ROUND(E12*P12,2)</f>
        <v>0</v>
      </c>
      <c r="R12" s="228"/>
      <c r="S12" s="228" t="s">
        <v>164</v>
      </c>
      <c r="T12" s="228" t="s">
        <v>165</v>
      </c>
      <c r="U12" s="228">
        <v>0</v>
      </c>
      <c r="V12" s="228">
        <f>ROUND(E12*U12,2)</f>
        <v>0</v>
      </c>
      <c r="W12" s="228"/>
      <c r="X12" s="228" t="s">
        <v>166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167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43">
        <v>5</v>
      </c>
      <c r="B13" s="244" t="s">
        <v>442</v>
      </c>
      <c r="C13" s="252" t="s">
        <v>443</v>
      </c>
      <c r="D13" s="245" t="s">
        <v>444</v>
      </c>
      <c r="E13" s="246">
        <v>6.5</v>
      </c>
      <c r="F13" s="247"/>
      <c r="G13" s="248">
        <f>ROUND(E13*F13,2)</f>
        <v>0</v>
      </c>
      <c r="H13" s="229">
        <v>0</v>
      </c>
      <c r="I13" s="228">
        <f>ROUND(E13*H13,2)</f>
        <v>0</v>
      </c>
      <c r="J13" s="229">
        <v>378.5</v>
      </c>
      <c r="K13" s="228">
        <f>ROUND(E13*J13,2)</f>
        <v>2460.25</v>
      </c>
      <c r="L13" s="228">
        <v>21</v>
      </c>
      <c r="M13" s="228">
        <f>G13*(1+L13/100)</f>
        <v>0</v>
      </c>
      <c r="N13" s="228">
        <v>0</v>
      </c>
      <c r="O13" s="228">
        <f>ROUND(E13*N13,2)</f>
        <v>0</v>
      </c>
      <c r="P13" s="228">
        <v>0</v>
      </c>
      <c r="Q13" s="228">
        <f>ROUND(E13*P13,2)</f>
        <v>0</v>
      </c>
      <c r="R13" s="228"/>
      <c r="S13" s="228" t="s">
        <v>164</v>
      </c>
      <c r="T13" s="228" t="s">
        <v>165</v>
      </c>
      <c r="U13" s="228">
        <v>0</v>
      </c>
      <c r="V13" s="228">
        <f>ROUND(E13*U13,2)</f>
        <v>0</v>
      </c>
      <c r="W13" s="228"/>
      <c r="X13" s="228" t="s">
        <v>166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167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5">
      <c r="A14" s="243">
        <v>6</v>
      </c>
      <c r="B14" s="244" t="s">
        <v>445</v>
      </c>
      <c r="C14" s="252" t="s">
        <v>446</v>
      </c>
      <c r="D14" s="245" t="s">
        <v>163</v>
      </c>
      <c r="E14" s="246">
        <v>2</v>
      </c>
      <c r="F14" s="247"/>
      <c r="G14" s="248">
        <f>ROUND(E14*F14,2)</f>
        <v>0</v>
      </c>
      <c r="H14" s="229">
        <v>0</v>
      </c>
      <c r="I14" s="228">
        <f>ROUND(E14*H14,2)</f>
        <v>0</v>
      </c>
      <c r="J14" s="229">
        <v>108.5</v>
      </c>
      <c r="K14" s="228">
        <f>ROUND(E14*J14,2)</f>
        <v>217</v>
      </c>
      <c r="L14" s="228">
        <v>21</v>
      </c>
      <c r="M14" s="228">
        <f>G14*(1+L14/100)</f>
        <v>0</v>
      </c>
      <c r="N14" s="228">
        <v>0</v>
      </c>
      <c r="O14" s="228">
        <f>ROUND(E14*N14,2)</f>
        <v>0</v>
      </c>
      <c r="P14" s="228">
        <v>0</v>
      </c>
      <c r="Q14" s="228">
        <f>ROUND(E14*P14,2)</f>
        <v>0</v>
      </c>
      <c r="R14" s="228"/>
      <c r="S14" s="228" t="s">
        <v>164</v>
      </c>
      <c r="T14" s="228" t="s">
        <v>165</v>
      </c>
      <c r="U14" s="228">
        <v>0</v>
      </c>
      <c r="V14" s="228">
        <f>ROUND(E14*U14,2)</f>
        <v>0</v>
      </c>
      <c r="W14" s="228"/>
      <c r="X14" s="228" t="s">
        <v>166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167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0.399999999999999" outlineLevel="1" x14ac:dyDescent="0.25">
      <c r="A15" s="243">
        <v>7</v>
      </c>
      <c r="B15" s="244" t="s">
        <v>447</v>
      </c>
      <c r="C15" s="252" t="s">
        <v>448</v>
      </c>
      <c r="D15" s="245" t="s">
        <v>163</v>
      </c>
      <c r="E15" s="246">
        <v>1.8</v>
      </c>
      <c r="F15" s="247"/>
      <c r="G15" s="248">
        <f>ROUND(E15*F15,2)</f>
        <v>0</v>
      </c>
      <c r="H15" s="229">
        <v>0</v>
      </c>
      <c r="I15" s="228">
        <f>ROUND(E15*H15,2)</f>
        <v>0</v>
      </c>
      <c r="J15" s="229">
        <v>91.5</v>
      </c>
      <c r="K15" s="228">
        <f>ROUND(E15*J15,2)</f>
        <v>164.7</v>
      </c>
      <c r="L15" s="228">
        <v>21</v>
      </c>
      <c r="M15" s="228">
        <f>G15*(1+L15/100)</f>
        <v>0</v>
      </c>
      <c r="N15" s="228">
        <v>0</v>
      </c>
      <c r="O15" s="228">
        <f>ROUND(E15*N15,2)</f>
        <v>0</v>
      </c>
      <c r="P15" s="228">
        <v>0</v>
      </c>
      <c r="Q15" s="228">
        <f>ROUND(E15*P15,2)</f>
        <v>0</v>
      </c>
      <c r="R15" s="228"/>
      <c r="S15" s="228" t="s">
        <v>164</v>
      </c>
      <c r="T15" s="228" t="s">
        <v>165</v>
      </c>
      <c r="U15" s="228">
        <v>0</v>
      </c>
      <c r="V15" s="228">
        <f>ROUND(E15*U15,2)</f>
        <v>0</v>
      </c>
      <c r="W15" s="228"/>
      <c r="X15" s="228" t="s">
        <v>166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167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5">
      <c r="A16" s="243">
        <v>8</v>
      </c>
      <c r="B16" s="244" t="s">
        <v>449</v>
      </c>
      <c r="C16" s="252" t="s">
        <v>450</v>
      </c>
      <c r="D16" s="245" t="s">
        <v>444</v>
      </c>
      <c r="E16" s="246">
        <v>77.516499999999994</v>
      </c>
      <c r="F16" s="247"/>
      <c r="G16" s="248">
        <f>ROUND(E16*F16,2)</f>
        <v>0</v>
      </c>
      <c r="H16" s="229">
        <v>0</v>
      </c>
      <c r="I16" s="228">
        <f>ROUND(E16*H16,2)</f>
        <v>0</v>
      </c>
      <c r="J16" s="229">
        <v>13.5</v>
      </c>
      <c r="K16" s="228">
        <f>ROUND(E16*J16,2)</f>
        <v>1046.47</v>
      </c>
      <c r="L16" s="228">
        <v>21</v>
      </c>
      <c r="M16" s="228">
        <f>G16*(1+L16/100)</f>
        <v>0</v>
      </c>
      <c r="N16" s="228">
        <v>0</v>
      </c>
      <c r="O16" s="228">
        <f>ROUND(E16*N16,2)</f>
        <v>0</v>
      </c>
      <c r="P16" s="228">
        <v>0</v>
      </c>
      <c r="Q16" s="228">
        <f>ROUND(E16*P16,2)</f>
        <v>0</v>
      </c>
      <c r="R16" s="228"/>
      <c r="S16" s="228" t="s">
        <v>164</v>
      </c>
      <c r="T16" s="228" t="s">
        <v>165</v>
      </c>
      <c r="U16" s="228">
        <v>0</v>
      </c>
      <c r="V16" s="228">
        <f>ROUND(E16*U16,2)</f>
        <v>0</v>
      </c>
      <c r="W16" s="228"/>
      <c r="X16" s="228" t="s">
        <v>166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167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ht="20.399999999999999" outlineLevel="1" x14ac:dyDescent="0.25">
      <c r="A17" s="243">
        <v>9</v>
      </c>
      <c r="B17" s="244" t="s">
        <v>451</v>
      </c>
      <c r="C17" s="252" t="s">
        <v>452</v>
      </c>
      <c r="D17" s="245" t="s">
        <v>187</v>
      </c>
      <c r="E17" s="246">
        <v>6</v>
      </c>
      <c r="F17" s="247"/>
      <c r="G17" s="248">
        <f>ROUND(E17*F17,2)</f>
        <v>0</v>
      </c>
      <c r="H17" s="229">
        <v>0</v>
      </c>
      <c r="I17" s="228">
        <f>ROUND(E17*H17,2)</f>
        <v>0</v>
      </c>
      <c r="J17" s="229">
        <v>1200</v>
      </c>
      <c r="K17" s="228">
        <f>ROUND(E17*J17,2)</f>
        <v>7200</v>
      </c>
      <c r="L17" s="228">
        <v>21</v>
      </c>
      <c r="M17" s="228">
        <f>G17*(1+L17/100)</f>
        <v>0</v>
      </c>
      <c r="N17" s="228">
        <v>0</v>
      </c>
      <c r="O17" s="228">
        <f>ROUND(E17*N17,2)</f>
        <v>0</v>
      </c>
      <c r="P17" s="228">
        <v>0</v>
      </c>
      <c r="Q17" s="228">
        <f>ROUND(E17*P17,2)</f>
        <v>0</v>
      </c>
      <c r="R17" s="228"/>
      <c r="S17" s="228" t="s">
        <v>164</v>
      </c>
      <c r="T17" s="228" t="s">
        <v>165</v>
      </c>
      <c r="U17" s="228">
        <v>0</v>
      </c>
      <c r="V17" s="228">
        <f>ROUND(E17*U17,2)</f>
        <v>0</v>
      </c>
      <c r="W17" s="228"/>
      <c r="X17" s="228" t="s">
        <v>166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167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5">
      <c r="A18" s="243">
        <v>10</v>
      </c>
      <c r="B18" s="244" t="s">
        <v>453</v>
      </c>
      <c r="C18" s="252" t="s">
        <v>454</v>
      </c>
      <c r="D18" s="245" t="s">
        <v>444</v>
      </c>
      <c r="E18" s="246">
        <v>77.516499999999994</v>
      </c>
      <c r="F18" s="247"/>
      <c r="G18" s="248">
        <f>ROUND(E18*F18,2)</f>
        <v>0</v>
      </c>
      <c r="H18" s="229">
        <v>0</v>
      </c>
      <c r="I18" s="228">
        <f>ROUND(E18*H18,2)</f>
        <v>0</v>
      </c>
      <c r="J18" s="229">
        <v>1321</v>
      </c>
      <c r="K18" s="228">
        <f>ROUND(E18*J18,2)</f>
        <v>102399.3</v>
      </c>
      <c r="L18" s="228">
        <v>21</v>
      </c>
      <c r="M18" s="228">
        <f>G18*(1+L18/100)</f>
        <v>0</v>
      </c>
      <c r="N18" s="228">
        <v>0</v>
      </c>
      <c r="O18" s="228">
        <f>ROUND(E18*N18,2)</f>
        <v>0</v>
      </c>
      <c r="P18" s="228">
        <v>0</v>
      </c>
      <c r="Q18" s="228">
        <f>ROUND(E18*P18,2)</f>
        <v>0</v>
      </c>
      <c r="R18" s="228"/>
      <c r="S18" s="228" t="s">
        <v>164</v>
      </c>
      <c r="T18" s="228" t="s">
        <v>165</v>
      </c>
      <c r="U18" s="228">
        <v>0</v>
      </c>
      <c r="V18" s="228">
        <f>ROUND(E18*U18,2)</f>
        <v>0</v>
      </c>
      <c r="W18" s="228"/>
      <c r="X18" s="228" t="s">
        <v>166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167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5">
      <c r="A19" s="243">
        <v>11</v>
      </c>
      <c r="B19" s="244" t="s">
        <v>455</v>
      </c>
      <c r="C19" s="252" t="s">
        <v>456</v>
      </c>
      <c r="D19" s="245" t="s">
        <v>172</v>
      </c>
      <c r="E19" s="246">
        <v>97.642499999999998</v>
      </c>
      <c r="F19" s="247"/>
      <c r="G19" s="248">
        <f>ROUND(E19*F19,2)</f>
        <v>0</v>
      </c>
      <c r="H19" s="229">
        <v>0</v>
      </c>
      <c r="I19" s="228">
        <f>ROUND(E19*H19,2)</f>
        <v>0</v>
      </c>
      <c r="J19" s="229">
        <v>134.5</v>
      </c>
      <c r="K19" s="228">
        <f>ROUND(E19*J19,2)</f>
        <v>13132.92</v>
      </c>
      <c r="L19" s="228">
        <v>21</v>
      </c>
      <c r="M19" s="228">
        <f>G19*(1+L19/100)</f>
        <v>0</v>
      </c>
      <c r="N19" s="228">
        <v>0</v>
      </c>
      <c r="O19" s="228">
        <f>ROUND(E19*N19,2)</f>
        <v>0</v>
      </c>
      <c r="P19" s="228">
        <v>0</v>
      </c>
      <c r="Q19" s="228">
        <f>ROUND(E19*P19,2)</f>
        <v>0</v>
      </c>
      <c r="R19" s="228"/>
      <c r="S19" s="228" t="s">
        <v>164</v>
      </c>
      <c r="T19" s="228" t="s">
        <v>165</v>
      </c>
      <c r="U19" s="228">
        <v>0</v>
      </c>
      <c r="V19" s="228">
        <f>ROUND(E19*U19,2)</f>
        <v>0</v>
      </c>
      <c r="W19" s="228"/>
      <c r="X19" s="228" t="s">
        <v>166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167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5">
      <c r="A20" s="243">
        <v>12</v>
      </c>
      <c r="B20" s="244" t="s">
        <v>457</v>
      </c>
      <c r="C20" s="252" t="s">
        <v>458</v>
      </c>
      <c r="D20" s="245" t="s">
        <v>172</v>
      </c>
      <c r="E20" s="246">
        <v>97.642499999999998</v>
      </c>
      <c r="F20" s="247"/>
      <c r="G20" s="248">
        <f>ROUND(E20*F20,2)</f>
        <v>0</v>
      </c>
      <c r="H20" s="229">
        <v>0</v>
      </c>
      <c r="I20" s="228">
        <f>ROUND(E20*H20,2)</f>
        <v>0</v>
      </c>
      <c r="J20" s="229">
        <v>28.9</v>
      </c>
      <c r="K20" s="228">
        <f>ROUND(E20*J20,2)</f>
        <v>2821.87</v>
      </c>
      <c r="L20" s="228">
        <v>21</v>
      </c>
      <c r="M20" s="228">
        <f>G20*(1+L20/100)</f>
        <v>0</v>
      </c>
      <c r="N20" s="228">
        <v>0</v>
      </c>
      <c r="O20" s="228">
        <f>ROUND(E20*N20,2)</f>
        <v>0</v>
      </c>
      <c r="P20" s="228">
        <v>0</v>
      </c>
      <c r="Q20" s="228">
        <f>ROUND(E20*P20,2)</f>
        <v>0</v>
      </c>
      <c r="R20" s="228"/>
      <c r="S20" s="228" t="s">
        <v>164</v>
      </c>
      <c r="T20" s="228" t="s">
        <v>165</v>
      </c>
      <c r="U20" s="228">
        <v>0</v>
      </c>
      <c r="V20" s="228">
        <f>ROUND(E20*U20,2)</f>
        <v>0</v>
      </c>
      <c r="W20" s="228"/>
      <c r="X20" s="228" t="s">
        <v>166</v>
      </c>
      <c r="Y20" s="209"/>
      <c r="Z20" s="209"/>
      <c r="AA20" s="209"/>
      <c r="AB20" s="209"/>
      <c r="AC20" s="209"/>
      <c r="AD20" s="209"/>
      <c r="AE20" s="209"/>
      <c r="AF20" s="209"/>
      <c r="AG20" s="209" t="s">
        <v>167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5">
      <c r="A21" s="243">
        <v>13</v>
      </c>
      <c r="B21" s="244" t="s">
        <v>459</v>
      </c>
      <c r="C21" s="252" t="s">
        <v>460</v>
      </c>
      <c r="D21" s="245" t="s">
        <v>444</v>
      </c>
      <c r="E21" s="246">
        <v>77.516499999999994</v>
      </c>
      <c r="F21" s="247"/>
      <c r="G21" s="248">
        <f>ROUND(E21*F21,2)</f>
        <v>0</v>
      </c>
      <c r="H21" s="229">
        <v>0</v>
      </c>
      <c r="I21" s="228">
        <f>ROUND(E21*H21,2)</f>
        <v>0</v>
      </c>
      <c r="J21" s="229">
        <v>133.5</v>
      </c>
      <c r="K21" s="228">
        <f>ROUND(E21*J21,2)</f>
        <v>10348.450000000001</v>
      </c>
      <c r="L21" s="228">
        <v>21</v>
      </c>
      <c r="M21" s="228">
        <f>G21*(1+L21/100)</f>
        <v>0</v>
      </c>
      <c r="N21" s="228">
        <v>0</v>
      </c>
      <c r="O21" s="228">
        <f>ROUND(E21*N21,2)</f>
        <v>0</v>
      </c>
      <c r="P21" s="228">
        <v>0</v>
      </c>
      <c r="Q21" s="228">
        <f>ROUND(E21*P21,2)</f>
        <v>0</v>
      </c>
      <c r="R21" s="228"/>
      <c r="S21" s="228" t="s">
        <v>164</v>
      </c>
      <c r="T21" s="228" t="s">
        <v>165</v>
      </c>
      <c r="U21" s="228">
        <v>0</v>
      </c>
      <c r="V21" s="228">
        <f>ROUND(E21*U21,2)</f>
        <v>0</v>
      </c>
      <c r="W21" s="228"/>
      <c r="X21" s="228" t="s">
        <v>166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167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x14ac:dyDescent="0.25">
      <c r="A22" s="231" t="s">
        <v>159</v>
      </c>
      <c r="B22" s="232" t="s">
        <v>64</v>
      </c>
      <c r="C22" s="251" t="s">
        <v>65</v>
      </c>
      <c r="D22" s="233"/>
      <c r="E22" s="234"/>
      <c r="F22" s="235"/>
      <c r="G22" s="236">
        <f>SUMIF(AG23:AG27,"&lt;&gt;NOR",G23:G27)</f>
        <v>0</v>
      </c>
      <c r="H22" s="230"/>
      <c r="I22" s="230">
        <f>SUM(I23:I27)</f>
        <v>0</v>
      </c>
      <c r="J22" s="230"/>
      <c r="K22" s="230">
        <f>SUM(K23:K27)</f>
        <v>17860.62</v>
      </c>
      <c r="L22" s="230"/>
      <c r="M22" s="230">
        <f>SUM(M23:M27)</f>
        <v>0</v>
      </c>
      <c r="N22" s="230"/>
      <c r="O22" s="230">
        <f>SUM(O23:O27)</f>
        <v>0</v>
      </c>
      <c r="P22" s="230"/>
      <c r="Q22" s="230">
        <f>SUM(Q23:Q27)</f>
        <v>0</v>
      </c>
      <c r="R22" s="230"/>
      <c r="S22" s="230"/>
      <c r="T22" s="230"/>
      <c r="U22" s="230"/>
      <c r="V22" s="230">
        <f>SUM(V23:V27)</f>
        <v>0</v>
      </c>
      <c r="W22" s="230"/>
      <c r="X22" s="230"/>
      <c r="AG22" t="s">
        <v>160</v>
      </c>
    </row>
    <row r="23" spans="1:60" outlineLevel="1" x14ac:dyDescent="0.25">
      <c r="A23" s="243">
        <v>14</v>
      </c>
      <c r="B23" s="244" t="s">
        <v>461</v>
      </c>
      <c r="C23" s="252" t="s">
        <v>462</v>
      </c>
      <c r="D23" s="245" t="s">
        <v>444</v>
      </c>
      <c r="E23" s="246">
        <v>9.3000000000000007</v>
      </c>
      <c r="F23" s="247"/>
      <c r="G23" s="248">
        <f>ROUND(E23*F23,2)</f>
        <v>0</v>
      </c>
      <c r="H23" s="229">
        <v>0</v>
      </c>
      <c r="I23" s="228">
        <f>ROUND(E23*H23,2)</f>
        <v>0</v>
      </c>
      <c r="J23" s="229">
        <v>49</v>
      </c>
      <c r="K23" s="228">
        <f>ROUND(E23*J23,2)</f>
        <v>455.7</v>
      </c>
      <c r="L23" s="228">
        <v>21</v>
      </c>
      <c r="M23" s="228">
        <f>G23*(1+L23/100)</f>
        <v>0</v>
      </c>
      <c r="N23" s="228">
        <v>0</v>
      </c>
      <c r="O23" s="228">
        <f>ROUND(E23*N23,2)</f>
        <v>0</v>
      </c>
      <c r="P23" s="228">
        <v>0</v>
      </c>
      <c r="Q23" s="228">
        <f>ROUND(E23*P23,2)</f>
        <v>0</v>
      </c>
      <c r="R23" s="228"/>
      <c r="S23" s="228" t="s">
        <v>164</v>
      </c>
      <c r="T23" s="228" t="s">
        <v>165</v>
      </c>
      <c r="U23" s="228">
        <v>0</v>
      </c>
      <c r="V23" s="228">
        <f>ROUND(E23*U23,2)</f>
        <v>0</v>
      </c>
      <c r="W23" s="228"/>
      <c r="X23" s="228" t="s">
        <v>166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167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5">
      <c r="A24" s="243">
        <v>15</v>
      </c>
      <c r="B24" s="244" t="s">
        <v>463</v>
      </c>
      <c r="C24" s="252" t="s">
        <v>464</v>
      </c>
      <c r="D24" s="245" t="s">
        <v>444</v>
      </c>
      <c r="E24" s="246">
        <v>9.3000000000000007</v>
      </c>
      <c r="F24" s="247"/>
      <c r="G24" s="248">
        <f>ROUND(E24*F24,2)</f>
        <v>0</v>
      </c>
      <c r="H24" s="229">
        <v>0</v>
      </c>
      <c r="I24" s="228">
        <f>ROUND(E24*H24,2)</f>
        <v>0</v>
      </c>
      <c r="J24" s="229">
        <v>269</v>
      </c>
      <c r="K24" s="228">
        <f>ROUND(E24*J24,2)</f>
        <v>2501.6999999999998</v>
      </c>
      <c r="L24" s="228">
        <v>21</v>
      </c>
      <c r="M24" s="228">
        <f>G24*(1+L24/100)</f>
        <v>0</v>
      </c>
      <c r="N24" s="228">
        <v>0</v>
      </c>
      <c r="O24" s="228">
        <f>ROUND(E24*N24,2)</f>
        <v>0</v>
      </c>
      <c r="P24" s="228">
        <v>0</v>
      </c>
      <c r="Q24" s="228">
        <f>ROUND(E24*P24,2)</f>
        <v>0</v>
      </c>
      <c r="R24" s="228"/>
      <c r="S24" s="228" t="s">
        <v>164</v>
      </c>
      <c r="T24" s="228" t="s">
        <v>165</v>
      </c>
      <c r="U24" s="228">
        <v>0</v>
      </c>
      <c r="V24" s="228">
        <f>ROUND(E24*U24,2)</f>
        <v>0</v>
      </c>
      <c r="W24" s="228"/>
      <c r="X24" s="228" t="s">
        <v>166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167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ht="20.399999999999999" outlineLevel="1" x14ac:dyDescent="0.25">
      <c r="A25" s="243">
        <v>16</v>
      </c>
      <c r="B25" s="244" t="s">
        <v>465</v>
      </c>
      <c r="C25" s="252" t="s">
        <v>466</v>
      </c>
      <c r="D25" s="245" t="s">
        <v>444</v>
      </c>
      <c r="E25" s="246">
        <v>9.3000000000000007</v>
      </c>
      <c r="F25" s="247"/>
      <c r="G25" s="248">
        <f>ROUND(E25*F25,2)</f>
        <v>0</v>
      </c>
      <c r="H25" s="229">
        <v>0</v>
      </c>
      <c r="I25" s="228">
        <f>ROUND(E25*H25,2)</f>
        <v>0</v>
      </c>
      <c r="J25" s="229">
        <v>21.2</v>
      </c>
      <c r="K25" s="228">
        <f>ROUND(E25*J25,2)</f>
        <v>197.16</v>
      </c>
      <c r="L25" s="228">
        <v>21</v>
      </c>
      <c r="M25" s="228">
        <f>G25*(1+L25/100)</f>
        <v>0</v>
      </c>
      <c r="N25" s="228">
        <v>0</v>
      </c>
      <c r="O25" s="228">
        <f>ROUND(E25*N25,2)</f>
        <v>0</v>
      </c>
      <c r="P25" s="228">
        <v>0</v>
      </c>
      <c r="Q25" s="228">
        <f>ROUND(E25*P25,2)</f>
        <v>0</v>
      </c>
      <c r="R25" s="228"/>
      <c r="S25" s="228" t="s">
        <v>164</v>
      </c>
      <c r="T25" s="228" t="s">
        <v>165</v>
      </c>
      <c r="U25" s="228">
        <v>0</v>
      </c>
      <c r="V25" s="228">
        <f>ROUND(E25*U25,2)</f>
        <v>0</v>
      </c>
      <c r="W25" s="228"/>
      <c r="X25" s="228" t="s">
        <v>166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167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5">
      <c r="A26" s="243">
        <v>17</v>
      </c>
      <c r="B26" s="244" t="s">
        <v>467</v>
      </c>
      <c r="C26" s="252" t="s">
        <v>468</v>
      </c>
      <c r="D26" s="245" t="s">
        <v>444</v>
      </c>
      <c r="E26" s="246">
        <v>57.4315</v>
      </c>
      <c r="F26" s="247"/>
      <c r="G26" s="248">
        <f>ROUND(E26*F26,2)</f>
        <v>0</v>
      </c>
      <c r="H26" s="229">
        <v>0</v>
      </c>
      <c r="I26" s="228">
        <f>ROUND(E26*H26,2)</f>
        <v>0</v>
      </c>
      <c r="J26" s="229">
        <v>167</v>
      </c>
      <c r="K26" s="228">
        <f>ROUND(E26*J26,2)</f>
        <v>9591.06</v>
      </c>
      <c r="L26" s="228">
        <v>21</v>
      </c>
      <c r="M26" s="228">
        <f>G26*(1+L26/100)</f>
        <v>0</v>
      </c>
      <c r="N26" s="228">
        <v>0</v>
      </c>
      <c r="O26" s="228">
        <f>ROUND(E26*N26,2)</f>
        <v>0</v>
      </c>
      <c r="P26" s="228">
        <v>0</v>
      </c>
      <c r="Q26" s="228">
        <f>ROUND(E26*P26,2)</f>
        <v>0</v>
      </c>
      <c r="R26" s="228"/>
      <c r="S26" s="228" t="s">
        <v>164</v>
      </c>
      <c r="T26" s="228" t="s">
        <v>165</v>
      </c>
      <c r="U26" s="228">
        <v>0</v>
      </c>
      <c r="V26" s="228">
        <f>ROUND(E26*U26,2)</f>
        <v>0</v>
      </c>
      <c r="W26" s="228"/>
      <c r="X26" s="228" t="s">
        <v>166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167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5">
      <c r="A27" s="243">
        <v>18</v>
      </c>
      <c r="B27" s="244" t="s">
        <v>469</v>
      </c>
      <c r="C27" s="252" t="s">
        <v>470</v>
      </c>
      <c r="D27" s="245" t="s">
        <v>444</v>
      </c>
      <c r="E27" s="246">
        <v>9.3000000000000007</v>
      </c>
      <c r="F27" s="247"/>
      <c r="G27" s="248">
        <f>ROUND(E27*F27,2)</f>
        <v>0</v>
      </c>
      <c r="H27" s="229">
        <v>0</v>
      </c>
      <c r="I27" s="228">
        <f>ROUND(E27*H27,2)</f>
        <v>0</v>
      </c>
      <c r="J27" s="229">
        <v>550</v>
      </c>
      <c r="K27" s="228">
        <f>ROUND(E27*J27,2)</f>
        <v>5115</v>
      </c>
      <c r="L27" s="228">
        <v>21</v>
      </c>
      <c r="M27" s="228">
        <f>G27*(1+L27/100)</f>
        <v>0</v>
      </c>
      <c r="N27" s="228">
        <v>0</v>
      </c>
      <c r="O27" s="228">
        <f>ROUND(E27*N27,2)</f>
        <v>0</v>
      </c>
      <c r="P27" s="228">
        <v>0</v>
      </c>
      <c r="Q27" s="228">
        <f>ROUND(E27*P27,2)</f>
        <v>0</v>
      </c>
      <c r="R27" s="228"/>
      <c r="S27" s="228" t="s">
        <v>164</v>
      </c>
      <c r="T27" s="228" t="s">
        <v>165</v>
      </c>
      <c r="U27" s="228">
        <v>0</v>
      </c>
      <c r="V27" s="228">
        <f>ROUND(E27*U27,2)</f>
        <v>0</v>
      </c>
      <c r="W27" s="228"/>
      <c r="X27" s="228" t="s">
        <v>166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167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x14ac:dyDescent="0.25">
      <c r="A28" s="231" t="s">
        <v>159</v>
      </c>
      <c r="B28" s="232" t="s">
        <v>66</v>
      </c>
      <c r="C28" s="251" t="s">
        <v>67</v>
      </c>
      <c r="D28" s="233"/>
      <c r="E28" s="234"/>
      <c r="F28" s="235"/>
      <c r="G28" s="236">
        <f>SUMIF(AG29:AG39,"&lt;&gt;NOR",G29:G39)</f>
        <v>0</v>
      </c>
      <c r="H28" s="230"/>
      <c r="I28" s="230">
        <f>SUM(I29:I39)</f>
        <v>980</v>
      </c>
      <c r="J28" s="230"/>
      <c r="K28" s="230">
        <f>SUM(K29:K39)</f>
        <v>60614.600000000006</v>
      </c>
      <c r="L28" s="230"/>
      <c r="M28" s="230">
        <f>SUM(M29:M39)</f>
        <v>0</v>
      </c>
      <c r="N28" s="230"/>
      <c r="O28" s="230">
        <f>SUM(O29:O39)</f>
        <v>0</v>
      </c>
      <c r="P28" s="230"/>
      <c r="Q28" s="230">
        <f>SUM(Q29:Q39)</f>
        <v>0</v>
      </c>
      <c r="R28" s="230"/>
      <c r="S28" s="230"/>
      <c r="T28" s="230"/>
      <c r="U28" s="230"/>
      <c r="V28" s="230">
        <f>SUM(V29:V39)</f>
        <v>0</v>
      </c>
      <c r="W28" s="230"/>
      <c r="X28" s="230"/>
      <c r="AG28" t="s">
        <v>160</v>
      </c>
    </row>
    <row r="29" spans="1:60" ht="20.399999999999999" outlineLevel="1" x14ac:dyDescent="0.25">
      <c r="A29" s="243">
        <v>19</v>
      </c>
      <c r="B29" s="244" t="s">
        <v>471</v>
      </c>
      <c r="C29" s="252" t="s">
        <v>472</v>
      </c>
      <c r="D29" s="245" t="s">
        <v>444</v>
      </c>
      <c r="E29" s="246">
        <v>64.176500000000004</v>
      </c>
      <c r="F29" s="247"/>
      <c r="G29" s="248">
        <f>ROUND(E29*F29,2)</f>
        <v>0</v>
      </c>
      <c r="H29" s="229">
        <v>0</v>
      </c>
      <c r="I29" s="228">
        <f>ROUND(E29*H29,2)</f>
        <v>0</v>
      </c>
      <c r="J29" s="229">
        <v>501</v>
      </c>
      <c r="K29" s="228">
        <f>ROUND(E29*J29,2)</f>
        <v>32152.43</v>
      </c>
      <c r="L29" s="228">
        <v>21</v>
      </c>
      <c r="M29" s="228">
        <f>G29*(1+L29/100)</f>
        <v>0</v>
      </c>
      <c r="N29" s="228">
        <v>0</v>
      </c>
      <c r="O29" s="228">
        <f>ROUND(E29*N29,2)</f>
        <v>0</v>
      </c>
      <c r="P29" s="228">
        <v>0</v>
      </c>
      <c r="Q29" s="228">
        <f>ROUND(E29*P29,2)</f>
        <v>0</v>
      </c>
      <c r="R29" s="228"/>
      <c r="S29" s="228" t="s">
        <v>164</v>
      </c>
      <c r="T29" s="228" t="s">
        <v>165</v>
      </c>
      <c r="U29" s="228">
        <v>0</v>
      </c>
      <c r="V29" s="228">
        <f>ROUND(E29*U29,2)</f>
        <v>0</v>
      </c>
      <c r="W29" s="228"/>
      <c r="X29" s="228" t="s">
        <v>166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167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ht="20.399999999999999" outlineLevel="1" x14ac:dyDescent="0.25">
      <c r="A30" s="243">
        <v>20</v>
      </c>
      <c r="B30" s="244" t="s">
        <v>473</v>
      </c>
      <c r="C30" s="252" t="s">
        <v>474</v>
      </c>
      <c r="D30" s="245" t="s">
        <v>444</v>
      </c>
      <c r="E30" s="246">
        <v>10.34</v>
      </c>
      <c r="F30" s="247"/>
      <c r="G30" s="248">
        <f>ROUND(E30*F30,2)</f>
        <v>0</v>
      </c>
      <c r="H30" s="229">
        <v>0</v>
      </c>
      <c r="I30" s="228">
        <f>ROUND(E30*H30,2)</f>
        <v>0</v>
      </c>
      <c r="J30" s="229">
        <v>1125</v>
      </c>
      <c r="K30" s="228">
        <f>ROUND(E30*J30,2)</f>
        <v>11632.5</v>
      </c>
      <c r="L30" s="228">
        <v>21</v>
      </c>
      <c r="M30" s="228">
        <f>G30*(1+L30/100)</f>
        <v>0</v>
      </c>
      <c r="N30" s="228">
        <v>0</v>
      </c>
      <c r="O30" s="228">
        <f>ROUND(E30*N30,2)</f>
        <v>0</v>
      </c>
      <c r="P30" s="228">
        <v>0</v>
      </c>
      <c r="Q30" s="228">
        <f>ROUND(E30*P30,2)</f>
        <v>0</v>
      </c>
      <c r="R30" s="228"/>
      <c r="S30" s="228" t="s">
        <v>164</v>
      </c>
      <c r="T30" s="228" t="s">
        <v>165</v>
      </c>
      <c r="U30" s="228">
        <v>0</v>
      </c>
      <c r="V30" s="228">
        <f>ROUND(E30*U30,2)</f>
        <v>0</v>
      </c>
      <c r="W30" s="228"/>
      <c r="X30" s="228" t="s">
        <v>166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167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5">
      <c r="A31" s="243">
        <v>21</v>
      </c>
      <c r="B31" s="244" t="s">
        <v>475</v>
      </c>
      <c r="C31" s="252" t="s">
        <v>476</v>
      </c>
      <c r="D31" s="245" t="s">
        <v>444</v>
      </c>
      <c r="E31" s="246">
        <v>4.2755900000000002</v>
      </c>
      <c r="F31" s="247"/>
      <c r="G31" s="248">
        <f>ROUND(E31*F31,2)</f>
        <v>0</v>
      </c>
      <c r="H31" s="229">
        <v>0</v>
      </c>
      <c r="I31" s="228">
        <f>ROUND(E31*H31,2)</f>
        <v>0</v>
      </c>
      <c r="J31" s="229">
        <v>896</v>
      </c>
      <c r="K31" s="228">
        <f>ROUND(E31*J31,2)</f>
        <v>3830.93</v>
      </c>
      <c r="L31" s="228">
        <v>21</v>
      </c>
      <c r="M31" s="228">
        <f>G31*(1+L31/100)</f>
        <v>0</v>
      </c>
      <c r="N31" s="228">
        <v>0</v>
      </c>
      <c r="O31" s="228">
        <f>ROUND(E31*N31,2)</f>
        <v>0</v>
      </c>
      <c r="P31" s="228">
        <v>0</v>
      </c>
      <c r="Q31" s="228">
        <f>ROUND(E31*P31,2)</f>
        <v>0</v>
      </c>
      <c r="R31" s="228"/>
      <c r="S31" s="228" t="s">
        <v>164</v>
      </c>
      <c r="T31" s="228" t="s">
        <v>165</v>
      </c>
      <c r="U31" s="228">
        <v>0</v>
      </c>
      <c r="V31" s="228">
        <f>ROUND(E31*U31,2)</f>
        <v>0</v>
      </c>
      <c r="W31" s="228"/>
      <c r="X31" s="228" t="s">
        <v>166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167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5">
      <c r="A32" s="243">
        <v>22</v>
      </c>
      <c r="B32" s="244" t="s">
        <v>477</v>
      </c>
      <c r="C32" s="252" t="s">
        <v>478</v>
      </c>
      <c r="D32" s="245" t="s">
        <v>444</v>
      </c>
      <c r="E32" s="246">
        <v>4.2755900000000002</v>
      </c>
      <c r="F32" s="247"/>
      <c r="G32" s="248">
        <f>ROUND(E32*F32,2)</f>
        <v>0</v>
      </c>
      <c r="H32" s="229">
        <v>0</v>
      </c>
      <c r="I32" s="228">
        <f>ROUND(E32*H32,2)</f>
        <v>0</v>
      </c>
      <c r="J32" s="229">
        <v>385</v>
      </c>
      <c r="K32" s="228">
        <f>ROUND(E32*J32,2)</f>
        <v>1646.1</v>
      </c>
      <c r="L32" s="228">
        <v>21</v>
      </c>
      <c r="M32" s="228">
        <f>G32*(1+L32/100)</f>
        <v>0</v>
      </c>
      <c r="N32" s="228">
        <v>0</v>
      </c>
      <c r="O32" s="228">
        <f>ROUND(E32*N32,2)</f>
        <v>0</v>
      </c>
      <c r="P32" s="228">
        <v>0</v>
      </c>
      <c r="Q32" s="228">
        <f>ROUND(E32*P32,2)</f>
        <v>0</v>
      </c>
      <c r="R32" s="228"/>
      <c r="S32" s="228" t="s">
        <v>164</v>
      </c>
      <c r="T32" s="228" t="s">
        <v>165</v>
      </c>
      <c r="U32" s="228">
        <v>0</v>
      </c>
      <c r="V32" s="228">
        <f>ROUND(E32*U32,2)</f>
        <v>0</v>
      </c>
      <c r="W32" s="228"/>
      <c r="X32" s="228" t="s">
        <v>166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167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5">
      <c r="A33" s="243">
        <v>23</v>
      </c>
      <c r="B33" s="244" t="s">
        <v>479</v>
      </c>
      <c r="C33" s="252" t="s">
        <v>480</v>
      </c>
      <c r="D33" s="245" t="s">
        <v>172</v>
      </c>
      <c r="E33" s="246">
        <v>45.44</v>
      </c>
      <c r="F33" s="247"/>
      <c r="G33" s="248">
        <f>ROUND(E33*F33,2)</f>
        <v>0</v>
      </c>
      <c r="H33" s="229">
        <v>0</v>
      </c>
      <c r="I33" s="228">
        <f>ROUND(E33*H33,2)</f>
        <v>0</v>
      </c>
      <c r="J33" s="229">
        <v>13.4</v>
      </c>
      <c r="K33" s="228">
        <f>ROUND(E33*J33,2)</f>
        <v>608.9</v>
      </c>
      <c r="L33" s="228">
        <v>21</v>
      </c>
      <c r="M33" s="228">
        <f>G33*(1+L33/100)</f>
        <v>0</v>
      </c>
      <c r="N33" s="228">
        <v>0</v>
      </c>
      <c r="O33" s="228">
        <f>ROUND(E33*N33,2)</f>
        <v>0</v>
      </c>
      <c r="P33" s="228">
        <v>0</v>
      </c>
      <c r="Q33" s="228">
        <f>ROUND(E33*P33,2)</f>
        <v>0</v>
      </c>
      <c r="R33" s="228"/>
      <c r="S33" s="228" t="s">
        <v>164</v>
      </c>
      <c r="T33" s="228" t="s">
        <v>165</v>
      </c>
      <c r="U33" s="228">
        <v>0</v>
      </c>
      <c r="V33" s="228">
        <f>ROUND(E33*U33,2)</f>
        <v>0</v>
      </c>
      <c r="W33" s="228"/>
      <c r="X33" s="228" t="s">
        <v>166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167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5">
      <c r="A34" s="243">
        <v>24</v>
      </c>
      <c r="B34" s="244" t="s">
        <v>481</v>
      </c>
      <c r="C34" s="252" t="s">
        <v>482</v>
      </c>
      <c r="D34" s="245" t="s">
        <v>172</v>
      </c>
      <c r="E34" s="246">
        <v>196</v>
      </c>
      <c r="F34" s="247"/>
      <c r="G34" s="248">
        <f>ROUND(E34*F34,2)</f>
        <v>0</v>
      </c>
      <c r="H34" s="229">
        <v>0</v>
      </c>
      <c r="I34" s="228">
        <f>ROUND(E34*H34,2)</f>
        <v>0</v>
      </c>
      <c r="J34" s="229">
        <v>14.9</v>
      </c>
      <c r="K34" s="228">
        <f>ROUND(E34*J34,2)</f>
        <v>2920.4</v>
      </c>
      <c r="L34" s="228">
        <v>21</v>
      </c>
      <c r="M34" s="228">
        <f>G34*(1+L34/100)</f>
        <v>0</v>
      </c>
      <c r="N34" s="228">
        <v>0</v>
      </c>
      <c r="O34" s="228">
        <f>ROUND(E34*N34,2)</f>
        <v>0</v>
      </c>
      <c r="P34" s="228">
        <v>0</v>
      </c>
      <c r="Q34" s="228">
        <f>ROUND(E34*P34,2)</f>
        <v>0</v>
      </c>
      <c r="R34" s="228"/>
      <c r="S34" s="228" t="s">
        <v>164</v>
      </c>
      <c r="T34" s="228" t="s">
        <v>165</v>
      </c>
      <c r="U34" s="228">
        <v>0</v>
      </c>
      <c r="V34" s="228">
        <f>ROUND(E34*U34,2)</f>
        <v>0</v>
      </c>
      <c r="W34" s="228"/>
      <c r="X34" s="228" t="s">
        <v>166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167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5">
      <c r="A35" s="243">
        <v>25</v>
      </c>
      <c r="B35" s="244" t="s">
        <v>483</v>
      </c>
      <c r="C35" s="252" t="s">
        <v>484</v>
      </c>
      <c r="D35" s="245" t="s">
        <v>172</v>
      </c>
      <c r="E35" s="246">
        <v>196</v>
      </c>
      <c r="F35" s="247"/>
      <c r="G35" s="248">
        <f>ROUND(E35*F35,2)</f>
        <v>0</v>
      </c>
      <c r="H35" s="229">
        <v>0</v>
      </c>
      <c r="I35" s="228">
        <f>ROUND(E35*H35,2)</f>
        <v>0</v>
      </c>
      <c r="J35" s="229">
        <v>6</v>
      </c>
      <c r="K35" s="228">
        <f>ROUND(E35*J35,2)</f>
        <v>1176</v>
      </c>
      <c r="L35" s="228">
        <v>21</v>
      </c>
      <c r="M35" s="228">
        <f>G35*(1+L35/100)</f>
        <v>0</v>
      </c>
      <c r="N35" s="228">
        <v>0</v>
      </c>
      <c r="O35" s="228">
        <f>ROUND(E35*N35,2)</f>
        <v>0</v>
      </c>
      <c r="P35" s="228">
        <v>0</v>
      </c>
      <c r="Q35" s="228">
        <f>ROUND(E35*P35,2)</f>
        <v>0</v>
      </c>
      <c r="R35" s="228"/>
      <c r="S35" s="228" t="s">
        <v>164</v>
      </c>
      <c r="T35" s="228" t="s">
        <v>165</v>
      </c>
      <c r="U35" s="228">
        <v>0</v>
      </c>
      <c r="V35" s="228">
        <f>ROUND(E35*U35,2)</f>
        <v>0</v>
      </c>
      <c r="W35" s="228"/>
      <c r="X35" s="228" t="s">
        <v>166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167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5">
      <c r="A36" s="243">
        <v>26</v>
      </c>
      <c r="B36" s="244" t="s">
        <v>485</v>
      </c>
      <c r="C36" s="252" t="s">
        <v>486</v>
      </c>
      <c r="D36" s="245" t="s">
        <v>172</v>
      </c>
      <c r="E36" s="246">
        <v>196</v>
      </c>
      <c r="F36" s="247"/>
      <c r="G36" s="248">
        <f>ROUND(E36*F36,2)</f>
        <v>0</v>
      </c>
      <c r="H36" s="229">
        <v>0</v>
      </c>
      <c r="I36" s="228">
        <f>ROUND(E36*H36,2)</f>
        <v>0</v>
      </c>
      <c r="J36" s="229">
        <v>0.99</v>
      </c>
      <c r="K36" s="228">
        <f>ROUND(E36*J36,2)</f>
        <v>194.04</v>
      </c>
      <c r="L36" s="228">
        <v>21</v>
      </c>
      <c r="M36" s="228">
        <f>G36*(1+L36/100)</f>
        <v>0</v>
      </c>
      <c r="N36" s="228">
        <v>0</v>
      </c>
      <c r="O36" s="228">
        <f>ROUND(E36*N36,2)</f>
        <v>0</v>
      </c>
      <c r="P36" s="228">
        <v>0</v>
      </c>
      <c r="Q36" s="228">
        <f>ROUND(E36*P36,2)</f>
        <v>0</v>
      </c>
      <c r="R36" s="228"/>
      <c r="S36" s="228" t="s">
        <v>164</v>
      </c>
      <c r="T36" s="228" t="s">
        <v>165</v>
      </c>
      <c r="U36" s="228">
        <v>0</v>
      </c>
      <c r="V36" s="228">
        <f>ROUND(E36*U36,2)</f>
        <v>0</v>
      </c>
      <c r="W36" s="228"/>
      <c r="X36" s="228" t="s">
        <v>166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167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5">
      <c r="A37" s="243">
        <v>27</v>
      </c>
      <c r="B37" s="244" t="s">
        <v>487</v>
      </c>
      <c r="C37" s="252" t="s">
        <v>488</v>
      </c>
      <c r="D37" s="245" t="s">
        <v>172</v>
      </c>
      <c r="E37" s="246">
        <v>196</v>
      </c>
      <c r="F37" s="247"/>
      <c r="G37" s="248">
        <f>ROUND(E37*F37,2)</f>
        <v>0</v>
      </c>
      <c r="H37" s="229">
        <v>0</v>
      </c>
      <c r="I37" s="228">
        <f>ROUND(E37*H37,2)</f>
        <v>0</v>
      </c>
      <c r="J37" s="229">
        <v>26</v>
      </c>
      <c r="K37" s="228">
        <f>ROUND(E37*J37,2)</f>
        <v>5096</v>
      </c>
      <c r="L37" s="228">
        <v>21</v>
      </c>
      <c r="M37" s="228">
        <f>G37*(1+L37/100)</f>
        <v>0</v>
      </c>
      <c r="N37" s="228">
        <v>0</v>
      </c>
      <c r="O37" s="228">
        <f>ROUND(E37*N37,2)</f>
        <v>0</v>
      </c>
      <c r="P37" s="228">
        <v>0</v>
      </c>
      <c r="Q37" s="228">
        <f>ROUND(E37*P37,2)</f>
        <v>0</v>
      </c>
      <c r="R37" s="228"/>
      <c r="S37" s="228" t="s">
        <v>164</v>
      </c>
      <c r="T37" s="228" t="s">
        <v>165</v>
      </c>
      <c r="U37" s="228">
        <v>0</v>
      </c>
      <c r="V37" s="228">
        <f>ROUND(E37*U37,2)</f>
        <v>0</v>
      </c>
      <c r="W37" s="228"/>
      <c r="X37" s="228" t="s">
        <v>166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167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5">
      <c r="A38" s="243">
        <v>28</v>
      </c>
      <c r="B38" s="244" t="s">
        <v>489</v>
      </c>
      <c r="C38" s="252" t="s">
        <v>490</v>
      </c>
      <c r="D38" s="245" t="s">
        <v>444</v>
      </c>
      <c r="E38" s="246">
        <v>9.8000000000000007</v>
      </c>
      <c r="F38" s="247"/>
      <c r="G38" s="248">
        <f>ROUND(E38*F38,2)</f>
        <v>0</v>
      </c>
      <c r="H38" s="229">
        <v>0</v>
      </c>
      <c r="I38" s="228">
        <f>ROUND(E38*H38,2)</f>
        <v>0</v>
      </c>
      <c r="J38" s="229">
        <v>138.5</v>
      </c>
      <c r="K38" s="228">
        <f>ROUND(E38*J38,2)</f>
        <v>1357.3</v>
      </c>
      <c r="L38" s="228">
        <v>21</v>
      </c>
      <c r="M38" s="228">
        <f>G38*(1+L38/100)</f>
        <v>0</v>
      </c>
      <c r="N38" s="228">
        <v>0</v>
      </c>
      <c r="O38" s="228">
        <f>ROUND(E38*N38,2)</f>
        <v>0</v>
      </c>
      <c r="P38" s="228">
        <v>0</v>
      </c>
      <c r="Q38" s="228">
        <f>ROUND(E38*P38,2)</f>
        <v>0</v>
      </c>
      <c r="R38" s="228"/>
      <c r="S38" s="228" t="s">
        <v>164</v>
      </c>
      <c r="T38" s="228" t="s">
        <v>165</v>
      </c>
      <c r="U38" s="228">
        <v>0</v>
      </c>
      <c r="V38" s="228">
        <f>ROUND(E38*U38,2)</f>
        <v>0</v>
      </c>
      <c r="W38" s="228"/>
      <c r="X38" s="228" t="s">
        <v>166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167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5">
      <c r="A39" s="243">
        <v>29</v>
      </c>
      <c r="B39" s="244" t="s">
        <v>491</v>
      </c>
      <c r="C39" s="252" t="s">
        <v>492</v>
      </c>
      <c r="D39" s="245" t="s">
        <v>359</v>
      </c>
      <c r="E39" s="246">
        <v>1</v>
      </c>
      <c r="F39" s="247"/>
      <c r="G39" s="248">
        <f>ROUND(E39*F39,2)</f>
        <v>0</v>
      </c>
      <c r="H39" s="229">
        <v>980</v>
      </c>
      <c r="I39" s="228">
        <f>ROUND(E39*H39,2)</f>
        <v>980</v>
      </c>
      <c r="J39" s="229">
        <v>0</v>
      </c>
      <c r="K39" s="228">
        <f>ROUND(E39*J39,2)</f>
        <v>0</v>
      </c>
      <c r="L39" s="228">
        <v>21</v>
      </c>
      <c r="M39" s="228">
        <f>G39*(1+L39/100)</f>
        <v>0</v>
      </c>
      <c r="N39" s="228">
        <v>0</v>
      </c>
      <c r="O39" s="228">
        <f>ROUND(E39*N39,2)</f>
        <v>0</v>
      </c>
      <c r="P39" s="228">
        <v>0</v>
      </c>
      <c r="Q39" s="228">
        <f>ROUND(E39*P39,2)</f>
        <v>0</v>
      </c>
      <c r="R39" s="228"/>
      <c r="S39" s="228" t="s">
        <v>164</v>
      </c>
      <c r="T39" s="228" t="s">
        <v>165</v>
      </c>
      <c r="U39" s="228">
        <v>0</v>
      </c>
      <c r="V39" s="228">
        <f>ROUND(E39*U39,2)</f>
        <v>0</v>
      </c>
      <c r="W39" s="228"/>
      <c r="X39" s="228" t="s">
        <v>258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259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x14ac:dyDescent="0.25">
      <c r="A40" s="231" t="s">
        <v>159</v>
      </c>
      <c r="B40" s="232" t="s">
        <v>68</v>
      </c>
      <c r="C40" s="251" t="s">
        <v>69</v>
      </c>
      <c r="D40" s="233"/>
      <c r="E40" s="234"/>
      <c r="F40" s="235"/>
      <c r="G40" s="236">
        <f>SUMIF(AG41:AG44,"&lt;&gt;NOR",G41:G44)</f>
        <v>0</v>
      </c>
      <c r="H40" s="230"/>
      <c r="I40" s="230">
        <f>SUM(I41:I44)</f>
        <v>0</v>
      </c>
      <c r="J40" s="230"/>
      <c r="K40" s="230">
        <f>SUM(K41:K44)</f>
        <v>230440.5</v>
      </c>
      <c r="L40" s="230"/>
      <c r="M40" s="230">
        <f>SUM(M41:M44)</f>
        <v>0</v>
      </c>
      <c r="N40" s="230"/>
      <c r="O40" s="230">
        <f>SUM(O41:O44)</f>
        <v>0</v>
      </c>
      <c r="P40" s="230"/>
      <c r="Q40" s="230">
        <f>SUM(Q41:Q44)</f>
        <v>0</v>
      </c>
      <c r="R40" s="230"/>
      <c r="S40" s="230"/>
      <c r="T40" s="230"/>
      <c r="U40" s="230"/>
      <c r="V40" s="230">
        <f>SUM(V41:V44)</f>
        <v>0</v>
      </c>
      <c r="W40" s="230"/>
      <c r="X40" s="230"/>
      <c r="AG40" t="s">
        <v>160</v>
      </c>
    </row>
    <row r="41" spans="1:60" outlineLevel="1" x14ac:dyDescent="0.25">
      <c r="A41" s="243">
        <v>30</v>
      </c>
      <c r="B41" s="244" t="s">
        <v>493</v>
      </c>
      <c r="C41" s="252" t="s">
        <v>494</v>
      </c>
      <c r="D41" s="245" t="s">
        <v>444</v>
      </c>
      <c r="E41" s="246">
        <v>1.2</v>
      </c>
      <c r="F41" s="247"/>
      <c r="G41" s="248">
        <f>ROUND(E41*F41,2)</f>
        <v>0</v>
      </c>
      <c r="H41" s="229">
        <v>0</v>
      </c>
      <c r="I41" s="228">
        <f>ROUND(E41*H41,2)</f>
        <v>0</v>
      </c>
      <c r="J41" s="229">
        <v>1246</v>
      </c>
      <c r="K41" s="228">
        <f>ROUND(E41*J41,2)</f>
        <v>1495.2</v>
      </c>
      <c r="L41" s="228">
        <v>21</v>
      </c>
      <c r="M41" s="228">
        <f>G41*(1+L41/100)</f>
        <v>0</v>
      </c>
      <c r="N41" s="228">
        <v>0</v>
      </c>
      <c r="O41" s="228">
        <f>ROUND(E41*N41,2)</f>
        <v>0</v>
      </c>
      <c r="P41" s="228">
        <v>0</v>
      </c>
      <c r="Q41" s="228">
        <f>ROUND(E41*P41,2)</f>
        <v>0</v>
      </c>
      <c r="R41" s="228"/>
      <c r="S41" s="228" t="s">
        <v>164</v>
      </c>
      <c r="T41" s="228" t="s">
        <v>165</v>
      </c>
      <c r="U41" s="228">
        <v>0</v>
      </c>
      <c r="V41" s="228">
        <f>ROUND(E41*U41,2)</f>
        <v>0</v>
      </c>
      <c r="W41" s="228"/>
      <c r="X41" s="228" t="s">
        <v>166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167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5">
      <c r="A42" s="243">
        <v>31</v>
      </c>
      <c r="B42" s="244" t="s">
        <v>495</v>
      </c>
      <c r="C42" s="252" t="s">
        <v>496</v>
      </c>
      <c r="D42" s="245" t="s">
        <v>444</v>
      </c>
      <c r="E42" s="246">
        <v>6.5</v>
      </c>
      <c r="F42" s="247"/>
      <c r="G42" s="248">
        <f>ROUND(E42*F42,2)</f>
        <v>0</v>
      </c>
      <c r="H42" s="229">
        <v>0</v>
      </c>
      <c r="I42" s="228">
        <f>ROUND(E42*H42,2)</f>
        <v>0</v>
      </c>
      <c r="J42" s="229">
        <v>1503</v>
      </c>
      <c r="K42" s="228">
        <f>ROUND(E42*J42,2)</f>
        <v>9769.5</v>
      </c>
      <c r="L42" s="228">
        <v>21</v>
      </c>
      <c r="M42" s="228">
        <f>G42*(1+L42/100)</f>
        <v>0</v>
      </c>
      <c r="N42" s="228">
        <v>0</v>
      </c>
      <c r="O42" s="228">
        <f>ROUND(E42*N42,2)</f>
        <v>0</v>
      </c>
      <c r="P42" s="228">
        <v>0</v>
      </c>
      <c r="Q42" s="228">
        <f>ROUND(E42*P42,2)</f>
        <v>0</v>
      </c>
      <c r="R42" s="228"/>
      <c r="S42" s="228" t="s">
        <v>164</v>
      </c>
      <c r="T42" s="228" t="s">
        <v>165</v>
      </c>
      <c r="U42" s="228">
        <v>0</v>
      </c>
      <c r="V42" s="228">
        <f>ROUND(E42*U42,2)</f>
        <v>0</v>
      </c>
      <c r="W42" s="228"/>
      <c r="X42" s="228" t="s">
        <v>166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167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5">
      <c r="A43" s="243">
        <v>32</v>
      </c>
      <c r="B43" s="244" t="s">
        <v>497</v>
      </c>
      <c r="C43" s="252" t="s">
        <v>498</v>
      </c>
      <c r="D43" s="245" t="s">
        <v>163</v>
      </c>
      <c r="E43" s="246">
        <v>50.1</v>
      </c>
      <c r="F43" s="247"/>
      <c r="G43" s="248">
        <f>ROUND(E43*F43,2)</f>
        <v>0</v>
      </c>
      <c r="H43" s="229">
        <v>0</v>
      </c>
      <c r="I43" s="228">
        <f>ROUND(E43*H43,2)</f>
        <v>0</v>
      </c>
      <c r="J43" s="229">
        <v>3890</v>
      </c>
      <c r="K43" s="228">
        <f>ROUND(E43*J43,2)</f>
        <v>194889</v>
      </c>
      <c r="L43" s="228">
        <v>21</v>
      </c>
      <c r="M43" s="228">
        <f>G43*(1+L43/100)</f>
        <v>0</v>
      </c>
      <c r="N43" s="228">
        <v>0</v>
      </c>
      <c r="O43" s="228">
        <f>ROUND(E43*N43,2)</f>
        <v>0</v>
      </c>
      <c r="P43" s="228">
        <v>0</v>
      </c>
      <c r="Q43" s="228">
        <f>ROUND(E43*P43,2)</f>
        <v>0</v>
      </c>
      <c r="R43" s="228"/>
      <c r="S43" s="228" t="s">
        <v>164</v>
      </c>
      <c r="T43" s="228" t="s">
        <v>165</v>
      </c>
      <c r="U43" s="228">
        <v>0</v>
      </c>
      <c r="V43" s="228">
        <f>ROUND(E43*U43,2)</f>
        <v>0</v>
      </c>
      <c r="W43" s="228"/>
      <c r="X43" s="228" t="s">
        <v>166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167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5">
      <c r="A44" s="243">
        <v>33</v>
      </c>
      <c r="B44" s="244" t="s">
        <v>499</v>
      </c>
      <c r="C44" s="252" t="s">
        <v>500</v>
      </c>
      <c r="D44" s="245" t="s">
        <v>172</v>
      </c>
      <c r="E44" s="246">
        <v>218.8</v>
      </c>
      <c r="F44" s="247"/>
      <c r="G44" s="248">
        <f>ROUND(E44*F44,2)</f>
        <v>0</v>
      </c>
      <c r="H44" s="229">
        <v>0</v>
      </c>
      <c r="I44" s="228">
        <f>ROUND(E44*H44,2)</f>
        <v>0</v>
      </c>
      <c r="J44" s="229">
        <v>111</v>
      </c>
      <c r="K44" s="228">
        <f>ROUND(E44*J44,2)</f>
        <v>24286.799999999999</v>
      </c>
      <c r="L44" s="228">
        <v>21</v>
      </c>
      <c r="M44" s="228">
        <f>G44*(1+L44/100)</f>
        <v>0</v>
      </c>
      <c r="N44" s="228">
        <v>0</v>
      </c>
      <c r="O44" s="228">
        <f>ROUND(E44*N44,2)</f>
        <v>0</v>
      </c>
      <c r="P44" s="228">
        <v>0</v>
      </c>
      <c r="Q44" s="228">
        <f>ROUND(E44*P44,2)</f>
        <v>0</v>
      </c>
      <c r="R44" s="228"/>
      <c r="S44" s="228" t="s">
        <v>164</v>
      </c>
      <c r="T44" s="228" t="s">
        <v>165</v>
      </c>
      <c r="U44" s="228">
        <v>0</v>
      </c>
      <c r="V44" s="228">
        <f>ROUND(E44*U44,2)</f>
        <v>0</v>
      </c>
      <c r="W44" s="228"/>
      <c r="X44" s="228" t="s">
        <v>166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167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x14ac:dyDescent="0.25">
      <c r="A45" s="231" t="s">
        <v>159</v>
      </c>
      <c r="B45" s="232" t="s">
        <v>72</v>
      </c>
      <c r="C45" s="251" t="s">
        <v>73</v>
      </c>
      <c r="D45" s="233"/>
      <c r="E45" s="234"/>
      <c r="F45" s="235"/>
      <c r="G45" s="236">
        <f>SUMIF(AG46:AG49,"&lt;&gt;NOR",G46:G49)</f>
        <v>0</v>
      </c>
      <c r="H45" s="230"/>
      <c r="I45" s="230">
        <f>SUM(I46:I49)</f>
        <v>0</v>
      </c>
      <c r="J45" s="230"/>
      <c r="K45" s="230">
        <f>SUM(K46:K49)</f>
        <v>20251.7</v>
      </c>
      <c r="L45" s="230"/>
      <c r="M45" s="230">
        <f>SUM(M46:M49)</f>
        <v>0</v>
      </c>
      <c r="N45" s="230"/>
      <c r="O45" s="230">
        <f>SUM(O46:O49)</f>
        <v>0</v>
      </c>
      <c r="P45" s="230"/>
      <c r="Q45" s="230">
        <f>SUM(Q46:Q49)</f>
        <v>0</v>
      </c>
      <c r="R45" s="230"/>
      <c r="S45" s="230"/>
      <c r="T45" s="230"/>
      <c r="U45" s="230"/>
      <c r="V45" s="230">
        <f>SUM(V46:V49)</f>
        <v>0</v>
      </c>
      <c r="W45" s="230"/>
      <c r="X45" s="230"/>
      <c r="AG45" t="s">
        <v>160</v>
      </c>
    </row>
    <row r="46" spans="1:60" ht="20.399999999999999" outlineLevel="1" x14ac:dyDescent="0.25">
      <c r="A46" s="243">
        <v>34</v>
      </c>
      <c r="B46" s="244" t="s">
        <v>501</v>
      </c>
      <c r="C46" s="252" t="s">
        <v>502</v>
      </c>
      <c r="D46" s="245" t="s">
        <v>172</v>
      </c>
      <c r="E46" s="246">
        <v>5.4</v>
      </c>
      <c r="F46" s="247"/>
      <c r="G46" s="248">
        <f>ROUND(E46*F46,2)</f>
        <v>0</v>
      </c>
      <c r="H46" s="229">
        <v>0</v>
      </c>
      <c r="I46" s="228">
        <f>ROUND(E46*H46,2)</f>
        <v>0</v>
      </c>
      <c r="J46" s="229">
        <v>1499</v>
      </c>
      <c r="K46" s="228">
        <f>ROUND(E46*J46,2)</f>
        <v>8094.6</v>
      </c>
      <c r="L46" s="228">
        <v>21</v>
      </c>
      <c r="M46" s="228">
        <f>G46*(1+L46/100)</f>
        <v>0</v>
      </c>
      <c r="N46" s="228">
        <v>0</v>
      </c>
      <c r="O46" s="228">
        <f>ROUND(E46*N46,2)</f>
        <v>0</v>
      </c>
      <c r="P46" s="228">
        <v>0</v>
      </c>
      <c r="Q46" s="228">
        <f>ROUND(E46*P46,2)</f>
        <v>0</v>
      </c>
      <c r="R46" s="228"/>
      <c r="S46" s="228" t="s">
        <v>164</v>
      </c>
      <c r="T46" s="228" t="s">
        <v>165</v>
      </c>
      <c r="U46" s="228">
        <v>0</v>
      </c>
      <c r="V46" s="228">
        <f>ROUND(E46*U46,2)</f>
        <v>0</v>
      </c>
      <c r="W46" s="228"/>
      <c r="X46" s="228" t="s">
        <v>166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167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5">
      <c r="A47" s="243">
        <v>35</v>
      </c>
      <c r="B47" s="244" t="s">
        <v>503</v>
      </c>
      <c r="C47" s="252" t="s">
        <v>504</v>
      </c>
      <c r="D47" s="245" t="s">
        <v>163</v>
      </c>
      <c r="E47" s="246">
        <v>5.4</v>
      </c>
      <c r="F47" s="247"/>
      <c r="G47" s="248">
        <f>ROUND(E47*F47,2)</f>
        <v>0</v>
      </c>
      <c r="H47" s="229">
        <v>0</v>
      </c>
      <c r="I47" s="228">
        <f>ROUND(E47*H47,2)</f>
        <v>0</v>
      </c>
      <c r="J47" s="229">
        <v>41.5</v>
      </c>
      <c r="K47" s="228">
        <f>ROUND(E47*J47,2)</f>
        <v>224.1</v>
      </c>
      <c r="L47" s="228">
        <v>21</v>
      </c>
      <c r="M47" s="228">
        <f>G47*(1+L47/100)</f>
        <v>0</v>
      </c>
      <c r="N47" s="228">
        <v>0</v>
      </c>
      <c r="O47" s="228">
        <f>ROUND(E47*N47,2)</f>
        <v>0</v>
      </c>
      <c r="P47" s="228">
        <v>0</v>
      </c>
      <c r="Q47" s="228">
        <f>ROUND(E47*P47,2)</f>
        <v>0</v>
      </c>
      <c r="R47" s="228"/>
      <c r="S47" s="228" t="s">
        <v>164</v>
      </c>
      <c r="T47" s="228" t="s">
        <v>165</v>
      </c>
      <c r="U47" s="228">
        <v>0</v>
      </c>
      <c r="V47" s="228">
        <f>ROUND(E47*U47,2)</f>
        <v>0</v>
      </c>
      <c r="W47" s="228"/>
      <c r="X47" s="228" t="s">
        <v>166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167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ht="20.399999999999999" outlineLevel="1" x14ac:dyDescent="0.25">
      <c r="A48" s="243">
        <v>36</v>
      </c>
      <c r="B48" s="244" t="s">
        <v>505</v>
      </c>
      <c r="C48" s="252" t="s">
        <v>506</v>
      </c>
      <c r="D48" s="245" t="s">
        <v>172</v>
      </c>
      <c r="E48" s="246">
        <v>18.100000000000001</v>
      </c>
      <c r="F48" s="247"/>
      <c r="G48" s="248">
        <f>ROUND(E48*F48,2)</f>
        <v>0</v>
      </c>
      <c r="H48" s="229">
        <v>0</v>
      </c>
      <c r="I48" s="228">
        <f>ROUND(E48*H48,2)</f>
        <v>0</v>
      </c>
      <c r="J48" s="229">
        <v>545</v>
      </c>
      <c r="K48" s="228">
        <f>ROUND(E48*J48,2)</f>
        <v>9864.5</v>
      </c>
      <c r="L48" s="228">
        <v>21</v>
      </c>
      <c r="M48" s="228">
        <f>G48*(1+L48/100)</f>
        <v>0</v>
      </c>
      <c r="N48" s="228">
        <v>0</v>
      </c>
      <c r="O48" s="228">
        <f>ROUND(E48*N48,2)</f>
        <v>0</v>
      </c>
      <c r="P48" s="228">
        <v>0</v>
      </c>
      <c r="Q48" s="228">
        <f>ROUND(E48*P48,2)</f>
        <v>0</v>
      </c>
      <c r="R48" s="228"/>
      <c r="S48" s="228" t="s">
        <v>164</v>
      </c>
      <c r="T48" s="228" t="s">
        <v>165</v>
      </c>
      <c r="U48" s="228">
        <v>0</v>
      </c>
      <c r="V48" s="228">
        <f>ROUND(E48*U48,2)</f>
        <v>0</v>
      </c>
      <c r="W48" s="228"/>
      <c r="X48" s="228" t="s">
        <v>166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167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ht="30.6" outlineLevel="1" x14ac:dyDescent="0.25">
      <c r="A49" s="243">
        <v>37</v>
      </c>
      <c r="B49" s="244" t="s">
        <v>507</v>
      </c>
      <c r="C49" s="252" t="s">
        <v>508</v>
      </c>
      <c r="D49" s="245" t="s">
        <v>509</v>
      </c>
      <c r="E49" s="246">
        <v>7</v>
      </c>
      <c r="F49" s="247"/>
      <c r="G49" s="248">
        <f>ROUND(E49*F49,2)</f>
        <v>0</v>
      </c>
      <c r="H49" s="229">
        <v>0</v>
      </c>
      <c r="I49" s="228">
        <f>ROUND(E49*H49,2)</f>
        <v>0</v>
      </c>
      <c r="J49" s="229">
        <v>295.5</v>
      </c>
      <c r="K49" s="228">
        <f>ROUND(E49*J49,2)</f>
        <v>2068.5</v>
      </c>
      <c r="L49" s="228">
        <v>21</v>
      </c>
      <c r="M49" s="228">
        <f>G49*(1+L49/100)</f>
        <v>0</v>
      </c>
      <c r="N49" s="228">
        <v>0</v>
      </c>
      <c r="O49" s="228">
        <f>ROUND(E49*N49,2)</f>
        <v>0</v>
      </c>
      <c r="P49" s="228">
        <v>0</v>
      </c>
      <c r="Q49" s="228">
        <f>ROUND(E49*P49,2)</f>
        <v>0</v>
      </c>
      <c r="R49" s="228"/>
      <c r="S49" s="228" t="s">
        <v>164</v>
      </c>
      <c r="T49" s="228" t="s">
        <v>165</v>
      </c>
      <c r="U49" s="228">
        <v>0</v>
      </c>
      <c r="V49" s="228">
        <f>ROUND(E49*U49,2)</f>
        <v>0</v>
      </c>
      <c r="W49" s="228"/>
      <c r="X49" s="228" t="s">
        <v>166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167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ht="26.4" x14ac:dyDescent="0.25">
      <c r="A50" s="231" t="s">
        <v>159</v>
      </c>
      <c r="B50" s="232" t="s">
        <v>76</v>
      </c>
      <c r="C50" s="251" t="s">
        <v>77</v>
      </c>
      <c r="D50" s="233"/>
      <c r="E50" s="234"/>
      <c r="F50" s="235"/>
      <c r="G50" s="236">
        <f>SUMIF(AG51:AG53,"&lt;&gt;NOR",G51:G53)</f>
        <v>0</v>
      </c>
      <c r="H50" s="230"/>
      <c r="I50" s="230">
        <f>SUM(I51:I53)</f>
        <v>0</v>
      </c>
      <c r="J50" s="230"/>
      <c r="K50" s="230">
        <f>SUM(K51:K53)</f>
        <v>11156.999999999998</v>
      </c>
      <c r="L50" s="230"/>
      <c r="M50" s="230">
        <f>SUM(M51:M53)</f>
        <v>0</v>
      </c>
      <c r="N50" s="230"/>
      <c r="O50" s="230">
        <f>SUM(O51:O53)</f>
        <v>0</v>
      </c>
      <c r="P50" s="230"/>
      <c r="Q50" s="230">
        <f>SUM(Q51:Q53)</f>
        <v>0</v>
      </c>
      <c r="R50" s="230"/>
      <c r="S50" s="230"/>
      <c r="T50" s="230"/>
      <c r="U50" s="230"/>
      <c r="V50" s="230">
        <f>SUM(V51:V53)</f>
        <v>0</v>
      </c>
      <c r="W50" s="230"/>
      <c r="X50" s="230"/>
      <c r="AG50" t="s">
        <v>160</v>
      </c>
    </row>
    <row r="51" spans="1:60" outlineLevel="1" x14ac:dyDescent="0.25">
      <c r="A51" s="243">
        <v>38</v>
      </c>
      <c r="B51" s="244" t="s">
        <v>510</v>
      </c>
      <c r="C51" s="252" t="s">
        <v>511</v>
      </c>
      <c r="D51" s="245" t="s">
        <v>163</v>
      </c>
      <c r="E51" s="246">
        <v>8.4</v>
      </c>
      <c r="F51" s="247"/>
      <c r="G51" s="248">
        <f>ROUND(E51*F51,2)</f>
        <v>0</v>
      </c>
      <c r="H51" s="229">
        <v>0</v>
      </c>
      <c r="I51" s="228">
        <f>ROUND(E51*H51,2)</f>
        <v>0</v>
      </c>
      <c r="J51" s="229">
        <v>686</v>
      </c>
      <c r="K51" s="228">
        <f>ROUND(E51*J51,2)</f>
        <v>5762.4</v>
      </c>
      <c r="L51" s="228">
        <v>21</v>
      </c>
      <c r="M51" s="228">
        <f>G51*(1+L51/100)</f>
        <v>0</v>
      </c>
      <c r="N51" s="228">
        <v>0</v>
      </c>
      <c r="O51" s="228">
        <f>ROUND(E51*N51,2)</f>
        <v>0</v>
      </c>
      <c r="P51" s="228">
        <v>0</v>
      </c>
      <c r="Q51" s="228">
        <f>ROUND(E51*P51,2)</f>
        <v>0</v>
      </c>
      <c r="R51" s="228"/>
      <c r="S51" s="228" t="s">
        <v>164</v>
      </c>
      <c r="T51" s="228" t="s">
        <v>165</v>
      </c>
      <c r="U51" s="228">
        <v>0</v>
      </c>
      <c r="V51" s="228">
        <f>ROUND(E51*U51,2)</f>
        <v>0</v>
      </c>
      <c r="W51" s="228"/>
      <c r="X51" s="228" t="s">
        <v>166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167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5">
      <c r="A52" s="243">
        <v>39</v>
      </c>
      <c r="B52" s="244" t="s">
        <v>512</v>
      </c>
      <c r="C52" s="252" t="s">
        <v>513</v>
      </c>
      <c r="D52" s="245" t="s">
        <v>444</v>
      </c>
      <c r="E52" s="246">
        <v>0.75600000000000001</v>
      </c>
      <c r="F52" s="247"/>
      <c r="G52" s="248">
        <f>ROUND(E52*F52,2)</f>
        <v>0</v>
      </c>
      <c r="H52" s="229">
        <v>0</v>
      </c>
      <c r="I52" s="228">
        <f>ROUND(E52*H52,2)</f>
        <v>0</v>
      </c>
      <c r="J52" s="229">
        <v>5230</v>
      </c>
      <c r="K52" s="228">
        <f>ROUND(E52*J52,2)</f>
        <v>3953.88</v>
      </c>
      <c r="L52" s="228">
        <v>21</v>
      </c>
      <c r="M52" s="228">
        <f>G52*(1+L52/100)</f>
        <v>0</v>
      </c>
      <c r="N52" s="228">
        <v>0</v>
      </c>
      <c r="O52" s="228">
        <f>ROUND(E52*N52,2)</f>
        <v>0</v>
      </c>
      <c r="P52" s="228">
        <v>0</v>
      </c>
      <c r="Q52" s="228">
        <f>ROUND(E52*P52,2)</f>
        <v>0</v>
      </c>
      <c r="R52" s="228"/>
      <c r="S52" s="228" t="s">
        <v>164</v>
      </c>
      <c r="T52" s="228" t="s">
        <v>165</v>
      </c>
      <c r="U52" s="228">
        <v>0</v>
      </c>
      <c r="V52" s="228">
        <f>ROUND(E52*U52,2)</f>
        <v>0</v>
      </c>
      <c r="W52" s="228"/>
      <c r="X52" s="228" t="s">
        <v>166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167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5">
      <c r="A53" s="243">
        <v>40</v>
      </c>
      <c r="B53" s="244" t="s">
        <v>514</v>
      </c>
      <c r="C53" s="252" t="s">
        <v>515</v>
      </c>
      <c r="D53" s="245" t="s">
        <v>172</v>
      </c>
      <c r="E53" s="246">
        <v>2.16</v>
      </c>
      <c r="F53" s="247"/>
      <c r="G53" s="248">
        <f>ROUND(E53*F53,2)</f>
        <v>0</v>
      </c>
      <c r="H53" s="229">
        <v>0</v>
      </c>
      <c r="I53" s="228">
        <f>ROUND(E53*H53,2)</f>
        <v>0</v>
      </c>
      <c r="J53" s="229">
        <v>667</v>
      </c>
      <c r="K53" s="228">
        <f>ROUND(E53*J53,2)</f>
        <v>1440.72</v>
      </c>
      <c r="L53" s="228">
        <v>21</v>
      </c>
      <c r="M53" s="228">
        <f>G53*(1+L53/100)</f>
        <v>0</v>
      </c>
      <c r="N53" s="228">
        <v>0</v>
      </c>
      <c r="O53" s="228">
        <f>ROUND(E53*N53,2)</f>
        <v>0</v>
      </c>
      <c r="P53" s="228">
        <v>0</v>
      </c>
      <c r="Q53" s="228">
        <f>ROUND(E53*P53,2)</f>
        <v>0</v>
      </c>
      <c r="R53" s="228"/>
      <c r="S53" s="228" t="s">
        <v>164</v>
      </c>
      <c r="T53" s="228" t="s">
        <v>165</v>
      </c>
      <c r="U53" s="228">
        <v>0</v>
      </c>
      <c r="V53" s="228">
        <f>ROUND(E53*U53,2)</f>
        <v>0</v>
      </c>
      <c r="W53" s="228"/>
      <c r="X53" s="228" t="s">
        <v>166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167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ht="26.4" x14ac:dyDescent="0.25">
      <c r="A54" s="231" t="s">
        <v>159</v>
      </c>
      <c r="B54" s="232" t="s">
        <v>78</v>
      </c>
      <c r="C54" s="251" t="s">
        <v>79</v>
      </c>
      <c r="D54" s="233"/>
      <c r="E54" s="234"/>
      <c r="F54" s="235"/>
      <c r="G54" s="236">
        <f>SUMIF(AG55:AG57,"&lt;&gt;NOR",G55:G57)</f>
        <v>0</v>
      </c>
      <c r="H54" s="230"/>
      <c r="I54" s="230">
        <f>SUM(I55:I57)</f>
        <v>0</v>
      </c>
      <c r="J54" s="230"/>
      <c r="K54" s="230">
        <f>SUM(K55:K57)</f>
        <v>35226.65</v>
      </c>
      <c r="L54" s="230"/>
      <c r="M54" s="230">
        <f>SUM(M55:M57)</f>
        <v>0</v>
      </c>
      <c r="N54" s="230"/>
      <c r="O54" s="230">
        <f>SUM(O55:O57)</f>
        <v>0</v>
      </c>
      <c r="P54" s="230"/>
      <c r="Q54" s="230">
        <f>SUM(Q55:Q57)</f>
        <v>0</v>
      </c>
      <c r="R54" s="230"/>
      <c r="S54" s="230"/>
      <c r="T54" s="230"/>
      <c r="U54" s="230"/>
      <c r="V54" s="230">
        <f>SUM(V55:V57)</f>
        <v>0</v>
      </c>
      <c r="W54" s="230"/>
      <c r="X54" s="230"/>
      <c r="AG54" t="s">
        <v>160</v>
      </c>
    </row>
    <row r="55" spans="1:60" ht="20.399999999999999" outlineLevel="1" x14ac:dyDescent="0.25">
      <c r="A55" s="243">
        <v>41</v>
      </c>
      <c r="B55" s="244" t="s">
        <v>516</v>
      </c>
      <c r="C55" s="252" t="s">
        <v>517</v>
      </c>
      <c r="D55" s="245" t="s">
        <v>172</v>
      </c>
      <c r="E55" s="246">
        <v>16</v>
      </c>
      <c r="F55" s="247"/>
      <c r="G55" s="248">
        <f>ROUND(E55*F55,2)</f>
        <v>0</v>
      </c>
      <c r="H55" s="229">
        <v>0</v>
      </c>
      <c r="I55" s="228">
        <f>ROUND(E55*H55,2)</f>
        <v>0</v>
      </c>
      <c r="J55" s="229">
        <v>554</v>
      </c>
      <c r="K55" s="228">
        <f>ROUND(E55*J55,2)</f>
        <v>8864</v>
      </c>
      <c r="L55" s="228">
        <v>21</v>
      </c>
      <c r="M55" s="228">
        <f>G55*(1+L55/100)</f>
        <v>0</v>
      </c>
      <c r="N55" s="228">
        <v>0</v>
      </c>
      <c r="O55" s="228">
        <f>ROUND(E55*N55,2)</f>
        <v>0</v>
      </c>
      <c r="P55" s="228">
        <v>0</v>
      </c>
      <c r="Q55" s="228">
        <f>ROUND(E55*P55,2)</f>
        <v>0</v>
      </c>
      <c r="R55" s="228"/>
      <c r="S55" s="228" t="s">
        <v>164</v>
      </c>
      <c r="T55" s="228" t="s">
        <v>165</v>
      </c>
      <c r="U55" s="228">
        <v>0</v>
      </c>
      <c r="V55" s="228">
        <f>ROUND(E55*U55,2)</f>
        <v>0</v>
      </c>
      <c r="W55" s="228"/>
      <c r="X55" s="228" t="s">
        <v>166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167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5">
      <c r="A56" s="243">
        <v>42</v>
      </c>
      <c r="B56" s="244" t="s">
        <v>518</v>
      </c>
      <c r="C56" s="252" t="s">
        <v>519</v>
      </c>
      <c r="D56" s="245" t="s">
        <v>172</v>
      </c>
      <c r="E56" s="246">
        <v>4.5</v>
      </c>
      <c r="F56" s="247"/>
      <c r="G56" s="248">
        <f>ROUND(E56*F56,2)</f>
        <v>0</v>
      </c>
      <c r="H56" s="229">
        <v>0</v>
      </c>
      <c r="I56" s="228">
        <f>ROUND(E56*H56,2)</f>
        <v>0</v>
      </c>
      <c r="J56" s="229">
        <v>271.5</v>
      </c>
      <c r="K56" s="228">
        <f>ROUND(E56*J56,2)</f>
        <v>1221.75</v>
      </c>
      <c r="L56" s="228">
        <v>21</v>
      </c>
      <c r="M56" s="228">
        <f>G56*(1+L56/100)</f>
        <v>0</v>
      </c>
      <c r="N56" s="228">
        <v>0</v>
      </c>
      <c r="O56" s="228">
        <f>ROUND(E56*N56,2)</f>
        <v>0</v>
      </c>
      <c r="P56" s="228">
        <v>0</v>
      </c>
      <c r="Q56" s="228">
        <f>ROUND(E56*P56,2)</f>
        <v>0</v>
      </c>
      <c r="R56" s="228"/>
      <c r="S56" s="228" t="s">
        <v>164</v>
      </c>
      <c r="T56" s="228" t="s">
        <v>165</v>
      </c>
      <c r="U56" s="228">
        <v>0</v>
      </c>
      <c r="V56" s="228">
        <f>ROUND(E56*U56,2)</f>
        <v>0</v>
      </c>
      <c r="W56" s="228"/>
      <c r="X56" s="228" t="s">
        <v>166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167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5">
      <c r="A57" s="243">
        <v>43</v>
      </c>
      <c r="B57" s="244" t="s">
        <v>520</v>
      </c>
      <c r="C57" s="252" t="s">
        <v>521</v>
      </c>
      <c r="D57" s="245" t="s">
        <v>172</v>
      </c>
      <c r="E57" s="246">
        <v>108.6</v>
      </c>
      <c r="F57" s="247"/>
      <c r="G57" s="248">
        <f>ROUND(E57*F57,2)</f>
        <v>0</v>
      </c>
      <c r="H57" s="229">
        <v>0</v>
      </c>
      <c r="I57" s="228">
        <f>ROUND(E57*H57,2)</f>
        <v>0</v>
      </c>
      <c r="J57" s="229">
        <v>231.5</v>
      </c>
      <c r="K57" s="228">
        <f>ROUND(E57*J57,2)</f>
        <v>25140.9</v>
      </c>
      <c r="L57" s="228">
        <v>21</v>
      </c>
      <c r="M57" s="228">
        <f>G57*(1+L57/100)</f>
        <v>0</v>
      </c>
      <c r="N57" s="228">
        <v>0</v>
      </c>
      <c r="O57" s="228">
        <f>ROUND(E57*N57,2)</f>
        <v>0</v>
      </c>
      <c r="P57" s="228">
        <v>0</v>
      </c>
      <c r="Q57" s="228">
        <f>ROUND(E57*P57,2)</f>
        <v>0</v>
      </c>
      <c r="R57" s="228"/>
      <c r="S57" s="228" t="s">
        <v>164</v>
      </c>
      <c r="T57" s="228" t="s">
        <v>165</v>
      </c>
      <c r="U57" s="228">
        <v>0</v>
      </c>
      <c r="V57" s="228">
        <f>ROUND(E57*U57,2)</f>
        <v>0</v>
      </c>
      <c r="W57" s="228"/>
      <c r="X57" s="228" t="s">
        <v>166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167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x14ac:dyDescent="0.25">
      <c r="A58" s="231" t="s">
        <v>159</v>
      </c>
      <c r="B58" s="232" t="s">
        <v>80</v>
      </c>
      <c r="C58" s="251" t="s">
        <v>81</v>
      </c>
      <c r="D58" s="233"/>
      <c r="E58" s="234"/>
      <c r="F58" s="235"/>
      <c r="G58" s="236">
        <f>SUMIF(AG59:AG67,"&lt;&gt;NOR",G59:G67)</f>
        <v>0</v>
      </c>
      <c r="H58" s="230"/>
      <c r="I58" s="230">
        <f>SUM(I59:I67)</f>
        <v>0</v>
      </c>
      <c r="J58" s="230"/>
      <c r="K58" s="230">
        <f>SUM(K59:K67)</f>
        <v>222820.85</v>
      </c>
      <c r="L58" s="230"/>
      <c r="M58" s="230">
        <f>SUM(M59:M67)</f>
        <v>0</v>
      </c>
      <c r="N58" s="230"/>
      <c r="O58" s="230">
        <f>SUM(O59:O67)</f>
        <v>0</v>
      </c>
      <c r="P58" s="230"/>
      <c r="Q58" s="230">
        <f>SUM(Q59:Q67)</f>
        <v>0</v>
      </c>
      <c r="R58" s="230"/>
      <c r="S58" s="230"/>
      <c r="T58" s="230"/>
      <c r="U58" s="230"/>
      <c r="V58" s="230">
        <f>SUM(V59:V67)</f>
        <v>0</v>
      </c>
      <c r="W58" s="230"/>
      <c r="X58" s="230"/>
      <c r="AG58" t="s">
        <v>160</v>
      </c>
    </row>
    <row r="59" spans="1:60" outlineLevel="1" x14ac:dyDescent="0.25">
      <c r="A59" s="243">
        <v>44</v>
      </c>
      <c r="B59" s="244" t="s">
        <v>522</v>
      </c>
      <c r="C59" s="252" t="s">
        <v>523</v>
      </c>
      <c r="D59" s="245" t="s">
        <v>172</v>
      </c>
      <c r="E59" s="246">
        <v>4.3499999999999996</v>
      </c>
      <c r="F59" s="247"/>
      <c r="G59" s="248">
        <f>ROUND(E59*F59,2)</f>
        <v>0</v>
      </c>
      <c r="H59" s="229">
        <v>0</v>
      </c>
      <c r="I59" s="228">
        <f>ROUND(E59*H59,2)</f>
        <v>0</v>
      </c>
      <c r="J59" s="229">
        <v>139.5</v>
      </c>
      <c r="K59" s="228">
        <f>ROUND(E59*J59,2)</f>
        <v>606.83000000000004</v>
      </c>
      <c r="L59" s="228">
        <v>21</v>
      </c>
      <c r="M59" s="228">
        <f>G59*(1+L59/100)</f>
        <v>0</v>
      </c>
      <c r="N59" s="228">
        <v>0</v>
      </c>
      <c r="O59" s="228">
        <f>ROUND(E59*N59,2)</f>
        <v>0</v>
      </c>
      <c r="P59" s="228">
        <v>0</v>
      </c>
      <c r="Q59" s="228">
        <f>ROUND(E59*P59,2)</f>
        <v>0</v>
      </c>
      <c r="R59" s="228"/>
      <c r="S59" s="228" t="s">
        <v>164</v>
      </c>
      <c r="T59" s="228" t="s">
        <v>165</v>
      </c>
      <c r="U59" s="228">
        <v>0</v>
      </c>
      <c r="V59" s="228">
        <f>ROUND(E59*U59,2)</f>
        <v>0</v>
      </c>
      <c r="W59" s="228"/>
      <c r="X59" s="228" t="s">
        <v>166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167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5">
      <c r="A60" s="243">
        <v>45</v>
      </c>
      <c r="B60" s="244" t="s">
        <v>524</v>
      </c>
      <c r="C60" s="252" t="s">
        <v>525</v>
      </c>
      <c r="D60" s="245" t="s">
        <v>172</v>
      </c>
      <c r="E60" s="246">
        <v>7.2</v>
      </c>
      <c r="F60" s="247"/>
      <c r="G60" s="248">
        <f>ROUND(E60*F60,2)</f>
        <v>0</v>
      </c>
      <c r="H60" s="229">
        <v>0</v>
      </c>
      <c r="I60" s="228">
        <f>ROUND(E60*H60,2)</f>
        <v>0</v>
      </c>
      <c r="J60" s="229">
        <v>978</v>
      </c>
      <c r="K60" s="228">
        <f>ROUND(E60*J60,2)</f>
        <v>7041.6</v>
      </c>
      <c r="L60" s="228">
        <v>21</v>
      </c>
      <c r="M60" s="228">
        <f>G60*(1+L60/100)</f>
        <v>0</v>
      </c>
      <c r="N60" s="228">
        <v>0</v>
      </c>
      <c r="O60" s="228">
        <f>ROUND(E60*N60,2)</f>
        <v>0</v>
      </c>
      <c r="P60" s="228">
        <v>0</v>
      </c>
      <c r="Q60" s="228">
        <f>ROUND(E60*P60,2)</f>
        <v>0</v>
      </c>
      <c r="R60" s="228"/>
      <c r="S60" s="228" t="s">
        <v>164</v>
      </c>
      <c r="T60" s="228" t="s">
        <v>165</v>
      </c>
      <c r="U60" s="228">
        <v>0</v>
      </c>
      <c r="V60" s="228">
        <f>ROUND(E60*U60,2)</f>
        <v>0</v>
      </c>
      <c r="W60" s="228"/>
      <c r="X60" s="228" t="s">
        <v>166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167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ht="20.399999999999999" outlineLevel="1" x14ac:dyDescent="0.25">
      <c r="A61" s="243">
        <v>46</v>
      </c>
      <c r="B61" s="244" t="s">
        <v>526</v>
      </c>
      <c r="C61" s="252" t="s">
        <v>527</v>
      </c>
      <c r="D61" s="245" t="s">
        <v>172</v>
      </c>
      <c r="E61" s="246">
        <v>108.6</v>
      </c>
      <c r="F61" s="247"/>
      <c r="G61" s="248">
        <f>ROUND(E61*F61,2)</f>
        <v>0</v>
      </c>
      <c r="H61" s="229">
        <v>0</v>
      </c>
      <c r="I61" s="228">
        <f>ROUND(E61*H61,2)</f>
        <v>0</v>
      </c>
      <c r="J61" s="229">
        <v>785</v>
      </c>
      <c r="K61" s="228">
        <f>ROUND(E61*J61,2)</f>
        <v>85251</v>
      </c>
      <c r="L61" s="228">
        <v>21</v>
      </c>
      <c r="M61" s="228">
        <f>G61*(1+L61/100)</f>
        <v>0</v>
      </c>
      <c r="N61" s="228">
        <v>0</v>
      </c>
      <c r="O61" s="228">
        <f>ROUND(E61*N61,2)</f>
        <v>0</v>
      </c>
      <c r="P61" s="228">
        <v>0</v>
      </c>
      <c r="Q61" s="228">
        <f>ROUND(E61*P61,2)</f>
        <v>0</v>
      </c>
      <c r="R61" s="228"/>
      <c r="S61" s="228" t="s">
        <v>164</v>
      </c>
      <c r="T61" s="228" t="s">
        <v>165</v>
      </c>
      <c r="U61" s="228">
        <v>0</v>
      </c>
      <c r="V61" s="228">
        <f>ROUND(E61*U61,2)</f>
        <v>0</v>
      </c>
      <c r="W61" s="228"/>
      <c r="X61" s="228" t="s">
        <v>166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167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5">
      <c r="A62" s="243">
        <v>47</v>
      </c>
      <c r="B62" s="244" t="s">
        <v>528</v>
      </c>
      <c r="C62" s="252" t="s">
        <v>529</v>
      </c>
      <c r="D62" s="245" t="s">
        <v>172</v>
      </c>
      <c r="E62" s="246">
        <v>108.6</v>
      </c>
      <c r="F62" s="247"/>
      <c r="G62" s="248">
        <f>ROUND(E62*F62,2)</f>
        <v>0</v>
      </c>
      <c r="H62" s="229">
        <v>0</v>
      </c>
      <c r="I62" s="228">
        <f>ROUND(E62*H62,2)</f>
        <v>0</v>
      </c>
      <c r="J62" s="229">
        <v>849</v>
      </c>
      <c r="K62" s="228">
        <f>ROUND(E62*J62,2)</f>
        <v>92201.4</v>
      </c>
      <c r="L62" s="228">
        <v>21</v>
      </c>
      <c r="M62" s="228">
        <f>G62*(1+L62/100)</f>
        <v>0</v>
      </c>
      <c r="N62" s="228">
        <v>0</v>
      </c>
      <c r="O62" s="228">
        <f>ROUND(E62*N62,2)</f>
        <v>0</v>
      </c>
      <c r="P62" s="228">
        <v>0</v>
      </c>
      <c r="Q62" s="228">
        <f>ROUND(E62*P62,2)</f>
        <v>0</v>
      </c>
      <c r="R62" s="228"/>
      <c r="S62" s="228" t="s">
        <v>164</v>
      </c>
      <c r="T62" s="228" t="s">
        <v>165</v>
      </c>
      <c r="U62" s="228">
        <v>0</v>
      </c>
      <c r="V62" s="228">
        <f>ROUND(E62*U62,2)</f>
        <v>0</v>
      </c>
      <c r="W62" s="228"/>
      <c r="X62" s="228" t="s">
        <v>166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167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ht="20.399999999999999" outlineLevel="1" x14ac:dyDescent="0.25">
      <c r="A63" s="243">
        <v>48</v>
      </c>
      <c r="B63" s="244" t="s">
        <v>530</v>
      </c>
      <c r="C63" s="252" t="s">
        <v>531</v>
      </c>
      <c r="D63" s="245" t="s">
        <v>163</v>
      </c>
      <c r="E63" s="246">
        <v>3.6</v>
      </c>
      <c r="F63" s="247"/>
      <c r="G63" s="248">
        <f>ROUND(E63*F63,2)</f>
        <v>0</v>
      </c>
      <c r="H63" s="229">
        <v>0</v>
      </c>
      <c r="I63" s="228">
        <f>ROUND(E63*H63,2)</f>
        <v>0</v>
      </c>
      <c r="J63" s="229">
        <v>145</v>
      </c>
      <c r="K63" s="228">
        <f>ROUND(E63*J63,2)</f>
        <v>522</v>
      </c>
      <c r="L63" s="228">
        <v>21</v>
      </c>
      <c r="M63" s="228">
        <f>G63*(1+L63/100)</f>
        <v>0</v>
      </c>
      <c r="N63" s="228">
        <v>0</v>
      </c>
      <c r="O63" s="228">
        <f>ROUND(E63*N63,2)</f>
        <v>0</v>
      </c>
      <c r="P63" s="228">
        <v>0</v>
      </c>
      <c r="Q63" s="228">
        <f>ROUND(E63*P63,2)</f>
        <v>0</v>
      </c>
      <c r="R63" s="228"/>
      <c r="S63" s="228" t="s">
        <v>164</v>
      </c>
      <c r="T63" s="228" t="s">
        <v>165</v>
      </c>
      <c r="U63" s="228">
        <v>0</v>
      </c>
      <c r="V63" s="228">
        <f>ROUND(E63*U63,2)</f>
        <v>0</v>
      </c>
      <c r="W63" s="228"/>
      <c r="X63" s="228" t="s">
        <v>166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167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5">
      <c r="A64" s="243">
        <v>49</v>
      </c>
      <c r="B64" s="244" t="s">
        <v>532</v>
      </c>
      <c r="C64" s="252" t="s">
        <v>533</v>
      </c>
      <c r="D64" s="245" t="s">
        <v>172</v>
      </c>
      <c r="E64" s="246">
        <v>108.6</v>
      </c>
      <c r="F64" s="247"/>
      <c r="G64" s="248">
        <f>ROUND(E64*F64,2)</f>
        <v>0</v>
      </c>
      <c r="H64" s="229">
        <v>0</v>
      </c>
      <c r="I64" s="228">
        <f>ROUND(E64*H64,2)</f>
        <v>0</v>
      </c>
      <c r="J64" s="229">
        <v>222</v>
      </c>
      <c r="K64" s="228">
        <f>ROUND(E64*J64,2)</f>
        <v>24109.200000000001</v>
      </c>
      <c r="L64" s="228">
        <v>21</v>
      </c>
      <c r="M64" s="228">
        <f>G64*(1+L64/100)</f>
        <v>0</v>
      </c>
      <c r="N64" s="228">
        <v>0</v>
      </c>
      <c r="O64" s="228">
        <f>ROUND(E64*N64,2)</f>
        <v>0</v>
      </c>
      <c r="P64" s="228">
        <v>0</v>
      </c>
      <c r="Q64" s="228">
        <f>ROUND(E64*P64,2)</f>
        <v>0</v>
      </c>
      <c r="R64" s="228"/>
      <c r="S64" s="228" t="s">
        <v>164</v>
      </c>
      <c r="T64" s="228" t="s">
        <v>165</v>
      </c>
      <c r="U64" s="228">
        <v>0</v>
      </c>
      <c r="V64" s="228">
        <f>ROUND(E64*U64,2)</f>
        <v>0</v>
      </c>
      <c r="W64" s="228"/>
      <c r="X64" s="228" t="s">
        <v>166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167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5">
      <c r="A65" s="243">
        <v>50</v>
      </c>
      <c r="B65" s="244" t="s">
        <v>534</v>
      </c>
      <c r="C65" s="252" t="s">
        <v>535</v>
      </c>
      <c r="D65" s="245" t="s">
        <v>172</v>
      </c>
      <c r="E65" s="246">
        <v>108.6</v>
      </c>
      <c r="F65" s="247"/>
      <c r="G65" s="248">
        <f>ROUND(E65*F65,2)</f>
        <v>0</v>
      </c>
      <c r="H65" s="229">
        <v>0</v>
      </c>
      <c r="I65" s="228">
        <f>ROUND(E65*H65,2)</f>
        <v>0</v>
      </c>
      <c r="J65" s="229">
        <v>60.2</v>
      </c>
      <c r="K65" s="228">
        <f>ROUND(E65*J65,2)</f>
        <v>6537.72</v>
      </c>
      <c r="L65" s="228">
        <v>21</v>
      </c>
      <c r="M65" s="228">
        <f>G65*(1+L65/100)</f>
        <v>0</v>
      </c>
      <c r="N65" s="228">
        <v>0</v>
      </c>
      <c r="O65" s="228">
        <f>ROUND(E65*N65,2)</f>
        <v>0</v>
      </c>
      <c r="P65" s="228">
        <v>0</v>
      </c>
      <c r="Q65" s="228">
        <f>ROUND(E65*P65,2)</f>
        <v>0</v>
      </c>
      <c r="R65" s="228"/>
      <c r="S65" s="228" t="s">
        <v>164</v>
      </c>
      <c r="T65" s="228" t="s">
        <v>165</v>
      </c>
      <c r="U65" s="228">
        <v>0</v>
      </c>
      <c r="V65" s="228">
        <f>ROUND(E65*U65,2)</f>
        <v>0</v>
      </c>
      <c r="W65" s="228"/>
      <c r="X65" s="228" t="s">
        <v>166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167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ht="30.6" outlineLevel="1" x14ac:dyDescent="0.25">
      <c r="A66" s="243">
        <v>51</v>
      </c>
      <c r="B66" s="244" t="s">
        <v>536</v>
      </c>
      <c r="C66" s="252" t="s">
        <v>537</v>
      </c>
      <c r="D66" s="245" t="s">
        <v>172</v>
      </c>
      <c r="E66" s="246">
        <v>4.3499999999999996</v>
      </c>
      <c r="F66" s="247"/>
      <c r="G66" s="248">
        <f>ROUND(E66*F66,2)</f>
        <v>0</v>
      </c>
      <c r="H66" s="229">
        <v>0</v>
      </c>
      <c r="I66" s="228">
        <f>ROUND(E66*H66,2)</f>
        <v>0</v>
      </c>
      <c r="J66" s="229">
        <v>1057</v>
      </c>
      <c r="K66" s="228">
        <f>ROUND(E66*J66,2)</f>
        <v>4597.95</v>
      </c>
      <c r="L66" s="228">
        <v>21</v>
      </c>
      <c r="M66" s="228">
        <f>G66*(1+L66/100)</f>
        <v>0</v>
      </c>
      <c r="N66" s="228">
        <v>0</v>
      </c>
      <c r="O66" s="228">
        <f>ROUND(E66*N66,2)</f>
        <v>0</v>
      </c>
      <c r="P66" s="228">
        <v>0</v>
      </c>
      <c r="Q66" s="228">
        <f>ROUND(E66*P66,2)</f>
        <v>0</v>
      </c>
      <c r="R66" s="228"/>
      <c r="S66" s="228" t="s">
        <v>164</v>
      </c>
      <c r="T66" s="228" t="s">
        <v>165</v>
      </c>
      <c r="U66" s="228">
        <v>0</v>
      </c>
      <c r="V66" s="228">
        <f>ROUND(E66*U66,2)</f>
        <v>0</v>
      </c>
      <c r="W66" s="228"/>
      <c r="X66" s="228" t="s">
        <v>166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167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ht="30.6" outlineLevel="1" x14ac:dyDescent="0.25">
      <c r="A67" s="243">
        <v>52</v>
      </c>
      <c r="B67" s="244" t="s">
        <v>538</v>
      </c>
      <c r="C67" s="252" t="s">
        <v>539</v>
      </c>
      <c r="D67" s="245" t="s">
        <v>172</v>
      </c>
      <c r="E67" s="246">
        <v>4.3499999999999996</v>
      </c>
      <c r="F67" s="247"/>
      <c r="G67" s="248">
        <f>ROUND(E67*F67,2)</f>
        <v>0</v>
      </c>
      <c r="H67" s="229">
        <v>0</v>
      </c>
      <c r="I67" s="228">
        <f>ROUND(E67*H67,2)</f>
        <v>0</v>
      </c>
      <c r="J67" s="229">
        <v>449</v>
      </c>
      <c r="K67" s="228">
        <f>ROUND(E67*J67,2)</f>
        <v>1953.15</v>
      </c>
      <c r="L67" s="228">
        <v>21</v>
      </c>
      <c r="M67" s="228">
        <f>G67*(1+L67/100)</f>
        <v>0</v>
      </c>
      <c r="N67" s="228">
        <v>0</v>
      </c>
      <c r="O67" s="228">
        <f>ROUND(E67*N67,2)</f>
        <v>0</v>
      </c>
      <c r="P67" s="228">
        <v>0</v>
      </c>
      <c r="Q67" s="228">
        <f>ROUND(E67*P67,2)</f>
        <v>0</v>
      </c>
      <c r="R67" s="228"/>
      <c r="S67" s="228" t="s">
        <v>164</v>
      </c>
      <c r="T67" s="228" t="s">
        <v>165</v>
      </c>
      <c r="U67" s="228">
        <v>0</v>
      </c>
      <c r="V67" s="228">
        <f>ROUND(E67*U67,2)</f>
        <v>0</v>
      </c>
      <c r="W67" s="228"/>
      <c r="X67" s="228" t="s">
        <v>166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167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x14ac:dyDescent="0.25">
      <c r="A68" s="231" t="s">
        <v>159</v>
      </c>
      <c r="B68" s="232" t="s">
        <v>106</v>
      </c>
      <c r="C68" s="251" t="s">
        <v>107</v>
      </c>
      <c r="D68" s="233"/>
      <c r="E68" s="234"/>
      <c r="F68" s="235"/>
      <c r="G68" s="236">
        <f>SUMIF(AG69:AG71,"&lt;&gt;NOR",G69:G71)</f>
        <v>0</v>
      </c>
      <c r="H68" s="230"/>
      <c r="I68" s="230">
        <f>SUM(I69:I71)</f>
        <v>0</v>
      </c>
      <c r="J68" s="230"/>
      <c r="K68" s="230">
        <f>SUM(K69:K71)</f>
        <v>27506.91</v>
      </c>
      <c r="L68" s="230"/>
      <c r="M68" s="230">
        <f>SUM(M69:M71)</f>
        <v>0</v>
      </c>
      <c r="N68" s="230"/>
      <c r="O68" s="230">
        <f>SUM(O69:O71)</f>
        <v>0</v>
      </c>
      <c r="P68" s="230"/>
      <c r="Q68" s="230">
        <f>SUM(Q69:Q71)</f>
        <v>0</v>
      </c>
      <c r="R68" s="230"/>
      <c r="S68" s="230"/>
      <c r="T68" s="230"/>
      <c r="U68" s="230"/>
      <c r="V68" s="230">
        <f>SUM(V69:V71)</f>
        <v>0</v>
      </c>
      <c r="W68" s="230"/>
      <c r="X68" s="230"/>
      <c r="AG68" t="s">
        <v>160</v>
      </c>
    </row>
    <row r="69" spans="1:60" outlineLevel="1" x14ac:dyDescent="0.25">
      <c r="A69" s="243">
        <v>53</v>
      </c>
      <c r="B69" s="244" t="s">
        <v>540</v>
      </c>
      <c r="C69" s="252" t="s">
        <v>541</v>
      </c>
      <c r="D69" s="245" t="s">
        <v>172</v>
      </c>
      <c r="E69" s="246">
        <v>69.099999999999994</v>
      </c>
      <c r="F69" s="247"/>
      <c r="G69" s="248">
        <f>ROUND(E69*F69,2)</f>
        <v>0</v>
      </c>
      <c r="H69" s="229">
        <v>0</v>
      </c>
      <c r="I69" s="228">
        <f>ROUND(E69*H69,2)</f>
        <v>0</v>
      </c>
      <c r="J69" s="229">
        <v>276.5</v>
      </c>
      <c r="K69" s="228">
        <f>ROUND(E69*J69,2)</f>
        <v>19106.150000000001</v>
      </c>
      <c r="L69" s="228">
        <v>21</v>
      </c>
      <c r="M69" s="228">
        <f>G69*(1+L69/100)</f>
        <v>0</v>
      </c>
      <c r="N69" s="228">
        <v>0</v>
      </c>
      <c r="O69" s="228">
        <f>ROUND(E69*N69,2)</f>
        <v>0</v>
      </c>
      <c r="P69" s="228">
        <v>0</v>
      </c>
      <c r="Q69" s="228">
        <f>ROUND(E69*P69,2)</f>
        <v>0</v>
      </c>
      <c r="R69" s="228"/>
      <c r="S69" s="228" t="s">
        <v>164</v>
      </c>
      <c r="T69" s="228" t="s">
        <v>165</v>
      </c>
      <c r="U69" s="228">
        <v>0</v>
      </c>
      <c r="V69" s="228">
        <f>ROUND(E69*U69,2)</f>
        <v>0</v>
      </c>
      <c r="W69" s="228"/>
      <c r="X69" s="228" t="s">
        <v>166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191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ht="20.399999999999999" outlineLevel="1" x14ac:dyDescent="0.25">
      <c r="A70" s="243">
        <v>54</v>
      </c>
      <c r="B70" s="244" t="s">
        <v>542</v>
      </c>
      <c r="C70" s="252" t="s">
        <v>543</v>
      </c>
      <c r="D70" s="245" t="s">
        <v>163</v>
      </c>
      <c r="E70" s="246">
        <v>48.4</v>
      </c>
      <c r="F70" s="247"/>
      <c r="G70" s="248">
        <f>ROUND(E70*F70,2)</f>
        <v>0</v>
      </c>
      <c r="H70" s="229">
        <v>0</v>
      </c>
      <c r="I70" s="228">
        <f>ROUND(E70*H70,2)</f>
        <v>0</v>
      </c>
      <c r="J70" s="229">
        <v>152.5</v>
      </c>
      <c r="K70" s="228">
        <f>ROUND(E70*J70,2)</f>
        <v>7381</v>
      </c>
      <c r="L70" s="228">
        <v>21</v>
      </c>
      <c r="M70" s="228">
        <f>G70*(1+L70/100)</f>
        <v>0</v>
      </c>
      <c r="N70" s="228">
        <v>0</v>
      </c>
      <c r="O70" s="228">
        <f>ROUND(E70*N70,2)</f>
        <v>0</v>
      </c>
      <c r="P70" s="228">
        <v>0</v>
      </c>
      <c r="Q70" s="228">
        <f>ROUND(E70*P70,2)</f>
        <v>0</v>
      </c>
      <c r="R70" s="228"/>
      <c r="S70" s="228" t="s">
        <v>164</v>
      </c>
      <c r="T70" s="228" t="s">
        <v>165</v>
      </c>
      <c r="U70" s="228">
        <v>0</v>
      </c>
      <c r="V70" s="228">
        <f>ROUND(E70*U70,2)</f>
        <v>0</v>
      </c>
      <c r="W70" s="228"/>
      <c r="X70" s="228" t="s">
        <v>166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191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5">
      <c r="A71" s="243">
        <v>55</v>
      </c>
      <c r="B71" s="244" t="s">
        <v>544</v>
      </c>
      <c r="C71" s="252" t="s">
        <v>545</v>
      </c>
      <c r="D71" s="245" t="s">
        <v>0</v>
      </c>
      <c r="E71" s="246">
        <v>264.87150000000003</v>
      </c>
      <c r="F71" s="247"/>
      <c r="G71" s="248">
        <f>ROUND(E71*F71,2)</f>
        <v>0</v>
      </c>
      <c r="H71" s="229">
        <v>0</v>
      </c>
      <c r="I71" s="228">
        <f>ROUND(E71*H71,2)</f>
        <v>0</v>
      </c>
      <c r="J71" s="229">
        <v>3.85</v>
      </c>
      <c r="K71" s="228">
        <f>ROUND(E71*J71,2)</f>
        <v>1019.76</v>
      </c>
      <c r="L71" s="228">
        <v>21</v>
      </c>
      <c r="M71" s="228">
        <f>G71*(1+L71/100)</f>
        <v>0</v>
      </c>
      <c r="N71" s="228">
        <v>0</v>
      </c>
      <c r="O71" s="228">
        <f>ROUND(E71*N71,2)</f>
        <v>0</v>
      </c>
      <c r="P71" s="228">
        <v>0</v>
      </c>
      <c r="Q71" s="228">
        <f>ROUND(E71*P71,2)</f>
        <v>0</v>
      </c>
      <c r="R71" s="228"/>
      <c r="S71" s="228" t="s">
        <v>164</v>
      </c>
      <c r="T71" s="228" t="s">
        <v>165</v>
      </c>
      <c r="U71" s="228">
        <v>0</v>
      </c>
      <c r="V71" s="228">
        <f>ROUND(E71*U71,2)</f>
        <v>0</v>
      </c>
      <c r="W71" s="228"/>
      <c r="X71" s="228" t="s">
        <v>166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191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x14ac:dyDescent="0.25">
      <c r="A72" s="231" t="s">
        <v>159</v>
      </c>
      <c r="B72" s="232" t="s">
        <v>108</v>
      </c>
      <c r="C72" s="251" t="s">
        <v>109</v>
      </c>
      <c r="D72" s="233"/>
      <c r="E72" s="234"/>
      <c r="F72" s="235"/>
      <c r="G72" s="236">
        <f>SUMIF(AG73:AG76,"&lt;&gt;NOR",G73:G76)</f>
        <v>0</v>
      </c>
      <c r="H72" s="230"/>
      <c r="I72" s="230">
        <f>SUM(I73:I76)</f>
        <v>0</v>
      </c>
      <c r="J72" s="230"/>
      <c r="K72" s="230">
        <f>SUM(K73:K76)</f>
        <v>45169.329999999994</v>
      </c>
      <c r="L72" s="230"/>
      <c r="M72" s="230">
        <f>SUM(M73:M76)</f>
        <v>0</v>
      </c>
      <c r="N72" s="230"/>
      <c r="O72" s="230">
        <f>SUM(O73:O76)</f>
        <v>0</v>
      </c>
      <c r="P72" s="230"/>
      <c r="Q72" s="230">
        <f>SUM(Q73:Q76)</f>
        <v>0</v>
      </c>
      <c r="R72" s="230"/>
      <c r="S72" s="230"/>
      <c r="T72" s="230"/>
      <c r="U72" s="230"/>
      <c r="V72" s="230">
        <f>SUM(V73:V76)</f>
        <v>0</v>
      </c>
      <c r="W72" s="230"/>
      <c r="X72" s="230"/>
      <c r="AG72" t="s">
        <v>160</v>
      </c>
    </row>
    <row r="73" spans="1:60" outlineLevel="1" x14ac:dyDescent="0.25">
      <c r="A73" s="243">
        <v>56</v>
      </c>
      <c r="B73" s="244" t="s">
        <v>546</v>
      </c>
      <c r="C73" s="252" t="s">
        <v>547</v>
      </c>
      <c r="D73" s="245" t="s">
        <v>163</v>
      </c>
      <c r="E73" s="246">
        <v>43.1</v>
      </c>
      <c r="F73" s="247"/>
      <c r="G73" s="248">
        <f>ROUND(E73*F73,2)</f>
        <v>0</v>
      </c>
      <c r="H73" s="229">
        <v>0</v>
      </c>
      <c r="I73" s="228">
        <f>ROUND(E73*H73,2)</f>
        <v>0</v>
      </c>
      <c r="J73" s="229">
        <v>837</v>
      </c>
      <c r="K73" s="228">
        <f>ROUND(E73*J73,2)</f>
        <v>36074.699999999997</v>
      </c>
      <c r="L73" s="228">
        <v>21</v>
      </c>
      <c r="M73" s="228">
        <f>G73*(1+L73/100)</f>
        <v>0</v>
      </c>
      <c r="N73" s="228">
        <v>0</v>
      </c>
      <c r="O73" s="228">
        <f>ROUND(E73*N73,2)</f>
        <v>0</v>
      </c>
      <c r="P73" s="228">
        <v>0</v>
      </c>
      <c r="Q73" s="228">
        <f>ROUND(E73*P73,2)</f>
        <v>0</v>
      </c>
      <c r="R73" s="228"/>
      <c r="S73" s="228" t="s">
        <v>164</v>
      </c>
      <c r="T73" s="228" t="s">
        <v>165</v>
      </c>
      <c r="U73" s="228">
        <v>0</v>
      </c>
      <c r="V73" s="228">
        <f>ROUND(E73*U73,2)</f>
        <v>0</v>
      </c>
      <c r="W73" s="228"/>
      <c r="X73" s="228" t="s">
        <v>166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191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ht="20.399999999999999" outlineLevel="1" x14ac:dyDescent="0.25">
      <c r="A74" s="243">
        <v>57</v>
      </c>
      <c r="B74" s="244" t="s">
        <v>548</v>
      </c>
      <c r="C74" s="252" t="s">
        <v>549</v>
      </c>
      <c r="D74" s="245" t="s">
        <v>187</v>
      </c>
      <c r="E74" s="246">
        <v>4</v>
      </c>
      <c r="F74" s="247"/>
      <c r="G74" s="248">
        <f>ROUND(E74*F74,2)</f>
        <v>0</v>
      </c>
      <c r="H74" s="229">
        <v>0</v>
      </c>
      <c r="I74" s="228">
        <f>ROUND(E74*H74,2)</f>
        <v>0</v>
      </c>
      <c r="J74" s="229">
        <v>2025</v>
      </c>
      <c r="K74" s="228">
        <f>ROUND(E74*J74,2)</f>
        <v>8100</v>
      </c>
      <c r="L74" s="228">
        <v>21</v>
      </c>
      <c r="M74" s="228">
        <f>G74*(1+L74/100)</f>
        <v>0</v>
      </c>
      <c r="N74" s="228">
        <v>0</v>
      </c>
      <c r="O74" s="228">
        <f>ROUND(E74*N74,2)</f>
        <v>0</v>
      </c>
      <c r="P74" s="228">
        <v>0</v>
      </c>
      <c r="Q74" s="228">
        <f>ROUND(E74*P74,2)</f>
        <v>0</v>
      </c>
      <c r="R74" s="228"/>
      <c r="S74" s="228" t="s">
        <v>164</v>
      </c>
      <c r="T74" s="228" t="s">
        <v>165</v>
      </c>
      <c r="U74" s="228">
        <v>0</v>
      </c>
      <c r="V74" s="228">
        <f>ROUND(E74*U74,2)</f>
        <v>0</v>
      </c>
      <c r="W74" s="228"/>
      <c r="X74" s="228" t="s">
        <v>166</v>
      </c>
      <c r="Y74" s="209"/>
      <c r="Z74" s="209"/>
      <c r="AA74" s="209"/>
      <c r="AB74" s="209"/>
      <c r="AC74" s="209"/>
      <c r="AD74" s="209"/>
      <c r="AE74" s="209"/>
      <c r="AF74" s="209"/>
      <c r="AG74" s="209" t="s">
        <v>191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5">
      <c r="A75" s="243">
        <v>58</v>
      </c>
      <c r="B75" s="244" t="s">
        <v>550</v>
      </c>
      <c r="C75" s="252" t="s">
        <v>551</v>
      </c>
      <c r="D75" s="245" t="s">
        <v>187</v>
      </c>
      <c r="E75" s="246">
        <v>4</v>
      </c>
      <c r="F75" s="247"/>
      <c r="G75" s="248">
        <f>ROUND(E75*F75,2)</f>
        <v>0</v>
      </c>
      <c r="H75" s="229">
        <v>0</v>
      </c>
      <c r="I75" s="228">
        <f>ROUND(E75*H75,2)</f>
        <v>0</v>
      </c>
      <c r="J75" s="229">
        <v>184</v>
      </c>
      <c r="K75" s="228">
        <f>ROUND(E75*J75,2)</f>
        <v>736</v>
      </c>
      <c r="L75" s="228">
        <v>21</v>
      </c>
      <c r="M75" s="228">
        <f>G75*(1+L75/100)</f>
        <v>0</v>
      </c>
      <c r="N75" s="228">
        <v>0</v>
      </c>
      <c r="O75" s="228">
        <f>ROUND(E75*N75,2)</f>
        <v>0</v>
      </c>
      <c r="P75" s="228">
        <v>0</v>
      </c>
      <c r="Q75" s="228">
        <f>ROUND(E75*P75,2)</f>
        <v>0</v>
      </c>
      <c r="R75" s="228"/>
      <c r="S75" s="228" t="s">
        <v>164</v>
      </c>
      <c r="T75" s="228" t="s">
        <v>165</v>
      </c>
      <c r="U75" s="228">
        <v>0</v>
      </c>
      <c r="V75" s="228">
        <f>ROUND(E75*U75,2)</f>
        <v>0</v>
      </c>
      <c r="W75" s="228"/>
      <c r="X75" s="228" t="s">
        <v>166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191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5">
      <c r="A76" s="243">
        <v>59</v>
      </c>
      <c r="B76" s="244" t="s">
        <v>552</v>
      </c>
      <c r="C76" s="252" t="s">
        <v>203</v>
      </c>
      <c r="D76" s="245" t="s">
        <v>0</v>
      </c>
      <c r="E76" s="246">
        <v>147.78700000000001</v>
      </c>
      <c r="F76" s="247"/>
      <c r="G76" s="248">
        <f>ROUND(E76*F76,2)</f>
        <v>0</v>
      </c>
      <c r="H76" s="229">
        <v>0</v>
      </c>
      <c r="I76" s="228">
        <f>ROUND(E76*H76,2)</f>
        <v>0</v>
      </c>
      <c r="J76" s="229">
        <v>1.75</v>
      </c>
      <c r="K76" s="228">
        <f>ROUND(E76*J76,2)</f>
        <v>258.63</v>
      </c>
      <c r="L76" s="228">
        <v>21</v>
      </c>
      <c r="M76" s="228">
        <f>G76*(1+L76/100)</f>
        <v>0</v>
      </c>
      <c r="N76" s="228">
        <v>0</v>
      </c>
      <c r="O76" s="228">
        <f>ROUND(E76*N76,2)</f>
        <v>0</v>
      </c>
      <c r="P76" s="228">
        <v>0</v>
      </c>
      <c r="Q76" s="228">
        <f>ROUND(E76*P76,2)</f>
        <v>0</v>
      </c>
      <c r="R76" s="228"/>
      <c r="S76" s="228" t="s">
        <v>164</v>
      </c>
      <c r="T76" s="228" t="s">
        <v>165</v>
      </c>
      <c r="U76" s="228">
        <v>0</v>
      </c>
      <c r="V76" s="228">
        <f>ROUND(E76*U76,2)</f>
        <v>0</v>
      </c>
      <c r="W76" s="228"/>
      <c r="X76" s="228" t="s">
        <v>166</v>
      </c>
      <c r="Y76" s="209"/>
      <c r="Z76" s="209"/>
      <c r="AA76" s="209"/>
      <c r="AB76" s="209"/>
      <c r="AC76" s="209"/>
      <c r="AD76" s="209"/>
      <c r="AE76" s="209"/>
      <c r="AF76" s="209"/>
      <c r="AG76" s="209" t="s">
        <v>191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ht="26.4" x14ac:dyDescent="0.25">
      <c r="A77" s="231" t="s">
        <v>159</v>
      </c>
      <c r="B77" s="232" t="s">
        <v>120</v>
      </c>
      <c r="C77" s="251" t="s">
        <v>121</v>
      </c>
      <c r="D77" s="233"/>
      <c r="E77" s="234"/>
      <c r="F77" s="235"/>
      <c r="G77" s="236">
        <f>SUMIF(AG78:AG79,"&lt;&gt;NOR",G78:G79)</f>
        <v>0</v>
      </c>
      <c r="H77" s="230"/>
      <c r="I77" s="230">
        <f>SUM(I78:I79)</f>
        <v>0</v>
      </c>
      <c r="J77" s="230"/>
      <c r="K77" s="230">
        <f>SUM(K78:K79)</f>
        <v>1459.81</v>
      </c>
      <c r="L77" s="230"/>
      <c r="M77" s="230">
        <f>SUM(M78:M79)</f>
        <v>0</v>
      </c>
      <c r="N77" s="230"/>
      <c r="O77" s="230">
        <f>SUM(O78:O79)</f>
        <v>0</v>
      </c>
      <c r="P77" s="230"/>
      <c r="Q77" s="230">
        <f>SUM(Q78:Q79)</f>
        <v>0</v>
      </c>
      <c r="R77" s="230"/>
      <c r="S77" s="230"/>
      <c r="T77" s="230"/>
      <c r="U77" s="230"/>
      <c r="V77" s="230">
        <f>SUM(V78:V79)</f>
        <v>0</v>
      </c>
      <c r="W77" s="230"/>
      <c r="X77" s="230"/>
      <c r="AG77" t="s">
        <v>160</v>
      </c>
    </row>
    <row r="78" spans="1:60" ht="30.6" outlineLevel="1" x14ac:dyDescent="0.25">
      <c r="A78" s="243">
        <v>60</v>
      </c>
      <c r="B78" s="244" t="s">
        <v>553</v>
      </c>
      <c r="C78" s="252" t="s">
        <v>554</v>
      </c>
      <c r="D78" s="245" t="s">
        <v>163</v>
      </c>
      <c r="E78" s="246">
        <v>4</v>
      </c>
      <c r="F78" s="247"/>
      <c r="G78" s="248">
        <f>ROUND(E78*F78,2)</f>
        <v>0</v>
      </c>
      <c r="H78" s="229">
        <v>0</v>
      </c>
      <c r="I78" s="228">
        <f>ROUND(E78*H78,2)</f>
        <v>0</v>
      </c>
      <c r="J78" s="229">
        <v>358.5</v>
      </c>
      <c r="K78" s="228">
        <f>ROUND(E78*J78,2)</f>
        <v>1434</v>
      </c>
      <c r="L78" s="228">
        <v>21</v>
      </c>
      <c r="M78" s="228">
        <f>G78*(1+L78/100)</f>
        <v>0</v>
      </c>
      <c r="N78" s="228">
        <v>0</v>
      </c>
      <c r="O78" s="228">
        <f>ROUND(E78*N78,2)</f>
        <v>0</v>
      </c>
      <c r="P78" s="228">
        <v>0</v>
      </c>
      <c r="Q78" s="228">
        <f>ROUND(E78*P78,2)</f>
        <v>0</v>
      </c>
      <c r="R78" s="228"/>
      <c r="S78" s="228" t="s">
        <v>164</v>
      </c>
      <c r="T78" s="228" t="s">
        <v>165</v>
      </c>
      <c r="U78" s="228">
        <v>0</v>
      </c>
      <c r="V78" s="228">
        <f>ROUND(E78*U78,2)</f>
        <v>0</v>
      </c>
      <c r="W78" s="228"/>
      <c r="X78" s="228" t="s">
        <v>166</v>
      </c>
      <c r="Y78" s="209"/>
      <c r="Z78" s="209"/>
      <c r="AA78" s="209"/>
      <c r="AB78" s="209"/>
      <c r="AC78" s="209"/>
      <c r="AD78" s="209"/>
      <c r="AE78" s="209"/>
      <c r="AF78" s="209"/>
      <c r="AG78" s="209" t="s">
        <v>191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5">
      <c r="A79" s="243">
        <v>61</v>
      </c>
      <c r="B79" s="244" t="s">
        <v>555</v>
      </c>
      <c r="C79" s="252" t="s">
        <v>556</v>
      </c>
      <c r="D79" s="245" t="s">
        <v>0</v>
      </c>
      <c r="E79" s="246">
        <v>14.34</v>
      </c>
      <c r="F79" s="247"/>
      <c r="G79" s="248">
        <f>ROUND(E79*F79,2)</f>
        <v>0</v>
      </c>
      <c r="H79" s="229">
        <v>0</v>
      </c>
      <c r="I79" s="228">
        <f>ROUND(E79*H79,2)</f>
        <v>0</v>
      </c>
      <c r="J79" s="229">
        <v>1.8</v>
      </c>
      <c r="K79" s="228">
        <f>ROUND(E79*J79,2)</f>
        <v>25.81</v>
      </c>
      <c r="L79" s="228">
        <v>21</v>
      </c>
      <c r="M79" s="228">
        <f>G79*(1+L79/100)</f>
        <v>0</v>
      </c>
      <c r="N79" s="228">
        <v>0</v>
      </c>
      <c r="O79" s="228">
        <f>ROUND(E79*N79,2)</f>
        <v>0</v>
      </c>
      <c r="P79" s="228">
        <v>0</v>
      </c>
      <c r="Q79" s="228">
        <f>ROUND(E79*P79,2)</f>
        <v>0</v>
      </c>
      <c r="R79" s="228"/>
      <c r="S79" s="228" t="s">
        <v>164</v>
      </c>
      <c r="T79" s="228" t="s">
        <v>165</v>
      </c>
      <c r="U79" s="228">
        <v>0</v>
      </c>
      <c r="V79" s="228">
        <f>ROUND(E79*U79,2)</f>
        <v>0</v>
      </c>
      <c r="W79" s="228"/>
      <c r="X79" s="228" t="s">
        <v>166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191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ht="26.4" x14ac:dyDescent="0.25">
      <c r="A80" s="231" t="s">
        <v>159</v>
      </c>
      <c r="B80" s="232" t="s">
        <v>88</v>
      </c>
      <c r="C80" s="251" t="s">
        <v>89</v>
      </c>
      <c r="D80" s="233"/>
      <c r="E80" s="234"/>
      <c r="F80" s="235"/>
      <c r="G80" s="236">
        <f>SUMIF(AG81:AG89,"&lt;&gt;NOR",G81:G89)</f>
        <v>0</v>
      </c>
      <c r="H80" s="230"/>
      <c r="I80" s="230">
        <f>SUM(I81:I89)</f>
        <v>32010</v>
      </c>
      <c r="J80" s="230"/>
      <c r="K80" s="230">
        <f>SUM(K81:K89)</f>
        <v>13530.1</v>
      </c>
      <c r="L80" s="230"/>
      <c r="M80" s="230">
        <f>SUM(M81:M89)</f>
        <v>0</v>
      </c>
      <c r="N80" s="230"/>
      <c r="O80" s="230">
        <f>SUM(O81:O89)</f>
        <v>0</v>
      </c>
      <c r="P80" s="230"/>
      <c r="Q80" s="230">
        <f>SUM(Q81:Q89)</f>
        <v>0</v>
      </c>
      <c r="R80" s="230"/>
      <c r="S80" s="230"/>
      <c r="T80" s="230"/>
      <c r="U80" s="230"/>
      <c r="V80" s="230">
        <f>SUM(V81:V89)</f>
        <v>0</v>
      </c>
      <c r="W80" s="230"/>
      <c r="X80" s="230"/>
      <c r="AG80" t="s">
        <v>160</v>
      </c>
    </row>
    <row r="81" spans="1:60" outlineLevel="1" x14ac:dyDescent="0.25">
      <c r="A81" s="243">
        <v>62</v>
      </c>
      <c r="B81" s="244" t="s">
        <v>557</v>
      </c>
      <c r="C81" s="252" t="s">
        <v>558</v>
      </c>
      <c r="D81" s="245" t="s">
        <v>163</v>
      </c>
      <c r="E81" s="246">
        <v>36</v>
      </c>
      <c r="F81" s="247"/>
      <c r="G81" s="248">
        <f>ROUND(E81*F81,2)</f>
        <v>0</v>
      </c>
      <c r="H81" s="229">
        <v>0</v>
      </c>
      <c r="I81" s="228">
        <f>ROUND(E81*H81,2)</f>
        <v>0</v>
      </c>
      <c r="J81" s="229">
        <v>13</v>
      </c>
      <c r="K81" s="228">
        <f>ROUND(E81*J81,2)</f>
        <v>468</v>
      </c>
      <c r="L81" s="228">
        <v>21</v>
      </c>
      <c r="M81" s="228">
        <f>G81*(1+L81/100)</f>
        <v>0</v>
      </c>
      <c r="N81" s="228">
        <v>0</v>
      </c>
      <c r="O81" s="228">
        <f>ROUND(E81*N81,2)</f>
        <v>0</v>
      </c>
      <c r="P81" s="228">
        <v>0</v>
      </c>
      <c r="Q81" s="228">
        <f>ROUND(E81*P81,2)</f>
        <v>0</v>
      </c>
      <c r="R81" s="228"/>
      <c r="S81" s="228" t="s">
        <v>164</v>
      </c>
      <c r="T81" s="228" t="s">
        <v>165</v>
      </c>
      <c r="U81" s="228">
        <v>0</v>
      </c>
      <c r="V81" s="228">
        <f>ROUND(E81*U81,2)</f>
        <v>0</v>
      </c>
      <c r="W81" s="228"/>
      <c r="X81" s="228" t="s">
        <v>166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167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5">
      <c r="A82" s="243">
        <v>63</v>
      </c>
      <c r="B82" s="244" t="s">
        <v>559</v>
      </c>
      <c r="C82" s="252" t="s">
        <v>560</v>
      </c>
      <c r="D82" s="245" t="s">
        <v>187</v>
      </c>
      <c r="E82" s="246">
        <v>1</v>
      </c>
      <c r="F82" s="247"/>
      <c r="G82" s="248">
        <f>ROUND(E82*F82,2)</f>
        <v>0</v>
      </c>
      <c r="H82" s="229">
        <v>0</v>
      </c>
      <c r="I82" s="228">
        <f>ROUND(E82*H82,2)</f>
        <v>0</v>
      </c>
      <c r="J82" s="229">
        <v>537</v>
      </c>
      <c r="K82" s="228">
        <f>ROUND(E82*J82,2)</f>
        <v>537</v>
      </c>
      <c r="L82" s="228">
        <v>21</v>
      </c>
      <c r="M82" s="228">
        <f>G82*(1+L82/100)</f>
        <v>0</v>
      </c>
      <c r="N82" s="228">
        <v>0</v>
      </c>
      <c r="O82" s="228">
        <f>ROUND(E82*N82,2)</f>
        <v>0</v>
      </c>
      <c r="P82" s="228">
        <v>0</v>
      </c>
      <c r="Q82" s="228">
        <f>ROUND(E82*P82,2)</f>
        <v>0</v>
      </c>
      <c r="R82" s="228"/>
      <c r="S82" s="228" t="s">
        <v>164</v>
      </c>
      <c r="T82" s="228" t="s">
        <v>165</v>
      </c>
      <c r="U82" s="228">
        <v>0</v>
      </c>
      <c r="V82" s="228">
        <f>ROUND(E82*U82,2)</f>
        <v>0</v>
      </c>
      <c r="W82" s="228"/>
      <c r="X82" s="228" t="s">
        <v>166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167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5">
      <c r="A83" s="243">
        <v>64</v>
      </c>
      <c r="B83" s="244" t="s">
        <v>561</v>
      </c>
      <c r="C83" s="252" t="s">
        <v>562</v>
      </c>
      <c r="D83" s="245" t="s">
        <v>187</v>
      </c>
      <c r="E83" s="246">
        <v>5</v>
      </c>
      <c r="F83" s="247"/>
      <c r="G83" s="248">
        <f>ROUND(E83*F83,2)</f>
        <v>0</v>
      </c>
      <c r="H83" s="229">
        <v>0</v>
      </c>
      <c r="I83" s="228">
        <f>ROUND(E83*H83,2)</f>
        <v>0</v>
      </c>
      <c r="J83" s="229">
        <v>223.5</v>
      </c>
      <c r="K83" s="228">
        <f>ROUND(E83*J83,2)</f>
        <v>1117.5</v>
      </c>
      <c r="L83" s="228">
        <v>21</v>
      </c>
      <c r="M83" s="228">
        <f>G83*(1+L83/100)</f>
        <v>0</v>
      </c>
      <c r="N83" s="228">
        <v>0</v>
      </c>
      <c r="O83" s="228">
        <f>ROUND(E83*N83,2)</f>
        <v>0</v>
      </c>
      <c r="P83" s="228">
        <v>0</v>
      </c>
      <c r="Q83" s="228">
        <f>ROUND(E83*P83,2)</f>
        <v>0</v>
      </c>
      <c r="R83" s="228"/>
      <c r="S83" s="228" t="s">
        <v>164</v>
      </c>
      <c r="T83" s="228" t="s">
        <v>165</v>
      </c>
      <c r="U83" s="228">
        <v>0</v>
      </c>
      <c r="V83" s="228">
        <f>ROUND(E83*U83,2)</f>
        <v>0</v>
      </c>
      <c r="W83" s="228"/>
      <c r="X83" s="228" t="s">
        <v>166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167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5">
      <c r="A84" s="243">
        <v>65</v>
      </c>
      <c r="B84" s="244" t="s">
        <v>563</v>
      </c>
      <c r="C84" s="252" t="s">
        <v>564</v>
      </c>
      <c r="D84" s="245" t="s">
        <v>163</v>
      </c>
      <c r="E84" s="246">
        <v>36</v>
      </c>
      <c r="F84" s="247"/>
      <c r="G84" s="248">
        <f>ROUND(E84*F84,2)</f>
        <v>0</v>
      </c>
      <c r="H84" s="229">
        <v>0</v>
      </c>
      <c r="I84" s="228">
        <f>ROUND(E84*H84,2)</f>
        <v>0</v>
      </c>
      <c r="J84" s="229">
        <v>55</v>
      </c>
      <c r="K84" s="228">
        <f>ROUND(E84*J84,2)</f>
        <v>1980</v>
      </c>
      <c r="L84" s="228">
        <v>21</v>
      </c>
      <c r="M84" s="228">
        <f>G84*(1+L84/100)</f>
        <v>0</v>
      </c>
      <c r="N84" s="228">
        <v>0</v>
      </c>
      <c r="O84" s="228">
        <f>ROUND(E84*N84,2)</f>
        <v>0</v>
      </c>
      <c r="P84" s="228">
        <v>0</v>
      </c>
      <c r="Q84" s="228">
        <f>ROUND(E84*P84,2)</f>
        <v>0</v>
      </c>
      <c r="R84" s="228"/>
      <c r="S84" s="228" t="s">
        <v>164</v>
      </c>
      <c r="T84" s="228" t="s">
        <v>165</v>
      </c>
      <c r="U84" s="228">
        <v>0</v>
      </c>
      <c r="V84" s="228">
        <f>ROUND(E84*U84,2)</f>
        <v>0</v>
      </c>
      <c r="W84" s="228"/>
      <c r="X84" s="228" t="s">
        <v>166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167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ht="20.399999999999999" outlineLevel="1" x14ac:dyDescent="0.25">
      <c r="A85" s="243">
        <v>66</v>
      </c>
      <c r="B85" s="244" t="s">
        <v>565</v>
      </c>
      <c r="C85" s="252" t="s">
        <v>566</v>
      </c>
      <c r="D85" s="245" t="s">
        <v>187</v>
      </c>
      <c r="E85" s="246">
        <v>3</v>
      </c>
      <c r="F85" s="247"/>
      <c r="G85" s="248">
        <f>ROUND(E85*F85,2)</f>
        <v>0</v>
      </c>
      <c r="H85" s="229">
        <v>5960</v>
      </c>
      <c r="I85" s="228">
        <f>ROUND(E85*H85,2)</f>
        <v>17880</v>
      </c>
      <c r="J85" s="229">
        <v>0</v>
      </c>
      <c r="K85" s="228">
        <f>ROUND(E85*J85,2)</f>
        <v>0</v>
      </c>
      <c r="L85" s="228">
        <v>21</v>
      </c>
      <c r="M85" s="228">
        <f>G85*(1+L85/100)</f>
        <v>0</v>
      </c>
      <c r="N85" s="228">
        <v>0</v>
      </c>
      <c r="O85" s="228">
        <f>ROUND(E85*N85,2)</f>
        <v>0</v>
      </c>
      <c r="P85" s="228">
        <v>0</v>
      </c>
      <c r="Q85" s="228">
        <f>ROUND(E85*P85,2)</f>
        <v>0</v>
      </c>
      <c r="R85" s="228"/>
      <c r="S85" s="228" t="s">
        <v>164</v>
      </c>
      <c r="T85" s="228" t="s">
        <v>165</v>
      </c>
      <c r="U85" s="228">
        <v>0</v>
      </c>
      <c r="V85" s="228">
        <f>ROUND(E85*U85,2)</f>
        <v>0</v>
      </c>
      <c r="W85" s="228"/>
      <c r="X85" s="228" t="s">
        <v>258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259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ht="20.399999999999999" outlineLevel="1" x14ac:dyDescent="0.25">
      <c r="A86" s="243">
        <v>67</v>
      </c>
      <c r="B86" s="244" t="s">
        <v>567</v>
      </c>
      <c r="C86" s="252" t="s">
        <v>568</v>
      </c>
      <c r="D86" s="245" t="s">
        <v>187</v>
      </c>
      <c r="E86" s="246">
        <v>1</v>
      </c>
      <c r="F86" s="247"/>
      <c r="G86" s="248">
        <f>ROUND(E86*F86,2)</f>
        <v>0</v>
      </c>
      <c r="H86" s="229">
        <v>5680</v>
      </c>
      <c r="I86" s="228">
        <f>ROUND(E86*H86,2)</f>
        <v>5680</v>
      </c>
      <c r="J86" s="229">
        <v>0</v>
      </c>
      <c r="K86" s="228">
        <f>ROUND(E86*J86,2)</f>
        <v>0</v>
      </c>
      <c r="L86" s="228">
        <v>21</v>
      </c>
      <c r="M86" s="228">
        <f>G86*(1+L86/100)</f>
        <v>0</v>
      </c>
      <c r="N86" s="228">
        <v>0</v>
      </c>
      <c r="O86" s="228">
        <f>ROUND(E86*N86,2)</f>
        <v>0</v>
      </c>
      <c r="P86" s="228">
        <v>0</v>
      </c>
      <c r="Q86" s="228">
        <f>ROUND(E86*P86,2)</f>
        <v>0</v>
      </c>
      <c r="R86" s="228"/>
      <c r="S86" s="228" t="s">
        <v>164</v>
      </c>
      <c r="T86" s="228" t="s">
        <v>165</v>
      </c>
      <c r="U86" s="228">
        <v>0</v>
      </c>
      <c r="V86" s="228">
        <f>ROUND(E86*U86,2)</f>
        <v>0</v>
      </c>
      <c r="W86" s="228"/>
      <c r="X86" s="228" t="s">
        <v>258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259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ht="30.6" outlineLevel="1" x14ac:dyDescent="0.25">
      <c r="A87" s="243">
        <v>68</v>
      </c>
      <c r="B87" s="244" t="s">
        <v>569</v>
      </c>
      <c r="C87" s="252" t="s">
        <v>570</v>
      </c>
      <c r="D87" s="245" t="s">
        <v>187</v>
      </c>
      <c r="E87" s="246">
        <v>1</v>
      </c>
      <c r="F87" s="247"/>
      <c r="G87" s="248">
        <f>ROUND(E87*F87,2)</f>
        <v>0</v>
      </c>
      <c r="H87" s="229">
        <v>8450</v>
      </c>
      <c r="I87" s="228">
        <f>ROUND(E87*H87,2)</f>
        <v>8450</v>
      </c>
      <c r="J87" s="229">
        <v>0</v>
      </c>
      <c r="K87" s="228">
        <f>ROUND(E87*J87,2)</f>
        <v>0</v>
      </c>
      <c r="L87" s="228">
        <v>21</v>
      </c>
      <c r="M87" s="228">
        <f>G87*(1+L87/100)</f>
        <v>0</v>
      </c>
      <c r="N87" s="228">
        <v>0</v>
      </c>
      <c r="O87" s="228">
        <f>ROUND(E87*N87,2)</f>
        <v>0</v>
      </c>
      <c r="P87" s="228">
        <v>0</v>
      </c>
      <c r="Q87" s="228">
        <f>ROUND(E87*P87,2)</f>
        <v>0</v>
      </c>
      <c r="R87" s="228"/>
      <c r="S87" s="228" t="s">
        <v>164</v>
      </c>
      <c r="T87" s="228" t="s">
        <v>165</v>
      </c>
      <c r="U87" s="228">
        <v>0</v>
      </c>
      <c r="V87" s="228">
        <f>ROUND(E87*U87,2)</f>
        <v>0</v>
      </c>
      <c r="W87" s="228"/>
      <c r="X87" s="228" t="s">
        <v>258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259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ht="20.399999999999999" outlineLevel="1" x14ac:dyDescent="0.25">
      <c r="A88" s="243">
        <v>69</v>
      </c>
      <c r="B88" s="244" t="s">
        <v>571</v>
      </c>
      <c r="C88" s="252" t="s">
        <v>572</v>
      </c>
      <c r="D88" s="245" t="s">
        <v>172</v>
      </c>
      <c r="E88" s="246">
        <v>16.2</v>
      </c>
      <c r="F88" s="247"/>
      <c r="G88" s="248">
        <f>ROUND(E88*F88,2)</f>
        <v>0</v>
      </c>
      <c r="H88" s="229">
        <v>0</v>
      </c>
      <c r="I88" s="228">
        <f>ROUND(E88*H88,2)</f>
        <v>0</v>
      </c>
      <c r="J88" s="229">
        <v>398</v>
      </c>
      <c r="K88" s="228">
        <f>ROUND(E88*J88,2)</f>
        <v>6447.6</v>
      </c>
      <c r="L88" s="228">
        <v>21</v>
      </c>
      <c r="M88" s="228">
        <f>G88*(1+L88/100)</f>
        <v>0</v>
      </c>
      <c r="N88" s="228">
        <v>0</v>
      </c>
      <c r="O88" s="228">
        <f>ROUND(E88*N88,2)</f>
        <v>0</v>
      </c>
      <c r="P88" s="228">
        <v>0</v>
      </c>
      <c r="Q88" s="228">
        <f>ROUND(E88*P88,2)</f>
        <v>0</v>
      </c>
      <c r="R88" s="228"/>
      <c r="S88" s="228" t="s">
        <v>164</v>
      </c>
      <c r="T88" s="228" t="s">
        <v>165</v>
      </c>
      <c r="U88" s="228">
        <v>0</v>
      </c>
      <c r="V88" s="228">
        <f>ROUND(E88*U88,2)</f>
        <v>0</v>
      </c>
      <c r="W88" s="228"/>
      <c r="X88" s="228" t="s">
        <v>166</v>
      </c>
      <c r="Y88" s="209"/>
      <c r="Z88" s="209"/>
      <c r="AA88" s="209"/>
      <c r="AB88" s="209"/>
      <c r="AC88" s="209"/>
      <c r="AD88" s="209"/>
      <c r="AE88" s="209"/>
      <c r="AF88" s="209"/>
      <c r="AG88" s="209" t="s">
        <v>167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ht="30.6" outlineLevel="1" x14ac:dyDescent="0.25">
      <c r="A89" s="243">
        <v>70</v>
      </c>
      <c r="B89" s="244" t="s">
        <v>573</v>
      </c>
      <c r="C89" s="252" t="s">
        <v>574</v>
      </c>
      <c r="D89" s="245" t="s">
        <v>187</v>
      </c>
      <c r="E89" s="246">
        <v>1</v>
      </c>
      <c r="F89" s="247"/>
      <c r="G89" s="248">
        <f>ROUND(E89*F89,2)</f>
        <v>0</v>
      </c>
      <c r="H89" s="229">
        <v>0</v>
      </c>
      <c r="I89" s="228">
        <f>ROUND(E89*H89,2)</f>
        <v>0</v>
      </c>
      <c r="J89" s="229">
        <v>2980</v>
      </c>
      <c r="K89" s="228">
        <f>ROUND(E89*J89,2)</f>
        <v>2980</v>
      </c>
      <c r="L89" s="228">
        <v>21</v>
      </c>
      <c r="M89" s="228">
        <f>G89*(1+L89/100)</f>
        <v>0</v>
      </c>
      <c r="N89" s="228">
        <v>0</v>
      </c>
      <c r="O89" s="228">
        <f>ROUND(E89*N89,2)</f>
        <v>0</v>
      </c>
      <c r="P89" s="228">
        <v>0</v>
      </c>
      <c r="Q89" s="228">
        <f>ROUND(E89*P89,2)</f>
        <v>0</v>
      </c>
      <c r="R89" s="228"/>
      <c r="S89" s="228" t="s">
        <v>164</v>
      </c>
      <c r="T89" s="228" t="s">
        <v>165</v>
      </c>
      <c r="U89" s="228">
        <v>0</v>
      </c>
      <c r="V89" s="228">
        <f>ROUND(E89*U89,2)</f>
        <v>0</v>
      </c>
      <c r="W89" s="228"/>
      <c r="X89" s="228" t="s">
        <v>166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167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ht="39.6" x14ac:dyDescent="0.25">
      <c r="A90" s="231" t="s">
        <v>159</v>
      </c>
      <c r="B90" s="232" t="s">
        <v>90</v>
      </c>
      <c r="C90" s="251" t="s">
        <v>91</v>
      </c>
      <c r="D90" s="233"/>
      <c r="E90" s="234"/>
      <c r="F90" s="235"/>
      <c r="G90" s="236">
        <f>SUMIF(AG91:AG102,"&lt;&gt;NOR",G91:G102)</f>
        <v>0</v>
      </c>
      <c r="H90" s="230"/>
      <c r="I90" s="230">
        <f>SUM(I91:I102)</f>
        <v>0</v>
      </c>
      <c r="J90" s="230"/>
      <c r="K90" s="230">
        <f>SUM(K91:K102)</f>
        <v>49996.7</v>
      </c>
      <c r="L90" s="230"/>
      <c r="M90" s="230">
        <f>SUM(M91:M102)</f>
        <v>0</v>
      </c>
      <c r="N90" s="230"/>
      <c r="O90" s="230">
        <f>SUM(O91:O102)</f>
        <v>0</v>
      </c>
      <c r="P90" s="230"/>
      <c r="Q90" s="230">
        <f>SUM(Q91:Q102)</f>
        <v>0</v>
      </c>
      <c r="R90" s="230"/>
      <c r="S90" s="230"/>
      <c r="T90" s="230"/>
      <c r="U90" s="230"/>
      <c r="V90" s="230">
        <f>SUM(V91:V102)</f>
        <v>0</v>
      </c>
      <c r="W90" s="230"/>
      <c r="X90" s="230"/>
      <c r="AG90" t="s">
        <v>160</v>
      </c>
    </row>
    <row r="91" spans="1:60" outlineLevel="1" x14ac:dyDescent="0.25">
      <c r="A91" s="243">
        <v>71</v>
      </c>
      <c r="B91" s="244" t="s">
        <v>575</v>
      </c>
      <c r="C91" s="252" t="s">
        <v>576</v>
      </c>
      <c r="D91" s="245" t="s">
        <v>163</v>
      </c>
      <c r="E91" s="246">
        <v>1.8</v>
      </c>
      <c r="F91" s="247"/>
      <c r="G91" s="248">
        <f>ROUND(E91*F91,2)</f>
        <v>0</v>
      </c>
      <c r="H91" s="229">
        <v>0</v>
      </c>
      <c r="I91" s="228">
        <f>ROUND(E91*H91,2)</f>
        <v>0</v>
      </c>
      <c r="J91" s="229">
        <v>181</v>
      </c>
      <c r="K91" s="228">
        <f>ROUND(E91*J91,2)</f>
        <v>325.8</v>
      </c>
      <c r="L91" s="228">
        <v>21</v>
      </c>
      <c r="M91" s="228">
        <f>G91*(1+L91/100)</f>
        <v>0</v>
      </c>
      <c r="N91" s="228">
        <v>0</v>
      </c>
      <c r="O91" s="228">
        <f>ROUND(E91*N91,2)</f>
        <v>0</v>
      </c>
      <c r="P91" s="228">
        <v>0</v>
      </c>
      <c r="Q91" s="228">
        <f>ROUND(E91*P91,2)</f>
        <v>0</v>
      </c>
      <c r="R91" s="228"/>
      <c r="S91" s="228" t="s">
        <v>164</v>
      </c>
      <c r="T91" s="228" t="s">
        <v>165</v>
      </c>
      <c r="U91" s="228">
        <v>0</v>
      </c>
      <c r="V91" s="228">
        <f>ROUND(E91*U91,2)</f>
        <v>0</v>
      </c>
      <c r="W91" s="228"/>
      <c r="X91" s="228" t="s">
        <v>166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167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ht="20.399999999999999" outlineLevel="1" x14ac:dyDescent="0.25">
      <c r="A92" s="243">
        <v>72</v>
      </c>
      <c r="B92" s="244" t="s">
        <v>577</v>
      </c>
      <c r="C92" s="252" t="s">
        <v>578</v>
      </c>
      <c r="D92" s="245" t="s">
        <v>163</v>
      </c>
      <c r="E92" s="246">
        <v>7</v>
      </c>
      <c r="F92" s="247"/>
      <c r="G92" s="248">
        <f>ROUND(E92*F92,2)</f>
        <v>0</v>
      </c>
      <c r="H92" s="229">
        <v>0</v>
      </c>
      <c r="I92" s="228">
        <f>ROUND(E92*H92,2)</f>
        <v>0</v>
      </c>
      <c r="J92" s="229">
        <v>241.5</v>
      </c>
      <c r="K92" s="228">
        <f>ROUND(E92*J92,2)</f>
        <v>1690.5</v>
      </c>
      <c r="L92" s="228">
        <v>21</v>
      </c>
      <c r="M92" s="228">
        <f>G92*(1+L92/100)</f>
        <v>0</v>
      </c>
      <c r="N92" s="228">
        <v>0</v>
      </c>
      <c r="O92" s="228">
        <f>ROUND(E92*N92,2)</f>
        <v>0</v>
      </c>
      <c r="P92" s="228">
        <v>0</v>
      </c>
      <c r="Q92" s="228">
        <f>ROUND(E92*P92,2)</f>
        <v>0</v>
      </c>
      <c r="R92" s="228"/>
      <c r="S92" s="228" t="s">
        <v>164</v>
      </c>
      <c r="T92" s="228" t="s">
        <v>165</v>
      </c>
      <c r="U92" s="228">
        <v>0</v>
      </c>
      <c r="V92" s="228">
        <f>ROUND(E92*U92,2)</f>
        <v>0</v>
      </c>
      <c r="W92" s="228"/>
      <c r="X92" s="228" t="s">
        <v>166</v>
      </c>
      <c r="Y92" s="209"/>
      <c r="Z92" s="209"/>
      <c r="AA92" s="209"/>
      <c r="AB92" s="209"/>
      <c r="AC92" s="209"/>
      <c r="AD92" s="209"/>
      <c r="AE92" s="209"/>
      <c r="AF92" s="209"/>
      <c r="AG92" s="209" t="s">
        <v>167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ht="30.6" outlineLevel="1" x14ac:dyDescent="0.25">
      <c r="A93" s="243">
        <v>73</v>
      </c>
      <c r="B93" s="244" t="s">
        <v>579</v>
      </c>
      <c r="C93" s="252" t="s">
        <v>580</v>
      </c>
      <c r="D93" s="245" t="s">
        <v>163</v>
      </c>
      <c r="E93" s="246">
        <v>34.5</v>
      </c>
      <c r="F93" s="247"/>
      <c r="G93" s="248">
        <f>ROUND(E93*F93,2)</f>
        <v>0</v>
      </c>
      <c r="H93" s="229">
        <v>0</v>
      </c>
      <c r="I93" s="228">
        <f>ROUND(E93*H93,2)</f>
        <v>0</v>
      </c>
      <c r="J93" s="229">
        <v>323</v>
      </c>
      <c r="K93" s="228">
        <f>ROUND(E93*J93,2)</f>
        <v>11143.5</v>
      </c>
      <c r="L93" s="228">
        <v>21</v>
      </c>
      <c r="M93" s="228">
        <f>G93*(1+L93/100)</f>
        <v>0</v>
      </c>
      <c r="N93" s="228">
        <v>0</v>
      </c>
      <c r="O93" s="228">
        <f>ROUND(E93*N93,2)</f>
        <v>0</v>
      </c>
      <c r="P93" s="228">
        <v>0</v>
      </c>
      <c r="Q93" s="228">
        <f>ROUND(E93*P93,2)</f>
        <v>0</v>
      </c>
      <c r="R93" s="228"/>
      <c r="S93" s="228" t="s">
        <v>164</v>
      </c>
      <c r="T93" s="228" t="s">
        <v>165</v>
      </c>
      <c r="U93" s="228">
        <v>0</v>
      </c>
      <c r="V93" s="228">
        <f>ROUND(E93*U93,2)</f>
        <v>0</v>
      </c>
      <c r="W93" s="228"/>
      <c r="X93" s="228" t="s">
        <v>166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167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5">
      <c r="A94" s="243">
        <v>74</v>
      </c>
      <c r="B94" s="244" t="s">
        <v>581</v>
      </c>
      <c r="C94" s="252" t="s">
        <v>582</v>
      </c>
      <c r="D94" s="245" t="s">
        <v>172</v>
      </c>
      <c r="E94" s="246">
        <v>43.44</v>
      </c>
      <c r="F94" s="247"/>
      <c r="G94" s="248">
        <f>ROUND(E94*F94,2)</f>
        <v>0</v>
      </c>
      <c r="H94" s="229">
        <v>0</v>
      </c>
      <c r="I94" s="228">
        <f>ROUND(E94*H94,2)</f>
        <v>0</v>
      </c>
      <c r="J94" s="229">
        <v>115</v>
      </c>
      <c r="K94" s="228">
        <f>ROUND(E94*J94,2)</f>
        <v>4995.6000000000004</v>
      </c>
      <c r="L94" s="228">
        <v>21</v>
      </c>
      <c r="M94" s="228">
        <f>G94*(1+L94/100)</f>
        <v>0</v>
      </c>
      <c r="N94" s="228">
        <v>0</v>
      </c>
      <c r="O94" s="228">
        <f>ROUND(E94*N94,2)</f>
        <v>0</v>
      </c>
      <c r="P94" s="228">
        <v>0</v>
      </c>
      <c r="Q94" s="228">
        <f>ROUND(E94*P94,2)</f>
        <v>0</v>
      </c>
      <c r="R94" s="228"/>
      <c r="S94" s="228" t="s">
        <v>164</v>
      </c>
      <c r="T94" s="228" t="s">
        <v>165</v>
      </c>
      <c r="U94" s="228">
        <v>0</v>
      </c>
      <c r="V94" s="228">
        <f>ROUND(E94*U94,2)</f>
        <v>0</v>
      </c>
      <c r="W94" s="228"/>
      <c r="X94" s="228" t="s">
        <v>166</v>
      </c>
      <c r="Y94" s="209"/>
      <c r="Z94" s="209"/>
      <c r="AA94" s="209"/>
      <c r="AB94" s="209"/>
      <c r="AC94" s="209"/>
      <c r="AD94" s="209"/>
      <c r="AE94" s="209"/>
      <c r="AF94" s="209"/>
      <c r="AG94" s="209" t="s">
        <v>167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5">
      <c r="A95" s="243">
        <v>75</v>
      </c>
      <c r="B95" s="244" t="s">
        <v>583</v>
      </c>
      <c r="C95" s="252" t="s">
        <v>584</v>
      </c>
      <c r="D95" s="245" t="s">
        <v>172</v>
      </c>
      <c r="E95" s="246">
        <v>7.2</v>
      </c>
      <c r="F95" s="247"/>
      <c r="G95" s="248">
        <f>ROUND(E95*F95,2)</f>
        <v>0</v>
      </c>
      <c r="H95" s="229">
        <v>0</v>
      </c>
      <c r="I95" s="228">
        <f>ROUND(E95*H95,2)</f>
        <v>0</v>
      </c>
      <c r="J95" s="229">
        <v>553</v>
      </c>
      <c r="K95" s="228">
        <f>ROUND(E95*J95,2)</f>
        <v>3981.6</v>
      </c>
      <c r="L95" s="228">
        <v>21</v>
      </c>
      <c r="M95" s="228">
        <f>G95*(1+L95/100)</f>
        <v>0</v>
      </c>
      <c r="N95" s="228">
        <v>0</v>
      </c>
      <c r="O95" s="228">
        <f>ROUND(E95*N95,2)</f>
        <v>0</v>
      </c>
      <c r="P95" s="228">
        <v>0</v>
      </c>
      <c r="Q95" s="228">
        <f>ROUND(E95*P95,2)</f>
        <v>0</v>
      </c>
      <c r="R95" s="228"/>
      <c r="S95" s="228" t="s">
        <v>164</v>
      </c>
      <c r="T95" s="228" t="s">
        <v>165</v>
      </c>
      <c r="U95" s="228">
        <v>0</v>
      </c>
      <c r="V95" s="228">
        <f>ROUND(E95*U95,2)</f>
        <v>0</v>
      </c>
      <c r="W95" s="228"/>
      <c r="X95" s="228" t="s">
        <v>166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167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5">
      <c r="A96" s="243">
        <v>76</v>
      </c>
      <c r="B96" s="244" t="s">
        <v>585</v>
      </c>
      <c r="C96" s="252" t="s">
        <v>586</v>
      </c>
      <c r="D96" s="245" t="s">
        <v>444</v>
      </c>
      <c r="E96" s="246">
        <v>1.296</v>
      </c>
      <c r="F96" s="247"/>
      <c r="G96" s="248">
        <f>ROUND(E96*F96,2)</f>
        <v>0</v>
      </c>
      <c r="H96" s="229">
        <v>0</v>
      </c>
      <c r="I96" s="228">
        <f>ROUND(E96*H96,2)</f>
        <v>0</v>
      </c>
      <c r="J96" s="229">
        <v>3425</v>
      </c>
      <c r="K96" s="228">
        <f>ROUND(E96*J96,2)</f>
        <v>4438.8</v>
      </c>
      <c r="L96" s="228">
        <v>21</v>
      </c>
      <c r="M96" s="228">
        <f>G96*(1+L96/100)</f>
        <v>0</v>
      </c>
      <c r="N96" s="228">
        <v>0</v>
      </c>
      <c r="O96" s="228">
        <f>ROUND(E96*N96,2)</f>
        <v>0</v>
      </c>
      <c r="P96" s="228">
        <v>0</v>
      </c>
      <c r="Q96" s="228">
        <f>ROUND(E96*P96,2)</f>
        <v>0</v>
      </c>
      <c r="R96" s="228"/>
      <c r="S96" s="228" t="s">
        <v>164</v>
      </c>
      <c r="T96" s="228" t="s">
        <v>165</v>
      </c>
      <c r="U96" s="228">
        <v>0</v>
      </c>
      <c r="V96" s="228">
        <f>ROUND(E96*U96,2)</f>
        <v>0</v>
      </c>
      <c r="W96" s="228"/>
      <c r="X96" s="228" t="s">
        <v>166</v>
      </c>
      <c r="Y96" s="209"/>
      <c r="Z96" s="209"/>
      <c r="AA96" s="209"/>
      <c r="AB96" s="209"/>
      <c r="AC96" s="209"/>
      <c r="AD96" s="209"/>
      <c r="AE96" s="209"/>
      <c r="AF96" s="209"/>
      <c r="AG96" s="209" t="s">
        <v>167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ht="20.399999999999999" outlineLevel="1" x14ac:dyDescent="0.25">
      <c r="A97" s="243">
        <v>77</v>
      </c>
      <c r="B97" s="244" t="s">
        <v>587</v>
      </c>
      <c r="C97" s="252" t="s">
        <v>588</v>
      </c>
      <c r="D97" s="245" t="s">
        <v>163</v>
      </c>
      <c r="E97" s="246">
        <v>8.4</v>
      </c>
      <c r="F97" s="247"/>
      <c r="G97" s="248">
        <f>ROUND(E97*F97,2)</f>
        <v>0</v>
      </c>
      <c r="H97" s="229">
        <v>0</v>
      </c>
      <c r="I97" s="228">
        <f>ROUND(E97*H97,2)</f>
        <v>0</v>
      </c>
      <c r="J97" s="229">
        <v>247</v>
      </c>
      <c r="K97" s="228">
        <f>ROUND(E97*J97,2)</f>
        <v>2074.8000000000002</v>
      </c>
      <c r="L97" s="228">
        <v>21</v>
      </c>
      <c r="M97" s="228">
        <f>G97*(1+L97/100)</f>
        <v>0</v>
      </c>
      <c r="N97" s="228">
        <v>0</v>
      </c>
      <c r="O97" s="228">
        <f>ROUND(E97*N97,2)</f>
        <v>0</v>
      </c>
      <c r="P97" s="228">
        <v>0</v>
      </c>
      <c r="Q97" s="228">
        <f>ROUND(E97*P97,2)</f>
        <v>0</v>
      </c>
      <c r="R97" s="228"/>
      <c r="S97" s="228" t="s">
        <v>164</v>
      </c>
      <c r="T97" s="228" t="s">
        <v>165</v>
      </c>
      <c r="U97" s="228">
        <v>0</v>
      </c>
      <c r="V97" s="228">
        <f>ROUND(E97*U97,2)</f>
        <v>0</v>
      </c>
      <c r="W97" s="228"/>
      <c r="X97" s="228" t="s">
        <v>166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167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ht="20.399999999999999" outlineLevel="1" x14ac:dyDescent="0.25">
      <c r="A98" s="243">
        <v>78</v>
      </c>
      <c r="B98" s="244" t="s">
        <v>589</v>
      </c>
      <c r="C98" s="252" t="s">
        <v>590</v>
      </c>
      <c r="D98" s="245" t="s">
        <v>163</v>
      </c>
      <c r="E98" s="246">
        <v>4</v>
      </c>
      <c r="F98" s="247"/>
      <c r="G98" s="248">
        <f>ROUND(E98*F98,2)</f>
        <v>0</v>
      </c>
      <c r="H98" s="229">
        <v>0</v>
      </c>
      <c r="I98" s="228">
        <f>ROUND(E98*H98,2)</f>
        <v>0</v>
      </c>
      <c r="J98" s="229">
        <v>212.5</v>
      </c>
      <c r="K98" s="228">
        <f>ROUND(E98*J98,2)</f>
        <v>850</v>
      </c>
      <c r="L98" s="228">
        <v>21</v>
      </c>
      <c r="M98" s="228">
        <f>G98*(1+L98/100)</f>
        <v>0</v>
      </c>
      <c r="N98" s="228">
        <v>0</v>
      </c>
      <c r="O98" s="228">
        <f>ROUND(E98*N98,2)</f>
        <v>0</v>
      </c>
      <c r="P98" s="228">
        <v>0</v>
      </c>
      <c r="Q98" s="228">
        <f>ROUND(E98*P98,2)</f>
        <v>0</v>
      </c>
      <c r="R98" s="228"/>
      <c r="S98" s="228" t="s">
        <v>164</v>
      </c>
      <c r="T98" s="228" t="s">
        <v>165</v>
      </c>
      <c r="U98" s="228">
        <v>0</v>
      </c>
      <c r="V98" s="228">
        <f>ROUND(E98*U98,2)</f>
        <v>0</v>
      </c>
      <c r="W98" s="228"/>
      <c r="X98" s="228" t="s">
        <v>166</v>
      </c>
      <c r="Y98" s="209"/>
      <c r="Z98" s="209"/>
      <c r="AA98" s="209"/>
      <c r="AB98" s="209"/>
      <c r="AC98" s="209"/>
      <c r="AD98" s="209"/>
      <c r="AE98" s="209"/>
      <c r="AF98" s="209"/>
      <c r="AG98" s="209" t="s">
        <v>167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5">
      <c r="A99" s="243">
        <v>79</v>
      </c>
      <c r="B99" s="244" t="s">
        <v>591</v>
      </c>
      <c r="C99" s="252" t="s">
        <v>592</v>
      </c>
      <c r="D99" s="245" t="s">
        <v>172</v>
      </c>
      <c r="E99" s="246">
        <v>108.6</v>
      </c>
      <c r="F99" s="247"/>
      <c r="G99" s="248">
        <f>ROUND(E99*F99,2)</f>
        <v>0</v>
      </c>
      <c r="H99" s="229">
        <v>0</v>
      </c>
      <c r="I99" s="228">
        <f>ROUND(E99*H99,2)</f>
        <v>0</v>
      </c>
      <c r="J99" s="229">
        <v>70.2</v>
      </c>
      <c r="K99" s="228">
        <f>ROUND(E99*J99,2)</f>
        <v>7623.72</v>
      </c>
      <c r="L99" s="228">
        <v>21</v>
      </c>
      <c r="M99" s="228">
        <f>G99*(1+L99/100)</f>
        <v>0</v>
      </c>
      <c r="N99" s="228">
        <v>0</v>
      </c>
      <c r="O99" s="228">
        <f>ROUND(E99*N99,2)</f>
        <v>0</v>
      </c>
      <c r="P99" s="228">
        <v>0</v>
      </c>
      <c r="Q99" s="228">
        <f>ROUND(E99*P99,2)</f>
        <v>0</v>
      </c>
      <c r="R99" s="228"/>
      <c r="S99" s="228" t="s">
        <v>164</v>
      </c>
      <c r="T99" s="228" t="s">
        <v>165</v>
      </c>
      <c r="U99" s="228">
        <v>0</v>
      </c>
      <c r="V99" s="228">
        <f>ROUND(E99*U99,2)</f>
        <v>0</v>
      </c>
      <c r="W99" s="228"/>
      <c r="X99" s="228" t="s">
        <v>166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167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5">
      <c r="A100" s="243">
        <v>80</v>
      </c>
      <c r="B100" s="244" t="s">
        <v>593</v>
      </c>
      <c r="C100" s="252" t="s">
        <v>594</v>
      </c>
      <c r="D100" s="245" t="s">
        <v>172</v>
      </c>
      <c r="E100" s="246">
        <v>108.6</v>
      </c>
      <c r="F100" s="247"/>
      <c r="G100" s="248">
        <f>ROUND(E100*F100,2)</f>
        <v>0</v>
      </c>
      <c r="H100" s="229">
        <v>0</v>
      </c>
      <c r="I100" s="228">
        <f>ROUND(E100*H100,2)</f>
        <v>0</v>
      </c>
      <c r="J100" s="229">
        <v>77.3</v>
      </c>
      <c r="K100" s="228">
        <f>ROUND(E100*J100,2)</f>
        <v>8394.7800000000007</v>
      </c>
      <c r="L100" s="228">
        <v>21</v>
      </c>
      <c r="M100" s="228">
        <f>G100*(1+L100/100)</f>
        <v>0</v>
      </c>
      <c r="N100" s="228">
        <v>0</v>
      </c>
      <c r="O100" s="228">
        <f>ROUND(E100*N100,2)</f>
        <v>0</v>
      </c>
      <c r="P100" s="228">
        <v>0</v>
      </c>
      <c r="Q100" s="228">
        <f>ROUND(E100*P100,2)</f>
        <v>0</v>
      </c>
      <c r="R100" s="228"/>
      <c r="S100" s="228" t="s">
        <v>164</v>
      </c>
      <c r="T100" s="228" t="s">
        <v>165</v>
      </c>
      <c r="U100" s="228">
        <v>0</v>
      </c>
      <c r="V100" s="228">
        <f>ROUND(E100*U100,2)</f>
        <v>0</v>
      </c>
      <c r="W100" s="228"/>
      <c r="X100" s="228" t="s">
        <v>166</v>
      </c>
      <c r="Y100" s="209"/>
      <c r="Z100" s="209"/>
      <c r="AA100" s="209"/>
      <c r="AB100" s="209"/>
      <c r="AC100" s="209"/>
      <c r="AD100" s="209"/>
      <c r="AE100" s="209"/>
      <c r="AF100" s="209"/>
      <c r="AG100" s="209" t="s">
        <v>167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ht="20.399999999999999" outlineLevel="1" x14ac:dyDescent="0.25">
      <c r="A101" s="243">
        <v>81</v>
      </c>
      <c r="B101" s="244" t="s">
        <v>595</v>
      </c>
      <c r="C101" s="252" t="s">
        <v>596</v>
      </c>
      <c r="D101" s="245" t="s">
        <v>333</v>
      </c>
      <c r="E101" s="246">
        <v>1</v>
      </c>
      <c r="F101" s="247"/>
      <c r="G101" s="248">
        <f>ROUND(E101*F101,2)</f>
        <v>0</v>
      </c>
      <c r="H101" s="229">
        <v>0</v>
      </c>
      <c r="I101" s="228">
        <f>ROUND(E101*H101,2)</f>
        <v>0</v>
      </c>
      <c r="J101" s="229">
        <v>1000</v>
      </c>
      <c r="K101" s="228">
        <f>ROUND(E101*J101,2)</f>
        <v>1000</v>
      </c>
      <c r="L101" s="228">
        <v>21</v>
      </c>
      <c r="M101" s="228">
        <f>G101*(1+L101/100)</f>
        <v>0</v>
      </c>
      <c r="N101" s="228">
        <v>0</v>
      </c>
      <c r="O101" s="228">
        <f>ROUND(E101*N101,2)</f>
        <v>0</v>
      </c>
      <c r="P101" s="228">
        <v>0</v>
      </c>
      <c r="Q101" s="228">
        <f>ROUND(E101*P101,2)</f>
        <v>0</v>
      </c>
      <c r="R101" s="228"/>
      <c r="S101" s="228" t="s">
        <v>164</v>
      </c>
      <c r="T101" s="228" t="s">
        <v>165</v>
      </c>
      <c r="U101" s="228">
        <v>0</v>
      </c>
      <c r="V101" s="228">
        <f>ROUND(E101*U101,2)</f>
        <v>0</v>
      </c>
      <c r="W101" s="228"/>
      <c r="X101" s="228" t="s">
        <v>166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167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5">
      <c r="A102" s="243">
        <v>82</v>
      </c>
      <c r="B102" s="244" t="s">
        <v>597</v>
      </c>
      <c r="C102" s="252" t="s">
        <v>598</v>
      </c>
      <c r="D102" s="245" t="s">
        <v>444</v>
      </c>
      <c r="E102" s="246">
        <v>1.512</v>
      </c>
      <c r="F102" s="247"/>
      <c r="G102" s="248">
        <f>ROUND(E102*F102,2)</f>
        <v>0</v>
      </c>
      <c r="H102" s="229">
        <v>0</v>
      </c>
      <c r="I102" s="228">
        <f>ROUND(E102*H102,2)</f>
        <v>0</v>
      </c>
      <c r="J102" s="229">
        <v>2300</v>
      </c>
      <c r="K102" s="228">
        <f>ROUND(E102*J102,2)</f>
        <v>3477.6</v>
      </c>
      <c r="L102" s="228">
        <v>21</v>
      </c>
      <c r="M102" s="228">
        <f>G102*(1+L102/100)</f>
        <v>0</v>
      </c>
      <c r="N102" s="228">
        <v>0</v>
      </c>
      <c r="O102" s="228">
        <f>ROUND(E102*N102,2)</f>
        <v>0</v>
      </c>
      <c r="P102" s="228">
        <v>0</v>
      </c>
      <c r="Q102" s="228">
        <f>ROUND(E102*P102,2)</f>
        <v>0</v>
      </c>
      <c r="R102" s="228"/>
      <c r="S102" s="228" t="s">
        <v>164</v>
      </c>
      <c r="T102" s="228" t="s">
        <v>165</v>
      </c>
      <c r="U102" s="228">
        <v>0</v>
      </c>
      <c r="V102" s="228">
        <f>ROUND(E102*U102,2)</f>
        <v>0</v>
      </c>
      <c r="W102" s="228"/>
      <c r="X102" s="228" t="s">
        <v>166</v>
      </c>
      <c r="Y102" s="209"/>
      <c r="Z102" s="209"/>
      <c r="AA102" s="209"/>
      <c r="AB102" s="209"/>
      <c r="AC102" s="209"/>
      <c r="AD102" s="209"/>
      <c r="AE102" s="209"/>
      <c r="AF102" s="209"/>
      <c r="AG102" s="209" t="s">
        <v>167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x14ac:dyDescent="0.25">
      <c r="A103" s="231" t="s">
        <v>159</v>
      </c>
      <c r="B103" s="232" t="s">
        <v>100</v>
      </c>
      <c r="C103" s="251" t="s">
        <v>101</v>
      </c>
      <c r="D103" s="233"/>
      <c r="E103" s="234"/>
      <c r="F103" s="235"/>
      <c r="G103" s="236">
        <f>SUMIF(AG104:AG104,"&lt;&gt;NOR",G104:G104)</f>
        <v>0</v>
      </c>
      <c r="H103" s="230"/>
      <c r="I103" s="230">
        <f>SUM(I104:I104)</f>
        <v>0</v>
      </c>
      <c r="J103" s="230"/>
      <c r="K103" s="230">
        <f>SUM(K104:K104)</f>
        <v>23379.48</v>
      </c>
      <c r="L103" s="230"/>
      <c r="M103" s="230">
        <f>SUM(M104:M104)</f>
        <v>0</v>
      </c>
      <c r="N103" s="230"/>
      <c r="O103" s="230">
        <f>SUM(O104:O104)</f>
        <v>0</v>
      </c>
      <c r="P103" s="230"/>
      <c r="Q103" s="230">
        <f>SUM(Q104:Q104)</f>
        <v>0</v>
      </c>
      <c r="R103" s="230"/>
      <c r="S103" s="230"/>
      <c r="T103" s="230"/>
      <c r="U103" s="230"/>
      <c r="V103" s="230">
        <f>SUM(V104:V104)</f>
        <v>0</v>
      </c>
      <c r="W103" s="230"/>
      <c r="X103" s="230"/>
      <c r="AG103" t="s">
        <v>160</v>
      </c>
    </row>
    <row r="104" spans="1:60" outlineLevel="1" x14ac:dyDescent="0.25">
      <c r="A104" s="243">
        <v>83</v>
      </c>
      <c r="B104" s="244" t="s">
        <v>599</v>
      </c>
      <c r="C104" s="252" t="s">
        <v>358</v>
      </c>
      <c r="D104" s="245" t="s">
        <v>359</v>
      </c>
      <c r="E104" s="246">
        <v>59.870620000000002</v>
      </c>
      <c r="F104" s="247"/>
      <c r="G104" s="248">
        <f>ROUND(E104*F104,2)</f>
        <v>0</v>
      </c>
      <c r="H104" s="229">
        <v>0</v>
      </c>
      <c r="I104" s="228">
        <f>ROUND(E104*H104,2)</f>
        <v>0</v>
      </c>
      <c r="J104" s="229">
        <v>390.5</v>
      </c>
      <c r="K104" s="228">
        <f>ROUND(E104*J104,2)</f>
        <v>23379.48</v>
      </c>
      <c r="L104" s="228">
        <v>21</v>
      </c>
      <c r="M104" s="228">
        <f>G104*(1+L104/100)</f>
        <v>0</v>
      </c>
      <c r="N104" s="228">
        <v>0</v>
      </c>
      <c r="O104" s="228">
        <f>ROUND(E104*N104,2)</f>
        <v>0</v>
      </c>
      <c r="P104" s="228">
        <v>0</v>
      </c>
      <c r="Q104" s="228">
        <f>ROUND(E104*P104,2)</f>
        <v>0</v>
      </c>
      <c r="R104" s="228"/>
      <c r="S104" s="228" t="s">
        <v>164</v>
      </c>
      <c r="T104" s="228" t="s">
        <v>165</v>
      </c>
      <c r="U104" s="228">
        <v>0</v>
      </c>
      <c r="V104" s="228">
        <f>ROUND(E104*U104,2)</f>
        <v>0</v>
      </c>
      <c r="W104" s="228"/>
      <c r="X104" s="228" t="s">
        <v>166</v>
      </c>
      <c r="Y104" s="209"/>
      <c r="Z104" s="209"/>
      <c r="AA104" s="209"/>
      <c r="AB104" s="209"/>
      <c r="AC104" s="209"/>
      <c r="AD104" s="209"/>
      <c r="AE104" s="209"/>
      <c r="AF104" s="209"/>
      <c r="AG104" s="209" t="s">
        <v>167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x14ac:dyDescent="0.25">
      <c r="A105" s="231" t="s">
        <v>159</v>
      </c>
      <c r="B105" s="232" t="s">
        <v>104</v>
      </c>
      <c r="C105" s="251" t="s">
        <v>105</v>
      </c>
      <c r="D105" s="233"/>
      <c r="E105" s="234"/>
      <c r="F105" s="235"/>
      <c r="G105" s="236">
        <f>SUMIF(AG106:AG112,"&lt;&gt;NOR",G106:G112)</f>
        <v>0</v>
      </c>
      <c r="H105" s="230"/>
      <c r="I105" s="230">
        <f>SUM(I106:I112)</f>
        <v>0</v>
      </c>
      <c r="J105" s="230"/>
      <c r="K105" s="230">
        <f>SUM(K106:K112)</f>
        <v>66154.83</v>
      </c>
      <c r="L105" s="230"/>
      <c r="M105" s="230">
        <f>SUM(M106:M112)</f>
        <v>0</v>
      </c>
      <c r="N105" s="230"/>
      <c r="O105" s="230">
        <f>SUM(O106:O112)</f>
        <v>0</v>
      </c>
      <c r="P105" s="230"/>
      <c r="Q105" s="230">
        <f>SUM(Q106:Q112)</f>
        <v>0</v>
      </c>
      <c r="R105" s="230"/>
      <c r="S105" s="230"/>
      <c r="T105" s="230"/>
      <c r="U105" s="230"/>
      <c r="V105" s="230">
        <f>SUM(V106:V112)</f>
        <v>0</v>
      </c>
      <c r="W105" s="230"/>
      <c r="X105" s="230"/>
      <c r="AG105" t="s">
        <v>160</v>
      </c>
    </row>
    <row r="106" spans="1:60" outlineLevel="1" x14ac:dyDescent="0.25">
      <c r="A106" s="243">
        <v>84</v>
      </c>
      <c r="B106" s="244" t="s">
        <v>600</v>
      </c>
      <c r="C106" s="252" t="s">
        <v>601</v>
      </c>
      <c r="D106" s="245" t="s">
        <v>342</v>
      </c>
      <c r="E106" s="246">
        <v>10</v>
      </c>
      <c r="F106" s="247"/>
      <c r="G106" s="248">
        <f>ROUND(E106*F106,2)</f>
        <v>0</v>
      </c>
      <c r="H106" s="229">
        <v>0</v>
      </c>
      <c r="I106" s="228">
        <f>ROUND(E106*H106,2)</f>
        <v>0</v>
      </c>
      <c r="J106" s="229">
        <v>400</v>
      </c>
      <c r="K106" s="228">
        <f>ROUND(E106*J106,2)</f>
        <v>4000</v>
      </c>
      <c r="L106" s="228">
        <v>21</v>
      </c>
      <c r="M106" s="228">
        <f>G106*(1+L106/100)</f>
        <v>0</v>
      </c>
      <c r="N106" s="228">
        <v>0</v>
      </c>
      <c r="O106" s="228">
        <f>ROUND(E106*N106,2)</f>
        <v>0</v>
      </c>
      <c r="P106" s="228">
        <v>0</v>
      </c>
      <c r="Q106" s="228">
        <f>ROUND(E106*P106,2)</f>
        <v>0</v>
      </c>
      <c r="R106" s="228"/>
      <c r="S106" s="228" t="s">
        <v>164</v>
      </c>
      <c r="T106" s="228" t="s">
        <v>165</v>
      </c>
      <c r="U106" s="228">
        <v>0</v>
      </c>
      <c r="V106" s="228">
        <f>ROUND(E106*U106,2)</f>
        <v>0</v>
      </c>
      <c r="W106" s="228"/>
      <c r="X106" s="228" t="s">
        <v>166</v>
      </c>
      <c r="Y106" s="209"/>
      <c r="Z106" s="209"/>
      <c r="AA106" s="209"/>
      <c r="AB106" s="209"/>
      <c r="AC106" s="209"/>
      <c r="AD106" s="209"/>
      <c r="AE106" s="209"/>
      <c r="AF106" s="209"/>
      <c r="AG106" s="209" t="s">
        <v>167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5">
      <c r="A107" s="243">
        <v>85</v>
      </c>
      <c r="B107" s="244" t="s">
        <v>602</v>
      </c>
      <c r="C107" s="252" t="s">
        <v>603</v>
      </c>
      <c r="D107" s="245" t="s">
        <v>359</v>
      </c>
      <c r="E107" s="246">
        <v>23.413129999999999</v>
      </c>
      <c r="F107" s="247"/>
      <c r="G107" s="248">
        <f>ROUND(E107*F107,2)</f>
        <v>0</v>
      </c>
      <c r="H107" s="229">
        <v>0</v>
      </c>
      <c r="I107" s="228">
        <f>ROUND(E107*H107,2)</f>
        <v>0</v>
      </c>
      <c r="J107" s="229">
        <v>168.5</v>
      </c>
      <c r="K107" s="228">
        <f>ROUND(E107*J107,2)</f>
        <v>3945.11</v>
      </c>
      <c r="L107" s="228">
        <v>21</v>
      </c>
      <c r="M107" s="228">
        <f>G107*(1+L107/100)</f>
        <v>0</v>
      </c>
      <c r="N107" s="228">
        <v>0</v>
      </c>
      <c r="O107" s="228">
        <f>ROUND(E107*N107,2)</f>
        <v>0</v>
      </c>
      <c r="P107" s="228">
        <v>0</v>
      </c>
      <c r="Q107" s="228">
        <f>ROUND(E107*P107,2)</f>
        <v>0</v>
      </c>
      <c r="R107" s="228"/>
      <c r="S107" s="228" t="s">
        <v>164</v>
      </c>
      <c r="T107" s="228" t="s">
        <v>165</v>
      </c>
      <c r="U107" s="228">
        <v>0</v>
      </c>
      <c r="V107" s="228">
        <f>ROUND(E107*U107,2)</f>
        <v>0</v>
      </c>
      <c r="W107" s="228"/>
      <c r="X107" s="228" t="s">
        <v>166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167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5">
      <c r="A108" s="243">
        <v>86</v>
      </c>
      <c r="B108" s="244" t="s">
        <v>604</v>
      </c>
      <c r="C108" s="252" t="s">
        <v>388</v>
      </c>
      <c r="D108" s="245" t="s">
        <v>359</v>
      </c>
      <c r="E108" s="246">
        <v>23.413129999999999</v>
      </c>
      <c r="F108" s="247"/>
      <c r="G108" s="248">
        <f>ROUND(E108*F108,2)</f>
        <v>0</v>
      </c>
      <c r="H108" s="229">
        <v>0</v>
      </c>
      <c r="I108" s="228">
        <f>ROUND(E108*H108,2)</f>
        <v>0</v>
      </c>
      <c r="J108" s="229">
        <v>234.5</v>
      </c>
      <c r="K108" s="228">
        <f>ROUND(E108*J108,2)</f>
        <v>5490.38</v>
      </c>
      <c r="L108" s="228">
        <v>21</v>
      </c>
      <c r="M108" s="228">
        <f>G108*(1+L108/100)</f>
        <v>0</v>
      </c>
      <c r="N108" s="228">
        <v>0</v>
      </c>
      <c r="O108" s="228">
        <f>ROUND(E108*N108,2)</f>
        <v>0</v>
      </c>
      <c r="P108" s="228">
        <v>0</v>
      </c>
      <c r="Q108" s="228">
        <f>ROUND(E108*P108,2)</f>
        <v>0</v>
      </c>
      <c r="R108" s="228"/>
      <c r="S108" s="228" t="s">
        <v>164</v>
      </c>
      <c r="T108" s="228" t="s">
        <v>165</v>
      </c>
      <c r="U108" s="228">
        <v>0</v>
      </c>
      <c r="V108" s="228">
        <f>ROUND(E108*U108,2)</f>
        <v>0</v>
      </c>
      <c r="W108" s="228"/>
      <c r="X108" s="228" t="s">
        <v>166</v>
      </c>
      <c r="Y108" s="209"/>
      <c r="Z108" s="209"/>
      <c r="AA108" s="209"/>
      <c r="AB108" s="209"/>
      <c r="AC108" s="209"/>
      <c r="AD108" s="209"/>
      <c r="AE108" s="209"/>
      <c r="AF108" s="209"/>
      <c r="AG108" s="209" t="s">
        <v>167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ht="20.399999999999999" outlineLevel="1" x14ac:dyDescent="0.25">
      <c r="A109" s="243">
        <v>87</v>
      </c>
      <c r="B109" s="244" t="s">
        <v>605</v>
      </c>
      <c r="C109" s="252" t="s">
        <v>606</v>
      </c>
      <c r="D109" s="245" t="s">
        <v>359</v>
      </c>
      <c r="E109" s="246">
        <v>1404.7876799999999</v>
      </c>
      <c r="F109" s="247"/>
      <c r="G109" s="248">
        <f>ROUND(E109*F109,2)</f>
        <v>0</v>
      </c>
      <c r="H109" s="229">
        <v>0</v>
      </c>
      <c r="I109" s="228">
        <f>ROUND(E109*H109,2)</f>
        <v>0</v>
      </c>
      <c r="J109" s="229">
        <v>16</v>
      </c>
      <c r="K109" s="228">
        <f>ROUND(E109*J109,2)</f>
        <v>22476.6</v>
      </c>
      <c r="L109" s="228">
        <v>21</v>
      </c>
      <c r="M109" s="228">
        <f>G109*(1+L109/100)</f>
        <v>0</v>
      </c>
      <c r="N109" s="228">
        <v>0</v>
      </c>
      <c r="O109" s="228">
        <f>ROUND(E109*N109,2)</f>
        <v>0</v>
      </c>
      <c r="P109" s="228">
        <v>0</v>
      </c>
      <c r="Q109" s="228">
        <f>ROUND(E109*P109,2)</f>
        <v>0</v>
      </c>
      <c r="R109" s="228"/>
      <c r="S109" s="228" t="s">
        <v>164</v>
      </c>
      <c r="T109" s="228" t="s">
        <v>165</v>
      </c>
      <c r="U109" s="228">
        <v>0</v>
      </c>
      <c r="V109" s="228">
        <f>ROUND(E109*U109,2)</f>
        <v>0</v>
      </c>
      <c r="W109" s="228"/>
      <c r="X109" s="228" t="s">
        <v>166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167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5">
      <c r="A110" s="243">
        <v>88</v>
      </c>
      <c r="B110" s="244" t="s">
        <v>607</v>
      </c>
      <c r="C110" s="252" t="s">
        <v>608</v>
      </c>
      <c r="D110" s="245" t="s">
        <v>359</v>
      </c>
      <c r="E110" s="246">
        <v>23.413129999999999</v>
      </c>
      <c r="F110" s="247"/>
      <c r="G110" s="248">
        <f>ROUND(E110*F110,2)</f>
        <v>0</v>
      </c>
      <c r="H110" s="229">
        <v>0</v>
      </c>
      <c r="I110" s="228">
        <f>ROUND(E110*H110,2)</f>
        <v>0</v>
      </c>
      <c r="J110" s="229">
        <v>331</v>
      </c>
      <c r="K110" s="228">
        <f>ROUND(E110*J110,2)</f>
        <v>7749.75</v>
      </c>
      <c r="L110" s="228">
        <v>21</v>
      </c>
      <c r="M110" s="228">
        <f>G110*(1+L110/100)</f>
        <v>0</v>
      </c>
      <c r="N110" s="228">
        <v>0</v>
      </c>
      <c r="O110" s="228">
        <f>ROUND(E110*N110,2)</f>
        <v>0</v>
      </c>
      <c r="P110" s="228">
        <v>0</v>
      </c>
      <c r="Q110" s="228">
        <f>ROUND(E110*P110,2)</f>
        <v>0</v>
      </c>
      <c r="R110" s="228"/>
      <c r="S110" s="228" t="s">
        <v>164</v>
      </c>
      <c r="T110" s="228" t="s">
        <v>165</v>
      </c>
      <c r="U110" s="228">
        <v>0</v>
      </c>
      <c r="V110" s="228">
        <f>ROUND(E110*U110,2)</f>
        <v>0</v>
      </c>
      <c r="W110" s="228"/>
      <c r="X110" s="228" t="s">
        <v>166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167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5">
      <c r="A111" s="243">
        <v>89</v>
      </c>
      <c r="B111" s="244" t="s">
        <v>609</v>
      </c>
      <c r="C111" s="252" t="s">
        <v>610</v>
      </c>
      <c r="D111" s="245" t="s">
        <v>359</v>
      </c>
      <c r="E111" s="246">
        <v>70.239379999999997</v>
      </c>
      <c r="F111" s="247"/>
      <c r="G111" s="248">
        <f>ROUND(E111*F111,2)</f>
        <v>0</v>
      </c>
      <c r="H111" s="229">
        <v>0</v>
      </c>
      <c r="I111" s="228">
        <f>ROUND(E111*H111,2)</f>
        <v>0</v>
      </c>
      <c r="J111" s="229">
        <v>36.9</v>
      </c>
      <c r="K111" s="228">
        <f>ROUND(E111*J111,2)</f>
        <v>2591.83</v>
      </c>
      <c r="L111" s="228">
        <v>21</v>
      </c>
      <c r="M111" s="228">
        <f>G111*(1+L111/100)</f>
        <v>0</v>
      </c>
      <c r="N111" s="228">
        <v>0</v>
      </c>
      <c r="O111" s="228">
        <f>ROUND(E111*N111,2)</f>
        <v>0</v>
      </c>
      <c r="P111" s="228">
        <v>0</v>
      </c>
      <c r="Q111" s="228">
        <f>ROUND(E111*P111,2)</f>
        <v>0</v>
      </c>
      <c r="R111" s="228"/>
      <c r="S111" s="228" t="s">
        <v>164</v>
      </c>
      <c r="T111" s="228" t="s">
        <v>165</v>
      </c>
      <c r="U111" s="228">
        <v>0</v>
      </c>
      <c r="V111" s="228">
        <f>ROUND(E111*U111,2)</f>
        <v>0</v>
      </c>
      <c r="W111" s="228"/>
      <c r="X111" s="228" t="s">
        <v>166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167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5">
      <c r="A112" s="237">
        <v>90</v>
      </c>
      <c r="B112" s="238" t="s">
        <v>611</v>
      </c>
      <c r="C112" s="253" t="s">
        <v>612</v>
      </c>
      <c r="D112" s="239" t="s">
        <v>359</v>
      </c>
      <c r="E112" s="240">
        <v>23.413129999999999</v>
      </c>
      <c r="F112" s="241"/>
      <c r="G112" s="242">
        <f>ROUND(E112*F112,2)</f>
        <v>0</v>
      </c>
      <c r="H112" s="229">
        <v>0</v>
      </c>
      <c r="I112" s="228">
        <f>ROUND(E112*H112,2)</f>
        <v>0</v>
      </c>
      <c r="J112" s="229">
        <v>850</v>
      </c>
      <c r="K112" s="228">
        <f>ROUND(E112*J112,2)</f>
        <v>19901.16</v>
      </c>
      <c r="L112" s="228">
        <v>21</v>
      </c>
      <c r="M112" s="228">
        <f>G112*(1+L112/100)</f>
        <v>0</v>
      </c>
      <c r="N112" s="228">
        <v>0</v>
      </c>
      <c r="O112" s="228">
        <f>ROUND(E112*N112,2)</f>
        <v>0</v>
      </c>
      <c r="P112" s="228">
        <v>0</v>
      </c>
      <c r="Q112" s="228">
        <f>ROUND(E112*P112,2)</f>
        <v>0</v>
      </c>
      <c r="R112" s="228"/>
      <c r="S112" s="228" t="s">
        <v>164</v>
      </c>
      <c r="T112" s="228" t="s">
        <v>165</v>
      </c>
      <c r="U112" s="228">
        <v>0</v>
      </c>
      <c r="V112" s="228">
        <f>ROUND(E112*U112,2)</f>
        <v>0</v>
      </c>
      <c r="W112" s="228"/>
      <c r="X112" s="228" t="s">
        <v>166</v>
      </c>
      <c r="Y112" s="209"/>
      <c r="Z112" s="209"/>
      <c r="AA112" s="209"/>
      <c r="AB112" s="209"/>
      <c r="AC112" s="209"/>
      <c r="AD112" s="209"/>
      <c r="AE112" s="209"/>
      <c r="AF112" s="209"/>
      <c r="AG112" s="209" t="s">
        <v>167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33" x14ac:dyDescent="0.25">
      <c r="A113" s="3"/>
      <c r="B113" s="4"/>
      <c r="C113" s="255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v>15</v>
      </c>
      <c r="AF113">
        <v>21</v>
      </c>
      <c r="AG113" t="s">
        <v>146</v>
      </c>
    </row>
    <row r="114" spans="1:33" x14ac:dyDescent="0.25">
      <c r="A114" s="212"/>
      <c r="B114" s="213" t="s">
        <v>31</v>
      </c>
      <c r="C114" s="256"/>
      <c r="D114" s="214"/>
      <c r="E114" s="215"/>
      <c r="F114" s="215"/>
      <c r="G114" s="250">
        <f>G8+G22+G28+G40+G45+G50+G54+G58+G68+G72+G77+G80+G90+G103+G105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f>SUMIF(L7:L112,AE113,G7:G112)</f>
        <v>0</v>
      </c>
      <c r="AF114">
        <f>SUMIF(L7:L112,AF113,G7:G112)</f>
        <v>0</v>
      </c>
      <c r="AG114" t="s">
        <v>396</v>
      </c>
    </row>
    <row r="115" spans="1:33" x14ac:dyDescent="0.25">
      <c r="A115" s="3"/>
      <c r="B115" s="4"/>
      <c r="C115" s="255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5">
      <c r="A116" s="3"/>
      <c r="B116" s="4"/>
      <c r="C116" s="255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 x14ac:dyDescent="0.25">
      <c r="A117" s="216" t="s">
        <v>397</v>
      </c>
      <c r="B117" s="216"/>
      <c r="C117" s="257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33" x14ac:dyDescent="0.25">
      <c r="A118" s="217"/>
      <c r="B118" s="218"/>
      <c r="C118" s="258"/>
      <c r="D118" s="218"/>
      <c r="E118" s="218"/>
      <c r="F118" s="218"/>
      <c r="G118" s="219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G118" t="s">
        <v>398</v>
      </c>
    </row>
    <row r="119" spans="1:33" x14ac:dyDescent="0.25">
      <c r="A119" s="220"/>
      <c r="B119" s="221"/>
      <c r="C119" s="259"/>
      <c r="D119" s="221"/>
      <c r="E119" s="221"/>
      <c r="F119" s="221"/>
      <c r="G119" s="22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33" x14ac:dyDescent="0.25">
      <c r="A120" s="220"/>
      <c r="B120" s="221"/>
      <c r="C120" s="259"/>
      <c r="D120" s="221"/>
      <c r="E120" s="221"/>
      <c r="F120" s="221"/>
      <c r="G120" s="22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33" x14ac:dyDescent="0.25">
      <c r="A121" s="220"/>
      <c r="B121" s="221"/>
      <c r="C121" s="259"/>
      <c r="D121" s="221"/>
      <c r="E121" s="221"/>
      <c r="F121" s="221"/>
      <c r="G121" s="22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33" x14ac:dyDescent="0.25">
      <c r="A122" s="223"/>
      <c r="B122" s="224"/>
      <c r="C122" s="260"/>
      <c r="D122" s="224"/>
      <c r="E122" s="224"/>
      <c r="F122" s="224"/>
      <c r="G122" s="22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33" x14ac:dyDescent="0.25">
      <c r="A123" s="3"/>
      <c r="B123" s="4"/>
      <c r="C123" s="255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33" x14ac:dyDescent="0.25">
      <c r="C124" s="261"/>
      <c r="D124" s="10"/>
      <c r="AG124" t="s">
        <v>399</v>
      </c>
    </row>
    <row r="125" spans="1:33" x14ac:dyDescent="0.25">
      <c r="D125" s="10"/>
    </row>
    <row r="126" spans="1:33" x14ac:dyDescent="0.25">
      <c r="D126" s="10"/>
    </row>
    <row r="127" spans="1:33" x14ac:dyDescent="0.25">
      <c r="D127" s="10"/>
    </row>
    <row r="128" spans="1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17:C117"/>
    <mergeCell ref="A118:G12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A23" sqref="AA23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7</v>
      </c>
      <c r="B1" s="194"/>
      <c r="C1" s="194"/>
      <c r="D1" s="194"/>
      <c r="E1" s="194"/>
      <c r="F1" s="194"/>
      <c r="G1" s="194"/>
      <c r="AG1" t="s">
        <v>134</v>
      </c>
    </row>
    <row r="2" spans="1:60" ht="25.05" customHeight="1" x14ac:dyDescent="0.25">
      <c r="A2" s="195" t="s">
        <v>8</v>
      </c>
      <c r="B2" s="49"/>
      <c r="C2" s="198" t="s">
        <v>43</v>
      </c>
      <c r="D2" s="196"/>
      <c r="E2" s="196"/>
      <c r="F2" s="196"/>
      <c r="G2" s="197"/>
      <c r="AG2" t="s">
        <v>135</v>
      </c>
    </row>
    <row r="3" spans="1:60" ht="25.05" customHeight="1" x14ac:dyDescent="0.25">
      <c r="A3" s="195" t="s">
        <v>9</v>
      </c>
      <c r="B3" s="49"/>
      <c r="C3" s="198" t="s">
        <v>46</v>
      </c>
      <c r="D3" s="196"/>
      <c r="E3" s="196"/>
      <c r="F3" s="196"/>
      <c r="G3" s="197"/>
      <c r="AC3" s="174" t="s">
        <v>135</v>
      </c>
      <c r="AG3" t="s">
        <v>136</v>
      </c>
    </row>
    <row r="4" spans="1:60" ht="25.05" customHeight="1" x14ac:dyDescent="0.25">
      <c r="A4" s="199" t="s">
        <v>10</v>
      </c>
      <c r="B4" s="200"/>
      <c r="C4" s="201" t="s">
        <v>55</v>
      </c>
      <c r="D4" s="202"/>
      <c r="E4" s="202"/>
      <c r="F4" s="202"/>
      <c r="G4" s="203"/>
      <c r="AG4" t="s">
        <v>137</v>
      </c>
    </row>
    <row r="5" spans="1:60" x14ac:dyDescent="0.25">
      <c r="D5" s="10"/>
    </row>
    <row r="6" spans="1:60" ht="39.6" x14ac:dyDescent="0.25">
      <c r="A6" s="205" t="s">
        <v>138</v>
      </c>
      <c r="B6" s="207" t="s">
        <v>139</v>
      </c>
      <c r="C6" s="207" t="s">
        <v>140</v>
      </c>
      <c r="D6" s="206" t="s">
        <v>141</v>
      </c>
      <c r="E6" s="205" t="s">
        <v>142</v>
      </c>
      <c r="F6" s="204" t="s">
        <v>143</v>
      </c>
      <c r="G6" s="205" t="s">
        <v>31</v>
      </c>
      <c r="H6" s="208" t="s">
        <v>32</v>
      </c>
      <c r="I6" s="208" t="s">
        <v>144</v>
      </c>
      <c r="J6" s="208" t="s">
        <v>33</v>
      </c>
      <c r="K6" s="208" t="s">
        <v>145</v>
      </c>
      <c r="L6" s="208" t="s">
        <v>146</v>
      </c>
      <c r="M6" s="208" t="s">
        <v>147</v>
      </c>
      <c r="N6" s="208" t="s">
        <v>148</v>
      </c>
      <c r="O6" s="208" t="s">
        <v>149</v>
      </c>
      <c r="P6" s="208" t="s">
        <v>150</v>
      </c>
      <c r="Q6" s="208" t="s">
        <v>151</v>
      </c>
      <c r="R6" s="208" t="s">
        <v>152</v>
      </c>
      <c r="S6" s="208" t="s">
        <v>153</v>
      </c>
      <c r="T6" s="208" t="s">
        <v>154</v>
      </c>
      <c r="U6" s="208" t="s">
        <v>155</v>
      </c>
      <c r="V6" s="208" t="s">
        <v>156</v>
      </c>
      <c r="W6" s="208" t="s">
        <v>157</v>
      </c>
      <c r="X6" s="208" t="s">
        <v>158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5">
      <c r="A8" s="231" t="s">
        <v>159</v>
      </c>
      <c r="B8" s="232" t="s">
        <v>60</v>
      </c>
      <c r="C8" s="251" t="s">
        <v>61</v>
      </c>
      <c r="D8" s="233"/>
      <c r="E8" s="234"/>
      <c r="F8" s="235"/>
      <c r="G8" s="236">
        <f>SUMIF(AG9:AG22,"&lt;&gt;NOR",G9:G22)</f>
        <v>0</v>
      </c>
      <c r="H8" s="230"/>
      <c r="I8" s="230">
        <f>SUM(I9:I22)</f>
        <v>172000</v>
      </c>
      <c r="J8" s="230"/>
      <c r="K8" s="230">
        <f>SUM(K9:K22)</f>
        <v>102000</v>
      </c>
      <c r="L8" s="230"/>
      <c r="M8" s="230">
        <f>SUM(M9:M22)</f>
        <v>0</v>
      </c>
      <c r="N8" s="230"/>
      <c r="O8" s="230">
        <f>SUM(O9:O22)</f>
        <v>0</v>
      </c>
      <c r="P8" s="230"/>
      <c r="Q8" s="230">
        <f>SUM(Q9:Q22)</f>
        <v>0</v>
      </c>
      <c r="R8" s="230"/>
      <c r="S8" s="230"/>
      <c r="T8" s="230"/>
      <c r="U8" s="230"/>
      <c r="V8" s="230">
        <f>SUM(V9:V22)</f>
        <v>0</v>
      </c>
      <c r="W8" s="230"/>
      <c r="X8" s="230"/>
      <c r="AG8" t="s">
        <v>160</v>
      </c>
    </row>
    <row r="9" spans="1:60" ht="40.799999999999997" outlineLevel="1" x14ac:dyDescent="0.25">
      <c r="A9" s="243">
        <v>1</v>
      </c>
      <c r="B9" s="244" t="s">
        <v>613</v>
      </c>
      <c r="C9" s="252" t="s">
        <v>643</v>
      </c>
      <c r="D9" s="245" t="s">
        <v>225</v>
      </c>
      <c r="E9" s="246">
        <v>1</v>
      </c>
      <c r="F9" s="247"/>
      <c r="G9" s="248">
        <f>ROUND(E9*F9,2)</f>
        <v>0</v>
      </c>
      <c r="H9" s="229">
        <v>0</v>
      </c>
      <c r="I9" s="228">
        <f>ROUND(E9*H9,2)</f>
        <v>0</v>
      </c>
      <c r="J9" s="229">
        <v>40000</v>
      </c>
      <c r="K9" s="228">
        <f>ROUND(E9*J9,2)</f>
        <v>40000</v>
      </c>
      <c r="L9" s="228">
        <v>21</v>
      </c>
      <c r="M9" s="228">
        <f>G9*(1+L9/100)</f>
        <v>0</v>
      </c>
      <c r="N9" s="228">
        <v>0</v>
      </c>
      <c r="O9" s="228">
        <f>ROUND(E9*N9,2)</f>
        <v>0</v>
      </c>
      <c r="P9" s="228">
        <v>0</v>
      </c>
      <c r="Q9" s="228">
        <f>ROUND(E9*P9,2)</f>
        <v>0</v>
      </c>
      <c r="R9" s="228"/>
      <c r="S9" s="228" t="s">
        <v>164</v>
      </c>
      <c r="T9" s="228" t="s">
        <v>165</v>
      </c>
      <c r="U9" s="228">
        <v>0</v>
      </c>
      <c r="V9" s="228">
        <f>ROUND(E9*U9,2)</f>
        <v>0</v>
      </c>
      <c r="W9" s="228"/>
      <c r="X9" s="228" t="s">
        <v>343</v>
      </c>
      <c r="Y9" s="209"/>
      <c r="Z9" s="209"/>
      <c r="AA9" s="209"/>
      <c r="AB9" s="209"/>
      <c r="AC9" s="209"/>
      <c r="AD9" s="209"/>
      <c r="AE9" s="209"/>
      <c r="AF9" s="209"/>
      <c r="AG9" s="209" t="s">
        <v>344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5">
      <c r="A10" s="243">
        <v>2</v>
      </c>
      <c r="B10" s="244" t="s">
        <v>614</v>
      </c>
      <c r="C10" s="252" t="s">
        <v>615</v>
      </c>
      <c r="D10" s="245" t="s">
        <v>616</v>
      </c>
      <c r="E10" s="246">
        <v>1</v>
      </c>
      <c r="F10" s="247"/>
      <c r="G10" s="248">
        <f>ROUND(E10*F10,2)</f>
        <v>0</v>
      </c>
      <c r="H10" s="229">
        <v>0</v>
      </c>
      <c r="I10" s="228">
        <f>ROUND(E10*H10,2)</f>
        <v>0</v>
      </c>
      <c r="J10" s="229">
        <v>5000</v>
      </c>
      <c r="K10" s="228">
        <f>ROUND(E10*J10,2)</f>
        <v>5000</v>
      </c>
      <c r="L10" s="228">
        <v>21</v>
      </c>
      <c r="M10" s="228">
        <f>G10*(1+L10/100)</f>
        <v>0</v>
      </c>
      <c r="N10" s="228">
        <v>0</v>
      </c>
      <c r="O10" s="228">
        <f>ROUND(E10*N10,2)</f>
        <v>0</v>
      </c>
      <c r="P10" s="228">
        <v>0</v>
      </c>
      <c r="Q10" s="228">
        <f>ROUND(E10*P10,2)</f>
        <v>0</v>
      </c>
      <c r="R10" s="228"/>
      <c r="S10" s="228" t="s">
        <v>617</v>
      </c>
      <c r="T10" s="228" t="s">
        <v>165</v>
      </c>
      <c r="U10" s="228">
        <v>0</v>
      </c>
      <c r="V10" s="228">
        <f>ROUND(E10*U10,2)</f>
        <v>0</v>
      </c>
      <c r="W10" s="228"/>
      <c r="X10" s="228" t="s">
        <v>55</v>
      </c>
      <c r="Y10" s="209"/>
      <c r="Z10" s="209"/>
      <c r="AA10" s="209"/>
      <c r="AB10" s="209"/>
      <c r="AC10" s="209"/>
      <c r="AD10" s="209"/>
      <c r="AE10" s="209"/>
      <c r="AF10" s="209"/>
      <c r="AG10" s="209" t="s">
        <v>618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ht="20.399999999999999" outlineLevel="1" x14ac:dyDescent="0.25">
      <c r="A11" s="243">
        <v>3</v>
      </c>
      <c r="B11" s="244" t="s">
        <v>619</v>
      </c>
      <c r="C11" s="252" t="s">
        <v>620</v>
      </c>
      <c r="D11" s="245" t="s">
        <v>225</v>
      </c>
      <c r="E11" s="246">
        <v>1</v>
      </c>
      <c r="F11" s="247"/>
      <c r="G11" s="248">
        <f>ROUND(E11*F11,2)</f>
        <v>0</v>
      </c>
      <c r="H11" s="229">
        <v>0</v>
      </c>
      <c r="I11" s="228">
        <f>ROUND(E11*H11,2)</f>
        <v>0</v>
      </c>
      <c r="J11" s="229">
        <v>20000</v>
      </c>
      <c r="K11" s="228">
        <f>ROUND(E11*J11,2)</f>
        <v>20000</v>
      </c>
      <c r="L11" s="228">
        <v>21</v>
      </c>
      <c r="M11" s="228">
        <f>G11*(1+L11/100)</f>
        <v>0</v>
      </c>
      <c r="N11" s="228">
        <v>0</v>
      </c>
      <c r="O11" s="228">
        <f>ROUND(E11*N11,2)</f>
        <v>0</v>
      </c>
      <c r="P11" s="228">
        <v>0</v>
      </c>
      <c r="Q11" s="228">
        <f>ROUND(E11*P11,2)</f>
        <v>0</v>
      </c>
      <c r="R11" s="228"/>
      <c r="S11" s="228" t="s">
        <v>164</v>
      </c>
      <c r="T11" s="228" t="s">
        <v>165</v>
      </c>
      <c r="U11" s="228">
        <v>0</v>
      </c>
      <c r="V11" s="228">
        <f>ROUND(E11*U11,2)</f>
        <v>0</v>
      </c>
      <c r="W11" s="228"/>
      <c r="X11" s="228" t="s">
        <v>343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344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0.399999999999999" outlineLevel="1" x14ac:dyDescent="0.25">
      <c r="A12" s="243">
        <v>4</v>
      </c>
      <c r="B12" s="244" t="s">
        <v>621</v>
      </c>
      <c r="C12" s="252" t="s">
        <v>622</v>
      </c>
      <c r="D12" s="245" t="s">
        <v>225</v>
      </c>
      <c r="E12" s="246">
        <v>1</v>
      </c>
      <c r="F12" s="247"/>
      <c r="G12" s="248">
        <f>ROUND(E12*F12,2)</f>
        <v>0</v>
      </c>
      <c r="H12" s="229">
        <v>0</v>
      </c>
      <c r="I12" s="228">
        <f>ROUND(E12*H12,2)</f>
        <v>0</v>
      </c>
      <c r="J12" s="229">
        <v>25000</v>
      </c>
      <c r="K12" s="228">
        <f>ROUND(E12*J12,2)</f>
        <v>25000</v>
      </c>
      <c r="L12" s="228">
        <v>21</v>
      </c>
      <c r="M12" s="228">
        <f>G12*(1+L12/100)</f>
        <v>0</v>
      </c>
      <c r="N12" s="228">
        <v>0</v>
      </c>
      <c r="O12" s="228">
        <f>ROUND(E12*N12,2)</f>
        <v>0</v>
      </c>
      <c r="P12" s="228">
        <v>0</v>
      </c>
      <c r="Q12" s="228">
        <f>ROUND(E12*P12,2)</f>
        <v>0</v>
      </c>
      <c r="R12" s="228"/>
      <c r="S12" s="228" t="s">
        <v>164</v>
      </c>
      <c r="T12" s="228" t="s">
        <v>165</v>
      </c>
      <c r="U12" s="228">
        <v>0</v>
      </c>
      <c r="V12" s="228">
        <f>ROUND(E12*U12,2)</f>
        <v>0</v>
      </c>
      <c r="W12" s="228"/>
      <c r="X12" s="228" t="s">
        <v>343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344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40.799999999999997" outlineLevel="1" x14ac:dyDescent="0.25">
      <c r="A13" s="243">
        <v>5</v>
      </c>
      <c r="B13" s="244" t="s">
        <v>623</v>
      </c>
      <c r="C13" s="252" t="s">
        <v>642</v>
      </c>
      <c r="D13" s="245" t="s">
        <v>616</v>
      </c>
      <c r="E13" s="246">
        <v>1</v>
      </c>
      <c r="F13" s="247"/>
      <c r="G13" s="248">
        <f>ROUND(E13*F13,2)</f>
        <v>0</v>
      </c>
      <c r="H13" s="229">
        <v>25000</v>
      </c>
      <c r="I13" s="228">
        <f>ROUND(E13*H13,2)</f>
        <v>25000</v>
      </c>
      <c r="J13" s="229">
        <v>0</v>
      </c>
      <c r="K13" s="228">
        <f>ROUND(E13*J13,2)</f>
        <v>0</v>
      </c>
      <c r="L13" s="228">
        <v>21</v>
      </c>
      <c r="M13" s="228">
        <f>G13*(1+L13/100)</f>
        <v>0</v>
      </c>
      <c r="N13" s="228">
        <v>0</v>
      </c>
      <c r="O13" s="228">
        <f>ROUND(E13*N13,2)</f>
        <v>0</v>
      </c>
      <c r="P13" s="228">
        <v>0</v>
      </c>
      <c r="Q13" s="228">
        <f>ROUND(E13*P13,2)</f>
        <v>0</v>
      </c>
      <c r="R13" s="228"/>
      <c r="S13" s="228" t="s">
        <v>164</v>
      </c>
      <c r="T13" s="228" t="s">
        <v>165</v>
      </c>
      <c r="U13" s="228">
        <v>0</v>
      </c>
      <c r="V13" s="228">
        <f>ROUND(E13*U13,2)</f>
        <v>0</v>
      </c>
      <c r="W13" s="228"/>
      <c r="X13" s="228" t="s">
        <v>258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259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5">
      <c r="A14" s="243">
        <v>6</v>
      </c>
      <c r="B14" s="244" t="s">
        <v>624</v>
      </c>
      <c r="C14" s="252" t="s">
        <v>625</v>
      </c>
      <c r="D14" s="245" t="s">
        <v>616</v>
      </c>
      <c r="E14" s="246">
        <v>1</v>
      </c>
      <c r="F14" s="247"/>
      <c r="G14" s="248">
        <f>ROUND(E14*F14,2)</f>
        <v>0</v>
      </c>
      <c r="H14" s="229">
        <v>35000</v>
      </c>
      <c r="I14" s="228">
        <f>ROUND(E14*H14,2)</f>
        <v>35000</v>
      </c>
      <c r="J14" s="229">
        <v>0</v>
      </c>
      <c r="K14" s="228">
        <f>ROUND(E14*J14,2)</f>
        <v>0</v>
      </c>
      <c r="L14" s="228">
        <v>21</v>
      </c>
      <c r="M14" s="228">
        <f>G14*(1+L14/100)</f>
        <v>0</v>
      </c>
      <c r="N14" s="228">
        <v>0</v>
      </c>
      <c r="O14" s="228">
        <f>ROUND(E14*N14,2)</f>
        <v>0</v>
      </c>
      <c r="P14" s="228">
        <v>0</v>
      </c>
      <c r="Q14" s="228">
        <f>ROUND(E14*P14,2)</f>
        <v>0</v>
      </c>
      <c r="R14" s="228"/>
      <c r="S14" s="228" t="s">
        <v>164</v>
      </c>
      <c r="T14" s="228" t="s">
        <v>165</v>
      </c>
      <c r="U14" s="228">
        <v>0</v>
      </c>
      <c r="V14" s="228">
        <f>ROUND(E14*U14,2)</f>
        <v>0</v>
      </c>
      <c r="W14" s="228"/>
      <c r="X14" s="228" t="s">
        <v>258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259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5">
      <c r="A15" s="243">
        <v>7</v>
      </c>
      <c r="B15" s="244" t="s">
        <v>626</v>
      </c>
      <c r="C15" s="252" t="s">
        <v>627</v>
      </c>
      <c r="D15" s="245" t="s">
        <v>616</v>
      </c>
      <c r="E15" s="246">
        <v>1</v>
      </c>
      <c r="F15" s="247"/>
      <c r="G15" s="248">
        <f>ROUND(E15*F15,2)</f>
        <v>0</v>
      </c>
      <c r="H15" s="229">
        <v>10000</v>
      </c>
      <c r="I15" s="228">
        <f>ROUND(E15*H15,2)</f>
        <v>10000</v>
      </c>
      <c r="J15" s="229">
        <v>0</v>
      </c>
      <c r="K15" s="228">
        <f>ROUND(E15*J15,2)</f>
        <v>0</v>
      </c>
      <c r="L15" s="228">
        <v>21</v>
      </c>
      <c r="M15" s="228">
        <f>G15*(1+L15/100)</f>
        <v>0</v>
      </c>
      <c r="N15" s="228">
        <v>0</v>
      </c>
      <c r="O15" s="228">
        <f>ROUND(E15*N15,2)</f>
        <v>0</v>
      </c>
      <c r="P15" s="228">
        <v>0</v>
      </c>
      <c r="Q15" s="228">
        <f>ROUND(E15*P15,2)</f>
        <v>0</v>
      </c>
      <c r="R15" s="228"/>
      <c r="S15" s="228" t="s">
        <v>164</v>
      </c>
      <c r="T15" s="228" t="s">
        <v>165</v>
      </c>
      <c r="U15" s="228">
        <v>0</v>
      </c>
      <c r="V15" s="228">
        <f>ROUND(E15*U15,2)</f>
        <v>0</v>
      </c>
      <c r="W15" s="228"/>
      <c r="X15" s="228" t="s">
        <v>258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259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5">
      <c r="A16" s="243">
        <v>8</v>
      </c>
      <c r="B16" s="244" t="s">
        <v>628</v>
      </c>
      <c r="C16" s="252" t="s">
        <v>629</v>
      </c>
      <c r="D16" s="245" t="s">
        <v>225</v>
      </c>
      <c r="E16" s="246">
        <v>1</v>
      </c>
      <c r="F16" s="247"/>
      <c r="G16" s="248">
        <f>ROUND(E16*F16,2)</f>
        <v>0</v>
      </c>
      <c r="H16" s="229">
        <v>5000</v>
      </c>
      <c r="I16" s="228">
        <f>ROUND(E16*H16,2)</f>
        <v>5000</v>
      </c>
      <c r="J16" s="229">
        <v>0</v>
      </c>
      <c r="K16" s="228">
        <f>ROUND(E16*J16,2)</f>
        <v>0</v>
      </c>
      <c r="L16" s="228">
        <v>21</v>
      </c>
      <c r="M16" s="228">
        <f>G16*(1+L16/100)</f>
        <v>0</v>
      </c>
      <c r="N16" s="228">
        <v>0</v>
      </c>
      <c r="O16" s="228">
        <f>ROUND(E16*N16,2)</f>
        <v>0</v>
      </c>
      <c r="P16" s="228">
        <v>0</v>
      </c>
      <c r="Q16" s="228">
        <f>ROUND(E16*P16,2)</f>
        <v>0</v>
      </c>
      <c r="R16" s="228"/>
      <c r="S16" s="228" t="s">
        <v>164</v>
      </c>
      <c r="T16" s="228" t="s">
        <v>165</v>
      </c>
      <c r="U16" s="228">
        <v>0</v>
      </c>
      <c r="V16" s="228">
        <f>ROUND(E16*U16,2)</f>
        <v>0</v>
      </c>
      <c r="W16" s="228"/>
      <c r="X16" s="228" t="s">
        <v>258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259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5">
      <c r="A17" s="243">
        <v>9</v>
      </c>
      <c r="B17" s="244" t="s">
        <v>630</v>
      </c>
      <c r="C17" s="252" t="s">
        <v>631</v>
      </c>
      <c r="D17" s="245" t="s">
        <v>225</v>
      </c>
      <c r="E17" s="246">
        <v>1</v>
      </c>
      <c r="F17" s="247"/>
      <c r="G17" s="248">
        <f>ROUND(E17*F17,2)</f>
        <v>0</v>
      </c>
      <c r="H17" s="229">
        <v>2000</v>
      </c>
      <c r="I17" s="228">
        <f>ROUND(E17*H17,2)</f>
        <v>2000</v>
      </c>
      <c r="J17" s="229">
        <v>0</v>
      </c>
      <c r="K17" s="228">
        <f>ROUND(E17*J17,2)</f>
        <v>0</v>
      </c>
      <c r="L17" s="228">
        <v>21</v>
      </c>
      <c r="M17" s="228">
        <f>G17*(1+L17/100)</f>
        <v>0</v>
      </c>
      <c r="N17" s="228">
        <v>0</v>
      </c>
      <c r="O17" s="228">
        <f>ROUND(E17*N17,2)</f>
        <v>0</v>
      </c>
      <c r="P17" s="228">
        <v>0</v>
      </c>
      <c r="Q17" s="228">
        <f>ROUND(E17*P17,2)</f>
        <v>0</v>
      </c>
      <c r="R17" s="228"/>
      <c r="S17" s="228" t="s">
        <v>164</v>
      </c>
      <c r="T17" s="228" t="s">
        <v>165</v>
      </c>
      <c r="U17" s="228">
        <v>0</v>
      </c>
      <c r="V17" s="228">
        <f>ROUND(E17*U17,2)</f>
        <v>0</v>
      </c>
      <c r="W17" s="228"/>
      <c r="X17" s="228" t="s">
        <v>258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259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5">
      <c r="A18" s="243">
        <v>10</v>
      </c>
      <c r="B18" s="244" t="s">
        <v>632</v>
      </c>
      <c r="C18" s="252" t="s">
        <v>633</v>
      </c>
      <c r="D18" s="245" t="s">
        <v>616</v>
      </c>
      <c r="E18" s="246">
        <v>1</v>
      </c>
      <c r="F18" s="247"/>
      <c r="G18" s="248">
        <f>ROUND(E18*F18,2)</f>
        <v>0</v>
      </c>
      <c r="H18" s="229">
        <v>15000</v>
      </c>
      <c r="I18" s="228">
        <f>ROUND(E18*H18,2)</f>
        <v>15000</v>
      </c>
      <c r="J18" s="229">
        <v>0</v>
      </c>
      <c r="K18" s="228">
        <f>ROUND(E18*J18,2)</f>
        <v>0</v>
      </c>
      <c r="L18" s="228">
        <v>21</v>
      </c>
      <c r="M18" s="228">
        <f>G18*(1+L18/100)</f>
        <v>0</v>
      </c>
      <c r="N18" s="228">
        <v>0</v>
      </c>
      <c r="O18" s="228">
        <f>ROUND(E18*N18,2)</f>
        <v>0</v>
      </c>
      <c r="P18" s="228">
        <v>0</v>
      </c>
      <c r="Q18" s="228">
        <f>ROUND(E18*P18,2)</f>
        <v>0</v>
      </c>
      <c r="R18" s="228"/>
      <c r="S18" s="228" t="s">
        <v>164</v>
      </c>
      <c r="T18" s="228" t="s">
        <v>165</v>
      </c>
      <c r="U18" s="228">
        <v>0</v>
      </c>
      <c r="V18" s="228">
        <f>ROUND(E18*U18,2)</f>
        <v>0</v>
      </c>
      <c r="W18" s="228"/>
      <c r="X18" s="228" t="s">
        <v>258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259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20.399999999999999" outlineLevel="1" x14ac:dyDescent="0.25">
      <c r="A19" s="243">
        <v>11</v>
      </c>
      <c r="B19" s="244" t="s">
        <v>634</v>
      </c>
      <c r="C19" s="252" t="s">
        <v>635</v>
      </c>
      <c r="D19" s="245" t="s">
        <v>262</v>
      </c>
      <c r="E19" s="246">
        <v>24</v>
      </c>
      <c r="F19" s="247"/>
      <c r="G19" s="248">
        <f>ROUND(E19*F19,2)</f>
        <v>0</v>
      </c>
      <c r="H19" s="229">
        <v>0</v>
      </c>
      <c r="I19" s="228">
        <f>ROUND(E19*H19,2)</f>
        <v>0</v>
      </c>
      <c r="J19" s="229">
        <v>500</v>
      </c>
      <c r="K19" s="228">
        <f>ROUND(E19*J19,2)</f>
        <v>12000</v>
      </c>
      <c r="L19" s="228">
        <v>21</v>
      </c>
      <c r="M19" s="228">
        <f>G19*(1+L19/100)</f>
        <v>0</v>
      </c>
      <c r="N19" s="228">
        <v>0</v>
      </c>
      <c r="O19" s="228">
        <f>ROUND(E19*N19,2)</f>
        <v>0</v>
      </c>
      <c r="P19" s="228">
        <v>0</v>
      </c>
      <c r="Q19" s="228">
        <f>ROUND(E19*P19,2)</f>
        <v>0</v>
      </c>
      <c r="R19" s="228"/>
      <c r="S19" s="228" t="s">
        <v>164</v>
      </c>
      <c r="T19" s="228" t="s">
        <v>165</v>
      </c>
      <c r="U19" s="228">
        <v>0</v>
      </c>
      <c r="V19" s="228">
        <f>ROUND(E19*U19,2)</f>
        <v>0</v>
      </c>
      <c r="W19" s="228"/>
      <c r="X19" s="228" t="s">
        <v>166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167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5">
      <c r="A20" s="243">
        <v>12</v>
      </c>
      <c r="B20" s="244" t="s">
        <v>636</v>
      </c>
      <c r="C20" s="252" t="s">
        <v>637</v>
      </c>
      <c r="D20" s="245" t="s">
        <v>616</v>
      </c>
      <c r="E20" s="246">
        <v>1</v>
      </c>
      <c r="F20" s="247"/>
      <c r="G20" s="248">
        <f>ROUND(E20*F20,2)</f>
        <v>0</v>
      </c>
      <c r="H20" s="229">
        <v>30000</v>
      </c>
      <c r="I20" s="228">
        <f>ROUND(E20*H20,2)</f>
        <v>30000</v>
      </c>
      <c r="J20" s="229">
        <v>0</v>
      </c>
      <c r="K20" s="228">
        <f>ROUND(E20*J20,2)</f>
        <v>0</v>
      </c>
      <c r="L20" s="228">
        <v>21</v>
      </c>
      <c r="M20" s="228">
        <f>G20*(1+L20/100)</f>
        <v>0</v>
      </c>
      <c r="N20" s="228">
        <v>0</v>
      </c>
      <c r="O20" s="228">
        <f>ROUND(E20*N20,2)</f>
        <v>0</v>
      </c>
      <c r="P20" s="228">
        <v>0</v>
      </c>
      <c r="Q20" s="228">
        <f>ROUND(E20*P20,2)</f>
        <v>0</v>
      </c>
      <c r="R20" s="228"/>
      <c r="S20" s="228" t="s">
        <v>164</v>
      </c>
      <c r="T20" s="228" t="s">
        <v>165</v>
      </c>
      <c r="U20" s="228">
        <v>0</v>
      </c>
      <c r="V20" s="228">
        <f>ROUND(E20*U20,2)</f>
        <v>0</v>
      </c>
      <c r="W20" s="228"/>
      <c r="X20" s="228" t="s">
        <v>258</v>
      </c>
      <c r="Y20" s="209"/>
      <c r="Z20" s="209"/>
      <c r="AA20" s="209"/>
      <c r="AB20" s="209"/>
      <c r="AC20" s="209"/>
      <c r="AD20" s="209"/>
      <c r="AE20" s="209"/>
      <c r="AF20" s="209"/>
      <c r="AG20" s="209" t="s">
        <v>259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ht="20.399999999999999" outlineLevel="1" x14ac:dyDescent="0.25">
      <c r="A21" s="243">
        <v>13</v>
      </c>
      <c r="B21" s="244" t="s">
        <v>638</v>
      </c>
      <c r="C21" s="252" t="s">
        <v>639</v>
      </c>
      <c r="D21" s="245" t="s">
        <v>616</v>
      </c>
      <c r="E21" s="246">
        <v>1</v>
      </c>
      <c r="F21" s="247"/>
      <c r="G21" s="248">
        <f>ROUND(E21*F21,2)</f>
        <v>0</v>
      </c>
      <c r="H21" s="229">
        <v>20000</v>
      </c>
      <c r="I21" s="228">
        <f>ROUND(E21*H21,2)</f>
        <v>20000</v>
      </c>
      <c r="J21" s="229">
        <v>0</v>
      </c>
      <c r="K21" s="228">
        <f>ROUND(E21*J21,2)</f>
        <v>0</v>
      </c>
      <c r="L21" s="228">
        <v>21</v>
      </c>
      <c r="M21" s="228">
        <f>G21*(1+L21/100)</f>
        <v>0</v>
      </c>
      <c r="N21" s="228">
        <v>0</v>
      </c>
      <c r="O21" s="228">
        <f>ROUND(E21*N21,2)</f>
        <v>0</v>
      </c>
      <c r="P21" s="228">
        <v>0</v>
      </c>
      <c r="Q21" s="228">
        <f>ROUND(E21*P21,2)</f>
        <v>0</v>
      </c>
      <c r="R21" s="228"/>
      <c r="S21" s="228" t="s">
        <v>164</v>
      </c>
      <c r="T21" s="228" t="s">
        <v>165</v>
      </c>
      <c r="U21" s="228">
        <v>0</v>
      </c>
      <c r="V21" s="228">
        <f>ROUND(E21*U21,2)</f>
        <v>0</v>
      </c>
      <c r="W21" s="228"/>
      <c r="X21" s="228" t="s">
        <v>258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259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5">
      <c r="A22" s="237">
        <v>14</v>
      </c>
      <c r="B22" s="238" t="s">
        <v>640</v>
      </c>
      <c r="C22" s="253" t="s">
        <v>641</v>
      </c>
      <c r="D22" s="239" t="s">
        <v>225</v>
      </c>
      <c r="E22" s="240">
        <v>1</v>
      </c>
      <c r="F22" s="241"/>
      <c r="G22" s="242">
        <f>ROUND(E22*F22,2)</f>
        <v>0</v>
      </c>
      <c r="H22" s="229">
        <v>30000</v>
      </c>
      <c r="I22" s="228">
        <f>ROUND(E22*H22,2)</f>
        <v>30000</v>
      </c>
      <c r="J22" s="229">
        <v>0</v>
      </c>
      <c r="K22" s="228">
        <f>ROUND(E22*J22,2)</f>
        <v>0</v>
      </c>
      <c r="L22" s="228">
        <v>21</v>
      </c>
      <c r="M22" s="228">
        <f>G22*(1+L22/100)</f>
        <v>0</v>
      </c>
      <c r="N22" s="228">
        <v>0</v>
      </c>
      <c r="O22" s="228">
        <f>ROUND(E22*N22,2)</f>
        <v>0</v>
      </c>
      <c r="P22" s="228">
        <v>0</v>
      </c>
      <c r="Q22" s="228">
        <f>ROUND(E22*P22,2)</f>
        <v>0</v>
      </c>
      <c r="R22" s="228"/>
      <c r="S22" s="228" t="s">
        <v>164</v>
      </c>
      <c r="T22" s="228" t="s">
        <v>165</v>
      </c>
      <c r="U22" s="228">
        <v>0</v>
      </c>
      <c r="V22" s="228">
        <f>ROUND(E22*U22,2)</f>
        <v>0</v>
      </c>
      <c r="W22" s="228"/>
      <c r="X22" s="228" t="s">
        <v>258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259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5">
      <c r="A23" s="3"/>
      <c r="B23" s="4"/>
      <c r="C23" s="255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146</v>
      </c>
    </row>
    <row r="24" spans="1:60" x14ac:dyDescent="0.25">
      <c r="A24" s="212"/>
      <c r="B24" s="213" t="s">
        <v>31</v>
      </c>
      <c r="C24" s="256"/>
      <c r="D24" s="214"/>
      <c r="E24" s="215"/>
      <c r="F24" s="215"/>
      <c r="G24" s="250">
        <f>G8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396</v>
      </c>
    </row>
    <row r="25" spans="1:60" x14ac:dyDescent="0.25">
      <c r="A25" s="3"/>
      <c r="B25" s="4"/>
      <c r="C25" s="255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5">
      <c r="A26" s="3"/>
      <c r="B26" s="4"/>
      <c r="C26" s="255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5">
      <c r="A27" s="216" t="s">
        <v>397</v>
      </c>
      <c r="B27" s="216"/>
      <c r="C27" s="257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5">
      <c r="A28" s="217"/>
      <c r="B28" s="218"/>
      <c r="C28" s="258"/>
      <c r="D28" s="218"/>
      <c r="E28" s="218"/>
      <c r="F28" s="218"/>
      <c r="G28" s="21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398</v>
      </c>
    </row>
    <row r="29" spans="1:60" x14ac:dyDescent="0.25">
      <c r="A29" s="220"/>
      <c r="B29" s="221"/>
      <c r="C29" s="259"/>
      <c r="D29" s="221"/>
      <c r="E29" s="221"/>
      <c r="F29" s="221"/>
      <c r="G29" s="22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220"/>
      <c r="B30" s="221"/>
      <c r="C30" s="259"/>
      <c r="D30" s="221"/>
      <c r="E30" s="221"/>
      <c r="F30" s="221"/>
      <c r="G30" s="22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20"/>
      <c r="B31" s="221"/>
      <c r="C31" s="259"/>
      <c r="D31" s="221"/>
      <c r="E31" s="221"/>
      <c r="F31" s="221"/>
      <c r="G31" s="22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23"/>
      <c r="B32" s="224"/>
      <c r="C32" s="260"/>
      <c r="D32" s="224"/>
      <c r="E32" s="224"/>
      <c r="F32" s="224"/>
      <c r="G32" s="22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3"/>
      <c r="B33" s="4"/>
      <c r="C33" s="255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C34" s="261"/>
      <c r="D34" s="10"/>
      <c r="AG34" t="s">
        <v>399</v>
      </c>
    </row>
    <row r="35" spans="1:33" x14ac:dyDescent="0.25">
      <c r="D35" s="10"/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7:C27"/>
    <mergeCell ref="A28:G3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Barber </vt:lpstr>
      <vt:lpstr>Kadeřnictví</vt:lpstr>
      <vt:lpstr>Chodba</vt:lpstr>
      <vt:lpstr>Venkovní drenáže a injektáž</vt:lpstr>
      <vt:lpstr>VRN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'Barber '!Názvy_tisku</vt:lpstr>
      <vt:lpstr>Chodba!Názvy_tisku</vt:lpstr>
      <vt:lpstr>Kadeřnictví!Názvy_tisku</vt:lpstr>
      <vt:lpstr>'Venkovní drenáže a injektáž'!Názvy_tisku</vt:lpstr>
      <vt:lpstr>VRN!Názvy_tisku</vt:lpstr>
      <vt:lpstr>oadresa</vt:lpstr>
      <vt:lpstr>Stavba!Objednatel</vt:lpstr>
      <vt:lpstr>Stavba!Objekt</vt:lpstr>
      <vt:lpstr>'Barber '!Oblast_tisku</vt:lpstr>
      <vt:lpstr>Chodba!Oblast_tisku</vt:lpstr>
      <vt:lpstr>Kadeřnictví!Oblast_tisku</vt:lpstr>
      <vt:lpstr>Stavba!Oblast_tisku</vt:lpstr>
      <vt:lpstr>'Venkovní drenáže a injektáž'!Oblast_tisku</vt:lpstr>
      <vt:lpstr>VRN!Oblast_tisku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2025-02-17T15:47:14Z</dcterms:modified>
</cp:coreProperties>
</file>