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57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ed\Desktop\"/>
    </mc:Choice>
  </mc:AlternateContent>
  <bookViews>
    <workbookView xWindow="28680" yWindow="-120" windowWidth="29040" windowHeight="15840" activeTab="1"/>
  </bookViews>
  <sheets>
    <sheet name="Pokyny pro vyplnění" sheetId="11" r:id="rId1"/>
    <sheet name="Stavba" sheetId="1" r:id="rId2"/>
    <sheet name="VzorPolozky" sheetId="10" state="hidden" r:id="rId3"/>
    <sheet name="vestibul" sheetId="12" r:id="rId4"/>
    <sheet name="tělocvična vchod" sheetId="13" r:id="rId5"/>
    <sheet name="1.PP - strojovna" sheetId="14" r:id="rId6"/>
    <sheet name="Vedlejší náklady" sheetId="15" r:id="rId7"/>
  </sheets>
  <externalReferences>
    <externalReference r:id="rId8"/>
  </externalReferences>
  <definedNames>
    <definedName name="CelkemDPHVypocet" localSheetId="1">Stavba!$H$45</definedName>
    <definedName name="CenaCelkem">Stavba!$G$29</definedName>
    <definedName name="CenaCelkemBezDPH">Stavba!$G$28</definedName>
    <definedName name="CenaCelkemVypocet" localSheetId="1">Stavba!$I$45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5">'1.PP - strojovna'!$1:$7</definedName>
    <definedName name="_xlnm.Print_Titles" localSheetId="4">'tělocvična vchod'!$1:$7</definedName>
    <definedName name="_xlnm.Print_Titles" localSheetId="6">'Vedlejší náklady'!$1:$7</definedName>
    <definedName name="_xlnm.Print_Titles" localSheetId="3">vestibul!$1:$7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5">'1.PP - strojovna'!$A$1:$X$124</definedName>
    <definedName name="_xlnm.Print_Area" localSheetId="1">Stavba!$A$1:$J$70</definedName>
    <definedName name="_xlnm.Print_Area" localSheetId="4">'tělocvična vchod'!$A$1:$X$87</definedName>
    <definedName name="_xlnm.Print_Area" localSheetId="6">'Vedlejší náklady'!$A$1:$X$31</definedName>
    <definedName name="_xlnm.Print_Area" localSheetId="3">vestibul!$A$1:$X$235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Stavba!$F$45</definedName>
    <definedName name="ZakladDPHZakl">Stavba!$G$25</definedName>
    <definedName name="ZakladDPHZaklVypocet" localSheetId="1">Stavba!$G$45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8" i="15" l="1"/>
  <c r="I68" i="1" s="1"/>
  <c r="I19" i="1" s="1"/>
  <c r="V8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V14" i="15"/>
  <c r="G15" i="15"/>
  <c r="M15" i="15" s="1"/>
  <c r="I15" i="15"/>
  <c r="I14" i="15" s="1"/>
  <c r="K15" i="15"/>
  <c r="K14" i="15" s="1"/>
  <c r="O15" i="15"/>
  <c r="Q15" i="15"/>
  <c r="Q14" i="15" s="1"/>
  <c r="V15" i="15"/>
  <c r="G16" i="15"/>
  <c r="G14" i="15" s="1"/>
  <c r="I69" i="1" s="1"/>
  <c r="I20" i="1" s="1"/>
  <c r="I16" i="15"/>
  <c r="K16" i="15"/>
  <c r="O16" i="15"/>
  <c r="Q16" i="15"/>
  <c r="V16" i="15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O14" i="15" s="1"/>
  <c r="Q18" i="15"/>
  <c r="V18" i="15"/>
  <c r="G19" i="15"/>
  <c r="M19" i="15" s="1"/>
  <c r="I19" i="15"/>
  <c r="K19" i="15"/>
  <c r="O19" i="15"/>
  <c r="Q19" i="15"/>
  <c r="V19" i="15"/>
  <c r="AE21" i="15"/>
  <c r="F43" i="1" s="1"/>
  <c r="G8" i="14"/>
  <c r="G9" i="14"/>
  <c r="M9" i="14" s="1"/>
  <c r="I9" i="14"/>
  <c r="I8" i="14" s="1"/>
  <c r="K9" i="14"/>
  <c r="K8" i="14" s="1"/>
  <c r="O9" i="14"/>
  <c r="O8" i="14" s="1"/>
  <c r="Q9" i="14"/>
  <c r="Q8" i="14" s="1"/>
  <c r="V9" i="14"/>
  <c r="G14" i="14"/>
  <c r="M14" i="14" s="1"/>
  <c r="I14" i="14"/>
  <c r="K14" i="14"/>
  <c r="O14" i="14"/>
  <c r="Q14" i="14"/>
  <c r="V14" i="14"/>
  <c r="V8" i="14" s="1"/>
  <c r="G17" i="14"/>
  <c r="I17" i="14"/>
  <c r="K17" i="14"/>
  <c r="M17" i="14"/>
  <c r="O17" i="14"/>
  <c r="Q17" i="14"/>
  <c r="V17" i="14"/>
  <c r="G22" i="14"/>
  <c r="I22" i="14"/>
  <c r="K22" i="14"/>
  <c r="M22" i="14"/>
  <c r="O22" i="14"/>
  <c r="Q22" i="14"/>
  <c r="V22" i="14"/>
  <c r="G27" i="14"/>
  <c r="M27" i="14" s="1"/>
  <c r="I27" i="14"/>
  <c r="K27" i="14"/>
  <c r="O27" i="14"/>
  <c r="Q27" i="14"/>
  <c r="V27" i="14"/>
  <c r="G28" i="14"/>
  <c r="I28" i="14"/>
  <c r="K28" i="14"/>
  <c r="M28" i="14"/>
  <c r="O28" i="14"/>
  <c r="Q28" i="14"/>
  <c r="V28" i="14"/>
  <c r="O31" i="14"/>
  <c r="V31" i="14"/>
  <c r="G32" i="14"/>
  <c r="I32" i="14"/>
  <c r="I31" i="14" s="1"/>
  <c r="K32" i="14"/>
  <c r="K31" i="14" s="1"/>
  <c r="O32" i="14"/>
  <c r="Q32" i="14"/>
  <c r="Q31" i="14" s="1"/>
  <c r="V32" i="14"/>
  <c r="G35" i="14"/>
  <c r="M35" i="14" s="1"/>
  <c r="I35" i="14"/>
  <c r="K35" i="14"/>
  <c r="O35" i="14"/>
  <c r="Q35" i="14"/>
  <c r="V35" i="14"/>
  <c r="G38" i="14"/>
  <c r="M38" i="14" s="1"/>
  <c r="I38" i="14"/>
  <c r="K38" i="14"/>
  <c r="O38" i="14"/>
  <c r="Q38" i="14"/>
  <c r="V38" i="14"/>
  <c r="K41" i="14"/>
  <c r="M41" i="14"/>
  <c r="G42" i="14"/>
  <c r="G41" i="14" s="1"/>
  <c r="I42" i="14"/>
  <c r="I41" i="14" s="1"/>
  <c r="K42" i="14"/>
  <c r="M42" i="14"/>
  <c r="O42" i="14"/>
  <c r="O41" i="14" s="1"/>
  <c r="Q42" i="14"/>
  <c r="Q41" i="14" s="1"/>
  <c r="V42" i="14"/>
  <c r="V41" i="14" s="1"/>
  <c r="G45" i="14"/>
  <c r="Q45" i="14"/>
  <c r="G46" i="14"/>
  <c r="I46" i="14"/>
  <c r="I45" i="14" s="1"/>
  <c r="K46" i="14"/>
  <c r="M46" i="14"/>
  <c r="O46" i="14"/>
  <c r="Q46" i="14"/>
  <c r="V46" i="14"/>
  <c r="V45" i="14" s="1"/>
  <c r="G49" i="14"/>
  <c r="M49" i="14" s="1"/>
  <c r="I49" i="14"/>
  <c r="K49" i="14"/>
  <c r="K45" i="14" s="1"/>
  <c r="O49" i="14"/>
  <c r="O45" i="14" s="1"/>
  <c r="Q49" i="14"/>
  <c r="V49" i="14"/>
  <c r="G51" i="14"/>
  <c r="M51" i="14" s="1"/>
  <c r="M50" i="14" s="1"/>
  <c r="I51" i="14"/>
  <c r="I50" i="14" s="1"/>
  <c r="K51" i="14"/>
  <c r="K50" i="14" s="1"/>
  <c r="O51" i="14"/>
  <c r="O50" i="14" s="1"/>
  <c r="Q51" i="14"/>
  <c r="V51" i="14"/>
  <c r="V50" i="14" s="1"/>
  <c r="G54" i="14"/>
  <c r="I54" i="14"/>
  <c r="K54" i="14"/>
  <c r="M54" i="14"/>
  <c r="O54" i="14"/>
  <c r="Q54" i="14"/>
  <c r="Q50" i="14" s="1"/>
  <c r="V54" i="14"/>
  <c r="G59" i="14"/>
  <c r="I59" i="14"/>
  <c r="K59" i="14"/>
  <c r="M59" i="14"/>
  <c r="O59" i="14"/>
  <c r="Q59" i="14"/>
  <c r="V59" i="14"/>
  <c r="I64" i="14"/>
  <c r="O64" i="14"/>
  <c r="G65" i="14"/>
  <c r="G64" i="14" s="1"/>
  <c r="I65" i="14"/>
  <c r="K65" i="14"/>
  <c r="K64" i="14" s="1"/>
  <c r="O65" i="14"/>
  <c r="Q65" i="14"/>
  <c r="Q64" i="14" s="1"/>
  <c r="V65" i="14"/>
  <c r="V64" i="14" s="1"/>
  <c r="V66" i="14"/>
  <c r="G67" i="14"/>
  <c r="M67" i="14" s="1"/>
  <c r="I67" i="14"/>
  <c r="I66" i="14" s="1"/>
  <c r="K67" i="14"/>
  <c r="K66" i="14" s="1"/>
  <c r="O67" i="14"/>
  <c r="O66" i="14" s="1"/>
  <c r="Q67" i="14"/>
  <c r="V67" i="14"/>
  <c r="G68" i="14"/>
  <c r="G66" i="14" s="1"/>
  <c r="I59" i="1" s="1"/>
  <c r="I68" i="14"/>
  <c r="K68" i="14"/>
  <c r="O68" i="14"/>
  <c r="Q68" i="14"/>
  <c r="Q66" i="14" s="1"/>
  <c r="V68" i="14"/>
  <c r="G69" i="14"/>
  <c r="I60" i="1" s="1"/>
  <c r="I69" i="14"/>
  <c r="V69" i="14"/>
  <c r="G70" i="14"/>
  <c r="I70" i="14"/>
  <c r="K70" i="14"/>
  <c r="K69" i="14" s="1"/>
  <c r="M70" i="14"/>
  <c r="M69" i="14" s="1"/>
  <c r="O70" i="14"/>
  <c r="O69" i="14" s="1"/>
  <c r="Q70" i="14"/>
  <c r="Q69" i="14" s="1"/>
  <c r="V70" i="14"/>
  <c r="G72" i="14"/>
  <c r="I72" i="14"/>
  <c r="I71" i="14" s="1"/>
  <c r="K72" i="14"/>
  <c r="M72" i="14"/>
  <c r="O72" i="14"/>
  <c r="O71" i="14" s="1"/>
  <c r="Q72" i="14"/>
  <c r="V72" i="14"/>
  <c r="V71" i="14" s="1"/>
  <c r="G73" i="14"/>
  <c r="M73" i="14" s="1"/>
  <c r="I73" i="14"/>
  <c r="K73" i="14"/>
  <c r="K71" i="14" s="1"/>
  <c r="O73" i="14"/>
  <c r="Q73" i="14"/>
  <c r="Q71" i="14" s="1"/>
  <c r="V73" i="14"/>
  <c r="G74" i="14"/>
  <c r="I74" i="14"/>
  <c r="K74" i="14"/>
  <c r="M74" i="14"/>
  <c r="O74" i="14"/>
  <c r="Q74" i="14"/>
  <c r="V74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7" i="14"/>
  <c r="M77" i="14" s="1"/>
  <c r="I77" i="14"/>
  <c r="K77" i="14"/>
  <c r="O77" i="14"/>
  <c r="Q77" i="14"/>
  <c r="V77" i="14"/>
  <c r="G78" i="14"/>
  <c r="M78" i="14" s="1"/>
  <c r="I78" i="14"/>
  <c r="K78" i="14"/>
  <c r="O78" i="14"/>
  <c r="Q78" i="14"/>
  <c r="V78" i="14"/>
  <c r="G80" i="14"/>
  <c r="I80" i="14"/>
  <c r="I79" i="14" s="1"/>
  <c r="K80" i="14"/>
  <c r="M80" i="14"/>
  <c r="O80" i="14"/>
  <c r="O79" i="14" s="1"/>
  <c r="Q80" i="14"/>
  <c r="V80" i="14"/>
  <c r="V79" i="14" s="1"/>
  <c r="G83" i="14"/>
  <c r="M83" i="14" s="1"/>
  <c r="I83" i="14"/>
  <c r="K83" i="14"/>
  <c r="K79" i="14" s="1"/>
  <c r="O83" i="14"/>
  <c r="Q83" i="14"/>
  <c r="Q79" i="14" s="1"/>
  <c r="V83" i="14"/>
  <c r="G86" i="14"/>
  <c r="M86" i="14" s="1"/>
  <c r="I86" i="14"/>
  <c r="K86" i="14"/>
  <c r="O86" i="14"/>
  <c r="Q86" i="14"/>
  <c r="V86" i="14"/>
  <c r="G87" i="14"/>
  <c r="I87" i="14"/>
  <c r="K87" i="14"/>
  <c r="M87" i="14"/>
  <c r="O87" i="14"/>
  <c r="Q87" i="14"/>
  <c r="V87" i="14"/>
  <c r="G88" i="14"/>
  <c r="I88" i="14"/>
  <c r="K88" i="14"/>
  <c r="O88" i="14"/>
  <c r="Q88" i="14"/>
  <c r="V88" i="14"/>
  <c r="G89" i="14"/>
  <c r="M89" i="14" s="1"/>
  <c r="I89" i="14"/>
  <c r="K89" i="14"/>
  <c r="O89" i="14"/>
  <c r="Q89" i="14"/>
  <c r="V89" i="14"/>
  <c r="G90" i="14"/>
  <c r="I90" i="14"/>
  <c r="K90" i="14"/>
  <c r="M90" i="14"/>
  <c r="O90" i="14"/>
  <c r="Q90" i="14"/>
  <c r="V90" i="14"/>
  <c r="G93" i="14"/>
  <c r="G94" i="14"/>
  <c r="I94" i="14"/>
  <c r="I93" i="14" s="1"/>
  <c r="K94" i="14"/>
  <c r="M94" i="14"/>
  <c r="O94" i="14"/>
  <c r="O93" i="14" s="1"/>
  <c r="Q94" i="14"/>
  <c r="V94" i="14"/>
  <c r="V93" i="14" s="1"/>
  <c r="G101" i="14"/>
  <c r="M101" i="14" s="1"/>
  <c r="M93" i="14" s="1"/>
  <c r="I101" i="14"/>
  <c r="K101" i="14"/>
  <c r="K93" i="14" s="1"/>
  <c r="O101" i="14"/>
  <c r="Q101" i="14"/>
  <c r="Q93" i="14" s="1"/>
  <c r="V101" i="14"/>
  <c r="G104" i="14"/>
  <c r="M104" i="14"/>
  <c r="Q104" i="14"/>
  <c r="V104" i="14"/>
  <c r="G105" i="14"/>
  <c r="I105" i="14"/>
  <c r="I104" i="14" s="1"/>
  <c r="K105" i="14"/>
  <c r="K104" i="14" s="1"/>
  <c r="M105" i="14"/>
  <c r="O105" i="14"/>
  <c r="O104" i="14" s="1"/>
  <c r="Q105" i="14"/>
  <c r="V105" i="14"/>
  <c r="G107" i="14"/>
  <c r="I107" i="14"/>
  <c r="I106" i="14" s="1"/>
  <c r="K107" i="14"/>
  <c r="M107" i="14"/>
  <c r="O107" i="14"/>
  <c r="O106" i="14" s="1"/>
  <c r="Q107" i="14"/>
  <c r="V107" i="14"/>
  <c r="V106" i="14" s="1"/>
  <c r="G108" i="14"/>
  <c r="G106" i="14" s="1"/>
  <c r="I108" i="14"/>
  <c r="K108" i="14"/>
  <c r="K106" i="14" s="1"/>
  <c r="O108" i="14"/>
  <c r="Q108" i="14"/>
  <c r="V108" i="14"/>
  <c r="G109" i="14"/>
  <c r="M109" i="14" s="1"/>
  <c r="I109" i="14"/>
  <c r="K109" i="14"/>
  <c r="O109" i="14"/>
  <c r="Q109" i="14"/>
  <c r="V109" i="14"/>
  <c r="G110" i="14"/>
  <c r="M110" i="14" s="1"/>
  <c r="I110" i="14"/>
  <c r="K110" i="14"/>
  <c r="O110" i="14"/>
  <c r="Q110" i="14"/>
  <c r="V110" i="14"/>
  <c r="G111" i="14"/>
  <c r="M111" i="14" s="1"/>
  <c r="I111" i="14"/>
  <c r="K111" i="14"/>
  <c r="O111" i="14"/>
  <c r="Q111" i="14"/>
  <c r="Q106" i="14" s="1"/>
  <c r="V111" i="14"/>
  <c r="G112" i="14"/>
  <c r="I112" i="14"/>
  <c r="K112" i="14"/>
  <c r="M112" i="14"/>
  <c r="O112" i="14"/>
  <c r="Q112" i="14"/>
  <c r="V112" i="14"/>
  <c r="AE114" i="14"/>
  <c r="F41" i="1" s="1"/>
  <c r="G8" i="13"/>
  <c r="G9" i="13"/>
  <c r="M9" i="13" s="1"/>
  <c r="I9" i="13"/>
  <c r="I8" i="13" s="1"/>
  <c r="K9" i="13"/>
  <c r="K8" i="13" s="1"/>
  <c r="O9" i="13"/>
  <c r="O8" i="13" s="1"/>
  <c r="Q9" i="13"/>
  <c r="Q8" i="13" s="1"/>
  <c r="V9" i="13"/>
  <c r="G12" i="13"/>
  <c r="M12" i="13" s="1"/>
  <c r="I12" i="13"/>
  <c r="K12" i="13"/>
  <c r="O12" i="13"/>
  <c r="Q12" i="13"/>
  <c r="V12" i="13"/>
  <c r="V8" i="13" s="1"/>
  <c r="G15" i="13"/>
  <c r="I15" i="13"/>
  <c r="K15" i="13"/>
  <c r="M15" i="13"/>
  <c r="O15" i="13"/>
  <c r="Q15" i="13"/>
  <c r="V15" i="13"/>
  <c r="G19" i="13"/>
  <c r="M19" i="13" s="1"/>
  <c r="I19" i="13"/>
  <c r="I18" i="13" s="1"/>
  <c r="K19" i="13"/>
  <c r="O19" i="13"/>
  <c r="Q19" i="13"/>
  <c r="Q18" i="13" s="1"/>
  <c r="V19" i="13"/>
  <c r="V18" i="13" s="1"/>
  <c r="G22" i="13"/>
  <c r="M22" i="13" s="1"/>
  <c r="I22" i="13"/>
  <c r="K22" i="13"/>
  <c r="K18" i="13" s="1"/>
  <c r="O22" i="13"/>
  <c r="Q22" i="13"/>
  <c r="V22" i="13"/>
  <c r="G25" i="13"/>
  <c r="M25" i="13" s="1"/>
  <c r="I25" i="13"/>
  <c r="K25" i="13"/>
  <c r="O25" i="13"/>
  <c r="Q25" i="13"/>
  <c r="V25" i="13"/>
  <c r="G26" i="13"/>
  <c r="M26" i="13" s="1"/>
  <c r="I26" i="13"/>
  <c r="K26" i="13"/>
  <c r="O26" i="13"/>
  <c r="O18" i="13" s="1"/>
  <c r="Q26" i="13"/>
  <c r="V26" i="13"/>
  <c r="G28" i="13"/>
  <c r="I28" i="13"/>
  <c r="O28" i="13"/>
  <c r="Q28" i="13"/>
  <c r="G29" i="13"/>
  <c r="M29" i="13" s="1"/>
  <c r="M28" i="13" s="1"/>
  <c r="I29" i="13"/>
  <c r="K29" i="13"/>
  <c r="K28" i="13" s="1"/>
  <c r="O29" i="13"/>
  <c r="Q29" i="13"/>
  <c r="V29" i="13"/>
  <c r="V28" i="13" s="1"/>
  <c r="G32" i="13"/>
  <c r="I32" i="13"/>
  <c r="I31" i="13" s="1"/>
  <c r="K32" i="13"/>
  <c r="O32" i="13"/>
  <c r="O31" i="13" s="1"/>
  <c r="Q32" i="13"/>
  <c r="Q31" i="13" s="1"/>
  <c r="V32" i="13"/>
  <c r="G34" i="13"/>
  <c r="M34" i="13" s="1"/>
  <c r="I34" i="13"/>
  <c r="K34" i="13"/>
  <c r="O34" i="13"/>
  <c r="Q34" i="13"/>
  <c r="V34" i="13"/>
  <c r="G35" i="13"/>
  <c r="I35" i="13"/>
  <c r="K35" i="13"/>
  <c r="K31" i="13" s="1"/>
  <c r="M35" i="13"/>
  <c r="O35" i="13"/>
  <c r="Q35" i="13"/>
  <c r="V35" i="13"/>
  <c r="V31" i="13" s="1"/>
  <c r="G38" i="13"/>
  <c r="I38" i="13"/>
  <c r="I37" i="13" s="1"/>
  <c r="K38" i="13"/>
  <c r="O38" i="13"/>
  <c r="O37" i="13" s="1"/>
  <c r="Q38" i="13"/>
  <c r="Q37" i="13" s="1"/>
  <c r="V38" i="13"/>
  <c r="G40" i="13"/>
  <c r="M40" i="13" s="1"/>
  <c r="I40" i="13"/>
  <c r="K40" i="13"/>
  <c r="K37" i="13" s="1"/>
  <c r="O40" i="13"/>
  <c r="Q40" i="13"/>
  <c r="V40" i="13"/>
  <c r="V37" i="13" s="1"/>
  <c r="G43" i="13"/>
  <c r="M43" i="13" s="1"/>
  <c r="I43" i="13"/>
  <c r="K43" i="13"/>
  <c r="O43" i="13"/>
  <c r="Q43" i="13"/>
  <c r="V43" i="13"/>
  <c r="K46" i="13"/>
  <c r="G47" i="13"/>
  <c r="G46" i="13" s="1"/>
  <c r="I47" i="13"/>
  <c r="I46" i="13" s="1"/>
  <c r="K47" i="13"/>
  <c r="O47" i="13"/>
  <c r="O46" i="13" s="1"/>
  <c r="Q47" i="13"/>
  <c r="Q46" i="13" s="1"/>
  <c r="V47" i="13"/>
  <c r="V46" i="13" s="1"/>
  <c r="I48" i="13"/>
  <c r="G49" i="13"/>
  <c r="I49" i="13"/>
  <c r="K49" i="13"/>
  <c r="K48" i="13" s="1"/>
  <c r="M49" i="13"/>
  <c r="O49" i="13"/>
  <c r="Q49" i="13"/>
  <c r="V49" i="13"/>
  <c r="V48" i="13" s="1"/>
  <c r="G51" i="13"/>
  <c r="I51" i="13"/>
  <c r="K51" i="13"/>
  <c r="M51" i="13"/>
  <c r="O51" i="13"/>
  <c r="O48" i="13" s="1"/>
  <c r="Q51" i="13"/>
  <c r="V51" i="13"/>
  <c r="G53" i="13"/>
  <c r="I53" i="13"/>
  <c r="K53" i="13"/>
  <c r="O53" i="13"/>
  <c r="Q53" i="13"/>
  <c r="V53" i="13"/>
  <c r="G55" i="13"/>
  <c r="M55" i="13" s="1"/>
  <c r="I55" i="13"/>
  <c r="K55" i="13"/>
  <c r="O55" i="13"/>
  <c r="Q55" i="13"/>
  <c r="Q48" i="13" s="1"/>
  <c r="V55" i="13"/>
  <c r="G57" i="13"/>
  <c r="I57" i="13"/>
  <c r="K57" i="13"/>
  <c r="M57" i="13"/>
  <c r="O57" i="13"/>
  <c r="Q57" i="13"/>
  <c r="V57" i="13"/>
  <c r="G59" i="13"/>
  <c r="M59" i="13" s="1"/>
  <c r="I59" i="13"/>
  <c r="K59" i="13"/>
  <c r="O59" i="13"/>
  <c r="Q59" i="13"/>
  <c r="V59" i="13"/>
  <c r="G60" i="13"/>
  <c r="O60" i="13"/>
  <c r="G61" i="13"/>
  <c r="M61" i="13" s="1"/>
  <c r="I61" i="13"/>
  <c r="I60" i="13" s="1"/>
  <c r="K61" i="13"/>
  <c r="K60" i="13" s="1"/>
  <c r="O61" i="13"/>
  <c r="Q61" i="13"/>
  <c r="Q60" i="13" s="1"/>
  <c r="V61" i="13"/>
  <c r="V60" i="13" s="1"/>
  <c r="G64" i="13"/>
  <c r="M64" i="13" s="1"/>
  <c r="I64" i="13"/>
  <c r="K64" i="13"/>
  <c r="O64" i="13"/>
  <c r="Q64" i="13"/>
  <c r="V64" i="13"/>
  <c r="G67" i="13"/>
  <c r="I67" i="13"/>
  <c r="K67" i="13"/>
  <c r="M67" i="13"/>
  <c r="O67" i="13"/>
  <c r="Q67" i="13"/>
  <c r="V67" i="13"/>
  <c r="O69" i="13"/>
  <c r="G70" i="13"/>
  <c r="M70" i="13" s="1"/>
  <c r="I70" i="13"/>
  <c r="I69" i="13" s="1"/>
  <c r="K70" i="13"/>
  <c r="K69" i="13" s="1"/>
  <c r="O70" i="13"/>
  <c r="Q70" i="13"/>
  <c r="Q69" i="13" s="1"/>
  <c r="V70" i="13"/>
  <c r="V69" i="13" s="1"/>
  <c r="G71" i="13"/>
  <c r="I71" i="13"/>
  <c r="K71" i="13"/>
  <c r="M71" i="13"/>
  <c r="O71" i="13"/>
  <c r="Q71" i="13"/>
  <c r="V71" i="13"/>
  <c r="G72" i="13"/>
  <c r="M72" i="13" s="1"/>
  <c r="I72" i="13"/>
  <c r="K72" i="13"/>
  <c r="O72" i="13"/>
  <c r="Q72" i="13"/>
  <c r="V72" i="13"/>
  <c r="G73" i="13"/>
  <c r="I73" i="13"/>
  <c r="K73" i="13"/>
  <c r="O73" i="13"/>
  <c r="Q73" i="13"/>
  <c r="V73" i="13"/>
  <c r="G74" i="13"/>
  <c r="M74" i="13" s="1"/>
  <c r="I74" i="13"/>
  <c r="K74" i="13"/>
  <c r="O74" i="13"/>
  <c r="Q74" i="13"/>
  <c r="V74" i="13"/>
  <c r="G75" i="13"/>
  <c r="I75" i="13"/>
  <c r="K75" i="13"/>
  <c r="M75" i="13"/>
  <c r="O75" i="13"/>
  <c r="Q75" i="13"/>
  <c r="V75" i="13"/>
  <c r="AE77" i="13"/>
  <c r="F42" i="1" s="1"/>
  <c r="V8" i="12"/>
  <c r="G9" i="12"/>
  <c r="I9" i="12"/>
  <c r="I8" i="12" s="1"/>
  <c r="K9" i="12"/>
  <c r="K8" i="12" s="1"/>
  <c r="O9" i="12"/>
  <c r="O8" i="12" s="1"/>
  <c r="Q9" i="12"/>
  <c r="Q8" i="12" s="1"/>
  <c r="V9" i="12"/>
  <c r="G14" i="12"/>
  <c r="M14" i="12" s="1"/>
  <c r="I14" i="12"/>
  <c r="K14" i="12"/>
  <c r="O14" i="12"/>
  <c r="Q14" i="12"/>
  <c r="V14" i="12"/>
  <c r="G19" i="12"/>
  <c r="I19" i="12"/>
  <c r="K19" i="12"/>
  <c r="M19" i="12"/>
  <c r="O19" i="12"/>
  <c r="Q19" i="12"/>
  <c r="V19" i="12"/>
  <c r="G25" i="12"/>
  <c r="I25" i="12"/>
  <c r="I24" i="12" s="1"/>
  <c r="K25" i="12"/>
  <c r="M25" i="12"/>
  <c r="O25" i="12"/>
  <c r="O24" i="12" s="1"/>
  <c r="Q25" i="12"/>
  <c r="Q24" i="12" s="1"/>
  <c r="V25" i="12"/>
  <c r="V24" i="12" s="1"/>
  <c r="G34" i="12"/>
  <c r="M34" i="12" s="1"/>
  <c r="I34" i="12"/>
  <c r="K34" i="12"/>
  <c r="K24" i="12" s="1"/>
  <c r="O34" i="12"/>
  <c r="Q34" i="12"/>
  <c r="V34" i="12"/>
  <c r="G37" i="12"/>
  <c r="I37" i="12"/>
  <c r="K37" i="12"/>
  <c r="M37" i="12"/>
  <c r="O37" i="12"/>
  <c r="Q37" i="12"/>
  <c r="V37" i="12"/>
  <c r="G38" i="12"/>
  <c r="M38" i="12" s="1"/>
  <c r="I38" i="12"/>
  <c r="K38" i="12"/>
  <c r="O38" i="12"/>
  <c r="Q38" i="12"/>
  <c r="V38" i="12"/>
  <c r="G45" i="12"/>
  <c r="M45" i="12" s="1"/>
  <c r="I45" i="12"/>
  <c r="K45" i="12"/>
  <c r="O45" i="12"/>
  <c r="Q45" i="12"/>
  <c r="V45" i="12"/>
  <c r="I50" i="12"/>
  <c r="V50" i="12"/>
  <c r="G51" i="12"/>
  <c r="M51" i="12" s="1"/>
  <c r="M50" i="12" s="1"/>
  <c r="I51" i="12"/>
  <c r="K51" i="12"/>
  <c r="K50" i="12" s="1"/>
  <c r="O51" i="12"/>
  <c r="O50" i="12" s="1"/>
  <c r="Q51" i="12"/>
  <c r="Q50" i="12" s="1"/>
  <c r="V51" i="12"/>
  <c r="G57" i="12"/>
  <c r="I57" i="12"/>
  <c r="K57" i="12"/>
  <c r="M57" i="12"/>
  <c r="O57" i="12"/>
  <c r="Q57" i="12"/>
  <c r="V57" i="12"/>
  <c r="G63" i="12"/>
  <c r="I63" i="12"/>
  <c r="K63" i="12"/>
  <c r="M63" i="12"/>
  <c r="O63" i="12"/>
  <c r="Q63" i="12"/>
  <c r="V63" i="12"/>
  <c r="G69" i="12"/>
  <c r="K69" i="12"/>
  <c r="O69" i="12"/>
  <c r="Q69" i="12"/>
  <c r="G70" i="12"/>
  <c r="M70" i="12" s="1"/>
  <c r="M69" i="12" s="1"/>
  <c r="I70" i="12"/>
  <c r="I69" i="12" s="1"/>
  <c r="K70" i="12"/>
  <c r="O70" i="12"/>
  <c r="Q70" i="12"/>
  <c r="V70" i="12"/>
  <c r="V69" i="12" s="1"/>
  <c r="O76" i="12"/>
  <c r="G77" i="12"/>
  <c r="G76" i="12" s="1"/>
  <c r="I77" i="12"/>
  <c r="I76" i="12" s="1"/>
  <c r="K77" i="12"/>
  <c r="O77" i="12"/>
  <c r="Q77" i="12"/>
  <c r="Q76" i="12" s="1"/>
  <c r="V77" i="12"/>
  <c r="G83" i="12"/>
  <c r="M83" i="12" s="1"/>
  <c r="I83" i="12"/>
  <c r="K83" i="12"/>
  <c r="K76" i="12" s="1"/>
  <c r="O83" i="12"/>
  <c r="Q83" i="12"/>
  <c r="V83" i="12"/>
  <c r="V76" i="12" s="1"/>
  <c r="G84" i="12"/>
  <c r="I84" i="12"/>
  <c r="K84" i="12"/>
  <c r="M84" i="12"/>
  <c r="O84" i="12"/>
  <c r="Q84" i="12"/>
  <c r="V84" i="12"/>
  <c r="G91" i="12"/>
  <c r="I91" i="12"/>
  <c r="I90" i="12" s="1"/>
  <c r="K91" i="12"/>
  <c r="M91" i="12"/>
  <c r="O91" i="12"/>
  <c r="O90" i="12" s="1"/>
  <c r="Q91" i="12"/>
  <c r="Q90" i="12" s="1"/>
  <c r="V91" i="12"/>
  <c r="G97" i="12"/>
  <c r="M97" i="12" s="1"/>
  <c r="I97" i="12"/>
  <c r="K97" i="12"/>
  <c r="K90" i="12" s="1"/>
  <c r="O97" i="12"/>
  <c r="Q97" i="12"/>
  <c r="V97" i="12"/>
  <c r="V90" i="12" s="1"/>
  <c r="G103" i="12"/>
  <c r="M103" i="12" s="1"/>
  <c r="I103" i="12"/>
  <c r="K103" i="12"/>
  <c r="O103" i="12"/>
  <c r="Q103" i="12"/>
  <c r="V103" i="12"/>
  <c r="G109" i="12"/>
  <c r="M109" i="12" s="1"/>
  <c r="I109" i="12"/>
  <c r="K109" i="12"/>
  <c r="O109" i="12"/>
  <c r="Q109" i="12"/>
  <c r="V109" i="12"/>
  <c r="G112" i="12"/>
  <c r="M112" i="12" s="1"/>
  <c r="I112" i="12"/>
  <c r="K112" i="12"/>
  <c r="O112" i="12"/>
  <c r="Q112" i="12"/>
  <c r="V112" i="12"/>
  <c r="G117" i="12"/>
  <c r="M117" i="12" s="1"/>
  <c r="I117" i="12"/>
  <c r="K117" i="12"/>
  <c r="O117" i="12"/>
  <c r="Q117" i="12"/>
  <c r="V117" i="12"/>
  <c r="I122" i="12"/>
  <c r="K122" i="12"/>
  <c r="Q122" i="12"/>
  <c r="G123" i="12"/>
  <c r="G122" i="12" s="1"/>
  <c r="I123" i="12"/>
  <c r="K123" i="12"/>
  <c r="M123" i="12"/>
  <c r="M122" i="12" s="1"/>
  <c r="O123" i="12"/>
  <c r="O122" i="12" s="1"/>
  <c r="Q123" i="12"/>
  <c r="V123" i="12"/>
  <c r="V122" i="12" s="1"/>
  <c r="I124" i="12"/>
  <c r="O124" i="12"/>
  <c r="G125" i="12"/>
  <c r="M125" i="12" s="1"/>
  <c r="I125" i="12"/>
  <c r="K125" i="12"/>
  <c r="K124" i="12" s="1"/>
  <c r="O125" i="12"/>
  <c r="Q125" i="12"/>
  <c r="Q124" i="12" s="1"/>
  <c r="V125" i="12"/>
  <c r="V124" i="12" s="1"/>
  <c r="G126" i="12"/>
  <c r="I126" i="12"/>
  <c r="K126" i="12"/>
  <c r="M126" i="12"/>
  <c r="O126" i="12"/>
  <c r="Q126" i="12"/>
  <c r="V126" i="12"/>
  <c r="G127" i="12"/>
  <c r="I127" i="12"/>
  <c r="K127" i="12"/>
  <c r="M127" i="12"/>
  <c r="O127" i="12"/>
  <c r="Q127" i="12"/>
  <c r="V127" i="12"/>
  <c r="G129" i="12"/>
  <c r="M129" i="12" s="1"/>
  <c r="I129" i="12"/>
  <c r="I128" i="12" s="1"/>
  <c r="K129" i="12"/>
  <c r="K128" i="12" s="1"/>
  <c r="O129" i="12"/>
  <c r="Q129" i="12"/>
  <c r="V129" i="12"/>
  <c r="V128" i="12" s="1"/>
  <c r="G131" i="12"/>
  <c r="I131" i="12"/>
  <c r="K131" i="12"/>
  <c r="M131" i="12"/>
  <c r="O131" i="12"/>
  <c r="Q131" i="12"/>
  <c r="V131" i="12"/>
  <c r="G133" i="12"/>
  <c r="M133" i="12" s="1"/>
  <c r="I133" i="12"/>
  <c r="K133" i="12"/>
  <c r="O133" i="12"/>
  <c r="Q133" i="12"/>
  <c r="V133" i="12"/>
  <c r="G135" i="12"/>
  <c r="M135" i="12" s="1"/>
  <c r="I135" i="12"/>
  <c r="K135" i="12"/>
  <c r="O135" i="12"/>
  <c r="O128" i="12" s="1"/>
  <c r="Q135" i="12"/>
  <c r="V135" i="12"/>
  <c r="G136" i="12"/>
  <c r="M136" i="12" s="1"/>
  <c r="I136" i="12"/>
  <c r="K136" i="12"/>
  <c r="O136" i="12"/>
  <c r="Q136" i="12"/>
  <c r="Q128" i="12" s="1"/>
  <c r="V136" i="12"/>
  <c r="G137" i="12"/>
  <c r="I137" i="12"/>
  <c r="K137" i="12"/>
  <c r="M137" i="12"/>
  <c r="O137" i="12"/>
  <c r="Q137" i="12"/>
  <c r="V137" i="12"/>
  <c r="G139" i="12"/>
  <c r="I139" i="12"/>
  <c r="I138" i="12" s="1"/>
  <c r="K139" i="12"/>
  <c r="O139" i="12"/>
  <c r="Q139" i="12"/>
  <c r="Q138" i="12" s="1"/>
  <c r="V139" i="12"/>
  <c r="G145" i="12"/>
  <c r="M145" i="12" s="1"/>
  <c r="I145" i="12"/>
  <c r="K145" i="12"/>
  <c r="K138" i="12" s="1"/>
  <c r="O145" i="12"/>
  <c r="Q145" i="12"/>
  <c r="V145" i="12"/>
  <c r="V138" i="12" s="1"/>
  <c r="G151" i="12"/>
  <c r="M151" i="12" s="1"/>
  <c r="I151" i="12"/>
  <c r="K151" i="12"/>
  <c r="O151" i="12"/>
  <c r="Q151" i="12"/>
  <c r="V151" i="12"/>
  <c r="G154" i="12"/>
  <c r="M154" i="12" s="1"/>
  <c r="I154" i="12"/>
  <c r="K154" i="12"/>
  <c r="O154" i="12"/>
  <c r="Q154" i="12"/>
  <c r="V154" i="12"/>
  <c r="G157" i="12"/>
  <c r="I157" i="12"/>
  <c r="K157" i="12"/>
  <c r="M157" i="12"/>
  <c r="O157" i="12"/>
  <c r="O138" i="12" s="1"/>
  <c r="Q157" i="12"/>
  <c r="V157" i="12"/>
  <c r="G163" i="12"/>
  <c r="M163" i="12" s="1"/>
  <c r="I163" i="12"/>
  <c r="K163" i="12"/>
  <c r="O163" i="12"/>
  <c r="Q163" i="12"/>
  <c r="V163" i="12"/>
  <c r="G169" i="12"/>
  <c r="M169" i="12" s="1"/>
  <c r="I169" i="12"/>
  <c r="K169" i="12"/>
  <c r="O169" i="12"/>
  <c r="Q169" i="12"/>
  <c r="V169" i="12"/>
  <c r="G172" i="12"/>
  <c r="I172" i="12"/>
  <c r="K172" i="12"/>
  <c r="M172" i="12"/>
  <c r="O172" i="12"/>
  <c r="Q172" i="12"/>
  <c r="V172" i="12"/>
  <c r="G175" i="12"/>
  <c r="M175" i="12" s="1"/>
  <c r="I175" i="12"/>
  <c r="K175" i="12"/>
  <c r="O175" i="12"/>
  <c r="Q175" i="12"/>
  <c r="V175" i="12"/>
  <c r="G189" i="12"/>
  <c r="M189" i="12" s="1"/>
  <c r="I189" i="12"/>
  <c r="K189" i="12"/>
  <c r="O189" i="12"/>
  <c r="Q189" i="12"/>
  <c r="V189" i="12"/>
  <c r="K190" i="12"/>
  <c r="V190" i="12"/>
  <c r="G191" i="12"/>
  <c r="G190" i="12" s="1"/>
  <c r="I191" i="12"/>
  <c r="K191" i="12"/>
  <c r="O191" i="12"/>
  <c r="O190" i="12" s="1"/>
  <c r="Q191" i="12"/>
  <c r="Q190" i="12" s="1"/>
  <c r="V191" i="12"/>
  <c r="G193" i="12"/>
  <c r="I193" i="12"/>
  <c r="I190" i="12" s="1"/>
  <c r="K193" i="12"/>
  <c r="M193" i="12"/>
  <c r="O193" i="12"/>
  <c r="Q193" i="12"/>
  <c r="V193" i="12"/>
  <c r="K194" i="12"/>
  <c r="Q194" i="12"/>
  <c r="G195" i="12"/>
  <c r="M195" i="12" s="1"/>
  <c r="I195" i="12"/>
  <c r="K195" i="12"/>
  <c r="O195" i="12"/>
  <c r="Q195" i="12"/>
  <c r="V195" i="12"/>
  <c r="V194" i="12" s="1"/>
  <c r="G201" i="12"/>
  <c r="I201" i="12"/>
  <c r="K201" i="12"/>
  <c r="M201" i="12"/>
  <c r="O201" i="12"/>
  <c r="O194" i="12" s="1"/>
  <c r="Q201" i="12"/>
  <c r="V201" i="12"/>
  <c r="G206" i="12"/>
  <c r="M206" i="12" s="1"/>
  <c r="I206" i="12"/>
  <c r="K206" i="12"/>
  <c r="O206" i="12"/>
  <c r="Q206" i="12"/>
  <c r="V206" i="12"/>
  <c r="G209" i="12"/>
  <c r="M209" i="12" s="1"/>
  <c r="I209" i="12"/>
  <c r="I194" i="12" s="1"/>
  <c r="K209" i="12"/>
  <c r="O209" i="12"/>
  <c r="Q209" i="12"/>
  <c r="V209" i="12"/>
  <c r="I215" i="12"/>
  <c r="K215" i="12"/>
  <c r="Q215" i="12"/>
  <c r="V215" i="12"/>
  <c r="G216" i="12"/>
  <c r="G215" i="12" s="1"/>
  <c r="I216" i="12"/>
  <c r="K216" i="12"/>
  <c r="M216" i="12"/>
  <c r="M215" i="12" s="1"/>
  <c r="O216" i="12"/>
  <c r="O215" i="12" s="1"/>
  <c r="Q216" i="12"/>
  <c r="V216" i="12"/>
  <c r="O217" i="12"/>
  <c r="G218" i="12"/>
  <c r="M218" i="12" s="1"/>
  <c r="I218" i="12"/>
  <c r="K218" i="12"/>
  <c r="K217" i="12" s="1"/>
  <c r="O218" i="12"/>
  <c r="Q218" i="12"/>
  <c r="Q217" i="12" s="1"/>
  <c r="V218" i="12"/>
  <c r="V217" i="12" s="1"/>
  <c r="G219" i="12"/>
  <c r="M219" i="12" s="1"/>
  <c r="I219" i="12"/>
  <c r="K219" i="12"/>
  <c r="O219" i="12"/>
  <c r="Q219" i="12"/>
  <c r="V219" i="12"/>
  <c r="G220" i="12"/>
  <c r="I220" i="12"/>
  <c r="K220" i="12"/>
  <c r="M220" i="12"/>
  <c r="O220" i="12"/>
  <c r="Q220" i="12"/>
  <c r="V220" i="12"/>
  <c r="G221" i="12"/>
  <c r="M221" i="12" s="1"/>
  <c r="I221" i="12"/>
  <c r="K221" i="12"/>
  <c r="O221" i="12"/>
  <c r="Q221" i="12"/>
  <c r="V221" i="12"/>
  <c r="G222" i="12"/>
  <c r="M222" i="12" s="1"/>
  <c r="I222" i="12"/>
  <c r="I217" i="12" s="1"/>
  <c r="K222" i="12"/>
  <c r="O222" i="12"/>
  <c r="Q222" i="12"/>
  <c r="V222" i="12"/>
  <c r="G223" i="12"/>
  <c r="M223" i="12" s="1"/>
  <c r="I223" i="12"/>
  <c r="K223" i="12"/>
  <c r="O223" i="12"/>
  <c r="Q223" i="12"/>
  <c r="V223" i="12"/>
  <c r="AE225" i="12"/>
  <c r="F44" i="1" s="1"/>
  <c r="H43" i="1" l="1"/>
  <c r="I43" i="1" s="1"/>
  <c r="M8" i="15"/>
  <c r="G21" i="15"/>
  <c r="G50" i="14"/>
  <c r="I55" i="1"/>
  <c r="AF114" i="14"/>
  <c r="G41" i="1" s="1"/>
  <c r="H41" i="1" s="1"/>
  <c r="I41" i="1" s="1"/>
  <c r="M45" i="14"/>
  <c r="M71" i="14"/>
  <c r="G31" i="14"/>
  <c r="G114" i="14" s="1"/>
  <c r="M108" i="14"/>
  <c r="I66" i="1"/>
  <c r="I18" i="1" s="1"/>
  <c r="G69" i="13"/>
  <c r="M60" i="13"/>
  <c r="G31" i="13"/>
  <c r="I56" i="1" s="1"/>
  <c r="I58" i="1"/>
  <c r="G48" i="13"/>
  <c r="G37" i="13"/>
  <c r="M124" i="12"/>
  <c r="G50" i="12"/>
  <c r="I54" i="1" s="1"/>
  <c r="G194" i="12"/>
  <c r="I65" i="1" s="1"/>
  <c r="F39" i="1"/>
  <c r="G138" i="12"/>
  <c r="G124" i="12"/>
  <c r="F40" i="1"/>
  <c r="G128" i="12"/>
  <c r="I62" i="1" s="1"/>
  <c r="M191" i="12"/>
  <c r="M190" i="12" s="1"/>
  <c r="M24" i="12"/>
  <c r="G8" i="12"/>
  <c r="AF21" i="15"/>
  <c r="G43" i="1" s="1"/>
  <c r="M16" i="15"/>
  <c r="M14" i="15" s="1"/>
  <c r="M106" i="14"/>
  <c r="M8" i="14"/>
  <c r="M65" i="14"/>
  <c r="M64" i="14" s="1"/>
  <c r="G79" i="14"/>
  <c r="I64" i="1" s="1"/>
  <c r="G71" i="14"/>
  <c r="M88" i="14"/>
  <c r="M79" i="14" s="1"/>
  <c r="M68" i="14"/>
  <c r="M66" i="14" s="1"/>
  <c r="M32" i="14"/>
  <c r="M31" i="14" s="1"/>
  <c r="M18" i="13"/>
  <c r="M8" i="13"/>
  <c r="M48" i="13"/>
  <c r="M73" i="13"/>
  <c r="M69" i="13" s="1"/>
  <c r="M47" i="13"/>
  <c r="M46" i="13" s="1"/>
  <c r="M32" i="13"/>
  <c r="M31" i="13" s="1"/>
  <c r="G18" i="13"/>
  <c r="G77" i="13" s="1"/>
  <c r="M53" i="13"/>
  <c r="M38" i="13"/>
  <c r="M37" i="13" s="1"/>
  <c r="AF77" i="13"/>
  <c r="G42" i="1" s="1"/>
  <c r="H42" i="1" s="1"/>
  <c r="I42" i="1" s="1"/>
  <c r="M217" i="12"/>
  <c r="M128" i="12"/>
  <c r="M90" i="12"/>
  <c r="M194" i="12"/>
  <c r="AF225" i="12"/>
  <c r="G90" i="12"/>
  <c r="G24" i="12"/>
  <c r="G217" i="12"/>
  <c r="I67" i="1" s="1"/>
  <c r="M139" i="12"/>
  <c r="M138" i="12" s="1"/>
  <c r="M77" i="12"/>
  <c r="M76" i="12" s="1"/>
  <c r="M9" i="12"/>
  <c r="M8" i="12" s="1"/>
  <c r="J28" i="1"/>
  <c r="J26" i="1"/>
  <c r="G38" i="1"/>
  <c r="F38" i="1"/>
  <c r="J23" i="1"/>
  <c r="J24" i="1"/>
  <c r="J25" i="1"/>
  <c r="J27" i="1"/>
  <c r="E24" i="1"/>
  <c r="E26" i="1"/>
  <c r="I61" i="1" l="1"/>
  <c r="I17" i="1"/>
  <c r="I57" i="1"/>
  <c r="I63" i="1"/>
  <c r="I53" i="1"/>
  <c r="F45" i="1"/>
  <c r="G44" i="1"/>
  <c r="H44" i="1" s="1"/>
  <c r="I44" i="1" s="1"/>
  <c r="G40" i="1"/>
  <c r="H40" i="1" s="1"/>
  <c r="I40" i="1" s="1"/>
  <c r="G39" i="1"/>
  <c r="G45" i="1" s="1"/>
  <c r="G25" i="1" s="1"/>
  <c r="A25" i="1" s="1"/>
  <c r="I52" i="1"/>
  <c r="G225" i="12"/>
  <c r="G26" i="1" l="1"/>
  <c r="A26" i="1"/>
  <c r="I16" i="1"/>
  <c r="I21" i="1" s="1"/>
  <c r="I70" i="1"/>
  <c r="H39" i="1"/>
  <c r="G23" i="1"/>
  <c r="A23" i="1" s="1"/>
  <c r="G28" i="1"/>
  <c r="A24" i="1" l="1"/>
  <c r="G24" i="1"/>
  <c r="A27" i="1" s="1"/>
  <c r="I39" i="1"/>
  <c r="I45" i="1" s="1"/>
  <c r="H45" i="1"/>
  <c r="J69" i="1"/>
  <c r="J56" i="1"/>
  <c r="J66" i="1"/>
  <c r="J61" i="1"/>
  <c r="J60" i="1"/>
  <c r="J67" i="1"/>
  <c r="J57" i="1"/>
  <c r="J58" i="1"/>
  <c r="J62" i="1"/>
  <c r="J59" i="1"/>
  <c r="J55" i="1"/>
  <c r="J65" i="1"/>
  <c r="J52" i="1"/>
  <c r="J68" i="1"/>
  <c r="J54" i="1"/>
  <c r="J63" i="1"/>
  <c r="J53" i="1"/>
  <c r="J64" i="1"/>
  <c r="J44" i="1" l="1"/>
  <c r="J40" i="1"/>
  <c r="J41" i="1"/>
  <c r="J39" i="1"/>
  <c r="J45" i="1" s="1"/>
  <c r="J42" i="1"/>
  <c r="J43" i="1"/>
  <c r="A29" i="1"/>
  <c r="G29" i="1"/>
  <c r="G27" i="1" s="1"/>
  <c r="J70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Rozpočty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<sst xmlns="http://schemas.openxmlformats.org/spreadsheetml/2006/main" count="1861" uniqueCount="394">
  <si>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</si>
  <si>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</si>
  <si>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</si>
  <si>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</si>
  <si>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</si>
  <si>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</si>
  <si>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</si>
  <si>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</si>
  <si>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</si>
  <si>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</si>
  <si>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</si>
  <si>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</si>
  <si>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</si>
  <si>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</si>
  <si>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</si>
  <si>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</si>
  <si>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</si>
  <si>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</si>
  <si>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</si>
  <si>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</si>
  <si>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</si>
  <si>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</si>
  <si>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</si>
  <si>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</si>
  <si>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</si>
  <si>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</si>
  <si>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</si>
  <si>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</si>
  <si>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</si>
  <si>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</si>
  <si>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</si>
  <si>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</si>
  <si>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</si>
  <si>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</si>
  <si>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</si>
  <si>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</si>
  <si>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</si>
  <si>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</si>
  <si>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</si>
  <si>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</si>
  <si>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</si>
  <si>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</si>
  <si>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</si>
  <si>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Stavební práce</t>
  </si>
  <si>
    <t>Stavba</t>
  </si>
  <si>
    <t>SO05</t>
  </si>
  <si>
    <t>01</t>
  </si>
  <si>
    <t>Oprava vnitřních prostor po povodních - 2.ZŠ Krnov Smetanův okruh 4 - 1.PP - strojovna</t>
  </si>
  <si>
    <t>Oprava vnitřních prostor po povodních - 2.ZŠ Krnov Smetanův okruh 4 - tělocvična vchod</t>
  </si>
  <si>
    <t>Oprava vnitřních prostor po povodních - 2.ZŠ Krnov Smetanův okruh 4 - Vedlejší náklady</t>
  </si>
  <si>
    <t>Oprava vnitřních prostor po povodních - 2.ZŠ Krnov Smetanův okruh 4 - vestibul</t>
  </si>
  <si>
    <t>Celkem za stavbu</t>
  </si>
  <si>
    <t>CZK</t>
  </si>
  <si>
    <t>Rekapitulace dílů</t>
  </si>
  <si>
    <t>Typ dílu</t>
  </si>
  <si>
    <t>6</t>
  </si>
  <si>
    <t>Úpravy povrchu, podlahy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</si>
  <si>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</si>
  <si>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</si>
  <si>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</si>
  <si>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</si>
  <si>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</si>
  <si>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</si>
  <si>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</si>
  <si>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</si>
  <si>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</si>
  <si>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</si>
  <si>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</si>
  <si>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</si>
  <si>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</si>
  <si>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</si>
  <si>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</si>
  <si>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</si>
  <si>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</si>
  <si>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</si>
  <si>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</si>
  <si>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</si>
  <si>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771</t>
  </si>
  <si>
    <t>Podlahy z dlaždic a obklady</t>
  </si>
  <si>
    <t>783</t>
  </si>
  <si>
    <t>Nátěry</t>
  </si>
  <si>
    <t>784</t>
  </si>
  <si>
    <t>Malby</t>
  </si>
  <si>
    <t>M21</t>
  </si>
  <si>
    <t>Elektromontáže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</si>
  <si>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</si>
  <si>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</si>
  <si>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</si>
  <si>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</si>
  <si>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</si>
  <si>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</si>
  <si>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</si>
  <si>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</si>
  <si>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</si>
  <si>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</si>
  <si>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</si>
  <si>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</si>
  <si>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</si>
  <si>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</si>
  <si>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</si>
  <si>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</si>
  <si>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</si>
  <si>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</si>
  <si>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</si>
  <si>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</si>
  <si>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</si>
  <si>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</si>
  <si>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</si>
  <si>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</si>
  <si>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</si>
  <si>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</si>
  <si>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</si>
  <si>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</si>
  <si>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</si>
  <si>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</si>
  <si>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</si>
  <si>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</si>
  <si>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602011105</t>
  </si>
  <si>
    <t>Postřik maltou sanační, ručně</t>
  </si>
  <si>
    <t>m2</t>
  </si>
  <si>
    <t>RTS 21/ II</t>
  </si>
  <si>
    <t>Indiv</t>
  </si>
  <si>
    <t>Práce</t>
  </si>
  <si>
    <t>POL1_</t>
  </si>
  <si>
    <t>(7,1*2+8,9*2+1,5*2+1,4*2+1,5*2)*1,2</t>
  </si>
  <si>
    <t>VV</t>
  </si>
  <si>
    <t>-(2,1+2,4+2,1)*0,4</t>
  </si>
  <si>
    <t>-(1,8+1,9+1,8)*1,2</t>
  </si>
  <si>
    <t>(0,7*2*3)*0,4</t>
  </si>
  <si>
    <t>602011121</t>
  </si>
  <si>
    <t>Omítka jádrová sanační, ručně tloušťka vrstvy 40 mm</t>
  </si>
  <si>
    <t>602011151</t>
  </si>
  <si>
    <t>Štuk na stěnách sanační, ručně tloušťka vrstvy 3,5 mm</t>
  </si>
  <si>
    <t>(7,1*2+8,9*2+1,5*2+1,4*2+1,5*2)*5,1</t>
  </si>
  <si>
    <t>-(2,1+2,4+2,1)*3,5</t>
  </si>
  <si>
    <t>-(1,8+1,9+1,8)*4,3</t>
  </si>
  <si>
    <t>(0,7*2*3)*3,5</t>
  </si>
  <si>
    <t>612421211</t>
  </si>
  <si>
    <t>Oprava vápen.omítek stěn do 10 % pl. - hrubých</t>
  </si>
  <si>
    <t>Začátek provozního součtu</t>
  </si>
  <si>
    <t xml:space="preserve">  (7,1*2+8,9*2+1,5*2+1,4*2+1,5*2)*5,1</t>
  </si>
  <si>
    <t xml:space="preserve">  -(2,1+2,4+2,1)*3,5</t>
  </si>
  <si>
    <t xml:space="preserve">  -(1,8+1,9+1,8)*4,3</t>
  </si>
  <si>
    <t xml:space="preserve">  (0,7*2*3)*3,5</t>
  </si>
  <si>
    <t>Konec provozního součtu</t>
  </si>
  <si>
    <t>Celková plocha : 176,03</t>
  </si>
  <si>
    <t>Nová omítka : -41,4</t>
  </si>
  <si>
    <t>612481211</t>
  </si>
  <si>
    <t xml:space="preserve">Montáž výztužné sítě(perlinky)do stěrky-vnit.stěny včetně výztužné sítě a stěrkového tmelu </t>
  </si>
  <si>
    <t>(7,1*2+8,9*2+1,5*2+1,4*2+1,5*2-1,8-1,9-1,8-2,1-2,4-2,1)*0,5</t>
  </si>
  <si>
    <t>(0,7*2*3)*0,5</t>
  </si>
  <si>
    <t>620991121</t>
  </si>
  <si>
    <t>Zakrývání výplní vnitřních otvorů</t>
  </si>
  <si>
    <t>kpl</t>
  </si>
  <si>
    <t>622473187</t>
  </si>
  <si>
    <t>Příplatek za okenní lištu (APU) - montáž včetně dodávky lišty</t>
  </si>
  <si>
    <t>m</t>
  </si>
  <si>
    <t>1,8+4,3*2</t>
  </si>
  <si>
    <t>1,9+4,3*2</t>
  </si>
  <si>
    <t>2,1+3,5*2</t>
  </si>
  <si>
    <t>2,4+3,5*2</t>
  </si>
  <si>
    <t>612411904R00</t>
  </si>
  <si>
    <t>Penetrace savých podkladů</t>
  </si>
  <si>
    <t>Vlastní</t>
  </si>
  <si>
    <t>632421120</t>
  </si>
  <si>
    <t>Potěr samonivelační ,ručně zpracovaný,tl. do 10 mm</t>
  </si>
  <si>
    <t>7,1*8,9</t>
  </si>
  <si>
    <t>2,1*0,7*2</t>
  </si>
  <si>
    <t>2,4*0,7</t>
  </si>
  <si>
    <t>1,8*1,5*2</t>
  </si>
  <si>
    <t>1,4*1,9</t>
  </si>
  <si>
    <t>637101101R00</t>
  </si>
  <si>
    <t>Příprava podkladu - vysávání podlah prům.vysavačem</t>
  </si>
  <si>
    <t>632411904R00</t>
  </si>
  <si>
    <t>Penetrace savých podkladů 0,25 l/m2</t>
  </si>
  <si>
    <t>R-položka</t>
  </si>
  <si>
    <t>POL12_1</t>
  </si>
  <si>
    <t>941955002</t>
  </si>
  <si>
    <t>Lešení lehké pomocné, výška podlahy do 1,9 m</t>
  </si>
  <si>
    <t>952901111</t>
  </si>
  <si>
    <t>Vyčištění budov o výšce podlaží do 4 m</t>
  </si>
  <si>
    <t>952901110</t>
  </si>
  <si>
    <t xml:space="preserve">Čištění mytím ploch oken a dveří </t>
  </si>
  <si>
    <t>Soubor</t>
  </si>
  <si>
    <t>959970111R00</t>
  </si>
  <si>
    <t>Vrstva geotextilie Geofiltex 200g/m2 - ochrana podlahy</t>
  </si>
  <si>
    <t>965048150</t>
  </si>
  <si>
    <t>Dočištění povrchu po vybourání dlažeb, tmel do 50%</t>
  </si>
  <si>
    <t>965048515</t>
  </si>
  <si>
    <t xml:space="preserve">Broušení betonových povrchů </t>
  </si>
  <si>
    <t>965081713</t>
  </si>
  <si>
    <t>Bourání dlažeb keramických tl.10 mm, nad 1 m2</t>
  </si>
  <si>
    <t>965081702</t>
  </si>
  <si>
    <t xml:space="preserve">Bourání soklíků z dlažeb keramických </t>
  </si>
  <si>
    <t>(7,1*2+8,9*2+1,5*2+1,4*2+1,5*2-1,8-1,9-1,8)</t>
  </si>
  <si>
    <t>(0,7*2*3)</t>
  </si>
  <si>
    <t>978013191</t>
  </si>
  <si>
    <t>Otlučení omítek vnitřních stěn v rozsahu do 100 %</t>
  </si>
  <si>
    <t>978023411</t>
  </si>
  <si>
    <t>Vysekání a úprava spár zdiva cihelného mimo komín.</t>
  </si>
  <si>
    <t>999281145</t>
  </si>
  <si>
    <t>Přesun hmot pro opravy a údržbu do v. 6 m, nošením</t>
  </si>
  <si>
    <t>t</t>
  </si>
  <si>
    <t>Přesun hmot</t>
  </si>
  <si>
    <t>POL7_</t>
  </si>
  <si>
    <t>734200821</t>
  </si>
  <si>
    <t>Demontáž armatur do G 1/2</t>
  </si>
  <si>
    <t>kus</t>
  </si>
  <si>
    <t>734220871R00</t>
  </si>
  <si>
    <t>Výměna armatur (ventilů) a šroubením, včetně termostatické hlavice pro ocelové těleso</t>
  </si>
  <si>
    <t>998734201</t>
  </si>
  <si>
    <t>Přesun hmot pro armatury, výšky do 6 m</t>
  </si>
  <si>
    <t>735128110</t>
  </si>
  <si>
    <t>Tlakové zkoušky těles článkových</t>
  </si>
  <si>
    <t>1,1*1,1*3</t>
  </si>
  <si>
    <t>735129140</t>
  </si>
  <si>
    <t>Montáž otopných těles ocelových článkových</t>
  </si>
  <si>
    <t>735121810</t>
  </si>
  <si>
    <t>Demontáž otopných těles ocelových článkových</t>
  </si>
  <si>
    <t>735191910</t>
  </si>
  <si>
    <t>Napuštění vody do otopného systému</t>
  </si>
  <si>
    <t>735494811</t>
  </si>
  <si>
    <t>Vypuštění vody z otopných těles</t>
  </si>
  <si>
    <t>998735201</t>
  </si>
  <si>
    <t>Přesun hmot pro otopná tělesa, výšky do 6 m</t>
  </si>
  <si>
    <t>771101101</t>
  </si>
  <si>
    <t>Vysávání podlah prům.vysavačem pro pokládku dlažby</t>
  </si>
  <si>
    <t>771101210</t>
  </si>
  <si>
    <t>Penetrace podkladu pod dlažby</t>
  </si>
  <si>
    <t>771475014</t>
  </si>
  <si>
    <t>Obklad soklíků keram.rovných, tmel,výška 10 cm</t>
  </si>
  <si>
    <t>771479001</t>
  </si>
  <si>
    <t>Řezání dlaždic keramických pro soklíky</t>
  </si>
  <si>
    <t>771575118</t>
  </si>
  <si>
    <t>Montáž podlah keram.,hladké, tmel, 60x60 cm</t>
  </si>
  <si>
    <t>771579793</t>
  </si>
  <si>
    <t>Příplatek za spárovací hmotu - plošně,keram.dlažba</t>
  </si>
  <si>
    <t>771578011</t>
  </si>
  <si>
    <t>Spára podlaha - stěna, silikonem</t>
  </si>
  <si>
    <t>784498931</t>
  </si>
  <si>
    <t>Tmelení trhlin v omítce š. do 4 mm akryl. tmelem - provedení fabionu nad soklíkem (akryl, nebo štuk)</t>
  </si>
  <si>
    <t>02</t>
  </si>
  <si>
    <t>Keramická dlažba 60x60cm R11 - předpoklad ceny 800Kč/m2</t>
  </si>
  <si>
    <t>POL12_0</t>
  </si>
  <si>
    <t xml:space="preserve">  7,1*8,9</t>
  </si>
  <si>
    <t xml:space="preserve">  2,1*0,7*2</t>
  </si>
  <si>
    <t xml:space="preserve">  2,4*0,7</t>
  </si>
  <si>
    <t xml:space="preserve">  1,8*1,5*2</t>
  </si>
  <si>
    <t xml:space="preserve">  1,4*1,9</t>
  </si>
  <si>
    <t>75,87*1,1</t>
  </si>
  <si>
    <t xml:space="preserve">  (7,1*2+8,9*2+1,5*2+1,4*2+1,5*2-1,8-1,9-1,8)</t>
  </si>
  <si>
    <t xml:space="preserve">  (0,7*2*3)</t>
  </si>
  <si>
    <t>39,5*0,1*1,1</t>
  </si>
  <si>
    <t>998771201</t>
  </si>
  <si>
    <t>Přesun hmot pro podlahy, výšky do 6 m</t>
  </si>
  <si>
    <t>783112510</t>
  </si>
  <si>
    <t>Nátěr olejový OK "A" 2x + 1x email</t>
  </si>
  <si>
    <t>0,16*1,1*2*(20)*3</t>
  </si>
  <si>
    <t>783424340</t>
  </si>
  <si>
    <t>Nátěr syntet. potrubí do DN 50 mm  Z+2x +1x email</t>
  </si>
  <si>
    <t>784115512</t>
  </si>
  <si>
    <t>Malba protiplísňový,bílá, bez penetrace, 2 x</t>
  </si>
  <si>
    <t>784115522</t>
  </si>
  <si>
    <t>Malba protiplísňový,barva, bez penetrace, 2x</t>
  </si>
  <si>
    <t>784459001</t>
  </si>
  <si>
    <t>Zhotovení styku dvou barev mimo rohy</t>
  </si>
  <si>
    <t>(7,1*2+8,9*2+1,5*2+1,4*2+1,5*2-1,8-1,9-1,8-2,1-2,4-2,1)</t>
  </si>
  <si>
    <t>784011222</t>
  </si>
  <si>
    <t>Zakrytí podlah včetně papírové lepenky</t>
  </si>
  <si>
    <t>Elektroinstalace - demontáž a opětovná montáž zásuvek a vypínačů</t>
  </si>
  <si>
    <t>hod</t>
  </si>
  <si>
    <t>979086112</t>
  </si>
  <si>
    <t>Nakládání nebo překládání suti a vybouraných hmot</t>
  </si>
  <si>
    <t>Přesun suti</t>
  </si>
  <si>
    <t>POL8_</t>
  </si>
  <si>
    <t>979081111</t>
  </si>
  <si>
    <t>Odvoz suti a vybour. hmot na skládku do 1 km</t>
  </si>
  <si>
    <t>979081121</t>
  </si>
  <si>
    <t>Příplatek k odvozu za každý další 1 km</t>
  </si>
  <si>
    <t>979082111</t>
  </si>
  <si>
    <t>Vnitrostaveništní doprava suti do 10 m</t>
  </si>
  <si>
    <t>979082121</t>
  </si>
  <si>
    <t>Příplatek k vnitrost. dopravě suti za dalších 5 m</t>
  </si>
  <si>
    <t>979990001</t>
  </si>
  <si>
    <t>Poplatek za skládku stavební suti</t>
  </si>
  <si>
    <t>RTS 20/ I</t>
  </si>
  <si>
    <t>SUM</t>
  </si>
  <si>
    <t>Poznámky uchazeče k zadání</t>
  </si>
  <si>
    <t>POPUZIV</t>
  </si>
  <si>
    <t>END</t>
  </si>
  <si>
    <t>(2,8*2+3,1*2)*1,2</t>
  </si>
  <si>
    <t>-2,0*1,2</t>
  </si>
  <si>
    <t>(2,8*2+3,1*2)*1,5</t>
  </si>
  <si>
    <t>-2,0*1,5</t>
  </si>
  <si>
    <t>(2,8*2+3,1*2)*0,3</t>
  </si>
  <si>
    <t>-2,0*0,3</t>
  </si>
  <si>
    <t>1x štuk : 14,7</t>
  </si>
  <si>
    <t>3,1*2,8</t>
  </si>
  <si>
    <t>2,8*3,1</t>
  </si>
  <si>
    <t>(2,8*2+3,1*2-2,0)</t>
  </si>
  <si>
    <t>Keramická dlažba dle stávající - předpoklad ceny 700Kč/m2</t>
  </si>
  <si>
    <t>(2,8*2+3,1*2-2,0)*0,1*1,1</t>
  </si>
  <si>
    <t>(2,8*2+3,1*2)</t>
  </si>
  <si>
    <t>-2,0</t>
  </si>
  <si>
    <t>602014141</t>
  </si>
  <si>
    <t>Štuk na stěnách vnitřní Salith VJ ručně 2x nanášený, celková tloušťka vrstvy 4 mm</t>
  </si>
  <si>
    <t>(7,7*2+2,2*2)*2,8</t>
  </si>
  <si>
    <t>-0,9*2,0*2</t>
  </si>
  <si>
    <t>(8,7*2+6,9*2+1,3*8)*2,8</t>
  </si>
  <si>
    <t>-0,9*2,0</t>
  </si>
  <si>
    <t>611421231</t>
  </si>
  <si>
    <t>Oprava váp.omítek stropů do 10% plochy - štukových - klenby</t>
  </si>
  <si>
    <t>6,9*8,7</t>
  </si>
  <si>
    <t>2,2*7,7</t>
  </si>
  <si>
    <t>612421311</t>
  </si>
  <si>
    <t>Oprava vápen.omítek stěn do 30 % pl. - hrubých</t>
  </si>
  <si>
    <t>1x perlinka : 166,52</t>
  </si>
  <si>
    <t>1x štuk : 166,52</t>
  </si>
  <si>
    <t>632415120</t>
  </si>
  <si>
    <t>Potěr cementový samonivelační ručně tl. 20 mm vyztužený vlákny</t>
  </si>
  <si>
    <t>7,7*6,9</t>
  </si>
  <si>
    <t>Broušení betonových povrchů do tl. 5 mm</t>
  </si>
  <si>
    <t>978013141</t>
  </si>
  <si>
    <t>Otlučení omítek vnitřních stěn v rozsahu do 30 %</t>
  </si>
  <si>
    <t>978013211</t>
  </si>
  <si>
    <t xml:space="preserve">Odstranění štukové vrstvy omítky z vnitřních stěn </t>
  </si>
  <si>
    <t>732111125</t>
  </si>
  <si>
    <t>Tělesa rozdělovačů a sběračů DN 200 zaizolování izolací protherm</t>
  </si>
  <si>
    <t>73211112800</t>
  </si>
  <si>
    <t>Doizolování potrubí DN 80 izolace protherm</t>
  </si>
  <si>
    <t>HZS2211</t>
  </si>
  <si>
    <t>Hodinová zúčtovací sazba instalatér ( vypouštění napouštění a odvzdušnění topení)</t>
  </si>
  <si>
    <t>734109216</t>
  </si>
  <si>
    <t>Montáž armatury přírubové se dvěma přírubami PN 16 DN 80</t>
  </si>
  <si>
    <t>soubor</t>
  </si>
  <si>
    <t>734109217</t>
  </si>
  <si>
    <t>Montáž armatury přírubové se dvěma přírubami PN 16 DN 100</t>
  </si>
  <si>
    <t>734100812</t>
  </si>
  <si>
    <t>Demontáž armatury přírubové se dvěma přírubami DN přes 50 do 100</t>
  </si>
  <si>
    <t>734100813</t>
  </si>
  <si>
    <t>Demontáž armatury přírubové se dvěma přírubami DN přes 100 do 150</t>
  </si>
  <si>
    <t>0IVAB2100100</t>
  </si>
  <si>
    <t>Uzávěr kulový DN100, 190 mm, přírubový série 02, typ: BRA.02.100, litina</t>
  </si>
  <si>
    <t>ks</t>
  </si>
  <si>
    <t>IVAB2100080</t>
  </si>
  <si>
    <t>Uzávěr kulový DN80, 180 mm, přírubový série 02, typ: BRA.02.100, litina</t>
  </si>
  <si>
    <t>783201811</t>
  </si>
  <si>
    <t>Odstranění nátěrů z kovových konstrukcí oškrábáním</t>
  </si>
  <si>
    <t>Plechové dveře : (0,9*2,0*2)*2</t>
  </si>
  <si>
    <t>Plechová zárubeň : (0,9+2*2,1)*(0,15+0,05*2)*2</t>
  </si>
  <si>
    <t>783225100</t>
  </si>
  <si>
    <t>Nátěr syntetický kovových konstrukcí 2x + 1x email</t>
  </si>
  <si>
    <t>783401811</t>
  </si>
  <si>
    <t>Odstranění nátěru z potrubí DN do 50 mm</t>
  </si>
  <si>
    <t>783401813</t>
  </si>
  <si>
    <t>Odstranění nátěru z potrubí DN do 150 mm</t>
  </si>
  <si>
    <t>783426160</t>
  </si>
  <si>
    <t>Nátěr syntetický potrubí do DN 150 mm  Z + 2x</t>
  </si>
  <si>
    <t>783824120</t>
  </si>
  <si>
    <t>Nátěr syntetický betonových povrchů 1x + 2x email včetně obvodového soklu v=100mm</t>
  </si>
  <si>
    <t>Stěny : (7,7*2+2,2*2)*2,8</t>
  </si>
  <si>
    <t>Stropy : 6,9*8,7</t>
  </si>
  <si>
    <t>7,7*2,2</t>
  </si>
  <si>
    <t>005121010R</t>
  </si>
  <si>
    <t>Vybudování zařízení staveniště (1x stavební buňka, 1x toi toi)</t>
  </si>
  <si>
    <t>005121020R</t>
  </si>
  <si>
    <t xml:space="preserve">Provoz zařízení staveniště </t>
  </si>
  <si>
    <t>VRN</t>
  </si>
  <si>
    <t>POL99_8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</si>
  <si>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</si>
  <si>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</si>
  <si>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</si>
  <si>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</si>
  <si>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</si>
  <si>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</si>
  <si>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0041477</t>
  </si>
  <si>
    <t>Průběžný úklid společných prostor</t>
  </si>
  <si>
    <t>005211080R</t>
  </si>
  <si>
    <t xml:space="preserve">Bezpečnostní a hygienická opatření na staveništi </t>
  </si>
  <si>
    <t>004211</t>
  </si>
  <si>
    <t>Mimostaveništní doprava materiálu</t>
  </si>
  <si>
    <t>0051444</t>
  </si>
  <si>
    <t xml:space="preserve">Fotodokumentace </t>
  </si>
  <si>
    <t>0054878955</t>
  </si>
  <si>
    <t>Plán organizace výstavby - vč. BOZP a PO pro zajištění provozu ZŠ</t>
  </si>
  <si>
    <t>2.ZŠ Krnov Smetanův okruh 4</t>
  </si>
  <si>
    <t>Stavební práce - Oprava vnitřních prostor po povodních</t>
  </si>
  <si>
    <t>vestibul</t>
  </si>
  <si>
    <t>tělocvična vchod</t>
  </si>
  <si>
    <t>1.PP - strojovna</t>
  </si>
  <si>
    <t>Město Krnov</t>
  </si>
  <si>
    <t>Hlavní náměstí 96/1</t>
  </si>
  <si>
    <t>Krnov-Pod Bezručovým vrchem</t>
  </si>
  <si>
    <t>CZ00296139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</si>
</sst>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4" fontId="3" fillId="0" borderId="35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4" fontId="3" fillId="3" borderId="39" xfId="0" applyNumberFormat="1" applyFont="1" applyFill="1" applyBorder="1" applyAlignment="1">
      <alignment vertical="center"/>
    </xf>
    <xf numFmtId="3" fontId="3" fillId="0" borderId="35" xfId="0" applyNumberFormat="1" applyFont="1" applyBorder="1" applyAlignment="1">
      <alignment vertical="center"/>
    </xf>
    <xf numFmtId="3" fontId="3" fillId="3" borderId="39" xfId="0" applyNumberFormat="1" applyFont="1" applyFill="1" applyBorder="1" applyAlignment="1">
      <alignment vertical="center"/>
    </xf>
    <xf numFmtId="4" fontId="3" fillId="0" borderId="35" xfId="0" applyNumberFormat="1" applyFont="1" applyBorder="1" applyAlignment="1">
      <alignment horizontal="center" vertical="center"/>
    </xf>
    <xf numFmtId="4" fontId="3" fillId="3" borderId="39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4" fontId="17" fillId="0" borderId="0" xfId="0" applyNumberFormat="1" applyFont="1" applyBorder="1" applyAlignment="1">
      <alignment horizontal="center" vertical="top" wrapText="1" shrinkToFit="1"/>
    </xf>
    <xf numFmtId="164" fontId="17" fillId="0" borderId="0" xfId="0" applyNumberFormat="1" applyFont="1" applyBorder="1" applyAlignment="1">
      <alignment vertical="top" wrapText="1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4" fontId="17" fillId="0" borderId="0" xfId="0" quotePrefix="1" applyNumberFormat="1" applyFont="1" applyBorder="1" applyAlignment="1">
      <alignment horizontal="left" vertical="top" wrapText="1"/>
    </xf>
    <xf numFmtId="164" fontId="18" fillId="0" borderId="0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0" fontId="8" fillId="0" borderId="0" xfId="0" applyFont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81" t="s">
        <v>41</v>
      </c>
      <c r="B2" s="81"/>
      <c r="C2" s="81"/>
      <c r="D2" s="81"/>
      <c r="E2" s="81"/>
      <c r="F2" s="81"/>
      <c r="G2" s="81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73"/>
  <sheetViews>
    <sheetView showGridLines="0" tabSelected="1" topLeftCell="B1" zoomScaleNormal="100" zoomScaleSheetLayoutView="75" workbookViewId="0">
      <selection activeCell="M14" sqref="M14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82" t="s">
        <v>4</v>
      </c>
      <c r="C1" s="83"/>
      <c r="D1" s="83"/>
      <c r="E1" s="83"/>
      <c r="F1" s="83"/>
      <c r="G1" s="83"/>
      <c r="H1" s="83"/>
      <c r="I1" s="83"/>
      <c r="J1" s="84"/>
    </row>
    <row r="2" spans="1:15" ht="36" customHeight="1" x14ac:dyDescent="0.25">
      <c r="A2" s="2"/>
      <c r="B2" s="110" t="s">
        <v>24</v>
      </c>
      <c r="C2" s="111"/>
      <c r="D2" s="112"/>
      <c r="E2" s="113" t="s">
        <v>386</v>
      </c>
      <c r="F2" s="114"/>
      <c r="G2" s="114"/>
      <c r="H2" s="114"/>
      <c r="I2" s="114"/>
      <c r="J2" s="115"/>
      <c r="O2" s="1"/>
    </row>
    <row r="3" spans="1:15" ht="27" hidden="1" customHeight="1" x14ac:dyDescent="0.25">
      <c r="A3" s="2"/>
      <c r="B3" s="116"/>
      <c r="C3" s="111"/>
      <c r="D3" s="117"/>
      <c r="E3" s="118"/>
      <c r="F3" s="119"/>
      <c r="G3" s="119"/>
      <c r="H3" s="119"/>
      <c r="I3" s="119"/>
      <c r="J3" s="120"/>
    </row>
    <row r="4" spans="1:15" ht="23.25" customHeight="1" x14ac:dyDescent="0.25">
      <c r="A4" s="2"/>
      <c r="B4" s="121"/>
      <c r="C4" s="122"/>
      <c r="D4" s="123"/>
      <c r="E4" s="124" t="s">
        <v>385</v>
      </c>
      <c r="F4" s="124"/>
      <c r="G4" s="124"/>
      <c r="H4" s="124"/>
      <c r="I4" s="124"/>
      <c r="J4" s="125"/>
    </row>
    <row r="5" spans="1:15" ht="24" customHeight="1" x14ac:dyDescent="0.25">
      <c r="A5" s="2"/>
      <c r="B5" s="31" t="s">
        <v>23</v>
      </c>
      <c r="D5" s="60" t="s">
        <v>390</v>
      </c>
      <c r="E5" s="78"/>
      <c r="F5" s="78"/>
      <c r="G5" s="78"/>
      <c r="H5" s="18" t="s">
        <v>42</v>
      </c>
      <c r="I5" s="76">
        <v>296139</v>
      </c>
      <c r="J5" s="8"/>
    </row>
    <row r="6" spans="1:15" ht="15.75" customHeight="1" x14ac:dyDescent="0.25">
      <c r="A6" s="2"/>
      <c r="B6" s="28"/>
      <c r="C6" s="55"/>
      <c r="D6" s="267" t="s">
        <v>391</v>
      </c>
      <c r="E6" s="79"/>
      <c r="F6" s="79"/>
      <c r="G6" s="79"/>
      <c r="H6" s="18" t="s">
        <v>36</v>
      </c>
      <c r="I6" s="76" t="s">
        <v>393</v>
      </c>
      <c r="J6" s="8"/>
    </row>
    <row r="7" spans="1:15" ht="15.75" customHeight="1" x14ac:dyDescent="0.25">
      <c r="A7" s="2"/>
      <c r="B7" s="29"/>
      <c r="C7" s="56"/>
      <c r="D7" s="77">
        <v>79401</v>
      </c>
      <c r="E7" s="23" t="s">
        <v>392</v>
      </c>
      <c r="F7" s="80"/>
      <c r="G7" s="80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126"/>
      <c r="E11" s="126"/>
      <c r="F11" s="126"/>
      <c r="G11" s="126"/>
      <c r="H11" s="18" t="s">
        <v>42</v>
      </c>
      <c r="I11" s="131"/>
      <c r="J11" s="8"/>
    </row>
    <row r="12" spans="1:15" ht="15.75" customHeight="1" x14ac:dyDescent="0.25">
      <c r="A12" s="2"/>
      <c r="B12" s="28"/>
      <c r="C12" s="55"/>
      <c r="D12" s="127"/>
      <c r="E12" s="127"/>
      <c r="F12" s="127"/>
      <c r="G12" s="127"/>
      <c r="H12" s="18" t="s">
        <v>36</v>
      </c>
      <c r="I12" s="131"/>
      <c r="J12" s="8"/>
    </row>
    <row r="13" spans="1:15" ht="15.75" customHeight="1" x14ac:dyDescent="0.25">
      <c r="A13" s="2"/>
      <c r="B13" s="29"/>
      <c r="C13" s="56"/>
      <c r="D13" s="130"/>
      <c r="E13" s="128"/>
      <c r="F13" s="129"/>
      <c r="G13" s="129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91"/>
      <c r="F15" s="91"/>
      <c r="G15" s="92"/>
      <c r="H15" s="92"/>
      <c r="I15" s="92" t="s">
        <v>31</v>
      </c>
      <c r="J15" s="93"/>
    </row>
    <row r="16" spans="1:15" ht="23.25" customHeight="1" x14ac:dyDescent="0.25">
      <c r="A16" s="193" t="s">
        <v>26</v>
      </c>
      <c r="B16" s="38" t="s">
        <v>26</v>
      </c>
      <c r="C16" s="62"/>
      <c r="D16" s="63"/>
      <c r="E16" s="88"/>
      <c r="F16" s="89"/>
      <c r="G16" s="88"/>
      <c r="H16" s="89"/>
      <c r="I16" s="88">
        <f>SUMIF(F52:F69,A16,I52:I69)+SUMIF(F52:F69,"PSU",I52:I69)</f>
        <v>0</v>
      </c>
      <c r="J16" s="90"/>
    </row>
    <row r="17" spans="1:10" ht="23.25" customHeight="1" x14ac:dyDescent="0.25">
      <c r="A17" s="193" t="s">
        <v>27</v>
      </c>
      <c r="B17" s="38" t="s">
        <v>27</v>
      </c>
      <c r="C17" s="62"/>
      <c r="D17" s="63"/>
      <c r="E17" s="88"/>
      <c r="F17" s="89"/>
      <c r="G17" s="88"/>
      <c r="H17" s="89"/>
      <c r="I17" s="88">
        <f>SUMIF(F52:F69,A17,I52:I69)</f>
        <v>0</v>
      </c>
      <c r="J17" s="90"/>
    </row>
    <row r="18" spans="1:10" ht="23.25" customHeight="1" x14ac:dyDescent="0.25">
      <c r="A18" s="193" t="s">
        <v>28</v>
      </c>
      <c r="B18" s="38" t="s">
        <v>28</v>
      </c>
      <c r="C18" s="62"/>
      <c r="D18" s="63"/>
      <c r="E18" s="88"/>
      <c r="F18" s="89"/>
      <c r="G18" s="88"/>
      <c r="H18" s="89"/>
      <c r="I18" s="88">
        <f>SUMIF(F52:F69,A18,I52:I69)</f>
        <v>0</v>
      </c>
      <c r="J18" s="90"/>
    </row>
    <row r="19" spans="1:10" ht="23.25" customHeight="1" x14ac:dyDescent="0.25">
      <c r="A19" s="193" t="s">
        <v>88</v>
      </c>
      <c r="B19" s="38" t="s">
        <v>29</v>
      </c>
      <c r="C19" s="62"/>
      <c r="D19" s="63"/>
      <c r="E19" s="88"/>
      <c r="F19" s="89"/>
      <c r="G19" s="88"/>
      <c r="H19" s="89"/>
      <c r="I19" s="88">
        <f>SUMIF(F52:F69,A19,I52:I69)</f>
        <v>0</v>
      </c>
      <c r="J19" s="90"/>
    </row>
    <row r="20" spans="1:10" ht="23.25" customHeight="1" x14ac:dyDescent="0.25">
      <c r="A20" s="193" t="s">
        <v>89</v>
      </c>
      <c r="B20" s="38" t="s">
        <v>30</v>
      </c>
      <c r="C20" s="62"/>
      <c r="D20" s="63"/>
      <c r="E20" s="88"/>
      <c r="F20" s="89"/>
      <c r="G20" s="88"/>
      <c r="H20" s="89"/>
      <c r="I20" s="88">
        <f>SUMIF(F52:F69,A20,I52:I69)</f>
        <v>0</v>
      </c>
      <c r="J20" s="90"/>
    </row>
    <row r="21" spans="1:10" ht="23.25" customHeight="1" x14ac:dyDescent="0.25">
      <c r="A21" s="2"/>
      <c r="B21" s="48" t="s">
        <v>31</v>
      </c>
      <c r="C21" s="64"/>
      <c r="D21" s="65"/>
      <c r="E21" s="94"/>
      <c r="F21" s="95"/>
      <c r="G21" s="94"/>
      <c r="H21" s="95"/>
      <c r="I21" s="94">
        <f>SUM(I16:J20)</f>
        <v>0</v>
      </c>
      <c r="J21" s="101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7">
        <f>A23</f>
        <v>0</v>
      </c>
      <c r="H24" s="98"/>
      <c r="I24" s="98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5">
        <f>A25</f>
        <v>0</v>
      </c>
      <c r="H26" s="86"/>
      <c r="I26" s="86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7">
        <f>CenaCelkem-(ZakladDPHSni+DPHSni+ZakladDPHZakl+DPHZakl)</f>
        <v>0</v>
      </c>
      <c r="H27" s="87"/>
      <c r="I27" s="87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37</v>
      </c>
      <c r="C29" s="170"/>
      <c r="D29" s="170"/>
      <c r="E29" s="170"/>
      <c r="F29" s="171"/>
      <c r="G29" s="167">
        <f>A27</f>
        <v>0</v>
      </c>
      <c r="H29" s="167"/>
      <c r="I29" s="167"/>
      <c r="J29" s="172" t="s">
        <v>52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5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44</v>
      </c>
      <c r="C39" s="145"/>
      <c r="D39" s="145"/>
      <c r="E39" s="145"/>
      <c r="F39" s="146">
        <f>'1.PP - strojovna'!AE114+'tělocvična vchod'!AE77+'Vedlejší náklady'!AE21+vestibul!AE225</f>
        <v>0</v>
      </c>
      <c r="G39" s="147">
        <f>'1.PP - strojovna'!AF114+'tělocvična vchod'!AF77+'Vedlejší náklady'!AF21+vestibul!AF225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5">
      <c r="A40" s="134">
        <v>2</v>
      </c>
      <c r="B40" s="150" t="s">
        <v>45</v>
      </c>
      <c r="C40" s="151" t="s">
        <v>43</v>
      </c>
      <c r="D40" s="151"/>
      <c r="E40" s="151"/>
      <c r="F40" s="152">
        <f>'1.PP - strojovna'!AE114+'tělocvična vchod'!AE77+'Vedlejší náklady'!AE21+vestibul!AE225</f>
        <v>0</v>
      </c>
      <c r="G40" s="153">
        <f>'1.PP - strojovna'!AF114+'tělocvična vchod'!AF77+'Vedlejší náklady'!AF21+vestibul!AF225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5">
      <c r="A41" s="134">
        <v>3</v>
      </c>
      <c r="B41" s="155" t="s">
        <v>46</v>
      </c>
      <c r="C41" s="145" t="s">
        <v>47</v>
      </c>
      <c r="D41" s="145"/>
      <c r="E41" s="145"/>
      <c r="F41" s="156">
        <f>'1.PP - strojovna'!AE114</f>
        <v>0</v>
      </c>
      <c r="G41" s="148">
        <f>'1.PP - strojovna'!AF114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5">
      <c r="A42" s="134">
        <v>3</v>
      </c>
      <c r="B42" s="155" t="s">
        <v>46</v>
      </c>
      <c r="C42" s="145" t="s">
        <v>48</v>
      </c>
      <c r="D42" s="145"/>
      <c r="E42" s="145"/>
      <c r="F42" s="156">
        <f>'tělocvična vchod'!AE77</f>
        <v>0</v>
      </c>
      <c r="G42" s="148">
        <f>'tělocvična vchod'!AF77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5">
      <c r="A43" s="134">
        <v>3</v>
      </c>
      <c r="B43" s="155" t="s">
        <v>46</v>
      </c>
      <c r="C43" s="145" t="s">
        <v>49</v>
      </c>
      <c r="D43" s="145"/>
      <c r="E43" s="145"/>
      <c r="F43" s="156">
        <f>'Vedlejší náklady'!AE21</f>
        <v>0</v>
      </c>
      <c r="G43" s="148">
        <f>'Vedlejší náklady'!AF21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5">
      <c r="A44" s="134">
        <v>3</v>
      </c>
      <c r="B44" s="155" t="s">
        <v>46</v>
      </c>
      <c r="C44" s="145" t="s">
        <v>50</v>
      </c>
      <c r="D44" s="145"/>
      <c r="E44" s="145"/>
      <c r="F44" s="156">
        <f>vestibul!AE225</f>
        <v>0</v>
      </c>
      <c r="G44" s="148">
        <f>vestibul!AF225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5">
      <c r="A45" s="134"/>
      <c r="B45" s="157" t="s">
        <v>51</v>
      </c>
      <c r="C45" s="158"/>
      <c r="D45" s="158"/>
      <c r="E45" s="159"/>
      <c r="F45" s="160">
        <f>SUMIF(A39:A44,"=1",F39:F44)</f>
        <v>0</v>
      </c>
      <c r="G45" s="161">
        <f>SUMIF(A39:A44,"=1",G39:G44)</f>
        <v>0</v>
      </c>
      <c r="H45" s="161">
        <f>SUMIF(A39:A44,"=1",H39:H44)</f>
        <v>0</v>
      </c>
      <c r="I45" s="161">
        <f>SUMIF(A39:A44,"=1",I39:I44)</f>
        <v>0</v>
      </c>
      <c r="J45" s="162">
        <f>SUMIF(A39:A44,"=1",J39:J44)</f>
        <v>0</v>
      </c>
    </row>
    <row r="49" spans="1:10" ht="15.6" x14ac:dyDescent="0.3">
      <c r="B49" s="173" t="s">
        <v>53</v>
      </c>
    </row>
    <row r="51" spans="1:10" ht="25.5" customHeight="1" x14ac:dyDescent="0.25">
      <c r="A51" s="175"/>
      <c r="B51" s="178" t="s">
        <v>18</v>
      </c>
      <c r="C51" s="178" t="s">
        <v>6</v>
      </c>
      <c r="D51" s="179"/>
      <c r="E51" s="179"/>
      <c r="F51" s="180" t="s">
        <v>54</v>
      </c>
      <c r="G51" s="180"/>
      <c r="H51" s="180"/>
      <c r="I51" s="180" t="s">
        <v>31</v>
      </c>
      <c r="J51" s="180" t="s">
        <v>0</v>
      </c>
    </row>
    <row r="52" spans="1:10" ht="36.75" customHeight="1" x14ac:dyDescent="0.25">
      <c r="A52" s="176"/>
      <c r="B52" s="181" t="s">
        <v>55</v>
      </c>
      <c r="C52" s="182" t="s">
        <v>56</v>
      </c>
      <c r="D52" s="183"/>
      <c r="E52" s="183"/>
      <c r="F52" s="191" t="s">
        <v>26</v>
      </c>
      <c r="G52" s="184"/>
      <c r="H52" s="184"/>
      <c r="I52" s="184">
        <f>vestibul!G8+'tělocvična vchod'!G8</f>
        <v>0</v>
      </c>
      <c r="J52" s="189" t="str">
        <f>IF(I70=0,"",I52/I70*100)</f>
        <v/>
      </c>
    </row>
    <row r="53" spans="1:10" ht="36.75" customHeight="1" x14ac:dyDescent="0.25">
      <c r="A53" s="176"/>
      <c r="B53" s="181" t="s">
        <v>57</v>
      </c>
      <c r="C53" s="182" t="s">
        <v>58</v>
      </c>
      <c r="D53" s="183"/>
      <c r="E53" s="183"/>
      <c r="F53" s="191" t="s">
        <v>26</v>
      </c>
      <c r="G53" s="184"/>
      <c r="H53" s="184"/>
      <c r="I53" s="184">
        <f>vestibul!G24+'tělocvična vchod'!G18+'1.PP - strojovna'!G8</f>
        <v>0</v>
      </c>
      <c r="J53" s="189" t="str">
        <f>IF(I70=0,"",I53/I70*100)</f>
        <v/>
      </c>
    </row>
    <row r="54" spans="1:10" ht="36.75" customHeight="1" x14ac:dyDescent="0.25">
      <c r="A54" s="176"/>
      <c r="B54" s="181" t="s">
        <v>59</v>
      </c>
      <c r="C54" s="182" t="s">
        <v>60</v>
      </c>
      <c r="D54" s="183"/>
      <c r="E54" s="183"/>
      <c r="F54" s="191" t="s">
        <v>26</v>
      </c>
      <c r="G54" s="184"/>
      <c r="H54" s="184"/>
      <c r="I54" s="184">
        <f>vestibul!G50+'1.PP - strojovna'!G31</f>
        <v>0</v>
      </c>
      <c r="J54" s="189" t="str">
        <f>IF(I70=0,"",I54/I70*100)</f>
        <v/>
      </c>
    </row>
    <row r="55" spans="1:10" ht="36.75" customHeight="1" x14ac:dyDescent="0.25">
      <c r="A55" s="176"/>
      <c r="B55" s="181" t="s">
        <v>61</v>
      </c>
      <c r="C55" s="182" t="s">
        <v>62</v>
      </c>
      <c r="D55" s="183"/>
      <c r="E55" s="183"/>
      <c r="F55" s="191" t="s">
        <v>26</v>
      </c>
      <c r="G55" s="184"/>
      <c r="H55" s="184"/>
      <c r="I55" s="184">
        <f>vestibul!G69+'tělocvična vchod'!G28+'1.PP - strojovna'!G41</f>
        <v>0</v>
      </c>
      <c r="J55" s="189" t="str">
        <f>IF(I70=0,"",I55/I70*100)</f>
        <v/>
      </c>
    </row>
    <row r="56" spans="1:10" ht="36.75" customHeight="1" x14ac:dyDescent="0.25">
      <c r="A56" s="176"/>
      <c r="B56" s="181" t="s">
        <v>63</v>
      </c>
      <c r="C56" s="182" t="s">
        <v>64</v>
      </c>
      <c r="D56" s="183"/>
      <c r="E56" s="183"/>
      <c r="F56" s="191" t="s">
        <v>26</v>
      </c>
      <c r="G56" s="184"/>
      <c r="H56" s="184"/>
      <c r="I56" s="184">
        <f>vestibul!G76+'tělocvična vchod'!G31+'1.PP - strojovna'!G45</f>
        <v>0</v>
      </c>
      <c r="J56" s="189" t="str">
        <f>IF(I70=0,"",I56/I70*100)</f>
        <v/>
      </c>
    </row>
    <row r="57" spans="1:10" ht="36.75" customHeight="1" x14ac:dyDescent="0.25">
      <c r="A57" s="176"/>
      <c r="B57" s="181" t="s">
        <v>65</v>
      </c>
      <c r="C57" s="182" t="s">
        <v>66</v>
      </c>
      <c r="D57" s="183"/>
      <c r="E57" s="183"/>
      <c r="F57" s="191" t="s">
        <v>26</v>
      </c>
      <c r="G57" s="184"/>
      <c r="H57" s="184"/>
      <c r="I57" s="184">
        <f>vestibul!G90+'tělocvična vchod'!G37+'1.PP - strojovna'!G50</f>
        <v>0</v>
      </c>
      <c r="J57" s="189" t="str">
        <f>IF(I70=0,"",I57/I70*100)</f>
        <v/>
      </c>
    </row>
    <row r="58" spans="1:10" ht="36.75" customHeight="1" x14ac:dyDescent="0.25">
      <c r="A58" s="176"/>
      <c r="B58" s="181" t="s">
        <v>67</v>
      </c>
      <c r="C58" s="182" t="s">
        <v>68</v>
      </c>
      <c r="D58" s="183"/>
      <c r="E58" s="183"/>
      <c r="F58" s="191" t="s">
        <v>26</v>
      </c>
      <c r="G58" s="184"/>
      <c r="H58" s="184"/>
      <c r="I58" s="184">
        <f>vestibul!G122+'tělocvična vchod'!G46+'1.PP - strojovna'!G64</f>
        <v>0</v>
      </c>
      <c r="J58" s="189" t="str">
        <f>IF(I70=0,"",I58/I70*100)</f>
        <v/>
      </c>
    </row>
    <row r="59" spans="1:10" ht="36.75" customHeight="1" x14ac:dyDescent="0.25">
      <c r="A59" s="176"/>
      <c r="B59" s="181" t="s">
        <v>69</v>
      </c>
      <c r="C59" s="182" t="s">
        <v>70</v>
      </c>
      <c r="D59" s="183"/>
      <c r="E59" s="183"/>
      <c r="F59" s="191" t="s">
        <v>27</v>
      </c>
      <c r="G59" s="184"/>
      <c r="H59" s="184"/>
      <c r="I59" s="184">
        <f>'1.PP - strojovna'!G66</f>
        <v>0</v>
      </c>
      <c r="J59" s="189" t="str">
        <f>IF(I70=0,"",I59/I70*100)</f>
        <v/>
      </c>
    </row>
    <row r="60" spans="1:10" ht="36.75" customHeight="1" x14ac:dyDescent="0.25">
      <c r="A60" s="176"/>
      <c r="B60" s="181" t="s">
        <v>71</v>
      </c>
      <c r="C60" s="182" t="s">
        <v>72</v>
      </c>
      <c r="D60" s="183"/>
      <c r="E60" s="183"/>
      <c r="F60" s="191" t="s">
        <v>27</v>
      </c>
      <c r="G60" s="184"/>
      <c r="H60" s="184"/>
      <c r="I60" s="184">
        <f>'1.PP - strojovna'!G69</f>
        <v>0</v>
      </c>
      <c r="J60" s="189" t="str">
        <f>IF(I70=0,"",I60/I70*100)</f>
        <v/>
      </c>
    </row>
    <row r="61" spans="1:10" ht="36.75" customHeight="1" x14ac:dyDescent="0.25">
      <c r="A61" s="176"/>
      <c r="B61" s="181" t="s">
        <v>73</v>
      </c>
      <c r="C61" s="182" t="s">
        <v>74</v>
      </c>
      <c r="D61" s="183"/>
      <c r="E61" s="183"/>
      <c r="F61" s="191" t="s">
        <v>27</v>
      </c>
      <c r="G61" s="184"/>
      <c r="H61" s="184"/>
      <c r="I61" s="184">
        <f>vestibul!G124+'1.PP - strojovna'!G71</f>
        <v>0</v>
      </c>
      <c r="J61" s="189" t="str">
        <f>IF(I70=0,"",I61/I70*100)</f>
        <v/>
      </c>
    </row>
    <row r="62" spans="1:10" ht="36.75" customHeight="1" x14ac:dyDescent="0.25">
      <c r="A62" s="176"/>
      <c r="B62" s="181" t="s">
        <v>75</v>
      </c>
      <c r="C62" s="182" t="s">
        <v>76</v>
      </c>
      <c r="D62" s="183"/>
      <c r="E62" s="183"/>
      <c r="F62" s="191" t="s">
        <v>27</v>
      </c>
      <c r="G62" s="184"/>
      <c r="H62" s="184"/>
      <c r="I62" s="184">
        <f>vestibul!G128</f>
        <v>0</v>
      </c>
      <c r="J62" s="189" t="str">
        <f>IF(I70=0,"",I62/I70*100)</f>
        <v/>
      </c>
    </row>
    <row r="63" spans="1:10" ht="36.75" customHeight="1" x14ac:dyDescent="0.25">
      <c r="A63" s="176"/>
      <c r="B63" s="181" t="s">
        <v>77</v>
      </c>
      <c r="C63" s="182" t="s">
        <v>78</v>
      </c>
      <c r="D63" s="183"/>
      <c r="E63" s="183"/>
      <c r="F63" s="191" t="s">
        <v>27</v>
      </c>
      <c r="G63" s="184"/>
      <c r="H63" s="184"/>
      <c r="I63" s="184">
        <f>vestibul!G138+'tělocvična vchod'!G48</f>
        <v>0</v>
      </c>
      <c r="J63" s="189" t="str">
        <f>IF(I70=0,"",I63/I70*100)</f>
        <v/>
      </c>
    </row>
    <row r="64" spans="1:10" ht="36.75" customHeight="1" x14ac:dyDescent="0.25">
      <c r="A64" s="176"/>
      <c r="B64" s="181" t="s">
        <v>79</v>
      </c>
      <c r="C64" s="182" t="s">
        <v>80</v>
      </c>
      <c r="D64" s="183"/>
      <c r="E64" s="183"/>
      <c r="F64" s="191" t="s">
        <v>27</v>
      </c>
      <c r="G64" s="184"/>
      <c r="H64" s="184"/>
      <c r="I64" s="184">
        <f>vestibul!G190+'1.PP - strojovna'!G79</f>
        <v>0</v>
      </c>
      <c r="J64" s="189" t="str">
        <f>IF(I70=0,"",I64/I70*100)</f>
        <v/>
      </c>
    </row>
    <row r="65" spans="1:10" ht="36.75" customHeight="1" x14ac:dyDescent="0.25">
      <c r="A65" s="176"/>
      <c r="B65" s="181" t="s">
        <v>81</v>
      </c>
      <c r="C65" s="182" t="s">
        <v>82</v>
      </c>
      <c r="D65" s="183"/>
      <c r="E65" s="183"/>
      <c r="F65" s="191" t="s">
        <v>27</v>
      </c>
      <c r="G65" s="184"/>
      <c r="H65" s="184"/>
      <c r="I65" s="184">
        <f>vestibul!G194+'tělocvična vchod'!G60+'1.PP - strojovna'!G93</f>
        <v>0</v>
      </c>
      <c r="J65" s="189" t="str">
        <f>IF(I70=0,"",I65/I70*100)</f>
        <v/>
      </c>
    </row>
    <row r="66" spans="1:10" ht="36.75" customHeight="1" x14ac:dyDescent="0.25">
      <c r="A66" s="176"/>
      <c r="B66" s="181" t="s">
        <v>83</v>
      </c>
      <c r="C66" s="182" t="s">
        <v>84</v>
      </c>
      <c r="D66" s="183"/>
      <c r="E66" s="183"/>
      <c r="F66" s="191" t="s">
        <v>28</v>
      </c>
      <c r="G66" s="184"/>
      <c r="H66" s="184"/>
      <c r="I66" s="184">
        <f>vestibul!G215+'1.PP - strojovna'!G104</f>
        <v>0</v>
      </c>
      <c r="J66" s="189" t="str">
        <f>IF(I70=0,"",I66/I70*100)</f>
        <v/>
      </c>
    </row>
    <row r="67" spans="1:10" ht="36.75" customHeight="1" x14ac:dyDescent="0.25">
      <c r="A67" s="176"/>
      <c r="B67" s="181" t="s">
        <v>85</v>
      </c>
      <c r="C67" s="182" t="s">
        <v>86</v>
      </c>
      <c r="D67" s="183"/>
      <c r="E67" s="183"/>
      <c r="F67" s="191" t="s">
        <v>87</v>
      </c>
      <c r="G67" s="184"/>
      <c r="H67" s="184"/>
      <c r="I67" s="184">
        <f>vestibul!G217+'tělocvična vchod'!G69+'1.PP - strojovna'!G106</f>
        <v>0</v>
      </c>
      <c r="J67" s="189" t="str">
        <f>IF(I70=0,"",I67/I70*100)</f>
        <v/>
      </c>
    </row>
    <row r="68" spans="1:10" ht="36.75" customHeight="1" x14ac:dyDescent="0.25">
      <c r="A68" s="176"/>
      <c r="B68" s="181" t="s">
        <v>88</v>
      </c>
      <c r="C68" s="182" t="s">
        <v>29</v>
      </c>
      <c r="D68" s="183"/>
      <c r="E68" s="183"/>
      <c r="F68" s="191" t="s">
        <v>88</v>
      </c>
      <c r="G68" s="184"/>
      <c r="H68" s="184"/>
      <c r="I68" s="184">
        <f>'Vedlejší náklady'!G8</f>
        <v>0</v>
      </c>
      <c r="J68" s="189" t="str">
        <f>IF(I70=0,"",I68/I70*100)</f>
        <v/>
      </c>
    </row>
    <row r="69" spans="1:10" ht="36.75" customHeight="1" x14ac:dyDescent="0.25">
      <c r="A69" s="176"/>
      <c r="B69" s="181" t="s">
        <v>89</v>
      </c>
      <c r="C69" s="182" t="s">
        <v>30</v>
      </c>
      <c r="D69" s="183"/>
      <c r="E69" s="183"/>
      <c r="F69" s="191" t="s">
        <v>89</v>
      </c>
      <c r="G69" s="184"/>
      <c r="H69" s="184"/>
      <c r="I69" s="184">
        <f>'Vedlejší náklady'!G14</f>
        <v>0</v>
      </c>
      <c r="J69" s="189" t="str">
        <f>IF(I70=0,"",I69/I70*100)</f>
        <v/>
      </c>
    </row>
    <row r="70" spans="1:10" ht="25.5" customHeight="1" x14ac:dyDescent="0.25">
      <c r="A70" s="177"/>
      <c r="B70" s="185" t="s">
        <v>1</v>
      </c>
      <c r="C70" s="186"/>
      <c r="D70" s="187"/>
      <c r="E70" s="187"/>
      <c r="F70" s="192"/>
      <c r="G70" s="188"/>
      <c r="H70" s="188"/>
      <c r="I70" s="188">
        <f>SUM(I52:I69)</f>
        <v>0</v>
      </c>
      <c r="J70" s="190">
        <f>SUM(J52:J69)</f>
        <v>0</v>
      </c>
    </row>
    <row r="71" spans="1:10" x14ac:dyDescent="0.25">
      <c r="F71" s="132"/>
      <c r="G71" s="132"/>
      <c r="H71" s="132"/>
      <c r="I71" s="132"/>
      <c r="J71" s="133"/>
    </row>
    <row r="72" spans="1:10" x14ac:dyDescent="0.25">
      <c r="F72" s="132"/>
      <c r="G72" s="132"/>
      <c r="H72" s="132"/>
      <c r="I72" s="132"/>
      <c r="J72" s="133"/>
    </row>
    <row r="73" spans="1:10" x14ac:dyDescent="0.25">
      <c r="F73" s="132"/>
      <c r="G73" s="132"/>
      <c r="H73" s="132"/>
      <c r="I73" s="132"/>
      <c r="J73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3"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B45:E45"/>
    <mergeCell ref="C52:E52"/>
    <mergeCell ref="C53:E53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6" t="s">
        <v>7</v>
      </c>
      <c r="B1" s="106"/>
      <c r="C1" s="107"/>
      <c r="D1" s="106"/>
      <c r="E1" s="106"/>
      <c r="F1" s="106"/>
      <c r="G1" s="106"/>
    </row>
    <row r="2" spans="1:7" ht="24.9" customHeight="1" x14ac:dyDescent="0.25">
      <c r="A2" s="50" t="s">
        <v>8</v>
      </c>
      <c r="B2" s="49"/>
      <c r="C2" s="108"/>
      <c r="D2" s="108"/>
      <c r="E2" s="108"/>
      <c r="F2" s="108"/>
      <c r="G2" s="109"/>
    </row>
    <row r="3" spans="1:7" ht="24.9" customHeight="1" x14ac:dyDescent="0.25">
      <c r="A3" s="50" t="s">
        <v>9</v>
      </c>
      <c r="B3" s="49"/>
      <c r="C3" s="108"/>
      <c r="D3" s="108"/>
      <c r="E3" s="108"/>
      <c r="F3" s="108"/>
      <c r="G3" s="109"/>
    </row>
    <row r="4" spans="1:7" ht="24.9" customHeight="1" x14ac:dyDescent="0.25">
      <c r="A4" s="50" t="s">
        <v>10</v>
      </c>
      <c r="B4" s="49"/>
      <c r="C4" s="108"/>
      <c r="D4" s="108"/>
      <c r="E4" s="108"/>
      <c r="F4" s="108"/>
      <c r="G4" s="109"/>
    </row>
    <row r="5" spans="1:7" x14ac:dyDescent="0.25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12" sqref="C12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90</v>
      </c>
    </row>
    <row r="2" spans="1:60" ht="25.05" customHeight="1" x14ac:dyDescent="0.25">
      <c r="A2" s="195" t="s">
        <v>8</v>
      </c>
      <c r="B2" s="49"/>
      <c r="C2" s="198" t="s">
        <v>386</v>
      </c>
      <c r="D2" s="196"/>
      <c r="E2" s="196"/>
      <c r="F2" s="196"/>
      <c r="G2" s="197"/>
      <c r="AG2" t="s">
        <v>91</v>
      </c>
    </row>
    <row r="3" spans="1:60" ht="25.05" customHeight="1" x14ac:dyDescent="0.25">
      <c r="A3" s="195" t="s">
        <v>9</v>
      </c>
      <c r="B3" s="49"/>
      <c r="C3" s="198" t="s">
        <v>385</v>
      </c>
      <c r="D3" s="196"/>
      <c r="E3" s="196"/>
      <c r="F3" s="196"/>
      <c r="G3" s="197"/>
      <c r="AC3" s="174" t="s">
        <v>91</v>
      </c>
      <c r="AG3" t="s">
        <v>92</v>
      </c>
    </row>
    <row r="4" spans="1:60" ht="25.05" customHeight="1" x14ac:dyDescent="0.25">
      <c r="A4" s="199" t="s">
        <v>10</v>
      </c>
      <c r="B4" s="200"/>
      <c r="C4" s="201" t="s">
        <v>387</v>
      </c>
      <c r="D4" s="202"/>
      <c r="E4" s="202"/>
      <c r="F4" s="202"/>
      <c r="G4" s="203"/>
      <c r="AG4" t="s">
        <v>93</v>
      </c>
    </row>
    <row r="5" spans="1:60" x14ac:dyDescent="0.25">
      <c r="D5" s="10"/>
    </row>
    <row r="6" spans="1:60" ht="39.6" x14ac:dyDescent="0.25">
      <c r="A6" s="205" t="s">
        <v>94</v>
      </c>
      <c r="B6" s="207" t="s">
        <v>95</v>
      </c>
      <c r="C6" s="207" t="s">
        <v>96</v>
      </c>
      <c r="D6" s="206" t="s">
        <v>97</v>
      </c>
      <c r="E6" s="205" t="s">
        <v>98</v>
      </c>
      <c r="F6" s="204" t="s">
        <v>99</v>
      </c>
      <c r="G6" s="205" t="s">
        <v>31</v>
      </c>
      <c r="H6" s="208" t="s">
        <v>32</v>
      </c>
      <c r="I6" s="208" t="s">
        <v>100</v>
      </c>
      <c r="J6" s="208" t="s">
        <v>33</v>
      </c>
      <c r="K6" s="208" t="s">
        <v>101</v>
      </c>
      <c r="L6" s="208" t="s">
        <v>102</v>
      </c>
      <c r="M6" s="208" t="s">
        <v>103</v>
      </c>
      <c r="N6" s="208" t="s">
        <v>104</v>
      </c>
      <c r="O6" s="208" t="s">
        <v>105</v>
      </c>
      <c r="P6" s="208" t="s">
        <v>106</v>
      </c>
      <c r="Q6" s="208" t="s">
        <v>107</v>
      </c>
      <c r="R6" s="208" t="s">
        <v>108</v>
      </c>
      <c r="S6" s="208" t="s">
        <v>109</v>
      </c>
      <c r="T6" s="208" t="s">
        <v>110</v>
      </c>
      <c r="U6" s="208" t="s">
        <v>111</v>
      </c>
      <c r="V6" s="208" t="s">
        <v>112</v>
      </c>
      <c r="W6" s="208" t="s">
        <v>113</v>
      </c>
      <c r="X6" s="208" t="s">
        <v>114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115</v>
      </c>
      <c r="B8" s="236" t="s">
        <v>55</v>
      </c>
      <c r="C8" s="254" t="s">
        <v>56</v>
      </c>
      <c r="D8" s="237"/>
      <c r="E8" s="238"/>
      <c r="F8" s="239"/>
      <c r="G8" s="240">
        <f>SUMIF(AG9:AG23,"&lt;&gt;NOR",G9:G23)</f>
        <v>0</v>
      </c>
      <c r="H8" s="234"/>
      <c r="I8" s="234">
        <f>SUM(I9:I23)</f>
        <v>48909.85</v>
      </c>
      <c r="J8" s="234"/>
      <c r="K8" s="234">
        <f>SUM(K9:K23)</f>
        <v>42240.6</v>
      </c>
      <c r="L8" s="234"/>
      <c r="M8" s="234">
        <f>SUM(M9:M23)</f>
        <v>0</v>
      </c>
      <c r="N8" s="234"/>
      <c r="O8" s="234">
        <f>SUM(O9:O23)</f>
        <v>3.21</v>
      </c>
      <c r="P8" s="234"/>
      <c r="Q8" s="234">
        <f>SUM(Q9:Q23)</f>
        <v>0</v>
      </c>
      <c r="R8" s="234"/>
      <c r="S8" s="234"/>
      <c r="T8" s="234"/>
      <c r="U8" s="234"/>
      <c r="V8" s="234">
        <f>SUM(V9:V23)</f>
        <v>74.47</v>
      </c>
      <c r="W8" s="234"/>
      <c r="X8" s="234"/>
      <c r="AG8" t="s">
        <v>116</v>
      </c>
    </row>
    <row r="9" spans="1:60" outlineLevel="1" x14ac:dyDescent="0.25">
      <c r="A9" s="241">
        <v>1</v>
      </c>
      <c r="B9" s="242" t="s">
        <v>117</v>
      </c>
      <c r="C9" s="255" t="s">
        <v>118</v>
      </c>
      <c r="D9" s="243" t="s">
        <v>119</v>
      </c>
      <c r="E9" s="244">
        <v>41.4</v>
      </c>
      <c r="F9" s="245"/>
      <c r="G9" s="246">
        <f>ROUND(E9*F9,2)</f>
        <v>0</v>
      </c>
      <c r="H9" s="229">
        <v>50.86</v>
      </c>
      <c r="I9" s="228">
        <f>ROUND(E9*H9,2)</f>
        <v>2105.6</v>
      </c>
      <c r="J9" s="229">
        <v>47.94</v>
      </c>
      <c r="K9" s="228">
        <f>ROUND(E9*J9,2)</f>
        <v>1984.72</v>
      </c>
      <c r="L9" s="228">
        <v>21</v>
      </c>
      <c r="M9" s="228">
        <f>G9*(1+L9/100)</f>
        <v>0</v>
      </c>
      <c r="N9" s="228">
        <v>6.3E-3</v>
      </c>
      <c r="O9" s="228">
        <f>ROUND(E9*N9,2)</f>
        <v>0.26</v>
      </c>
      <c r="P9" s="228">
        <v>0</v>
      </c>
      <c r="Q9" s="228">
        <f>ROUND(E9*P9,2)</f>
        <v>0</v>
      </c>
      <c r="R9" s="228"/>
      <c r="S9" s="228" t="s">
        <v>120</v>
      </c>
      <c r="T9" s="228" t="s">
        <v>121</v>
      </c>
      <c r="U9" s="228">
        <v>9.0999999999999998E-2</v>
      </c>
      <c r="V9" s="228">
        <f>ROUND(E9*U9,2)</f>
        <v>3.77</v>
      </c>
      <c r="W9" s="228"/>
      <c r="X9" s="228" t="s">
        <v>122</v>
      </c>
      <c r="Y9" s="209"/>
      <c r="Z9" s="209"/>
      <c r="AA9" s="209"/>
      <c r="AB9" s="209"/>
      <c r="AC9" s="209"/>
      <c r="AD9" s="209"/>
      <c r="AE9" s="209"/>
      <c r="AF9" s="209"/>
      <c r="AG9" s="209" t="s">
        <v>123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6" t="s">
        <v>124</v>
      </c>
      <c r="D10" s="230"/>
      <c r="E10" s="231">
        <v>48.96</v>
      </c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125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6" t="s">
        <v>126</v>
      </c>
      <c r="D11" s="230"/>
      <c r="E11" s="231">
        <v>-2.64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125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26"/>
      <c r="B12" s="227"/>
      <c r="C12" s="256" t="s">
        <v>127</v>
      </c>
      <c r="D12" s="230"/>
      <c r="E12" s="231">
        <v>-6.6</v>
      </c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09"/>
      <c r="Z12" s="209"/>
      <c r="AA12" s="209"/>
      <c r="AB12" s="209"/>
      <c r="AC12" s="209"/>
      <c r="AD12" s="209"/>
      <c r="AE12" s="209"/>
      <c r="AF12" s="209"/>
      <c r="AG12" s="209" t="s">
        <v>125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6" t="s">
        <v>128</v>
      </c>
      <c r="D13" s="230"/>
      <c r="E13" s="231">
        <v>1.68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125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41">
        <v>2</v>
      </c>
      <c r="B14" s="242" t="s">
        <v>129</v>
      </c>
      <c r="C14" s="255" t="s">
        <v>130</v>
      </c>
      <c r="D14" s="243" t="s">
        <v>119</v>
      </c>
      <c r="E14" s="244">
        <v>41.4</v>
      </c>
      <c r="F14" s="245"/>
      <c r="G14" s="246">
        <f>ROUND(E14*F14,2)</f>
        <v>0</v>
      </c>
      <c r="H14" s="229">
        <v>888.73</v>
      </c>
      <c r="I14" s="228">
        <f>ROUND(E14*H14,2)</f>
        <v>36793.42</v>
      </c>
      <c r="J14" s="229">
        <v>385.47</v>
      </c>
      <c r="K14" s="228">
        <f>ROUND(E14*J14,2)</f>
        <v>15958.46</v>
      </c>
      <c r="L14" s="228">
        <v>21</v>
      </c>
      <c r="M14" s="228">
        <f>G14*(1+L14/100)</f>
        <v>0</v>
      </c>
      <c r="N14" s="228">
        <v>5.1999999999999998E-2</v>
      </c>
      <c r="O14" s="228">
        <f>ROUND(E14*N14,2)</f>
        <v>2.15</v>
      </c>
      <c r="P14" s="228">
        <v>0</v>
      </c>
      <c r="Q14" s="228">
        <f>ROUND(E14*P14,2)</f>
        <v>0</v>
      </c>
      <c r="R14" s="228"/>
      <c r="S14" s="228" t="s">
        <v>120</v>
      </c>
      <c r="T14" s="228" t="s">
        <v>121</v>
      </c>
      <c r="U14" s="228">
        <v>0.66600000000000004</v>
      </c>
      <c r="V14" s="228">
        <f>ROUND(E14*U14,2)</f>
        <v>27.57</v>
      </c>
      <c r="W14" s="228"/>
      <c r="X14" s="228" t="s">
        <v>122</v>
      </c>
      <c r="Y14" s="209"/>
      <c r="Z14" s="209"/>
      <c r="AA14" s="209"/>
      <c r="AB14" s="209"/>
      <c r="AC14" s="209"/>
      <c r="AD14" s="209"/>
      <c r="AE14" s="209"/>
      <c r="AF14" s="209"/>
      <c r="AG14" s="209" t="s">
        <v>123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26"/>
      <c r="B15" s="227"/>
      <c r="C15" s="256" t="s">
        <v>124</v>
      </c>
      <c r="D15" s="230"/>
      <c r="E15" s="231">
        <v>48.96</v>
      </c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09"/>
      <c r="Z15" s="209"/>
      <c r="AA15" s="209"/>
      <c r="AB15" s="209"/>
      <c r="AC15" s="209"/>
      <c r="AD15" s="209"/>
      <c r="AE15" s="209"/>
      <c r="AF15" s="209"/>
      <c r="AG15" s="209" t="s">
        <v>125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26"/>
      <c r="B16" s="227"/>
      <c r="C16" s="256" t="s">
        <v>126</v>
      </c>
      <c r="D16" s="230"/>
      <c r="E16" s="231">
        <v>-2.64</v>
      </c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09"/>
      <c r="Z16" s="209"/>
      <c r="AA16" s="209"/>
      <c r="AB16" s="209"/>
      <c r="AC16" s="209"/>
      <c r="AD16" s="209"/>
      <c r="AE16" s="209"/>
      <c r="AF16" s="209"/>
      <c r="AG16" s="209" t="s">
        <v>125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26"/>
      <c r="B17" s="227"/>
      <c r="C17" s="256" t="s">
        <v>127</v>
      </c>
      <c r="D17" s="230"/>
      <c r="E17" s="231">
        <v>-6.6</v>
      </c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09"/>
      <c r="Z17" s="209"/>
      <c r="AA17" s="209"/>
      <c r="AB17" s="209"/>
      <c r="AC17" s="209"/>
      <c r="AD17" s="209"/>
      <c r="AE17" s="209"/>
      <c r="AF17" s="209"/>
      <c r="AG17" s="209" t="s">
        <v>125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26"/>
      <c r="B18" s="227"/>
      <c r="C18" s="256" t="s">
        <v>128</v>
      </c>
      <c r="D18" s="230"/>
      <c r="E18" s="231">
        <v>1.68</v>
      </c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09"/>
      <c r="Z18" s="209"/>
      <c r="AA18" s="209"/>
      <c r="AB18" s="209"/>
      <c r="AC18" s="209"/>
      <c r="AD18" s="209"/>
      <c r="AE18" s="209"/>
      <c r="AF18" s="209"/>
      <c r="AG18" s="209" t="s">
        <v>125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41">
        <v>3</v>
      </c>
      <c r="B19" s="242" t="s">
        <v>131</v>
      </c>
      <c r="C19" s="255" t="s">
        <v>132</v>
      </c>
      <c r="D19" s="243" t="s">
        <v>119</v>
      </c>
      <c r="E19" s="244">
        <v>176.03</v>
      </c>
      <c r="F19" s="245"/>
      <c r="G19" s="246">
        <f>ROUND(E19*F19,2)</f>
        <v>0</v>
      </c>
      <c r="H19" s="229">
        <v>56.87</v>
      </c>
      <c r="I19" s="228">
        <f>ROUND(E19*H19,2)</f>
        <v>10010.83</v>
      </c>
      <c r="J19" s="229">
        <v>138.03</v>
      </c>
      <c r="K19" s="228">
        <f>ROUND(E19*J19,2)</f>
        <v>24297.42</v>
      </c>
      <c r="L19" s="228">
        <v>21</v>
      </c>
      <c r="M19" s="228">
        <f>G19*(1+L19/100)</f>
        <v>0</v>
      </c>
      <c r="N19" s="228">
        <v>4.5599999999999998E-3</v>
      </c>
      <c r="O19" s="228">
        <f>ROUND(E19*N19,2)</f>
        <v>0.8</v>
      </c>
      <c r="P19" s="228">
        <v>0</v>
      </c>
      <c r="Q19" s="228">
        <f>ROUND(E19*P19,2)</f>
        <v>0</v>
      </c>
      <c r="R19" s="228"/>
      <c r="S19" s="228" t="s">
        <v>120</v>
      </c>
      <c r="T19" s="228" t="s">
        <v>121</v>
      </c>
      <c r="U19" s="228">
        <v>0.245</v>
      </c>
      <c r="V19" s="228">
        <f>ROUND(E19*U19,2)</f>
        <v>43.13</v>
      </c>
      <c r="W19" s="228"/>
      <c r="X19" s="228" t="s">
        <v>122</v>
      </c>
      <c r="Y19" s="209"/>
      <c r="Z19" s="209"/>
      <c r="AA19" s="209"/>
      <c r="AB19" s="209"/>
      <c r="AC19" s="209"/>
      <c r="AD19" s="209"/>
      <c r="AE19" s="209"/>
      <c r="AF19" s="209"/>
      <c r="AG19" s="209" t="s">
        <v>123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133</v>
      </c>
      <c r="D20" s="230"/>
      <c r="E20" s="231">
        <v>208.08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125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134</v>
      </c>
      <c r="D21" s="230"/>
      <c r="E21" s="231">
        <v>-23.1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125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outlineLevel="1" x14ac:dyDescent="0.25">
      <c r="A22" s="226"/>
      <c r="B22" s="227"/>
      <c r="C22" s="256" t="s">
        <v>135</v>
      </c>
      <c r="D22" s="230"/>
      <c r="E22" s="231">
        <v>-23.65</v>
      </c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8"/>
      <c r="Q22" s="228"/>
      <c r="R22" s="228"/>
      <c r="S22" s="228"/>
      <c r="T22" s="228"/>
      <c r="U22" s="228"/>
      <c r="V22" s="228"/>
      <c r="W22" s="228"/>
      <c r="X22" s="228"/>
      <c r="Y22" s="209"/>
      <c r="Z22" s="209"/>
      <c r="AA22" s="209"/>
      <c r="AB22" s="209"/>
      <c r="AC22" s="209"/>
      <c r="AD22" s="209"/>
      <c r="AE22" s="209"/>
      <c r="AF22" s="209"/>
      <c r="AG22" s="209" t="s">
        <v>125</v>
      </c>
      <c r="AH22" s="209">
        <v>0</v>
      </c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136</v>
      </c>
      <c r="D23" s="230"/>
      <c r="E23" s="231">
        <v>14.7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125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x14ac:dyDescent="0.25">
      <c r="A24" s="235" t="s">
        <v>115</v>
      </c>
      <c r="B24" s="236" t="s">
        <v>57</v>
      </c>
      <c r="C24" s="254" t="s">
        <v>58</v>
      </c>
      <c r="D24" s="237"/>
      <c r="E24" s="238"/>
      <c r="F24" s="239"/>
      <c r="G24" s="240">
        <f>SUMIF(AG25:AG49,"&lt;&gt;NOR",G25:G49)</f>
        <v>0</v>
      </c>
      <c r="H24" s="234"/>
      <c r="I24" s="234">
        <f>SUM(I25:I49)</f>
        <v>13800.96</v>
      </c>
      <c r="J24" s="234"/>
      <c r="K24" s="234">
        <f>SUM(K25:K49)</f>
        <v>23113.039999999997</v>
      </c>
      <c r="L24" s="234"/>
      <c r="M24" s="234">
        <f>SUM(M25:M49)</f>
        <v>0</v>
      </c>
      <c r="N24" s="234"/>
      <c r="O24" s="234">
        <f>SUM(O25:O49)</f>
        <v>0.73</v>
      </c>
      <c r="P24" s="234"/>
      <c r="Q24" s="234">
        <f>SUM(Q25:Q49)</f>
        <v>0</v>
      </c>
      <c r="R24" s="234"/>
      <c r="S24" s="234"/>
      <c r="T24" s="234"/>
      <c r="U24" s="234"/>
      <c r="V24" s="234">
        <f>SUM(V25:V49)</f>
        <v>36.03</v>
      </c>
      <c r="W24" s="234"/>
      <c r="X24" s="234"/>
      <c r="AG24" t="s">
        <v>116</v>
      </c>
    </row>
    <row r="25" spans="1:60" outlineLevel="1" x14ac:dyDescent="0.25">
      <c r="A25" s="241">
        <v>4</v>
      </c>
      <c r="B25" s="242" t="s">
        <v>137</v>
      </c>
      <c r="C25" s="255" t="s">
        <v>138</v>
      </c>
      <c r="D25" s="243" t="s">
        <v>119</v>
      </c>
      <c r="E25" s="244">
        <v>134.63</v>
      </c>
      <c r="F25" s="245"/>
      <c r="G25" s="246">
        <f>ROUND(E25*F25,2)</f>
        <v>0</v>
      </c>
      <c r="H25" s="229">
        <v>4.53</v>
      </c>
      <c r="I25" s="228">
        <f>ROUND(E25*H25,2)</f>
        <v>609.87</v>
      </c>
      <c r="J25" s="229">
        <v>42.47</v>
      </c>
      <c r="K25" s="228">
        <f>ROUND(E25*J25,2)</f>
        <v>5717.74</v>
      </c>
      <c r="L25" s="228">
        <v>21</v>
      </c>
      <c r="M25" s="228">
        <f>G25*(1+L25/100)</f>
        <v>0</v>
      </c>
      <c r="N25" s="228">
        <v>4.5399999999999998E-3</v>
      </c>
      <c r="O25" s="228">
        <f>ROUND(E25*N25,2)</f>
        <v>0.61</v>
      </c>
      <c r="P25" s="228">
        <v>0</v>
      </c>
      <c r="Q25" s="228">
        <f>ROUND(E25*P25,2)</f>
        <v>0</v>
      </c>
      <c r="R25" s="228"/>
      <c r="S25" s="228" t="s">
        <v>120</v>
      </c>
      <c r="T25" s="228" t="s">
        <v>121</v>
      </c>
      <c r="U25" s="228">
        <v>8.3250000000000005E-2</v>
      </c>
      <c r="V25" s="228">
        <f>ROUND(E25*U25,2)</f>
        <v>11.21</v>
      </c>
      <c r="W25" s="228"/>
      <c r="X25" s="228" t="s">
        <v>122</v>
      </c>
      <c r="Y25" s="209"/>
      <c r="Z25" s="209"/>
      <c r="AA25" s="209"/>
      <c r="AB25" s="209"/>
      <c r="AC25" s="209"/>
      <c r="AD25" s="209"/>
      <c r="AE25" s="209"/>
      <c r="AF25" s="209"/>
      <c r="AG25" s="209" t="s">
        <v>123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26"/>
      <c r="B26" s="227"/>
      <c r="C26" s="257" t="s">
        <v>139</v>
      </c>
      <c r="D26" s="232"/>
      <c r="E26" s="233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09"/>
      <c r="Z26" s="209"/>
      <c r="AA26" s="209"/>
      <c r="AB26" s="209"/>
      <c r="AC26" s="209"/>
      <c r="AD26" s="209"/>
      <c r="AE26" s="209"/>
      <c r="AF26" s="209"/>
      <c r="AG26" s="209" t="s">
        <v>125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26"/>
      <c r="B27" s="227"/>
      <c r="C27" s="258" t="s">
        <v>140</v>
      </c>
      <c r="D27" s="232"/>
      <c r="E27" s="233">
        <v>208.08</v>
      </c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09"/>
      <c r="Z27" s="209"/>
      <c r="AA27" s="209"/>
      <c r="AB27" s="209"/>
      <c r="AC27" s="209"/>
      <c r="AD27" s="209"/>
      <c r="AE27" s="209"/>
      <c r="AF27" s="209"/>
      <c r="AG27" s="209" t="s">
        <v>125</v>
      </c>
      <c r="AH27" s="209">
        <v>2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26"/>
      <c r="B28" s="227"/>
      <c r="C28" s="258" t="s">
        <v>141</v>
      </c>
      <c r="D28" s="232"/>
      <c r="E28" s="233">
        <v>-23.1</v>
      </c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09"/>
      <c r="Z28" s="209"/>
      <c r="AA28" s="209"/>
      <c r="AB28" s="209"/>
      <c r="AC28" s="209"/>
      <c r="AD28" s="209"/>
      <c r="AE28" s="209"/>
      <c r="AF28" s="209"/>
      <c r="AG28" s="209" t="s">
        <v>125</v>
      </c>
      <c r="AH28" s="209">
        <v>2</v>
      </c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26"/>
      <c r="B29" s="227"/>
      <c r="C29" s="258" t="s">
        <v>142</v>
      </c>
      <c r="D29" s="232"/>
      <c r="E29" s="233">
        <v>-23.65</v>
      </c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09"/>
      <c r="Z29" s="209"/>
      <c r="AA29" s="209"/>
      <c r="AB29" s="209"/>
      <c r="AC29" s="209"/>
      <c r="AD29" s="209"/>
      <c r="AE29" s="209"/>
      <c r="AF29" s="209"/>
      <c r="AG29" s="209" t="s">
        <v>125</v>
      </c>
      <c r="AH29" s="209">
        <v>2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8" t="s">
        <v>143</v>
      </c>
      <c r="D30" s="232"/>
      <c r="E30" s="233">
        <v>14.7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125</v>
      </c>
      <c r="AH30" s="209">
        <v>2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outlineLevel="1" x14ac:dyDescent="0.25">
      <c r="A31" s="226"/>
      <c r="B31" s="227"/>
      <c r="C31" s="257" t="s">
        <v>144</v>
      </c>
      <c r="D31" s="232"/>
      <c r="E31" s="233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09"/>
      <c r="Z31" s="209"/>
      <c r="AA31" s="209"/>
      <c r="AB31" s="209"/>
      <c r="AC31" s="209"/>
      <c r="AD31" s="209"/>
      <c r="AE31" s="209"/>
      <c r="AF31" s="209"/>
      <c r="AG31" s="209" t="s">
        <v>125</v>
      </c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209"/>
      <c r="BG31" s="209"/>
      <c r="BH31" s="209"/>
    </row>
    <row r="32" spans="1:60" outlineLevel="1" x14ac:dyDescent="0.25">
      <c r="A32" s="226"/>
      <c r="B32" s="227"/>
      <c r="C32" s="256" t="s">
        <v>145</v>
      </c>
      <c r="D32" s="230"/>
      <c r="E32" s="231">
        <v>176.03</v>
      </c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09"/>
      <c r="Z32" s="209"/>
      <c r="AA32" s="209"/>
      <c r="AB32" s="209"/>
      <c r="AC32" s="209"/>
      <c r="AD32" s="209"/>
      <c r="AE32" s="209"/>
      <c r="AF32" s="209"/>
      <c r="AG32" s="209" t="s">
        <v>125</v>
      </c>
      <c r="AH32" s="209">
        <v>0</v>
      </c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146</v>
      </c>
      <c r="D33" s="230"/>
      <c r="E33" s="231">
        <v>-41.4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125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ht="20.399999999999999" outlineLevel="1" x14ac:dyDescent="0.25">
      <c r="A34" s="241">
        <v>5</v>
      </c>
      <c r="B34" s="242" t="s">
        <v>147</v>
      </c>
      <c r="C34" s="255" t="s">
        <v>148</v>
      </c>
      <c r="D34" s="243" t="s">
        <v>119</v>
      </c>
      <c r="E34" s="244">
        <v>16.45</v>
      </c>
      <c r="F34" s="245"/>
      <c r="G34" s="246">
        <f>ROUND(E34*F34,2)</f>
        <v>0</v>
      </c>
      <c r="H34" s="229">
        <v>101.45</v>
      </c>
      <c r="I34" s="228">
        <f>ROUND(E34*H34,2)</f>
        <v>1668.85</v>
      </c>
      <c r="J34" s="229">
        <v>219.45</v>
      </c>
      <c r="K34" s="228">
        <f>ROUND(E34*J34,2)</f>
        <v>3609.95</v>
      </c>
      <c r="L34" s="228">
        <v>21</v>
      </c>
      <c r="M34" s="228">
        <f>G34*(1+L34/100)</f>
        <v>0</v>
      </c>
      <c r="N34" s="228">
        <v>3.6099999999999999E-3</v>
      </c>
      <c r="O34" s="228">
        <f>ROUND(E34*N34,2)</f>
        <v>0.06</v>
      </c>
      <c r="P34" s="228">
        <v>0</v>
      </c>
      <c r="Q34" s="228">
        <f>ROUND(E34*P34,2)</f>
        <v>0</v>
      </c>
      <c r="R34" s="228"/>
      <c r="S34" s="228" t="s">
        <v>120</v>
      </c>
      <c r="T34" s="228" t="s">
        <v>121</v>
      </c>
      <c r="U34" s="228">
        <v>0.36199999999999999</v>
      </c>
      <c r="V34" s="228">
        <f>ROUND(E34*U34,2)</f>
        <v>5.95</v>
      </c>
      <c r="W34" s="228"/>
      <c r="X34" s="228" t="s">
        <v>122</v>
      </c>
      <c r="Y34" s="209"/>
      <c r="Z34" s="209"/>
      <c r="AA34" s="209"/>
      <c r="AB34" s="209"/>
      <c r="AC34" s="209"/>
      <c r="AD34" s="209"/>
      <c r="AE34" s="209"/>
      <c r="AF34" s="209"/>
      <c r="AG34" s="209" t="s">
        <v>123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ht="20.399999999999999" outlineLevel="1" x14ac:dyDescent="0.25">
      <c r="A35" s="226"/>
      <c r="B35" s="227"/>
      <c r="C35" s="256" t="s">
        <v>149</v>
      </c>
      <c r="D35" s="230"/>
      <c r="E35" s="231">
        <v>14.35</v>
      </c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09"/>
      <c r="Z35" s="209"/>
      <c r="AA35" s="209"/>
      <c r="AB35" s="209"/>
      <c r="AC35" s="209"/>
      <c r="AD35" s="209"/>
      <c r="AE35" s="209"/>
      <c r="AF35" s="209"/>
      <c r="AG35" s="209" t="s">
        <v>125</v>
      </c>
      <c r="AH35" s="209">
        <v>0</v>
      </c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150</v>
      </c>
      <c r="D36" s="230"/>
      <c r="E36" s="231">
        <v>2.1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125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47">
        <v>6</v>
      </c>
      <c r="B37" s="248" t="s">
        <v>151</v>
      </c>
      <c r="C37" s="259" t="s">
        <v>152</v>
      </c>
      <c r="D37" s="249" t="s">
        <v>153</v>
      </c>
      <c r="E37" s="250">
        <v>1</v>
      </c>
      <c r="F37" s="251"/>
      <c r="G37" s="252">
        <f>ROUND(E37*F37,2)</f>
        <v>0</v>
      </c>
      <c r="H37" s="229">
        <v>975.79</v>
      </c>
      <c r="I37" s="228">
        <f>ROUND(E37*H37,2)</f>
        <v>975.79</v>
      </c>
      <c r="J37" s="229">
        <v>2474.21</v>
      </c>
      <c r="K37" s="228">
        <f>ROUND(E37*J37,2)</f>
        <v>2474.21</v>
      </c>
      <c r="L37" s="228">
        <v>21</v>
      </c>
      <c r="M37" s="228">
        <f>G37*(1+L37/100)</f>
        <v>0</v>
      </c>
      <c r="N37" s="228">
        <v>4.0000000000000003E-5</v>
      </c>
      <c r="O37" s="228">
        <f>ROUND(E37*N37,2)</f>
        <v>0</v>
      </c>
      <c r="P37" s="228">
        <v>0</v>
      </c>
      <c r="Q37" s="228">
        <f>ROUND(E37*P37,2)</f>
        <v>0</v>
      </c>
      <c r="R37" s="228"/>
      <c r="S37" s="228" t="s">
        <v>120</v>
      </c>
      <c r="T37" s="228" t="s">
        <v>121</v>
      </c>
      <c r="U37" s="228">
        <v>7.8E-2</v>
      </c>
      <c r="V37" s="228">
        <f>ROUND(E37*U37,2)</f>
        <v>0.08</v>
      </c>
      <c r="W37" s="228"/>
      <c r="X37" s="228" t="s">
        <v>122</v>
      </c>
      <c r="Y37" s="209"/>
      <c r="Z37" s="209"/>
      <c r="AA37" s="209"/>
      <c r="AB37" s="209"/>
      <c r="AC37" s="209"/>
      <c r="AD37" s="209"/>
      <c r="AE37" s="209"/>
      <c r="AF37" s="209"/>
      <c r="AG37" s="209" t="s">
        <v>123</v>
      </c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ht="20.399999999999999" outlineLevel="1" x14ac:dyDescent="0.25">
      <c r="A38" s="241">
        <v>7</v>
      </c>
      <c r="B38" s="242" t="s">
        <v>154</v>
      </c>
      <c r="C38" s="255" t="s">
        <v>155</v>
      </c>
      <c r="D38" s="243" t="s">
        <v>156</v>
      </c>
      <c r="E38" s="244">
        <v>58.9</v>
      </c>
      <c r="F38" s="245"/>
      <c r="G38" s="246">
        <f>ROUND(E38*F38,2)</f>
        <v>0</v>
      </c>
      <c r="H38" s="229">
        <v>25.83</v>
      </c>
      <c r="I38" s="228">
        <f>ROUND(E38*H38,2)</f>
        <v>1521.39</v>
      </c>
      <c r="J38" s="229">
        <v>29.07</v>
      </c>
      <c r="K38" s="228">
        <f>ROUND(E38*J38,2)</f>
        <v>1712.22</v>
      </c>
      <c r="L38" s="228">
        <v>21</v>
      </c>
      <c r="M38" s="228">
        <f>G38*(1+L38/100)</f>
        <v>0</v>
      </c>
      <c r="N38" s="228">
        <v>1.4999999999999999E-4</v>
      </c>
      <c r="O38" s="228">
        <f>ROUND(E38*N38,2)</f>
        <v>0.01</v>
      </c>
      <c r="P38" s="228">
        <v>0</v>
      </c>
      <c r="Q38" s="228">
        <f>ROUND(E38*P38,2)</f>
        <v>0</v>
      </c>
      <c r="R38" s="228"/>
      <c r="S38" s="228" t="s">
        <v>120</v>
      </c>
      <c r="T38" s="228" t="s">
        <v>121</v>
      </c>
      <c r="U38" s="228">
        <v>0.05</v>
      </c>
      <c r="V38" s="228">
        <f>ROUND(E38*U38,2)</f>
        <v>2.95</v>
      </c>
      <c r="W38" s="228"/>
      <c r="X38" s="228" t="s">
        <v>122</v>
      </c>
      <c r="Y38" s="209"/>
      <c r="Z38" s="209"/>
      <c r="AA38" s="209"/>
      <c r="AB38" s="209"/>
      <c r="AC38" s="209"/>
      <c r="AD38" s="209"/>
      <c r="AE38" s="209"/>
      <c r="AF38" s="209"/>
      <c r="AG38" s="209" t="s">
        <v>123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157</v>
      </c>
      <c r="D39" s="230"/>
      <c r="E39" s="231">
        <v>10.4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125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26"/>
      <c r="B40" s="227"/>
      <c r="C40" s="256" t="s">
        <v>158</v>
      </c>
      <c r="D40" s="230"/>
      <c r="E40" s="231">
        <v>10.5</v>
      </c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09"/>
      <c r="Z40" s="209"/>
      <c r="AA40" s="209"/>
      <c r="AB40" s="209"/>
      <c r="AC40" s="209"/>
      <c r="AD40" s="209"/>
      <c r="AE40" s="209"/>
      <c r="AF40" s="209"/>
      <c r="AG40" s="209" t="s">
        <v>125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26"/>
      <c r="B41" s="227"/>
      <c r="C41" s="256" t="s">
        <v>157</v>
      </c>
      <c r="D41" s="230"/>
      <c r="E41" s="231">
        <v>10.4</v>
      </c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09"/>
      <c r="Z41" s="209"/>
      <c r="AA41" s="209"/>
      <c r="AB41" s="209"/>
      <c r="AC41" s="209"/>
      <c r="AD41" s="209"/>
      <c r="AE41" s="209"/>
      <c r="AF41" s="209"/>
      <c r="AG41" s="209" t="s">
        <v>125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26"/>
      <c r="B42" s="227"/>
      <c r="C42" s="256" t="s">
        <v>159</v>
      </c>
      <c r="D42" s="230"/>
      <c r="E42" s="231">
        <v>9.1</v>
      </c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09"/>
      <c r="Z42" s="209"/>
      <c r="AA42" s="209"/>
      <c r="AB42" s="209"/>
      <c r="AC42" s="209"/>
      <c r="AD42" s="209"/>
      <c r="AE42" s="209"/>
      <c r="AF42" s="209"/>
      <c r="AG42" s="209" t="s">
        <v>125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26"/>
      <c r="B43" s="227"/>
      <c r="C43" s="256" t="s">
        <v>160</v>
      </c>
      <c r="D43" s="230"/>
      <c r="E43" s="231">
        <v>9.4</v>
      </c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09"/>
      <c r="Z43" s="209"/>
      <c r="AA43" s="209"/>
      <c r="AB43" s="209"/>
      <c r="AC43" s="209"/>
      <c r="AD43" s="209"/>
      <c r="AE43" s="209"/>
      <c r="AF43" s="209"/>
      <c r="AG43" s="209" t="s">
        <v>125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26"/>
      <c r="B44" s="227"/>
      <c r="C44" s="256" t="s">
        <v>159</v>
      </c>
      <c r="D44" s="230"/>
      <c r="E44" s="231">
        <v>9.1</v>
      </c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09"/>
      <c r="Z44" s="209"/>
      <c r="AA44" s="209"/>
      <c r="AB44" s="209"/>
      <c r="AC44" s="209"/>
      <c r="AD44" s="209"/>
      <c r="AE44" s="209"/>
      <c r="AF44" s="209"/>
      <c r="AG44" s="209" t="s">
        <v>125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41">
        <v>8</v>
      </c>
      <c r="B45" s="242" t="s">
        <v>161</v>
      </c>
      <c r="C45" s="255" t="s">
        <v>162</v>
      </c>
      <c r="D45" s="243" t="s">
        <v>119</v>
      </c>
      <c r="E45" s="244">
        <v>176.03</v>
      </c>
      <c r="F45" s="245"/>
      <c r="G45" s="246">
        <f>ROUND(E45*F45,2)</f>
        <v>0</v>
      </c>
      <c r="H45" s="229">
        <v>51.27</v>
      </c>
      <c r="I45" s="228">
        <f>ROUND(E45*H45,2)</f>
        <v>9025.06</v>
      </c>
      <c r="J45" s="229">
        <v>54.53</v>
      </c>
      <c r="K45" s="228">
        <f>ROUND(E45*J45,2)</f>
        <v>9598.92</v>
      </c>
      <c r="L45" s="228">
        <v>21</v>
      </c>
      <c r="M45" s="228">
        <f>G45*(1+L45/100)</f>
        <v>0</v>
      </c>
      <c r="N45" s="228">
        <v>2.5999999999999998E-4</v>
      </c>
      <c r="O45" s="228">
        <f>ROUND(E45*N45,2)</f>
        <v>0.05</v>
      </c>
      <c r="P45" s="228">
        <v>0</v>
      </c>
      <c r="Q45" s="228">
        <f>ROUND(E45*P45,2)</f>
        <v>0</v>
      </c>
      <c r="R45" s="228"/>
      <c r="S45" s="228" t="s">
        <v>163</v>
      </c>
      <c r="T45" s="228" t="s">
        <v>121</v>
      </c>
      <c r="U45" s="228">
        <v>0.09</v>
      </c>
      <c r="V45" s="228">
        <f>ROUND(E45*U45,2)</f>
        <v>15.84</v>
      </c>
      <c r="W45" s="228"/>
      <c r="X45" s="228" t="s">
        <v>122</v>
      </c>
      <c r="Y45" s="209"/>
      <c r="Z45" s="209"/>
      <c r="AA45" s="209"/>
      <c r="AB45" s="209"/>
      <c r="AC45" s="209"/>
      <c r="AD45" s="209"/>
      <c r="AE45" s="209"/>
      <c r="AF45" s="209"/>
      <c r="AG45" s="209" t="s">
        <v>123</v>
      </c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outlineLevel="1" x14ac:dyDescent="0.25">
      <c r="A46" s="226"/>
      <c r="B46" s="227"/>
      <c r="C46" s="256" t="s">
        <v>133</v>
      </c>
      <c r="D46" s="230"/>
      <c r="E46" s="231">
        <v>208.08</v>
      </c>
      <c r="F46" s="228"/>
      <c r="G46" s="228"/>
      <c r="H46" s="228"/>
      <c r="I46" s="228"/>
      <c r="J46" s="228"/>
      <c r="K46" s="228"/>
      <c r="L46" s="228"/>
      <c r="M46" s="228"/>
      <c r="N46" s="228"/>
      <c r="O46" s="228"/>
      <c r="P46" s="228"/>
      <c r="Q46" s="228"/>
      <c r="R46" s="228"/>
      <c r="S46" s="228"/>
      <c r="T46" s="228"/>
      <c r="U46" s="228"/>
      <c r="V46" s="228"/>
      <c r="W46" s="228"/>
      <c r="X46" s="228"/>
      <c r="Y46" s="209"/>
      <c r="Z46" s="209"/>
      <c r="AA46" s="209"/>
      <c r="AB46" s="209"/>
      <c r="AC46" s="209"/>
      <c r="AD46" s="209"/>
      <c r="AE46" s="209"/>
      <c r="AF46" s="209"/>
      <c r="AG46" s="209" t="s">
        <v>125</v>
      </c>
      <c r="AH46" s="209">
        <v>0</v>
      </c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26"/>
      <c r="B47" s="227"/>
      <c r="C47" s="256" t="s">
        <v>134</v>
      </c>
      <c r="D47" s="230"/>
      <c r="E47" s="231">
        <v>-23.1</v>
      </c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09"/>
      <c r="Z47" s="209"/>
      <c r="AA47" s="209"/>
      <c r="AB47" s="209"/>
      <c r="AC47" s="209"/>
      <c r="AD47" s="209"/>
      <c r="AE47" s="209"/>
      <c r="AF47" s="209"/>
      <c r="AG47" s="209" t="s">
        <v>125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26"/>
      <c r="B48" s="227"/>
      <c r="C48" s="256" t="s">
        <v>135</v>
      </c>
      <c r="D48" s="230"/>
      <c r="E48" s="231">
        <v>-23.65</v>
      </c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09"/>
      <c r="Z48" s="209"/>
      <c r="AA48" s="209"/>
      <c r="AB48" s="209"/>
      <c r="AC48" s="209"/>
      <c r="AD48" s="209"/>
      <c r="AE48" s="209"/>
      <c r="AF48" s="209"/>
      <c r="AG48" s="209" t="s">
        <v>125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26"/>
      <c r="B49" s="227"/>
      <c r="C49" s="256" t="s">
        <v>136</v>
      </c>
      <c r="D49" s="230"/>
      <c r="E49" s="231">
        <v>14.7</v>
      </c>
      <c r="F49" s="228"/>
      <c r="G49" s="228"/>
      <c r="H49" s="228"/>
      <c r="I49" s="228"/>
      <c r="J49" s="228"/>
      <c r="K49" s="228"/>
      <c r="L49" s="228"/>
      <c r="M49" s="228"/>
      <c r="N49" s="228"/>
      <c r="O49" s="228"/>
      <c r="P49" s="228"/>
      <c r="Q49" s="228"/>
      <c r="R49" s="228"/>
      <c r="S49" s="228"/>
      <c r="T49" s="228"/>
      <c r="U49" s="228"/>
      <c r="V49" s="228"/>
      <c r="W49" s="228"/>
      <c r="X49" s="228"/>
      <c r="Y49" s="209"/>
      <c r="Z49" s="209"/>
      <c r="AA49" s="209"/>
      <c r="AB49" s="209"/>
      <c r="AC49" s="209"/>
      <c r="AD49" s="209"/>
      <c r="AE49" s="209"/>
      <c r="AF49" s="209"/>
      <c r="AG49" s="209" t="s">
        <v>125</v>
      </c>
      <c r="AH49" s="209">
        <v>0</v>
      </c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x14ac:dyDescent="0.25">
      <c r="A50" s="235" t="s">
        <v>115</v>
      </c>
      <c r="B50" s="236" t="s">
        <v>59</v>
      </c>
      <c r="C50" s="254" t="s">
        <v>60</v>
      </c>
      <c r="D50" s="237"/>
      <c r="E50" s="238"/>
      <c r="F50" s="239"/>
      <c r="G50" s="240">
        <f>SUMIF(AG51:AG68,"&lt;&gt;NOR",G51:G68)</f>
        <v>0</v>
      </c>
      <c r="H50" s="234"/>
      <c r="I50" s="234">
        <f>SUM(I51:I68)</f>
        <v>25289.75</v>
      </c>
      <c r="J50" s="234"/>
      <c r="K50" s="234">
        <f>SUM(K51:K68)</f>
        <v>23267.05</v>
      </c>
      <c r="L50" s="234"/>
      <c r="M50" s="234">
        <f>SUM(M51:M68)</f>
        <v>0</v>
      </c>
      <c r="N50" s="234"/>
      <c r="O50" s="234">
        <f>SUM(O51:O68)</f>
        <v>1.3900000000000001</v>
      </c>
      <c r="P50" s="234"/>
      <c r="Q50" s="234">
        <f>SUM(Q51:Q68)</f>
        <v>0</v>
      </c>
      <c r="R50" s="234"/>
      <c r="S50" s="234"/>
      <c r="T50" s="234"/>
      <c r="U50" s="234"/>
      <c r="V50" s="234">
        <f>SUM(V51:V68)</f>
        <v>29.43</v>
      </c>
      <c r="W50" s="234"/>
      <c r="X50" s="234"/>
      <c r="AG50" t="s">
        <v>116</v>
      </c>
    </row>
    <row r="51" spans="1:60" outlineLevel="1" x14ac:dyDescent="0.25">
      <c r="A51" s="241">
        <v>9</v>
      </c>
      <c r="B51" s="242" t="s">
        <v>164</v>
      </c>
      <c r="C51" s="255" t="s">
        <v>165</v>
      </c>
      <c r="D51" s="243" t="s">
        <v>119</v>
      </c>
      <c r="E51" s="244">
        <v>75.87</v>
      </c>
      <c r="F51" s="245"/>
      <c r="G51" s="246">
        <f>ROUND(E51*F51,2)</f>
        <v>0</v>
      </c>
      <c r="H51" s="229">
        <v>333.33</v>
      </c>
      <c r="I51" s="228">
        <f>ROUND(E51*H51,2)</f>
        <v>25289.75</v>
      </c>
      <c r="J51" s="229">
        <v>203.67</v>
      </c>
      <c r="K51" s="228">
        <f>ROUND(E51*J51,2)</f>
        <v>15452.44</v>
      </c>
      <c r="L51" s="228">
        <v>21</v>
      </c>
      <c r="M51" s="228">
        <f>G51*(1+L51/100)</f>
        <v>0</v>
      </c>
      <c r="N51" s="228">
        <v>1.806E-2</v>
      </c>
      <c r="O51" s="228">
        <f>ROUND(E51*N51,2)</f>
        <v>1.37</v>
      </c>
      <c r="P51" s="228">
        <v>0</v>
      </c>
      <c r="Q51" s="228">
        <f>ROUND(E51*P51,2)</f>
        <v>0</v>
      </c>
      <c r="R51" s="228"/>
      <c r="S51" s="228" t="s">
        <v>120</v>
      </c>
      <c r="T51" s="228" t="s">
        <v>121</v>
      </c>
      <c r="U51" s="228">
        <v>0.372</v>
      </c>
      <c r="V51" s="228">
        <f>ROUND(E51*U51,2)</f>
        <v>28.22</v>
      </c>
      <c r="W51" s="228"/>
      <c r="X51" s="228" t="s">
        <v>122</v>
      </c>
      <c r="Y51" s="209"/>
      <c r="Z51" s="209"/>
      <c r="AA51" s="209"/>
      <c r="AB51" s="209"/>
      <c r="AC51" s="209"/>
      <c r="AD51" s="209"/>
      <c r="AE51" s="209"/>
      <c r="AF51" s="209"/>
      <c r="AG51" s="209" t="s">
        <v>123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26"/>
      <c r="B52" s="227"/>
      <c r="C52" s="256" t="s">
        <v>166</v>
      </c>
      <c r="D52" s="230"/>
      <c r="E52" s="231">
        <v>63.19</v>
      </c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09"/>
      <c r="Z52" s="209"/>
      <c r="AA52" s="209"/>
      <c r="AB52" s="209"/>
      <c r="AC52" s="209"/>
      <c r="AD52" s="209"/>
      <c r="AE52" s="209"/>
      <c r="AF52" s="209"/>
      <c r="AG52" s="209" t="s">
        <v>125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26"/>
      <c r="B53" s="227"/>
      <c r="C53" s="256" t="s">
        <v>167</v>
      </c>
      <c r="D53" s="230"/>
      <c r="E53" s="231">
        <v>2.94</v>
      </c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09"/>
      <c r="Z53" s="209"/>
      <c r="AA53" s="209"/>
      <c r="AB53" s="209"/>
      <c r="AC53" s="209"/>
      <c r="AD53" s="209"/>
      <c r="AE53" s="209"/>
      <c r="AF53" s="209"/>
      <c r="AG53" s="209" t="s">
        <v>125</v>
      </c>
      <c r="AH53" s="209">
        <v>0</v>
      </c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26"/>
      <c r="B54" s="227"/>
      <c r="C54" s="256" t="s">
        <v>168</v>
      </c>
      <c r="D54" s="230"/>
      <c r="E54" s="231">
        <v>1.68</v>
      </c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09"/>
      <c r="Z54" s="209"/>
      <c r="AA54" s="209"/>
      <c r="AB54" s="209"/>
      <c r="AC54" s="209"/>
      <c r="AD54" s="209"/>
      <c r="AE54" s="209"/>
      <c r="AF54" s="209"/>
      <c r="AG54" s="209" t="s">
        <v>125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26"/>
      <c r="B55" s="227"/>
      <c r="C55" s="256" t="s">
        <v>169</v>
      </c>
      <c r="D55" s="230"/>
      <c r="E55" s="231">
        <v>5.4</v>
      </c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09"/>
      <c r="Z55" s="209"/>
      <c r="AA55" s="209"/>
      <c r="AB55" s="209"/>
      <c r="AC55" s="209"/>
      <c r="AD55" s="209"/>
      <c r="AE55" s="209"/>
      <c r="AF55" s="209"/>
      <c r="AG55" s="209" t="s">
        <v>125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170</v>
      </c>
      <c r="D56" s="230"/>
      <c r="E56" s="231">
        <v>2.66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125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41">
        <v>10</v>
      </c>
      <c r="B57" s="242" t="s">
        <v>171</v>
      </c>
      <c r="C57" s="255" t="s">
        <v>172</v>
      </c>
      <c r="D57" s="243" t="s">
        <v>119</v>
      </c>
      <c r="E57" s="244">
        <v>75.87</v>
      </c>
      <c r="F57" s="245"/>
      <c r="G57" s="246">
        <f>ROUND(E57*F57,2)</f>
        <v>0</v>
      </c>
      <c r="H57" s="229">
        <v>0</v>
      </c>
      <c r="I57" s="228">
        <f>ROUND(E57*H57,2)</f>
        <v>0</v>
      </c>
      <c r="J57" s="229">
        <v>11</v>
      </c>
      <c r="K57" s="228">
        <f>ROUND(E57*J57,2)</f>
        <v>834.57</v>
      </c>
      <c r="L57" s="228">
        <v>21</v>
      </c>
      <c r="M57" s="228">
        <f>G57*(1+L57/100)</f>
        <v>0</v>
      </c>
      <c r="N57" s="228">
        <v>0</v>
      </c>
      <c r="O57" s="228">
        <f>ROUND(E57*N57,2)</f>
        <v>0</v>
      </c>
      <c r="P57" s="228">
        <v>0</v>
      </c>
      <c r="Q57" s="228">
        <f>ROUND(E57*P57,2)</f>
        <v>0</v>
      </c>
      <c r="R57" s="228"/>
      <c r="S57" s="228" t="s">
        <v>163</v>
      </c>
      <c r="T57" s="228" t="s">
        <v>121</v>
      </c>
      <c r="U57" s="228">
        <v>1.6E-2</v>
      </c>
      <c r="V57" s="228">
        <f>ROUND(E57*U57,2)</f>
        <v>1.21</v>
      </c>
      <c r="W57" s="228"/>
      <c r="X57" s="228" t="s">
        <v>122</v>
      </c>
      <c r="Y57" s="209"/>
      <c r="Z57" s="209"/>
      <c r="AA57" s="209"/>
      <c r="AB57" s="209"/>
      <c r="AC57" s="209"/>
      <c r="AD57" s="209"/>
      <c r="AE57" s="209"/>
      <c r="AF57" s="209"/>
      <c r="AG57" s="209" t="s">
        <v>123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26"/>
      <c r="B58" s="227"/>
      <c r="C58" s="256" t="s">
        <v>166</v>
      </c>
      <c r="D58" s="230"/>
      <c r="E58" s="231">
        <v>63.19</v>
      </c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09"/>
      <c r="Z58" s="209"/>
      <c r="AA58" s="209"/>
      <c r="AB58" s="209"/>
      <c r="AC58" s="209"/>
      <c r="AD58" s="209"/>
      <c r="AE58" s="209"/>
      <c r="AF58" s="209"/>
      <c r="AG58" s="209" t="s">
        <v>125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26"/>
      <c r="B59" s="227"/>
      <c r="C59" s="256" t="s">
        <v>167</v>
      </c>
      <c r="D59" s="230"/>
      <c r="E59" s="231">
        <v>2.94</v>
      </c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09"/>
      <c r="Z59" s="209"/>
      <c r="AA59" s="209"/>
      <c r="AB59" s="209"/>
      <c r="AC59" s="209"/>
      <c r="AD59" s="209"/>
      <c r="AE59" s="209"/>
      <c r="AF59" s="209"/>
      <c r="AG59" s="209" t="s">
        <v>125</v>
      </c>
      <c r="AH59" s="209">
        <v>0</v>
      </c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26"/>
      <c r="B60" s="227"/>
      <c r="C60" s="256" t="s">
        <v>168</v>
      </c>
      <c r="D60" s="230"/>
      <c r="E60" s="231">
        <v>1.68</v>
      </c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09"/>
      <c r="Z60" s="209"/>
      <c r="AA60" s="209"/>
      <c r="AB60" s="209"/>
      <c r="AC60" s="209"/>
      <c r="AD60" s="209"/>
      <c r="AE60" s="209"/>
      <c r="AF60" s="209"/>
      <c r="AG60" s="209" t="s">
        <v>125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26"/>
      <c r="B61" s="227"/>
      <c r="C61" s="256" t="s">
        <v>169</v>
      </c>
      <c r="D61" s="230"/>
      <c r="E61" s="231">
        <v>5.4</v>
      </c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09"/>
      <c r="Z61" s="209"/>
      <c r="AA61" s="209"/>
      <c r="AB61" s="209"/>
      <c r="AC61" s="209"/>
      <c r="AD61" s="209"/>
      <c r="AE61" s="209"/>
      <c r="AF61" s="209"/>
      <c r="AG61" s="209" t="s">
        <v>125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26"/>
      <c r="B62" s="227"/>
      <c r="C62" s="256" t="s">
        <v>170</v>
      </c>
      <c r="D62" s="230"/>
      <c r="E62" s="231">
        <v>2.66</v>
      </c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09"/>
      <c r="Z62" s="209"/>
      <c r="AA62" s="209"/>
      <c r="AB62" s="209"/>
      <c r="AC62" s="209"/>
      <c r="AD62" s="209"/>
      <c r="AE62" s="209"/>
      <c r="AF62" s="209"/>
      <c r="AG62" s="209" t="s">
        <v>125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41">
        <v>11</v>
      </c>
      <c r="B63" s="242" t="s">
        <v>173</v>
      </c>
      <c r="C63" s="255" t="s">
        <v>174</v>
      </c>
      <c r="D63" s="243" t="s">
        <v>119</v>
      </c>
      <c r="E63" s="244">
        <v>75.87</v>
      </c>
      <c r="F63" s="245"/>
      <c r="G63" s="246">
        <f>ROUND(E63*F63,2)</f>
        <v>0</v>
      </c>
      <c r="H63" s="229">
        <v>0</v>
      </c>
      <c r="I63" s="228">
        <f>ROUND(E63*H63,2)</f>
        <v>0</v>
      </c>
      <c r="J63" s="229">
        <v>92</v>
      </c>
      <c r="K63" s="228">
        <f>ROUND(E63*J63,2)</f>
        <v>6980.04</v>
      </c>
      <c r="L63" s="228">
        <v>21</v>
      </c>
      <c r="M63" s="228">
        <f>G63*(1+L63/100)</f>
        <v>0</v>
      </c>
      <c r="N63" s="228">
        <v>2.5999999999999998E-4</v>
      </c>
      <c r="O63" s="228">
        <f>ROUND(E63*N63,2)</f>
        <v>0.02</v>
      </c>
      <c r="P63" s="228">
        <v>0</v>
      </c>
      <c r="Q63" s="228">
        <f>ROUND(E63*P63,2)</f>
        <v>0</v>
      </c>
      <c r="R63" s="228"/>
      <c r="S63" s="228" t="s">
        <v>120</v>
      </c>
      <c r="T63" s="228" t="s">
        <v>121</v>
      </c>
      <c r="U63" s="228">
        <v>0</v>
      </c>
      <c r="V63" s="228">
        <f>ROUND(E63*U63,2)</f>
        <v>0</v>
      </c>
      <c r="W63" s="228"/>
      <c r="X63" s="228" t="s">
        <v>175</v>
      </c>
      <c r="Y63" s="209"/>
      <c r="Z63" s="209"/>
      <c r="AA63" s="209"/>
      <c r="AB63" s="209"/>
      <c r="AC63" s="209"/>
      <c r="AD63" s="209"/>
      <c r="AE63" s="209"/>
      <c r="AF63" s="209"/>
      <c r="AG63" s="209" t="s">
        <v>176</v>
      </c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26"/>
      <c r="B64" s="227"/>
      <c r="C64" s="256" t="s">
        <v>166</v>
      </c>
      <c r="D64" s="230"/>
      <c r="E64" s="231">
        <v>63.19</v>
      </c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09"/>
      <c r="Z64" s="209"/>
      <c r="AA64" s="209"/>
      <c r="AB64" s="209"/>
      <c r="AC64" s="209"/>
      <c r="AD64" s="209"/>
      <c r="AE64" s="209"/>
      <c r="AF64" s="209"/>
      <c r="AG64" s="209" t="s">
        <v>125</v>
      </c>
      <c r="AH64" s="209">
        <v>0</v>
      </c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26"/>
      <c r="B65" s="227"/>
      <c r="C65" s="256" t="s">
        <v>167</v>
      </c>
      <c r="D65" s="230"/>
      <c r="E65" s="231">
        <v>2.94</v>
      </c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09"/>
      <c r="Z65" s="209"/>
      <c r="AA65" s="209"/>
      <c r="AB65" s="209"/>
      <c r="AC65" s="209"/>
      <c r="AD65" s="209"/>
      <c r="AE65" s="209"/>
      <c r="AF65" s="209"/>
      <c r="AG65" s="209" t="s">
        <v>125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26"/>
      <c r="B66" s="227"/>
      <c r="C66" s="256" t="s">
        <v>168</v>
      </c>
      <c r="D66" s="230"/>
      <c r="E66" s="231">
        <v>1.68</v>
      </c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09"/>
      <c r="Z66" s="209"/>
      <c r="AA66" s="209"/>
      <c r="AB66" s="209"/>
      <c r="AC66" s="209"/>
      <c r="AD66" s="209"/>
      <c r="AE66" s="209"/>
      <c r="AF66" s="209"/>
      <c r="AG66" s="209" t="s">
        <v>125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26"/>
      <c r="B67" s="227"/>
      <c r="C67" s="256" t="s">
        <v>169</v>
      </c>
      <c r="D67" s="230"/>
      <c r="E67" s="231">
        <v>5.4</v>
      </c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09"/>
      <c r="Z67" s="209"/>
      <c r="AA67" s="209"/>
      <c r="AB67" s="209"/>
      <c r="AC67" s="209"/>
      <c r="AD67" s="209"/>
      <c r="AE67" s="209"/>
      <c r="AF67" s="209"/>
      <c r="AG67" s="209" t="s">
        <v>125</v>
      </c>
      <c r="AH67" s="209">
        <v>0</v>
      </c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26"/>
      <c r="B68" s="227"/>
      <c r="C68" s="256" t="s">
        <v>170</v>
      </c>
      <c r="D68" s="230"/>
      <c r="E68" s="231">
        <v>2.66</v>
      </c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09"/>
      <c r="Z68" s="209"/>
      <c r="AA68" s="209"/>
      <c r="AB68" s="209"/>
      <c r="AC68" s="209"/>
      <c r="AD68" s="209"/>
      <c r="AE68" s="209"/>
      <c r="AF68" s="209"/>
      <c r="AG68" s="209" t="s">
        <v>125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x14ac:dyDescent="0.25">
      <c r="A69" s="235" t="s">
        <v>115</v>
      </c>
      <c r="B69" s="236" t="s">
        <v>61</v>
      </c>
      <c r="C69" s="254" t="s">
        <v>62</v>
      </c>
      <c r="D69" s="237"/>
      <c r="E69" s="238"/>
      <c r="F69" s="239"/>
      <c r="G69" s="240">
        <f>SUMIF(AG70:AG75,"&lt;&gt;NOR",G70:G75)</f>
        <v>0</v>
      </c>
      <c r="H69" s="234"/>
      <c r="I69" s="234">
        <f>SUM(I70:I75)</f>
        <v>4240.37</v>
      </c>
      <c r="J69" s="234"/>
      <c r="K69" s="234">
        <f>SUM(K70:K75)</f>
        <v>8323.7000000000007</v>
      </c>
      <c r="L69" s="234"/>
      <c r="M69" s="234">
        <f>SUM(M70:M75)</f>
        <v>0</v>
      </c>
      <c r="N69" s="234"/>
      <c r="O69" s="234">
        <f>SUM(O70:O75)</f>
        <v>0.12</v>
      </c>
      <c r="P69" s="234"/>
      <c r="Q69" s="234">
        <f>SUM(Q70:Q75)</f>
        <v>0</v>
      </c>
      <c r="R69" s="234"/>
      <c r="S69" s="234"/>
      <c r="T69" s="234"/>
      <c r="U69" s="234"/>
      <c r="V69" s="234">
        <f>SUM(V70:V75)</f>
        <v>16.239999999999998</v>
      </c>
      <c r="W69" s="234"/>
      <c r="X69" s="234"/>
      <c r="AG69" t="s">
        <v>116</v>
      </c>
    </row>
    <row r="70" spans="1:60" outlineLevel="1" x14ac:dyDescent="0.25">
      <c r="A70" s="241">
        <v>12</v>
      </c>
      <c r="B70" s="242" t="s">
        <v>177</v>
      </c>
      <c r="C70" s="255" t="s">
        <v>178</v>
      </c>
      <c r="D70" s="243" t="s">
        <v>119</v>
      </c>
      <c r="E70" s="244">
        <v>75.87</v>
      </c>
      <c r="F70" s="245"/>
      <c r="G70" s="246">
        <f>ROUND(E70*F70,2)</f>
        <v>0</v>
      </c>
      <c r="H70" s="229">
        <v>55.89</v>
      </c>
      <c r="I70" s="228">
        <f>ROUND(E70*H70,2)</f>
        <v>4240.37</v>
      </c>
      <c r="J70" s="229">
        <v>109.71</v>
      </c>
      <c r="K70" s="228">
        <f>ROUND(E70*J70,2)</f>
        <v>8323.7000000000007</v>
      </c>
      <c r="L70" s="228">
        <v>21</v>
      </c>
      <c r="M70" s="228">
        <f>G70*(1+L70/100)</f>
        <v>0</v>
      </c>
      <c r="N70" s="228">
        <v>1.58E-3</v>
      </c>
      <c r="O70" s="228">
        <f>ROUND(E70*N70,2)</f>
        <v>0.12</v>
      </c>
      <c r="P70" s="228">
        <v>0</v>
      </c>
      <c r="Q70" s="228">
        <f>ROUND(E70*P70,2)</f>
        <v>0</v>
      </c>
      <c r="R70" s="228"/>
      <c r="S70" s="228" t="s">
        <v>120</v>
      </c>
      <c r="T70" s="228" t="s">
        <v>121</v>
      </c>
      <c r="U70" s="228">
        <v>0.214</v>
      </c>
      <c r="V70" s="228">
        <f>ROUND(E70*U70,2)</f>
        <v>16.239999999999998</v>
      </c>
      <c r="W70" s="228"/>
      <c r="X70" s="228" t="s">
        <v>122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123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26"/>
      <c r="B71" s="227"/>
      <c r="C71" s="256" t="s">
        <v>166</v>
      </c>
      <c r="D71" s="230"/>
      <c r="E71" s="231">
        <v>63.19</v>
      </c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09"/>
      <c r="Z71" s="209"/>
      <c r="AA71" s="209"/>
      <c r="AB71" s="209"/>
      <c r="AC71" s="209"/>
      <c r="AD71" s="209"/>
      <c r="AE71" s="209"/>
      <c r="AF71" s="209"/>
      <c r="AG71" s="209" t="s">
        <v>125</v>
      </c>
      <c r="AH71" s="209">
        <v>0</v>
      </c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26"/>
      <c r="B72" s="227"/>
      <c r="C72" s="256" t="s">
        <v>167</v>
      </c>
      <c r="D72" s="230"/>
      <c r="E72" s="231">
        <v>2.94</v>
      </c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09"/>
      <c r="Z72" s="209"/>
      <c r="AA72" s="209"/>
      <c r="AB72" s="209"/>
      <c r="AC72" s="209"/>
      <c r="AD72" s="209"/>
      <c r="AE72" s="209"/>
      <c r="AF72" s="209"/>
      <c r="AG72" s="209" t="s">
        <v>125</v>
      </c>
      <c r="AH72" s="209">
        <v>0</v>
      </c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26"/>
      <c r="B73" s="227"/>
      <c r="C73" s="256" t="s">
        <v>168</v>
      </c>
      <c r="D73" s="230"/>
      <c r="E73" s="231">
        <v>1.68</v>
      </c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09"/>
      <c r="Z73" s="209"/>
      <c r="AA73" s="209"/>
      <c r="AB73" s="209"/>
      <c r="AC73" s="209"/>
      <c r="AD73" s="209"/>
      <c r="AE73" s="209"/>
      <c r="AF73" s="209"/>
      <c r="AG73" s="209" t="s">
        <v>125</v>
      </c>
      <c r="AH73" s="209">
        <v>0</v>
      </c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26"/>
      <c r="B74" s="227"/>
      <c r="C74" s="256" t="s">
        <v>169</v>
      </c>
      <c r="D74" s="230"/>
      <c r="E74" s="231">
        <v>5.4</v>
      </c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09"/>
      <c r="Z74" s="209"/>
      <c r="AA74" s="209"/>
      <c r="AB74" s="209"/>
      <c r="AC74" s="209"/>
      <c r="AD74" s="209"/>
      <c r="AE74" s="209"/>
      <c r="AF74" s="209"/>
      <c r="AG74" s="209" t="s">
        <v>125</v>
      </c>
      <c r="AH74" s="209">
        <v>0</v>
      </c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26"/>
      <c r="B75" s="227"/>
      <c r="C75" s="256" t="s">
        <v>170</v>
      </c>
      <c r="D75" s="230"/>
      <c r="E75" s="231">
        <v>2.66</v>
      </c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09"/>
      <c r="Z75" s="209"/>
      <c r="AA75" s="209"/>
      <c r="AB75" s="209"/>
      <c r="AC75" s="209"/>
      <c r="AD75" s="209"/>
      <c r="AE75" s="209"/>
      <c r="AF75" s="209"/>
      <c r="AG75" s="209" t="s">
        <v>125</v>
      </c>
      <c r="AH75" s="209">
        <v>0</v>
      </c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ht="26.4" x14ac:dyDescent="0.25">
      <c r="A76" s="235" t="s">
        <v>115</v>
      </c>
      <c r="B76" s="236" t="s">
        <v>63</v>
      </c>
      <c r="C76" s="254" t="s">
        <v>64</v>
      </c>
      <c r="D76" s="237"/>
      <c r="E76" s="238"/>
      <c r="F76" s="239"/>
      <c r="G76" s="240">
        <f>SUMIF(AG77:AG89,"&lt;&gt;NOR",G77:G89)</f>
        <v>0</v>
      </c>
      <c r="H76" s="234"/>
      <c r="I76" s="234">
        <f>SUM(I77:I89)</f>
        <v>3261.84</v>
      </c>
      <c r="J76" s="234"/>
      <c r="K76" s="234">
        <f>SUM(K77:K89)</f>
        <v>19500.3</v>
      </c>
      <c r="L76" s="234"/>
      <c r="M76" s="234">
        <f>SUM(M77:M89)</f>
        <v>0</v>
      </c>
      <c r="N76" s="234"/>
      <c r="O76" s="234">
        <f>SUM(O77:O89)</f>
        <v>0.04</v>
      </c>
      <c r="P76" s="234"/>
      <c r="Q76" s="234">
        <f>SUM(Q77:Q89)</f>
        <v>0</v>
      </c>
      <c r="R76" s="234"/>
      <c r="S76" s="234"/>
      <c r="T76" s="234"/>
      <c r="U76" s="234"/>
      <c r="V76" s="234">
        <f>SUM(V77:V89)</f>
        <v>30.63</v>
      </c>
      <c r="W76" s="234"/>
      <c r="X76" s="234"/>
      <c r="AG76" t="s">
        <v>116</v>
      </c>
    </row>
    <row r="77" spans="1:60" outlineLevel="1" x14ac:dyDescent="0.25">
      <c r="A77" s="241">
        <v>13</v>
      </c>
      <c r="B77" s="242" t="s">
        <v>179</v>
      </c>
      <c r="C77" s="255" t="s">
        <v>180</v>
      </c>
      <c r="D77" s="243" t="s">
        <v>119</v>
      </c>
      <c r="E77" s="244">
        <v>75.87</v>
      </c>
      <c r="F77" s="245"/>
      <c r="G77" s="246">
        <f>ROUND(E77*F77,2)</f>
        <v>0</v>
      </c>
      <c r="H77" s="229">
        <v>1.65</v>
      </c>
      <c r="I77" s="228">
        <f>ROUND(E77*H77,2)</f>
        <v>125.19</v>
      </c>
      <c r="J77" s="229">
        <v>140.35</v>
      </c>
      <c r="K77" s="228">
        <f>ROUND(E77*J77,2)</f>
        <v>10648.35</v>
      </c>
      <c r="L77" s="228">
        <v>21</v>
      </c>
      <c r="M77" s="228">
        <f>G77*(1+L77/100)</f>
        <v>0</v>
      </c>
      <c r="N77" s="228">
        <v>4.0000000000000003E-5</v>
      </c>
      <c r="O77" s="228">
        <f>ROUND(E77*N77,2)</f>
        <v>0</v>
      </c>
      <c r="P77" s="228">
        <v>0</v>
      </c>
      <c r="Q77" s="228">
        <f>ROUND(E77*P77,2)</f>
        <v>0</v>
      </c>
      <c r="R77" s="228"/>
      <c r="S77" s="228" t="s">
        <v>120</v>
      </c>
      <c r="T77" s="228" t="s">
        <v>121</v>
      </c>
      <c r="U77" s="228">
        <v>0.308</v>
      </c>
      <c r="V77" s="228">
        <f>ROUND(E77*U77,2)</f>
        <v>23.37</v>
      </c>
      <c r="W77" s="228"/>
      <c r="X77" s="228" t="s">
        <v>122</v>
      </c>
      <c r="Y77" s="209"/>
      <c r="Z77" s="209"/>
      <c r="AA77" s="209"/>
      <c r="AB77" s="209"/>
      <c r="AC77" s="209"/>
      <c r="AD77" s="209"/>
      <c r="AE77" s="209"/>
      <c r="AF77" s="209"/>
      <c r="AG77" s="209" t="s">
        <v>123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26"/>
      <c r="B78" s="227"/>
      <c r="C78" s="256" t="s">
        <v>166</v>
      </c>
      <c r="D78" s="230"/>
      <c r="E78" s="231">
        <v>63.19</v>
      </c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09"/>
      <c r="Z78" s="209"/>
      <c r="AA78" s="209"/>
      <c r="AB78" s="209"/>
      <c r="AC78" s="209"/>
      <c r="AD78" s="209"/>
      <c r="AE78" s="209"/>
      <c r="AF78" s="209"/>
      <c r="AG78" s="209" t="s">
        <v>125</v>
      </c>
      <c r="AH78" s="209">
        <v>0</v>
      </c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outlineLevel="1" x14ac:dyDescent="0.25">
      <c r="A79" s="226"/>
      <c r="B79" s="227"/>
      <c r="C79" s="256" t="s">
        <v>167</v>
      </c>
      <c r="D79" s="230"/>
      <c r="E79" s="231">
        <v>2.94</v>
      </c>
      <c r="F79" s="228"/>
      <c r="G79" s="228"/>
      <c r="H79" s="228"/>
      <c r="I79" s="228"/>
      <c r="J79" s="228"/>
      <c r="K79" s="228"/>
      <c r="L79" s="228"/>
      <c r="M79" s="228"/>
      <c r="N79" s="228"/>
      <c r="O79" s="228"/>
      <c r="P79" s="228"/>
      <c r="Q79" s="228"/>
      <c r="R79" s="228"/>
      <c r="S79" s="228"/>
      <c r="T79" s="228"/>
      <c r="U79" s="228"/>
      <c r="V79" s="228"/>
      <c r="W79" s="228"/>
      <c r="X79" s="228"/>
      <c r="Y79" s="209"/>
      <c r="Z79" s="209"/>
      <c r="AA79" s="209"/>
      <c r="AB79" s="209"/>
      <c r="AC79" s="209"/>
      <c r="AD79" s="209"/>
      <c r="AE79" s="209"/>
      <c r="AF79" s="209"/>
      <c r="AG79" s="209" t="s">
        <v>125</v>
      </c>
      <c r="AH79" s="209">
        <v>0</v>
      </c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</row>
    <row r="80" spans="1:60" outlineLevel="1" x14ac:dyDescent="0.25">
      <c r="A80" s="226"/>
      <c r="B80" s="227"/>
      <c r="C80" s="256" t="s">
        <v>168</v>
      </c>
      <c r="D80" s="230"/>
      <c r="E80" s="231">
        <v>1.68</v>
      </c>
      <c r="F80" s="228"/>
      <c r="G80" s="228"/>
      <c r="H80" s="228"/>
      <c r="I80" s="228"/>
      <c r="J80" s="228"/>
      <c r="K80" s="228"/>
      <c r="L80" s="228"/>
      <c r="M80" s="228"/>
      <c r="N80" s="228"/>
      <c r="O80" s="228"/>
      <c r="P80" s="228"/>
      <c r="Q80" s="228"/>
      <c r="R80" s="228"/>
      <c r="S80" s="228"/>
      <c r="T80" s="228"/>
      <c r="U80" s="228"/>
      <c r="V80" s="228"/>
      <c r="W80" s="228"/>
      <c r="X80" s="228"/>
      <c r="Y80" s="209"/>
      <c r="Z80" s="209"/>
      <c r="AA80" s="209"/>
      <c r="AB80" s="209"/>
      <c r="AC80" s="209"/>
      <c r="AD80" s="209"/>
      <c r="AE80" s="209"/>
      <c r="AF80" s="209"/>
      <c r="AG80" s="209" t="s">
        <v>125</v>
      </c>
      <c r="AH80" s="209">
        <v>0</v>
      </c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26"/>
      <c r="B81" s="227"/>
      <c r="C81" s="256" t="s">
        <v>169</v>
      </c>
      <c r="D81" s="230"/>
      <c r="E81" s="231">
        <v>5.4</v>
      </c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09"/>
      <c r="Z81" s="209"/>
      <c r="AA81" s="209"/>
      <c r="AB81" s="209"/>
      <c r="AC81" s="209"/>
      <c r="AD81" s="209"/>
      <c r="AE81" s="209"/>
      <c r="AF81" s="209"/>
      <c r="AG81" s="209" t="s">
        <v>125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26"/>
      <c r="B82" s="227"/>
      <c r="C82" s="256" t="s">
        <v>170</v>
      </c>
      <c r="D82" s="230"/>
      <c r="E82" s="231">
        <v>2.66</v>
      </c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09"/>
      <c r="Z82" s="209"/>
      <c r="AA82" s="209"/>
      <c r="AB82" s="209"/>
      <c r="AC82" s="209"/>
      <c r="AD82" s="209"/>
      <c r="AE82" s="209"/>
      <c r="AF82" s="209"/>
      <c r="AG82" s="209" t="s">
        <v>125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47">
        <v>14</v>
      </c>
      <c r="B83" s="248" t="s">
        <v>181</v>
      </c>
      <c r="C83" s="259" t="s">
        <v>182</v>
      </c>
      <c r="D83" s="249" t="s">
        <v>183</v>
      </c>
      <c r="E83" s="250">
        <v>1</v>
      </c>
      <c r="F83" s="251"/>
      <c r="G83" s="252">
        <f>ROUND(E83*F83,2)</f>
        <v>0</v>
      </c>
      <c r="H83" s="229">
        <v>42.67</v>
      </c>
      <c r="I83" s="228">
        <f>ROUND(E83*H83,2)</f>
        <v>42.67</v>
      </c>
      <c r="J83" s="229">
        <v>2257.33</v>
      </c>
      <c r="K83" s="228">
        <f>ROUND(E83*J83,2)</f>
        <v>2257.33</v>
      </c>
      <c r="L83" s="228">
        <v>21</v>
      </c>
      <c r="M83" s="228">
        <f>G83*(1+L83/100)</f>
        <v>0</v>
      </c>
      <c r="N83" s="228">
        <v>1.0000000000000001E-5</v>
      </c>
      <c r="O83" s="228">
        <f>ROUND(E83*N83,2)</f>
        <v>0</v>
      </c>
      <c r="P83" s="228">
        <v>0</v>
      </c>
      <c r="Q83" s="228">
        <f>ROUND(E83*P83,2)</f>
        <v>0</v>
      </c>
      <c r="R83" s="228"/>
      <c r="S83" s="228" t="s">
        <v>120</v>
      </c>
      <c r="T83" s="228" t="s">
        <v>121</v>
      </c>
      <c r="U83" s="228">
        <v>0.13</v>
      </c>
      <c r="V83" s="228">
        <f>ROUND(E83*U83,2)</f>
        <v>0.13</v>
      </c>
      <c r="W83" s="228"/>
      <c r="X83" s="228" t="s">
        <v>122</v>
      </c>
      <c r="Y83" s="209"/>
      <c r="Z83" s="209"/>
      <c r="AA83" s="209"/>
      <c r="AB83" s="209"/>
      <c r="AC83" s="209"/>
      <c r="AD83" s="209"/>
      <c r="AE83" s="209"/>
      <c r="AF83" s="209"/>
      <c r="AG83" s="209" t="s">
        <v>123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41">
        <v>15</v>
      </c>
      <c r="B84" s="242" t="s">
        <v>184</v>
      </c>
      <c r="C84" s="255" t="s">
        <v>185</v>
      </c>
      <c r="D84" s="243" t="s">
        <v>119</v>
      </c>
      <c r="E84" s="244">
        <v>75.87</v>
      </c>
      <c r="F84" s="245"/>
      <c r="G84" s="246">
        <f>ROUND(E84*F84,2)</f>
        <v>0</v>
      </c>
      <c r="H84" s="229">
        <v>40.78</v>
      </c>
      <c r="I84" s="228">
        <f>ROUND(E84*H84,2)</f>
        <v>3093.98</v>
      </c>
      <c r="J84" s="229">
        <v>86.92</v>
      </c>
      <c r="K84" s="228">
        <f>ROUND(E84*J84,2)</f>
        <v>6594.62</v>
      </c>
      <c r="L84" s="228">
        <v>21</v>
      </c>
      <c r="M84" s="228">
        <f>G84*(1+L84/100)</f>
        <v>0</v>
      </c>
      <c r="N84" s="228">
        <v>5.0000000000000001E-4</v>
      </c>
      <c r="O84" s="228">
        <f>ROUND(E84*N84,2)</f>
        <v>0.04</v>
      </c>
      <c r="P84" s="228">
        <v>0</v>
      </c>
      <c r="Q84" s="228">
        <f>ROUND(E84*P84,2)</f>
        <v>0</v>
      </c>
      <c r="R84" s="228"/>
      <c r="S84" s="228" t="s">
        <v>163</v>
      </c>
      <c r="T84" s="228" t="s">
        <v>121</v>
      </c>
      <c r="U84" s="228">
        <v>9.4E-2</v>
      </c>
      <c r="V84" s="228">
        <f>ROUND(E84*U84,2)</f>
        <v>7.13</v>
      </c>
      <c r="W84" s="228"/>
      <c r="X84" s="228" t="s">
        <v>122</v>
      </c>
      <c r="Y84" s="209"/>
      <c r="Z84" s="209"/>
      <c r="AA84" s="209"/>
      <c r="AB84" s="209"/>
      <c r="AC84" s="209"/>
      <c r="AD84" s="209"/>
      <c r="AE84" s="209"/>
      <c r="AF84" s="209"/>
      <c r="AG84" s="209" t="s">
        <v>123</v>
      </c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26"/>
      <c r="B85" s="227"/>
      <c r="C85" s="256" t="s">
        <v>166</v>
      </c>
      <c r="D85" s="230"/>
      <c r="E85" s="231">
        <v>63.19</v>
      </c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09"/>
      <c r="Z85" s="209"/>
      <c r="AA85" s="209"/>
      <c r="AB85" s="209"/>
      <c r="AC85" s="209"/>
      <c r="AD85" s="209"/>
      <c r="AE85" s="209"/>
      <c r="AF85" s="209"/>
      <c r="AG85" s="209" t="s">
        <v>125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1" x14ac:dyDescent="0.25">
      <c r="A86" s="226"/>
      <c r="B86" s="227"/>
      <c r="C86" s="256" t="s">
        <v>167</v>
      </c>
      <c r="D86" s="230"/>
      <c r="E86" s="231">
        <v>2.94</v>
      </c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09"/>
      <c r="Z86" s="209"/>
      <c r="AA86" s="209"/>
      <c r="AB86" s="209"/>
      <c r="AC86" s="209"/>
      <c r="AD86" s="209"/>
      <c r="AE86" s="209"/>
      <c r="AF86" s="209"/>
      <c r="AG86" s="209" t="s">
        <v>125</v>
      </c>
      <c r="AH86" s="209">
        <v>0</v>
      </c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26"/>
      <c r="B87" s="227"/>
      <c r="C87" s="256" t="s">
        <v>168</v>
      </c>
      <c r="D87" s="230"/>
      <c r="E87" s="231">
        <v>1.68</v>
      </c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09"/>
      <c r="Z87" s="209"/>
      <c r="AA87" s="209"/>
      <c r="AB87" s="209"/>
      <c r="AC87" s="209"/>
      <c r="AD87" s="209"/>
      <c r="AE87" s="209"/>
      <c r="AF87" s="209"/>
      <c r="AG87" s="209" t="s">
        <v>125</v>
      </c>
      <c r="AH87" s="209">
        <v>0</v>
      </c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26"/>
      <c r="B88" s="227"/>
      <c r="C88" s="256" t="s">
        <v>169</v>
      </c>
      <c r="D88" s="230"/>
      <c r="E88" s="231">
        <v>5.4</v>
      </c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09"/>
      <c r="Z88" s="209"/>
      <c r="AA88" s="209"/>
      <c r="AB88" s="209"/>
      <c r="AC88" s="209"/>
      <c r="AD88" s="209"/>
      <c r="AE88" s="209"/>
      <c r="AF88" s="209"/>
      <c r="AG88" s="209" t="s">
        <v>125</v>
      </c>
      <c r="AH88" s="209">
        <v>0</v>
      </c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26"/>
      <c r="B89" s="227"/>
      <c r="C89" s="256" t="s">
        <v>170</v>
      </c>
      <c r="D89" s="230"/>
      <c r="E89" s="231">
        <v>2.66</v>
      </c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09"/>
      <c r="Z89" s="209"/>
      <c r="AA89" s="209"/>
      <c r="AB89" s="209"/>
      <c r="AC89" s="209"/>
      <c r="AD89" s="209"/>
      <c r="AE89" s="209"/>
      <c r="AF89" s="209"/>
      <c r="AG89" s="209" t="s">
        <v>125</v>
      </c>
      <c r="AH89" s="209">
        <v>0</v>
      </c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x14ac:dyDescent="0.25">
      <c r="A90" s="235" t="s">
        <v>115</v>
      </c>
      <c r="B90" s="236" t="s">
        <v>65</v>
      </c>
      <c r="C90" s="254" t="s">
        <v>66</v>
      </c>
      <c r="D90" s="237"/>
      <c r="E90" s="238"/>
      <c r="F90" s="239"/>
      <c r="G90" s="240">
        <f>SUMIF(AG91:AG121,"&lt;&gt;NOR",G91:G121)</f>
        <v>0</v>
      </c>
      <c r="H90" s="234"/>
      <c r="I90" s="234">
        <f>SUM(I91:I121)</f>
        <v>0</v>
      </c>
      <c r="J90" s="234"/>
      <c r="K90" s="234">
        <f>SUM(K91:K121)</f>
        <v>46014.929999999993</v>
      </c>
      <c r="L90" s="234"/>
      <c r="M90" s="234">
        <f>SUM(M91:M121)</f>
        <v>0</v>
      </c>
      <c r="N90" s="234"/>
      <c r="O90" s="234">
        <f>SUM(O91:O121)</f>
        <v>0</v>
      </c>
      <c r="P90" s="234"/>
      <c r="Q90" s="234">
        <f>SUM(Q91:Q121)</f>
        <v>5.1099999999999994</v>
      </c>
      <c r="R90" s="234"/>
      <c r="S90" s="234"/>
      <c r="T90" s="234"/>
      <c r="U90" s="234"/>
      <c r="V90" s="234">
        <f>SUM(V91:V121)</f>
        <v>71.349999999999994</v>
      </c>
      <c r="W90" s="234"/>
      <c r="X90" s="234"/>
      <c r="AG90" t="s">
        <v>116</v>
      </c>
    </row>
    <row r="91" spans="1:60" outlineLevel="1" x14ac:dyDescent="0.25">
      <c r="A91" s="241">
        <v>16</v>
      </c>
      <c r="B91" s="242" t="s">
        <v>186</v>
      </c>
      <c r="C91" s="255" t="s">
        <v>187</v>
      </c>
      <c r="D91" s="243" t="s">
        <v>119</v>
      </c>
      <c r="E91" s="244">
        <v>75.87</v>
      </c>
      <c r="F91" s="245"/>
      <c r="G91" s="246">
        <f>ROUND(E91*F91,2)</f>
        <v>0</v>
      </c>
      <c r="H91" s="229">
        <v>0</v>
      </c>
      <c r="I91" s="228">
        <f>ROUND(E91*H91,2)</f>
        <v>0</v>
      </c>
      <c r="J91" s="229">
        <v>65.5</v>
      </c>
      <c r="K91" s="228">
        <f>ROUND(E91*J91,2)</f>
        <v>4969.49</v>
      </c>
      <c r="L91" s="228">
        <v>21</v>
      </c>
      <c r="M91" s="228">
        <f>G91*(1+L91/100)</f>
        <v>0</v>
      </c>
      <c r="N91" s="228">
        <v>0</v>
      </c>
      <c r="O91" s="228">
        <f>ROUND(E91*N91,2)</f>
        <v>0</v>
      </c>
      <c r="P91" s="228">
        <v>1.75E-3</v>
      </c>
      <c r="Q91" s="228">
        <f>ROUND(E91*P91,2)</f>
        <v>0.13</v>
      </c>
      <c r="R91" s="228"/>
      <c r="S91" s="228" t="s">
        <v>120</v>
      </c>
      <c r="T91" s="228" t="s">
        <v>121</v>
      </c>
      <c r="U91" s="228">
        <v>0.16500000000000001</v>
      </c>
      <c r="V91" s="228">
        <f>ROUND(E91*U91,2)</f>
        <v>12.52</v>
      </c>
      <c r="W91" s="228"/>
      <c r="X91" s="228" t="s">
        <v>122</v>
      </c>
      <c r="Y91" s="209"/>
      <c r="Z91" s="209"/>
      <c r="AA91" s="209"/>
      <c r="AB91" s="209"/>
      <c r="AC91" s="209"/>
      <c r="AD91" s="209"/>
      <c r="AE91" s="209"/>
      <c r="AF91" s="209"/>
      <c r="AG91" s="209" t="s">
        <v>123</v>
      </c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26"/>
      <c r="B92" s="227"/>
      <c r="C92" s="256" t="s">
        <v>166</v>
      </c>
      <c r="D92" s="230"/>
      <c r="E92" s="231">
        <v>63.19</v>
      </c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09"/>
      <c r="Z92" s="209"/>
      <c r="AA92" s="209"/>
      <c r="AB92" s="209"/>
      <c r="AC92" s="209"/>
      <c r="AD92" s="209"/>
      <c r="AE92" s="209"/>
      <c r="AF92" s="209"/>
      <c r="AG92" s="209" t="s">
        <v>125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outlineLevel="1" x14ac:dyDescent="0.25">
      <c r="A93" s="226"/>
      <c r="B93" s="227"/>
      <c r="C93" s="256" t="s">
        <v>167</v>
      </c>
      <c r="D93" s="230"/>
      <c r="E93" s="231">
        <v>2.94</v>
      </c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09"/>
      <c r="Z93" s="209"/>
      <c r="AA93" s="209"/>
      <c r="AB93" s="209"/>
      <c r="AC93" s="209"/>
      <c r="AD93" s="209"/>
      <c r="AE93" s="209"/>
      <c r="AF93" s="209"/>
      <c r="AG93" s="209" t="s">
        <v>125</v>
      </c>
      <c r="AH93" s="209">
        <v>0</v>
      </c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</row>
    <row r="94" spans="1:60" outlineLevel="1" x14ac:dyDescent="0.25">
      <c r="A94" s="226"/>
      <c r="B94" s="227"/>
      <c r="C94" s="256" t="s">
        <v>168</v>
      </c>
      <c r="D94" s="230"/>
      <c r="E94" s="231">
        <v>1.68</v>
      </c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09"/>
      <c r="Z94" s="209"/>
      <c r="AA94" s="209"/>
      <c r="AB94" s="209"/>
      <c r="AC94" s="209"/>
      <c r="AD94" s="209"/>
      <c r="AE94" s="209"/>
      <c r="AF94" s="209"/>
      <c r="AG94" s="209" t="s">
        <v>125</v>
      </c>
      <c r="AH94" s="209">
        <v>0</v>
      </c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26"/>
      <c r="B95" s="227"/>
      <c r="C95" s="256" t="s">
        <v>169</v>
      </c>
      <c r="D95" s="230"/>
      <c r="E95" s="231">
        <v>5.4</v>
      </c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09"/>
      <c r="Z95" s="209"/>
      <c r="AA95" s="209"/>
      <c r="AB95" s="209"/>
      <c r="AC95" s="209"/>
      <c r="AD95" s="209"/>
      <c r="AE95" s="209"/>
      <c r="AF95" s="209"/>
      <c r="AG95" s="209" t="s">
        <v>125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26"/>
      <c r="B96" s="227"/>
      <c r="C96" s="256" t="s">
        <v>170</v>
      </c>
      <c r="D96" s="230"/>
      <c r="E96" s="231">
        <v>2.66</v>
      </c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09"/>
      <c r="Z96" s="209"/>
      <c r="AA96" s="209"/>
      <c r="AB96" s="209"/>
      <c r="AC96" s="209"/>
      <c r="AD96" s="209"/>
      <c r="AE96" s="209"/>
      <c r="AF96" s="209"/>
      <c r="AG96" s="209" t="s">
        <v>125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41">
        <v>17</v>
      </c>
      <c r="B97" s="242" t="s">
        <v>188</v>
      </c>
      <c r="C97" s="255" t="s">
        <v>189</v>
      </c>
      <c r="D97" s="243" t="s">
        <v>119</v>
      </c>
      <c r="E97" s="244">
        <v>75.87</v>
      </c>
      <c r="F97" s="245"/>
      <c r="G97" s="246">
        <f>ROUND(E97*F97,2)</f>
        <v>0</v>
      </c>
      <c r="H97" s="229">
        <v>0</v>
      </c>
      <c r="I97" s="228">
        <f>ROUND(E97*H97,2)</f>
        <v>0</v>
      </c>
      <c r="J97" s="229">
        <v>345</v>
      </c>
      <c r="K97" s="228">
        <f>ROUND(E97*J97,2)</f>
        <v>26175.15</v>
      </c>
      <c r="L97" s="228">
        <v>21</v>
      </c>
      <c r="M97" s="228">
        <f>G97*(1+L97/100)</f>
        <v>0</v>
      </c>
      <c r="N97" s="228">
        <v>0</v>
      </c>
      <c r="O97" s="228">
        <f>ROUND(E97*N97,2)</f>
        <v>0</v>
      </c>
      <c r="P97" s="228">
        <v>1.26E-2</v>
      </c>
      <c r="Q97" s="228">
        <f>ROUND(E97*P97,2)</f>
        <v>0.96</v>
      </c>
      <c r="R97" s="228"/>
      <c r="S97" s="228" t="s">
        <v>120</v>
      </c>
      <c r="T97" s="228" t="s">
        <v>121</v>
      </c>
      <c r="U97" s="228">
        <v>0.33</v>
      </c>
      <c r="V97" s="228">
        <f>ROUND(E97*U97,2)</f>
        <v>25.04</v>
      </c>
      <c r="W97" s="228"/>
      <c r="X97" s="228" t="s">
        <v>122</v>
      </c>
      <c r="Y97" s="209"/>
      <c r="Z97" s="209"/>
      <c r="AA97" s="209"/>
      <c r="AB97" s="209"/>
      <c r="AC97" s="209"/>
      <c r="AD97" s="209"/>
      <c r="AE97" s="209"/>
      <c r="AF97" s="209"/>
      <c r="AG97" s="209" t="s">
        <v>123</v>
      </c>
      <c r="AH97" s="209"/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26"/>
      <c r="B98" s="227"/>
      <c r="C98" s="256" t="s">
        <v>166</v>
      </c>
      <c r="D98" s="230"/>
      <c r="E98" s="231">
        <v>63.19</v>
      </c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09"/>
      <c r="Z98" s="209"/>
      <c r="AA98" s="209"/>
      <c r="AB98" s="209"/>
      <c r="AC98" s="209"/>
      <c r="AD98" s="209"/>
      <c r="AE98" s="209"/>
      <c r="AF98" s="209"/>
      <c r="AG98" s="209" t="s">
        <v>125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26"/>
      <c r="B99" s="227"/>
      <c r="C99" s="256" t="s">
        <v>167</v>
      </c>
      <c r="D99" s="230"/>
      <c r="E99" s="231">
        <v>2.94</v>
      </c>
      <c r="F99" s="228"/>
      <c r="G99" s="228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09"/>
      <c r="Z99" s="209"/>
      <c r="AA99" s="209"/>
      <c r="AB99" s="209"/>
      <c r="AC99" s="209"/>
      <c r="AD99" s="209"/>
      <c r="AE99" s="209"/>
      <c r="AF99" s="209"/>
      <c r="AG99" s="209" t="s">
        <v>125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26"/>
      <c r="B100" s="227"/>
      <c r="C100" s="256" t="s">
        <v>168</v>
      </c>
      <c r="D100" s="230"/>
      <c r="E100" s="231">
        <v>1.68</v>
      </c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09"/>
      <c r="Z100" s="209"/>
      <c r="AA100" s="209"/>
      <c r="AB100" s="209"/>
      <c r="AC100" s="209"/>
      <c r="AD100" s="209"/>
      <c r="AE100" s="209"/>
      <c r="AF100" s="209"/>
      <c r="AG100" s="209" t="s">
        <v>125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26"/>
      <c r="B101" s="227"/>
      <c r="C101" s="256" t="s">
        <v>169</v>
      </c>
      <c r="D101" s="230"/>
      <c r="E101" s="231">
        <v>5.4</v>
      </c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09"/>
      <c r="Z101" s="209"/>
      <c r="AA101" s="209"/>
      <c r="AB101" s="209"/>
      <c r="AC101" s="209"/>
      <c r="AD101" s="209"/>
      <c r="AE101" s="209"/>
      <c r="AF101" s="209"/>
      <c r="AG101" s="209" t="s">
        <v>125</v>
      </c>
      <c r="AH101" s="209">
        <v>0</v>
      </c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26"/>
      <c r="B102" s="227"/>
      <c r="C102" s="256" t="s">
        <v>170</v>
      </c>
      <c r="D102" s="230"/>
      <c r="E102" s="231">
        <v>2.66</v>
      </c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09"/>
      <c r="Z102" s="209"/>
      <c r="AA102" s="209"/>
      <c r="AB102" s="209"/>
      <c r="AC102" s="209"/>
      <c r="AD102" s="209"/>
      <c r="AE102" s="209"/>
      <c r="AF102" s="209"/>
      <c r="AG102" s="209" t="s">
        <v>125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41">
        <v>18</v>
      </c>
      <c r="B103" s="242" t="s">
        <v>190</v>
      </c>
      <c r="C103" s="255" t="s">
        <v>191</v>
      </c>
      <c r="D103" s="243" t="s">
        <v>119</v>
      </c>
      <c r="E103" s="244">
        <v>75.87</v>
      </c>
      <c r="F103" s="245"/>
      <c r="G103" s="246">
        <f>ROUND(E103*F103,2)</f>
        <v>0</v>
      </c>
      <c r="H103" s="229">
        <v>0</v>
      </c>
      <c r="I103" s="228">
        <f>ROUND(E103*H103,2)</f>
        <v>0</v>
      </c>
      <c r="J103" s="229">
        <v>74</v>
      </c>
      <c r="K103" s="228">
        <f>ROUND(E103*J103,2)</f>
        <v>5614.38</v>
      </c>
      <c r="L103" s="228">
        <v>21</v>
      </c>
      <c r="M103" s="228">
        <f>G103*(1+L103/100)</f>
        <v>0</v>
      </c>
      <c r="N103" s="228">
        <v>0</v>
      </c>
      <c r="O103" s="228">
        <f>ROUND(E103*N103,2)</f>
        <v>0</v>
      </c>
      <c r="P103" s="228">
        <v>0.02</v>
      </c>
      <c r="Q103" s="228">
        <f>ROUND(E103*P103,2)</f>
        <v>1.52</v>
      </c>
      <c r="R103" s="228"/>
      <c r="S103" s="228" t="s">
        <v>120</v>
      </c>
      <c r="T103" s="228" t="s">
        <v>121</v>
      </c>
      <c r="U103" s="228">
        <v>0.14699999999999999</v>
      </c>
      <c r="V103" s="228">
        <f>ROUND(E103*U103,2)</f>
        <v>11.15</v>
      </c>
      <c r="W103" s="228"/>
      <c r="X103" s="228" t="s">
        <v>122</v>
      </c>
      <c r="Y103" s="209"/>
      <c r="Z103" s="209"/>
      <c r="AA103" s="209"/>
      <c r="AB103" s="209"/>
      <c r="AC103" s="209"/>
      <c r="AD103" s="209"/>
      <c r="AE103" s="209"/>
      <c r="AF103" s="209"/>
      <c r="AG103" s="209" t="s">
        <v>123</v>
      </c>
      <c r="AH103" s="209"/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outlineLevel="1" x14ac:dyDescent="0.25">
      <c r="A104" s="226"/>
      <c r="B104" s="227"/>
      <c r="C104" s="256" t="s">
        <v>166</v>
      </c>
      <c r="D104" s="230"/>
      <c r="E104" s="231">
        <v>63.19</v>
      </c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09"/>
      <c r="Z104" s="209"/>
      <c r="AA104" s="209"/>
      <c r="AB104" s="209"/>
      <c r="AC104" s="209"/>
      <c r="AD104" s="209"/>
      <c r="AE104" s="209"/>
      <c r="AF104" s="209"/>
      <c r="AG104" s="209" t="s">
        <v>125</v>
      </c>
      <c r="AH104" s="209">
        <v>0</v>
      </c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</row>
    <row r="105" spans="1:60" outlineLevel="1" x14ac:dyDescent="0.25">
      <c r="A105" s="226"/>
      <c r="B105" s="227"/>
      <c r="C105" s="256" t="s">
        <v>167</v>
      </c>
      <c r="D105" s="230"/>
      <c r="E105" s="231">
        <v>2.94</v>
      </c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09"/>
      <c r="Z105" s="209"/>
      <c r="AA105" s="209"/>
      <c r="AB105" s="209"/>
      <c r="AC105" s="209"/>
      <c r="AD105" s="209"/>
      <c r="AE105" s="209"/>
      <c r="AF105" s="209"/>
      <c r="AG105" s="209" t="s">
        <v>125</v>
      </c>
      <c r="AH105" s="209">
        <v>0</v>
      </c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outlineLevel="1" x14ac:dyDescent="0.25">
      <c r="A106" s="226"/>
      <c r="B106" s="227"/>
      <c r="C106" s="256" t="s">
        <v>168</v>
      </c>
      <c r="D106" s="230"/>
      <c r="E106" s="231">
        <v>1.68</v>
      </c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09"/>
      <c r="Z106" s="209"/>
      <c r="AA106" s="209"/>
      <c r="AB106" s="209"/>
      <c r="AC106" s="209"/>
      <c r="AD106" s="209"/>
      <c r="AE106" s="209"/>
      <c r="AF106" s="209"/>
      <c r="AG106" s="209" t="s">
        <v>125</v>
      </c>
      <c r="AH106" s="209">
        <v>0</v>
      </c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</row>
    <row r="107" spans="1:60" outlineLevel="1" x14ac:dyDescent="0.25">
      <c r="A107" s="226"/>
      <c r="B107" s="227"/>
      <c r="C107" s="256" t="s">
        <v>169</v>
      </c>
      <c r="D107" s="230"/>
      <c r="E107" s="231">
        <v>5.4</v>
      </c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09"/>
      <c r="Z107" s="209"/>
      <c r="AA107" s="209"/>
      <c r="AB107" s="209"/>
      <c r="AC107" s="209"/>
      <c r="AD107" s="209"/>
      <c r="AE107" s="209"/>
      <c r="AF107" s="209"/>
      <c r="AG107" s="209" t="s">
        <v>125</v>
      </c>
      <c r="AH107" s="209">
        <v>0</v>
      </c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26"/>
      <c r="B108" s="227"/>
      <c r="C108" s="256" t="s">
        <v>170</v>
      </c>
      <c r="D108" s="230"/>
      <c r="E108" s="231">
        <v>2.66</v>
      </c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09"/>
      <c r="Z108" s="209"/>
      <c r="AA108" s="209"/>
      <c r="AB108" s="209"/>
      <c r="AC108" s="209"/>
      <c r="AD108" s="209"/>
      <c r="AE108" s="209"/>
      <c r="AF108" s="209"/>
      <c r="AG108" s="209" t="s">
        <v>125</v>
      </c>
      <c r="AH108" s="209">
        <v>0</v>
      </c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41">
        <v>19</v>
      </c>
      <c r="B109" s="242" t="s">
        <v>192</v>
      </c>
      <c r="C109" s="255" t="s">
        <v>193</v>
      </c>
      <c r="D109" s="243" t="s">
        <v>156</v>
      </c>
      <c r="E109" s="244">
        <v>39.5</v>
      </c>
      <c r="F109" s="245"/>
      <c r="G109" s="246">
        <f>ROUND(E109*F109,2)</f>
        <v>0</v>
      </c>
      <c r="H109" s="229">
        <v>0</v>
      </c>
      <c r="I109" s="228">
        <f>ROUND(E109*H109,2)</f>
        <v>0</v>
      </c>
      <c r="J109" s="229">
        <v>31.1</v>
      </c>
      <c r="K109" s="228">
        <f>ROUND(E109*J109,2)</f>
        <v>1228.45</v>
      </c>
      <c r="L109" s="228">
        <v>21</v>
      </c>
      <c r="M109" s="228">
        <f>G109*(1+L109/100)</f>
        <v>0</v>
      </c>
      <c r="N109" s="228">
        <v>0</v>
      </c>
      <c r="O109" s="228">
        <f>ROUND(E109*N109,2)</f>
        <v>0</v>
      </c>
      <c r="P109" s="228">
        <v>4.0000000000000002E-4</v>
      </c>
      <c r="Q109" s="228">
        <f>ROUND(E109*P109,2)</f>
        <v>0.02</v>
      </c>
      <c r="R109" s="228"/>
      <c r="S109" s="228" t="s">
        <v>120</v>
      </c>
      <c r="T109" s="228" t="s">
        <v>121</v>
      </c>
      <c r="U109" s="228">
        <v>7.0000000000000007E-2</v>
      </c>
      <c r="V109" s="228">
        <f>ROUND(E109*U109,2)</f>
        <v>2.77</v>
      </c>
      <c r="W109" s="228"/>
      <c r="X109" s="228" t="s">
        <v>122</v>
      </c>
      <c r="Y109" s="209"/>
      <c r="Z109" s="209"/>
      <c r="AA109" s="209"/>
      <c r="AB109" s="209"/>
      <c r="AC109" s="209"/>
      <c r="AD109" s="209"/>
      <c r="AE109" s="209"/>
      <c r="AF109" s="209"/>
      <c r="AG109" s="209" t="s">
        <v>123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26"/>
      <c r="B110" s="227"/>
      <c r="C110" s="256" t="s">
        <v>194</v>
      </c>
      <c r="D110" s="230"/>
      <c r="E110" s="231">
        <v>35.299999999999997</v>
      </c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09"/>
      <c r="Z110" s="209"/>
      <c r="AA110" s="209"/>
      <c r="AB110" s="209"/>
      <c r="AC110" s="209"/>
      <c r="AD110" s="209"/>
      <c r="AE110" s="209"/>
      <c r="AF110" s="209"/>
      <c r="AG110" s="209" t="s">
        <v>125</v>
      </c>
      <c r="AH110" s="209">
        <v>0</v>
      </c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26"/>
      <c r="B111" s="227"/>
      <c r="C111" s="256" t="s">
        <v>195</v>
      </c>
      <c r="D111" s="230"/>
      <c r="E111" s="231">
        <v>4.2</v>
      </c>
      <c r="F111" s="228"/>
      <c r="G111" s="228"/>
      <c r="H111" s="228"/>
      <c r="I111" s="228"/>
      <c r="J111" s="228"/>
      <c r="K111" s="228"/>
      <c r="L111" s="228"/>
      <c r="M111" s="228"/>
      <c r="N111" s="228"/>
      <c r="O111" s="228"/>
      <c r="P111" s="228"/>
      <c r="Q111" s="228"/>
      <c r="R111" s="228"/>
      <c r="S111" s="228"/>
      <c r="T111" s="228"/>
      <c r="U111" s="228"/>
      <c r="V111" s="228"/>
      <c r="W111" s="228"/>
      <c r="X111" s="228"/>
      <c r="Y111" s="209"/>
      <c r="Z111" s="209"/>
      <c r="AA111" s="209"/>
      <c r="AB111" s="209"/>
      <c r="AC111" s="209"/>
      <c r="AD111" s="209"/>
      <c r="AE111" s="209"/>
      <c r="AF111" s="209"/>
      <c r="AG111" s="209" t="s">
        <v>125</v>
      </c>
      <c r="AH111" s="209">
        <v>0</v>
      </c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1" x14ac:dyDescent="0.25">
      <c r="A112" s="241">
        <v>20</v>
      </c>
      <c r="B112" s="242" t="s">
        <v>196</v>
      </c>
      <c r="C112" s="255" t="s">
        <v>197</v>
      </c>
      <c r="D112" s="243" t="s">
        <v>119</v>
      </c>
      <c r="E112" s="244">
        <v>41.4</v>
      </c>
      <c r="F112" s="245"/>
      <c r="G112" s="246">
        <f>ROUND(E112*F112,2)</f>
        <v>0</v>
      </c>
      <c r="H112" s="229">
        <v>0</v>
      </c>
      <c r="I112" s="228">
        <f>ROUND(E112*H112,2)</f>
        <v>0</v>
      </c>
      <c r="J112" s="229">
        <v>105</v>
      </c>
      <c r="K112" s="228">
        <f>ROUND(E112*J112,2)</f>
        <v>4347</v>
      </c>
      <c r="L112" s="228">
        <v>21</v>
      </c>
      <c r="M112" s="228">
        <f>G112*(1+L112/100)</f>
        <v>0</v>
      </c>
      <c r="N112" s="228">
        <v>0</v>
      </c>
      <c r="O112" s="228">
        <f>ROUND(E112*N112,2)</f>
        <v>0</v>
      </c>
      <c r="P112" s="228">
        <v>4.5999999999999999E-2</v>
      </c>
      <c r="Q112" s="228">
        <f>ROUND(E112*P112,2)</f>
        <v>1.9</v>
      </c>
      <c r="R112" s="228"/>
      <c r="S112" s="228" t="s">
        <v>120</v>
      </c>
      <c r="T112" s="228" t="s">
        <v>121</v>
      </c>
      <c r="U112" s="228">
        <v>0.26</v>
      </c>
      <c r="V112" s="228">
        <f>ROUND(E112*U112,2)</f>
        <v>10.76</v>
      </c>
      <c r="W112" s="228"/>
      <c r="X112" s="228" t="s">
        <v>122</v>
      </c>
      <c r="Y112" s="209"/>
      <c r="Z112" s="209"/>
      <c r="AA112" s="209"/>
      <c r="AB112" s="209"/>
      <c r="AC112" s="209"/>
      <c r="AD112" s="209"/>
      <c r="AE112" s="209"/>
      <c r="AF112" s="209"/>
      <c r="AG112" s="209" t="s">
        <v>123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60" outlineLevel="1" x14ac:dyDescent="0.25">
      <c r="A113" s="226"/>
      <c r="B113" s="227"/>
      <c r="C113" s="256" t="s">
        <v>124</v>
      </c>
      <c r="D113" s="230"/>
      <c r="E113" s="231">
        <v>48.96</v>
      </c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09"/>
      <c r="Z113" s="209"/>
      <c r="AA113" s="209"/>
      <c r="AB113" s="209"/>
      <c r="AC113" s="209"/>
      <c r="AD113" s="209"/>
      <c r="AE113" s="209"/>
      <c r="AF113" s="209"/>
      <c r="AG113" s="209" t="s">
        <v>125</v>
      </c>
      <c r="AH113" s="209">
        <v>0</v>
      </c>
      <c r="AI113" s="209"/>
      <c r="AJ113" s="209"/>
      <c r="AK113" s="209"/>
      <c r="AL113" s="209"/>
      <c r="AM113" s="209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09"/>
      <c r="BF113" s="209"/>
      <c r="BG113" s="209"/>
      <c r="BH113" s="209"/>
    </row>
    <row r="114" spans="1:60" outlineLevel="1" x14ac:dyDescent="0.25">
      <c r="A114" s="226"/>
      <c r="B114" s="227"/>
      <c r="C114" s="256" t="s">
        <v>126</v>
      </c>
      <c r="D114" s="230"/>
      <c r="E114" s="231">
        <v>-2.64</v>
      </c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09"/>
      <c r="Z114" s="209"/>
      <c r="AA114" s="209"/>
      <c r="AB114" s="209"/>
      <c r="AC114" s="209"/>
      <c r="AD114" s="209"/>
      <c r="AE114" s="209"/>
      <c r="AF114" s="209"/>
      <c r="AG114" s="209" t="s">
        <v>125</v>
      </c>
      <c r="AH114" s="209">
        <v>0</v>
      </c>
      <c r="AI114" s="209"/>
      <c r="AJ114" s="209"/>
      <c r="AK114" s="209"/>
      <c r="AL114" s="209"/>
      <c r="AM114" s="209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09"/>
      <c r="BF114" s="209"/>
      <c r="BG114" s="209"/>
      <c r="BH114" s="209"/>
    </row>
    <row r="115" spans="1:60" outlineLevel="1" x14ac:dyDescent="0.25">
      <c r="A115" s="226"/>
      <c r="B115" s="227"/>
      <c r="C115" s="256" t="s">
        <v>127</v>
      </c>
      <c r="D115" s="230"/>
      <c r="E115" s="231">
        <v>-6.6</v>
      </c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09"/>
      <c r="Z115" s="209"/>
      <c r="AA115" s="209"/>
      <c r="AB115" s="209"/>
      <c r="AC115" s="209"/>
      <c r="AD115" s="209"/>
      <c r="AE115" s="209"/>
      <c r="AF115" s="209"/>
      <c r="AG115" s="209" t="s">
        <v>125</v>
      </c>
      <c r="AH115" s="209">
        <v>0</v>
      </c>
      <c r="AI115" s="209"/>
      <c r="AJ115" s="209"/>
      <c r="AK115" s="209"/>
      <c r="AL115" s="209"/>
      <c r="AM115" s="209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09"/>
      <c r="BF115" s="209"/>
      <c r="BG115" s="209"/>
      <c r="BH115" s="209"/>
    </row>
    <row r="116" spans="1:60" outlineLevel="1" x14ac:dyDescent="0.25">
      <c r="A116" s="226"/>
      <c r="B116" s="227"/>
      <c r="C116" s="256" t="s">
        <v>128</v>
      </c>
      <c r="D116" s="230"/>
      <c r="E116" s="231">
        <v>1.68</v>
      </c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09"/>
      <c r="Z116" s="209"/>
      <c r="AA116" s="209"/>
      <c r="AB116" s="209"/>
      <c r="AC116" s="209"/>
      <c r="AD116" s="209"/>
      <c r="AE116" s="209"/>
      <c r="AF116" s="209"/>
      <c r="AG116" s="209" t="s">
        <v>125</v>
      </c>
      <c r="AH116" s="209">
        <v>0</v>
      </c>
      <c r="AI116" s="209"/>
      <c r="AJ116" s="209"/>
      <c r="AK116" s="209"/>
      <c r="AL116" s="209"/>
      <c r="AM116" s="209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09"/>
      <c r="BF116" s="209"/>
      <c r="BG116" s="209"/>
      <c r="BH116" s="209"/>
    </row>
    <row r="117" spans="1:60" outlineLevel="1" x14ac:dyDescent="0.25">
      <c r="A117" s="241">
        <v>21</v>
      </c>
      <c r="B117" s="242" t="s">
        <v>198</v>
      </c>
      <c r="C117" s="255" t="s">
        <v>199</v>
      </c>
      <c r="D117" s="243" t="s">
        <v>119</v>
      </c>
      <c r="E117" s="244">
        <v>41.4</v>
      </c>
      <c r="F117" s="245"/>
      <c r="G117" s="246">
        <f>ROUND(E117*F117,2)</f>
        <v>0</v>
      </c>
      <c r="H117" s="229">
        <v>0</v>
      </c>
      <c r="I117" s="228">
        <f>ROUND(E117*H117,2)</f>
        <v>0</v>
      </c>
      <c r="J117" s="229">
        <v>88.9</v>
      </c>
      <c r="K117" s="228">
        <f>ROUND(E117*J117,2)</f>
        <v>3680.46</v>
      </c>
      <c r="L117" s="228">
        <v>21</v>
      </c>
      <c r="M117" s="228">
        <f>G117*(1+L117/100)</f>
        <v>0</v>
      </c>
      <c r="N117" s="228">
        <v>0</v>
      </c>
      <c r="O117" s="228">
        <f>ROUND(E117*N117,2)</f>
        <v>0</v>
      </c>
      <c r="P117" s="228">
        <v>1.4E-2</v>
      </c>
      <c r="Q117" s="228">
        <f>ROUND(E117*P117,2)</f>
        <v>0.57999999999999996</v>
      </c>
      <c r="R117" s="228"/>
      <c r="S117" s="228" t="s">
        <v>120</v>
      </c>
      <c r="T117" s="228" t="s">
        <v>121</v>
      </c>
      <c r="U117" s="228">
        <v>0.22</v>
      </c>
      <c r="V117" s="228">
        <f>ROUND(E117*U117,2)</f>
        <v>9.11</v>
      </c>
      <c r="W117" s="228"/>
      <c r="X117" s="228" t="s">
        <v>122</v>
      </c>
      <c r="Y117" s="209"/>
      <c r="Z117" s="209"/>
      <c r="AA117" s="209"/>
      <c r="AB117" s="209"/>
      <c r="AC117" s="209"/>
      <c r="AD117" s="209"/>
      <c r="AE117" s="209"/>
      <c r="AF117" s="209"/>
      <c r="AG117" s="209" t="s">
        <v>123</v>
      </c>
      <c r="AH117" s="209"/>
      <c r="AI117" s="209"/>
      <c r="AJ117" s="209"/>
      <c r="AK117" s="209"/>
      <c r="AL117" s="209"/>
      <c r="AM117" s="209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09"/>
      <c r="BF117" s="209"/>
      <c r="BG117" s="209"/>
      <c r="BH117" s="209"/>
    </row>
    <row r="118" spans="1:60" outlineLevel="1" x14ac:dyDescent="0.25">
      <c r="A118" s="226"/>
      <c r="B118" s="227"/>
      <c r="C118" s="256" t="s">
        <v>124</v>
      </c>
      <c r="D118" s="230"/>
      <c r="E118" s="231">
        <v>48.96</v>
      </c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09"/>
      <c r="Z118" s="209"/>
      <c r="AA118" s="209"/>
      <c r="AB118" s="209"/>
      <c r="AC118" s="209"/>
      <c r="AD118" s="209"/>
      <c r="AE118" s="209"/>
      <c r="AF118" s="209"/>
      <c r="AG118" s="209" t="s">
        <v>125</v>
      </c>
      <c r="AH118" s="209">
        <v>0</v>
      </c>
      <c r="AI118" s="209"/>
      <c r="AJ118" s="209"/>
      <c r="AK118" s="209"/>
      <c r="AL118" s="209"/>
      <c r="AM118" s="209"/>
      <c r="AN118" s="209"/>
      <c r="AO118" s="209"/>
      <c r="AP118" s="209"/>
      <c r="AQ118" s="209"/>
      <c r="AR118" s="209"/>
      <c r="AS118" s="209"/>
      <c r="AT118" s="209"/>
      <c r="AU118" s="209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09"/>
      <c r="BF118" s="209"/>
      <c r="BG118" s="209"/>
      <c r="BH118" s="209"/>
    </row>
    <row r="119" spans="1:60" outlineLevel="1" x14ac:dyDescent="0.25">
      <c r="A119" s="226"/>
      <c r="B119" s="227"/>
      <c r="C119" s="256" t="s">
        <v>126</v>
      </c>
      <c r="D119" s="230"/>
      <c r="E119" s="231">
        <v>-2.64</v>
      </c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09"/>
      <c r="Z119" s="209"/>
      <c r="AA119" s="209"/>
      <c r="AB119" s="209"/>
      <c r="AC119" s="209"/>
      <c r="AD119" s="209"/>
      <c r="AE119" s="209"/>
      <c r="AF119" s="209"/>
      <c r="AG119" s="209" t="s">
        <v>125</v>
      </c>
      <c r="AH119" s="209">
        <v>0</v>
      </c>
      <c r="AI119" s="209"/>
      <c r="AJ119" s="209"/>
      <c r="AK119" s="209"/>
      <c r="AL119" s="209"/>
      <c r="AM119" s="209"/>
      <c r="AN119" s="209"/>
      <c r="AO119" s="209"/>
      <c r="AP119" s="209"/>
      <c r="AQ119" s="209"/>
      <c r="AR119" s="209"/>
      <c r="AS119" s="209"/>
      <c r="AT119" s="209"/>
      <c r="AU119" s="209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09"/>
      <c r="BF119" s="209"/>
      <c r="BG119" s="209"/>
      <c r="BH119" s="209"/>
    </row>
    <row r="120" spans="1:60" outlineLevel="1" x14ac:dyDescent="0.25">
      <c r="A120" s="226"/>
      <c r="B120" s="227"/>
      <c r="C120" s="256" t="s">
        <v>127</v>
      </c>
      <c r="D120" s="230"/>
      <c r="E120" s="231">
        <v>-6.6</v>
      </c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09"/>
      <c r="Z120" s="209"/>
      <c r="AA120" s="209"/>
      <c r="AB120" s="209"/>
      <c r="AC120" s="209"/>
      <c r="AD120" s="209"/>
      <c r="AE120" s="209"/>
      <c r="AF120" s="209"/>
      <c r="AG120" s="209" t="s">
        <v>125</v>
      </c>
      <c r="AH120" s="209">
        <v>0</v>
      </c>
      <c r="AI120" s="209"/>
      <c r="AJ120" s="209"/>
      <c r="AK120" s="209"/>
      <c r="AL120" s="209"/>
      <c r="AM120" s="209"/>
      <c r="AN120" s="209"/>
      <c r="AO120" s="209"/>
      <c r="AP120" s="209"/>
      <c r="AQ120" s="209"/>
      <c r="AR120" s="209"/>
      <c r="AS120" s="209"/>
      <c r="AT120" s="209"/>
      <c r="AU120" s="209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09"/>
      <c r="BF120" s="209"/>
      <c r="BG120" s="209"/>
      <c r="BH120" s="209"/>
    </row>
    <row r="121" spans="1:60" outlineLevel="1" x14ac:dyDescent="0.25">
      <c r="A121" s="226"/>
      <c r="B121" s="227"/>
      <c r="C121" s="256" t="s">
        <v>128</v>
      </c>
      <c r="D121" s="230"/>
      <c r="E121" s="231">
        <v>1.68</v>
      </c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09"/>
      <c r="Z121" s="209"/>
      <c r="AA121" s="209"/>
      <c r="AB121" s="209"/>
      <c r="AC121" s="209"/>
      <c r="AD121" s="209"/>
      <c r="AE121" s="209"/>
      <c r="AF121" s="209"/>
      <c r="AG121" s="209" t="s">
        <v>125</v>
      </c>
      <c r="AH121" s="209">
        <v>0</v>
      </c>
      <c r="AI121" s="209"/>
      <c r="AJ121" s="209"/>
      <c r="AK121" s="209"/>
      <c r="AL121" s="209"/>
      <c r="AM121" s="209"/>
      <c r="AN121" s="209"/>
      <c r="AO121" s="209"/>
      <c r="AP121" s="209"/>
      <c r="AQ121" s="209"/>
      <c r="AR121" s="209"/>
      <c r="AS121" s="209"/>
      <c r="AT121" s="209"/>
      <c r="AU121" s="209"/>
      <c r="AV121" s="209"/>
      <c r="AW121" s="209"/>
      <c r="AX121" s="209"/>
      <c r="AY121" s="209"/>
      <c r="AZ121" s="209"/>
      <c r="BA121" s="209"/>
      <c r="BB121" s="209"/>
      <c r="BC121" s="209"/>
      <c r="BD121" s="209"/>
      <c r="BE121" s="209"/>
      <c r="BF121" s="209"/>
      <c r="BG121" s="209"/>
      <c r="BH121" s="209"/>
    </row>
    <row r="122" spans="1:60" x14ac:dyDescent="0.25">
      <c r="A122" s="235" t="s">
        <v>115</v>
      </c>
      <c r="B122" s="236" t="s">
        <v>67</v>
      </c>
      <c r="C122" s="254" t="s">
        <v>68</v>
      </c>
      <c r="D122" s="237"/>
      <c r="E122" s="238"/>
      <c r="F122" s="239"/>
      <c r="G122" s="240">
        <f>SUMIF(AG123:AG123,"&lt;&gt;NOR",G123:G123)</f>
        <v>0</v>
      </c>
      <c r="H122" s="234"/>
      <c r="I122" s="234">
        <f>SUM(I123:I123)</f>
        <v>0</v>
      </c>
      <c r="J122" s="234"/>
      <c r="K122" s="234">
        <f>SUM(K123:K123)</f>
        <v>5590.12</v>
      </c>
      <c r="L122" s="234"/>
      <c r="M122" s="234">
        <f>SUM(M123:M123)</f>
        <v>0</v>
      </c>
      <c r="N122" s="234"/>
      <c r="O122" s="234">
        <f>SUM(O123:O123)</f>
        <v>0</v>
      </c>
      <c r="P122" s="234"/>
      <c r="Q122" s="234">
        <f>SUM(Q123:Q123)</f>
        <v>0</v>
      </c>
      <c r="R122" s="234"/>
      <c r="S122" s="234"/>
      <c r="T122" s="234"/>
      <c r="U122" s="234"/>
      <c r="V122" s="234">
        <f>SUM(V123:V123)</f>
        <v>11.53</v>
      </c>
      <c r="W122" s="234"/>
      <c r="X122" s="234"/>
      <c r="AG122" t="s">
        <v>116</v>
      </c>
    </row>
    <row r="123" spans="1:60" outlineLevel="1" x14ac:dyDescent="0.25">
      <c r="A123" s="247">
        <v>22</v>
      </c>
      <c r="B123" s="248" t="s">
        <v>200</v>
      </c>
      <c r="C123" s="259" t="s">
        <v>201</v>
      </c>
      <c r="D123" s="249" t="s">
        <v>202</v>
      </c>
      <c r="E123" s="250">
        <v>5.4923599999999997</v>
      </c>
      <c r="F123" s="251"/>
      <c r="G123" s="252">
        <f>ROUND(E123*F123,2)</f>
        <v>0</v>
      </c>
      <c r="H123" s="229">
        <v>0</v>
      </c>
      <c r="I123" s="228">
        <f>ROUND(E123*H123,2)</f>
        <v>0</v>
      </c>
      <c r="J123" s="229">
        <v>1017.8</v>
      </c>
      <c r="K123" s="228">
        <f>ROUND(E123*J123,2)</f>
        <v>5590.12</v>
      </c>
      <c r="L123" s="228">
        <v>21</v>
      </c>
      <c r="M123" s="228">
        <f>G123*(1+L123/100)</f>
        <v>0</v>
      </c>
      <c r="N123" s="228">
        <v>0</v>
      </c>
      <c r="O123" s="228">
        <f>ROUND(E123*N123,2)</f>
        <v>0</v>
      </c>
      <c r="P123" s="228">
        <v>0</v>
      </c>
      <c r="Q123" s="228">
        <f>ROUND(E123*P123,2)</f>
        <v>0</v>
      </c>
      <c r="R123" s="228"/>
      <c r="S123" s="228" t="s">
        <v>120</v>
      </c>
      <c r="T123" s="228" t="s">
        <v>121</v>
      </c>
      <c r="U123" s="228">
        <v>2.1</v>
      </c>
      <c r="V123" s="228">
        <f>ROUND(E123*U123,2)</f>
        <v>11.53</v>
      </c>
      <c r="W123" s="228"/>
      <c r="X123" s="228" t="s">
        <v>203</v>
      </c>
      <c r="Y123" s="209"/>
      <c r="Z123" s="209"/>
      <c r="AA123" s="209"/>
      <c r="AB123" s="209"/>
      <c r="AC123" s="209"/>
      <c r="AD123" s="209"/>
      <c r="AE123" s="209"/>
      <c r="AF123" s="209"/>
      <c r="AG123" s="209" t="s">
        <v>204</v>
      </c>
      <c r="AH123" s="209"/>
      <c r="AI123" s="209"/>
      <c r="AJ123" s="209"/>
      <c r="AK123" s="209"/>
      <c r="AL123" s="209"/>
      <c r="AM123" s="209"/>
      <c r="AN123" s="209"/>
      <c r="AO123" s="209"/>
      <c r="AP123" s="209"/>
      <c r="AQ123" s="209"/>
      <c r="AR123" s="209"/>
      <c r="AS123" s="209"/>
      <c r="AT123" s="209"/>
      <c r="AU123" s="209"/>
      <c r="AV123" s="209"/>
      <c r="AW123" s="209"/>
      <c r="AX123" s="209"/>
      <c r="AY123" s="209"/>
      <c r="AZ123" s="209"/>
      <c r="BA123" s="209"/>
      <c r="BB123" s="209"/>
      <c r="BC123" s="209"/>
      <c r="BD123" s="209"/>
      <c r="BE123" s="209"/>
      <c r="BF123" s="209"/>
      <c r="BG123" s="209"/>
      <c r="BH123" s="209"/>
    </row>
    <row r="124" spans="1:60" x14ac:dyDescent="0.25">
      <c r="A124" s="235" t="s">
        <v>115</v>
      </c>
      <c r="B124" s="236" t="s">
        <v>73</v>
      </c>
      <c r="C124" s="254" t="s">
        <v>74</v>
      </c>
      <c r="D124" s="237"/>
      <c r="E124" s="238"/>
      <c r="F124" s="239"/>
      <c r="G124" s="240">
        <f>SUMIF(AG125:AG127,"&lt;&gt;NOR",G125:G127)</f>
        <v>0</v>
      </c>
      <c r="H124" s="234"/>
      <c r="I124" s="234">
        <f>SUM(I125:I127)</f>
        <v>60.45</v>
      </c>
      <c r="J124" s="234"/>
      <c r="K124" s="234">
        <f>SUM(K125:K127)</f>
        <v>2644.3300000000004</v>
      </c>
      <c r="L124" s="234"/>
      <c r="M124" s="234">
        <f>SUM(M125:M127)</f>
        <v>0</v>
      </c>
      <c r="N124" s="234"/>
      <c r="O124" s="234">
        <f>SUM(O125:O127)</f>
        <v>0</v>
      </c>
      <c r="P124" s="234"/>
      <c r="Q124" s="234">
        <f>SUM(Q125:Q127)</f>
        <v>0.01</v>
      </c>
      <c r="R124" s="234"/>
      <c r="S124" s="234"/>
      <c r="T124" s="234"/>
      <c r="U124" s="234"/>
      <c r="V124" s="234">
        <f>SUM(V125:V127)</f>
        <v>0.72</v>
      </c>
      <c r="W124" s="234"/>
      <c r="X124" s="234"/>
      <c r="AG124" t="s">
        <v>116</v>
      </c>
    </row>
    <row r="125" spans="1:60" outlineLevel="1" x14ac:dyDescent="0.25">
      <c r="A125" s="247">
        <v>23</v>
      </c>
      <c r="B125" s="248" t="s">
        <v>205</v>
      </c>
      <c r="C125" s="259" t="s">
        <v>206</v>
      </c>
      <c r="D125" s="249" t="s">
        <v>207</v>
      </c>
      <c r="E125" s="250">
        <v>3</v>
      </c>
      <c r="F125" s="251"/>
      <c r="G125" s="252">
        <f>ROUND(E125*F125,2)</f>
        <v>0</v>
      </c>
      <c r="H125" s="229">
        <v>20.149999999999999</v>
      </c>
      <c r="I125" s="228">
        <f>ROUND(E125*H125,2)</f>
        <v>60.45</v>
      </c>
      <c r="J125" s="229">
        <v>77.849999999999994</v>
      </c>
      <c r="K125" s="228">
        <f>ROUND(E125*J125,2)</f>
        <v>233.55</v>
      </c>
      <c r="L125" s="228">
        <v>21</v>
      </c>
      <c r="M125" s="228">
        <f>G125*(1+L125/100)</f>
        <v>0</v>
      </c>
      <c r="N125" s="228">
        <v>9.0000000000000006E-5</v>
      </c>
      <c r="O125" s="228">
        <f>ROUND(E125*N125,2)</f>
        <v>0</v>
      </c>
      <c r="P125" s="228">
        <v>4.4999999999999999E-4</v>
      </c>
      <c r="Q125" s="228">
        <f>ROUND(E125*P125,2)</f>
        <v>0</v>
      </c>
      <c r="R125" s="228"/>
      <c r="S125" s="228" t="s">
        <v>120</v>
      </c>
      <c r="T125" s="228" t="s">
        <v>121</v>
      </c>
      <c r="U125" s="228">
        <v>0.16600000000000001</v>
      </c>
      <c r="V125" s="228">
        <f>ROUND(E125*U125,2)</f>
        <v>0.5</v>
      </c>
      <c r="W125" s="228"/>
      <c r="X125" s="228" t="s">
        <v>122</v>
      </c>
      <c r="Y125" s="209"/>
      <c r="Z125" s="209"/>
      <c r="AA125" s="209"/>
      <c r="AB125" s="209"/>
      <c r="AC125" s="209"/>
      <c r="AD125" s="209"/>
      <c r="AE125" s="209"/>
      <c r="AF125" s="209"/>
      <c r="AG125" s="209" t="s">
        <v>123</v>
      </c>
      <c r="AH125" s="209"/>
      <c r="AI125" s="209"/>
      <c r="AJ125" s="209"/>
      <c r="AK125" s="209"/>
      <c r="AL125" s="209"/>
      <c r="AM125" s="209"/>
      <c r="AN125" s="209"/>
      <c r="AO125" s="209"/>
      <c r="AP125" s="209"/>
      <c r="AQ125" s="209"/>
      <c r="AR125" s="209"/>
      <c r="AS125" s="209"/>
      <c r="AT125" s="209"/>
      <c r="AU125" s="209"/>
      <c r="AV125" s="209"/>
      <c r="AW125" s="209"/>
      <c r="AX125" s="209"/>
      <c r="AY125" s="209"/>
      <c r="AZ125" s="209"/>
      <c r="BA125" s="209"/>
      <c r="BB125" s="209"/>
      <c r="BC125" s="209"/>
      <c r="BD125" s="209"/>
      <c r="BE125" s="209"/>
      <c r="BF125" s="209"/>
      <c r="BG125" s="209"/>
      <c r="BH125" s="209"/>
    </row>
    <row r="126" spans="1:60" ht="20.399999999999999" outlineLevel="1" x14ac:dyDescent="0.25">
      <c r="A126" s="247">
        <v>24</v>
      </c>
      <c r="B126" s="248" t="s">
        <v>208</v>
      </c>
      <c r="C126" s="259" t="s">
        <v>209</v>
      </c>
      <c r="D126" s="249" t="s">
        <v>207</v>
      </c>
      <c r="E126" s="250">
        <v>3</v>
      </c>
      <c r="F126" s="251"/>
      <c r="G126" s="252">
        <f>ROUND(E126*F126,2)</f>
        <v>0</v>
      </c>
      <c r="H126" s="229">
        <v>0</v>
      </c>
      <c r="I126" s="228">
        <f>ROUND(E126*H126,2)</f>
        <v>0</v>
      </c>
      <c r="J126" s="229">
        <v>800</v>
      </c>
      <c r="K126" s="228">
        <f>ROUND(E126*J126,2)</f>
        <v>2400</v>
      </c>
      <c r="L126" s="228">
        <v>21</v>
      </c>
      <c r="M126" s="228">
        <f>G126*(1+L126/100)</f>
        <v>0</v>
      </c>
      <c r="N126" s="228">
        <v>0</v>
      </c>
      <c r="O126" s="228">
        <f>ROUND(E126*N126,2)</f>
        <v>0</v>
      </c>
      <c r="P126" s="228">
        <v>4.9100000000000003E-3</v>
      </c>
      <c r="Q126" s="228">
        <f>ROUND(E126*P126,2)</f>
        <v>0.01</v>
      </c>
      <c r="R126" s="228"/>
      <c r="S126" s="228" t="s">
        <v>163</v>
      </c>
      <c r="T126" s="228" t="s">
        <v>121</v>
      </c>
      <c r="U126" s="228">
        <v>7.1999999999999995E-2</v>
      </c>
      <c r="V126" s="228">
        <f>ROUND(E126*U126,2)</f>
        <v>0.22</v>
      </c>
      <c r="W126" s="228"/>
      <c r="X126" s="228" t="s">
        <v>122</v>
      </c>
      <c r="Y126" s="209"/>
      <c r="Z126" s="209"/>
      <c r="AA126" s="209"/>
      <c r="AB126" s="209"/>
      <c r="AC126" s="209"/>
      <c r="AD126" s="209"/>
      <c r="AE126" s="209"/>
      <c r="AF126" s="209"/>
      <c r="AG126" s="209" t="s">
        <v>123</v>
      </c>
      <c r="AH126" s="209"/>
      <c r="AI126" s="209"/>
      <c r="AJ126" s="209"/>
      <c r="AK126" s="209"/>
      <c r="AL126" s="209"/>
      <c r="AM126" s="209"/>
      <c r="AN126" s="209"/>
      <c r="AO126" s="209"/>
      <c r="AP126" s="209"/>
      <c r="AQ126" s="209"/>
      <c r="AR126" s="209"/>
      <c r="AS126" s="209"/>
      <c r="AT126" s="209"/>
      <c r="AU126" s="209"/>
      <c r="AV126" s="209"/>
      <c r="AW126" s="209"/>
      <c r="AX126" s="209"/>
      <c r="AY126" s="209"/>
      <c r="AZ126" s="209"/>
      <c r="BA126" s="209"/>
      <c r="BB126" s="209"/>
      <c r="BC126" s="209"/>
      <c r="BD126" s="209"/>
      <c r="BE126" s="209"/>
      <c r="BF126" s="209"/>
      <c r="BG126" s="209"/>
      <c r="BH126" s="209"/>
    </row>
    <row r="127" spans="1:60" outlineLevel="1" x14ac:dyDescent="0.25">
      <c r="A127" s="247">
        <v>25</v>
      </c>
      <c r="B127" s="248" t="s">
        <v>210</v>
      </c>
      <c r="C127" s="259" t="s">
        <v>211</v>
      </c>
      <c r="D127" s="249" t="s">
        <v>0</v>
      </c>
      <c r="E127" s="250">
        <v>26.94</v>
      </c>
      <c r="F127" s="251"/>
      <c r="G127" s="252">
        <f>ROUND(E127*F127,2)</f>
        <v>0</v>
      </c>
      <c r="H127" s="229">
        <v>0</v>
      </c>
      <c r="I127" s="228">
        <f>ROUND(E127*H127,2)</f>
        <v>0</v>
      </c>
      <c r="J127" s="229">
        <v>0.4</v>
      </c>
      <c r="K127" s="228">
        <f>ROUND(E127*J127,2)</f>
        <v>10.78</v>
      </c>
      <c r="L127" s="228">
        <v>21</v>
      </c>
      <c r="M127" s="228">
        <f>G127*(1+L127/100)</f>
        <v>0</v>
      </c>
      <c r="N127" s="228">
        <v>0</v>
      </c>
      <c r="O127" s="228">
        <f>ROUND(E127*N127,2)</f>
        <v>0</v>
      </c>
      <c r="P127" s="228">
        <v>0</v>
      </c>
      <c r="Q127" s="228">
        <f>ROUND(E127*P127,2)</f>
        <v>0</v>
      </c>
      <c r="R127" s="228"/>
      <c r="S127" s="228" t="s">
        <v>120</v>
      </c>
      <c r="T127" s="228" t="s">
        <v>121</v>
      </c>
      <c r="U127" s="228">
        <v>0</v>
      </c>
      <c r="V127" s="228">
        <f>ROUND(E127*U127,2)</f>
        <v>0</v>
      </c>
      <c r="W127" s="228"/>
      <c r="X127" s="228" t="s">
        <v>203</v>
      </c>
      <c r="Y127" s="209"/>
      <c r="Z127" s="209"/>
      <c r="AA127" s="209"/>
      <c r="AB127" s="209"/>
      <c r="AC127" s="209"/>
      <c r="AD127" s="209"/>
      <c r="AE127" s="209"/>
      <c r="AF127" s="209"/>
      <c r="AG127" s="209" t="s">
        <v>204</v>
      </c>
      <c r="AH127" s="209"/>
      <c r="AI127" s="209"/>
      <c r="AJ127" s="209"/>
      <c r="AK127" s="209"/>
      <c r="AL127" s="209"/>
      <c r="AM127" s="209"/>
      <c r="AN127" s="209"/>
      <c r="AO127" s="209"/>
      <c r="AP127" s="209"/>
      <c r="AQ127" s="209"/>
      <c r="AR127" s="209"/>
      <c r="AS127" s="209"/>
      <c r="AT127" s="209"/>
      <c r="AU127" s="209"/>
      <c r="AV127" s="209"/>
      <c r="AW127" s="209"/>
      <c r="AX127" s="209"/>
      <c r="AY127" s="209"/>
      <c r="AZ127" s="209"/>
      <c r="BA127" s="209"/>
      <c r="BB127" s="209"/>
      <c r="BC127" s="209"/>
      <c r="BD127" s="209"/>
      <c r="BE127" s="209"/>
      <c r="BF127" s="209"/>
      <c r="BG127" s="209"/>
      <c r="BH127" s="209"/>
    </row>
    <row r="128" spans="1:60" x14ac:dyDescent="0.25">
      <c r="A128" s="235" t="s">
        <v>115</v>
      </c>
      <c r="B128" s="236" t="s">
        <v>75</v>
      </c>
      <c r="C128" s="254" t="s">
        <v>76</v>
      </c>
      <c r="D128" s="237"/>
      <c r="E128" s="238"/>
      <c r="F128" s="239"/>
      <c r="G128" s="240">
        <f>SUMIF(AG129:AG137,"&lt;&gt;NOR",G129:G137)</f>
        <v>0</v>
      </c>
      <c r="H128" s="234"/>
      <c r="I128" s="234">
        <f>SUM(I129:I137)</f>
        <v>498.72999999999996</v>
      </c>
      <c r="J128" s="234"/>
      <c r="K128" s="234">
        <f>SUM(K129:K137)</f>
        <v>2924.11</v>
      </c>
      <c r="L128" s="234"/>
      <c r="M128" s="234">
        <f>SUM(M129:M137)</f>
        <v>0</v>
      </c>
      <c r="N128" s="234"/>
      <c r="O128" s="234">
        <f>SUM(O129:O137)</f>
        <v>0.06</v>
      </c>
      <c r="P128" s="234"/>
      <c r="Q128" s="234">
        <f>SUM(Q129:Q137)</f>
        <v>0.04</v>
      </c>
      <c r="R128" s="234"/>
      <c r="S128" s="234"/>
      <c r="T128" s="234"/>
      <c r="U128" s="234"/>
      <c r="V128" s="234">
        <f>SUM(V129:V137)</f>
        <v>2.0999999999999996</v>
      </c>
      <c r="W128" s="234"/>
      <c r="X128" s="234"/>
      <c r="AG128" t="s">
        <v>116</v>
      </c>
    </row>
    <row r="129" spans="1:60" outlineLevel="1" x14ac:dyDescent="0.25">
      <c r="A129" s="241">
        <v>26</v>
      </c>
      <c r="B129" s="242" t="s">
        <v>212</v>
      </c>
      <c r="C129" s="255" t="s">
        <v>213</v>
      </c>
      <c r="D129" s="243" t="s">
        <v>119</v>
      </c>
      <c r="E129" s="244">
        <v>3.63</v>
      </c>
      <c r="F129" s="245"/>
      <c r="G129" s="246">
        <f>ROUND(E129*F129,2)</f>
        <v>0</v>
      </c>
      <c r="H129" s="229">
        <v>1.33</v>
      </c>
      <c r="I129" s="228">
        <f>ROUND(E129*H129,2)</f>
        <v>4.83</v>
      </c>
      <c r="J129" s="229">
        <v>63.67</v>
      </c>
      <c r="K129" s="228">
        <f>ROUND(E129*J129,2)</f>
        <v>231.12</v>
      </c>
      <c r="L129" s="228">
        <v>21</v>
      </c>
      <c r="M129" s="228">
        <f>G129*(1+L129/100)</f>
        <v>0</v>
      </c>
      <c r="N129" s="228">
        <v>0</v>
      </c>
      <c r="O129" s="228">
        <f>ROUND(E129*N129,2)</f>
        <v>0</v>
      </c>
      <c r="P129" s="228">
        <v>0</v>
      </c>
      <c r="Q129" s="228">
        <f>ROUND(E129*P129,2)</f>
        <v>0</v>
      </c>
      <c r="R129" s="228"/>
      <c r="S129" s="228" t="s">
        <v>120</v>
      </c>
      <c r="T129" s="228" t="s">
        <v>121</v>
      </c>
      <c r="U129" s="228">
        <v>0.113</v>
      </c>
      <c r="V129" s="228">
        <f>ROUND(E129*U129,2)</f>
        <v>0.41</v>
      </c>
      <c r="W129" s="228"/>
      <c r="X129" s="228" t="s">
        <v>122</v>
      </c>
      <c r="Y129" s="209"/>
      <c r="Z129" s="209"/>
      <c r="AA129" s="209"/>
      <c r="AB129" s="209"/>
      <c r="AC129" s="209"/>
      <c r="AD129" s="209"/>
      <c r="AE129" s="209"/>
      <c r="AF129" s="209"/>
      <c r="AG129" s="209" t="s">
        <v>123</v>
      </c>
      <c r="AH129" s="209"/>
      <c r="AI129" s="209"/>
      <c r="AJ129" s="209"/>
      <c r="AK129" s="209"/>
      <c r="AL129" s="209"/>
      <c r="AM129" s="209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209"/>
      <c r="AY129" s="209"/>
      <c r="AZ129" s="209"/>
      <c r="BA129" s="209"/>
      <c r="BB129" s="209"/>
      <c r="BC129" s="209"/>
      <c r="BD129" s="209"/>
      <c r="BE129" s="209"/>
      <c r="BF129" s="209"/>
      <c r="BG129" s="209"/>
      <c r="BH129" s="209"/>
    </row>
    <row r="130" spans="1:60" outlineLevel="1" x14ac:dyDescent="0.25">
      <c r="A130" s="226"/>
      <c r="B130" s="227"/>
      <c r="C130" s="256" t="s">
        <v>214</v>
      </c>
      <c r="D130" s="230"/>
      <c r="E130" s="231">
        <v>3.63</v>
      </c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09"/>
      <c r="Z130" s="209"/>
      <c r="AA130" s="209"/>
      <c r="AB130" s="209"/>
      <c r="AC130" s="209"/>
      <c r="AD130" s="209"/>
      <c r="AE130" s="209"/>
      <c r="AF130" s="209"/>
      <c r="AG130" s="209" t="s">
        <v>125</v>
      </c>
      <c r="AH130" s="209">
        <v>0</v>
      </c>
      <c r="AI130" s="209"/>
      <c r="AJ130" s="209"/>
      <c r="AK130" s="209"/>
      <c r="AL130" s="209"/>
      <c r="AM130" s="209"/>
      <c r="AN130" s="209"/>
      <c r="AO130" s="209"/>
      <c r="AP130" s="209"/>
      <c r="AQ130" s="209"/>
      <c r="AR130" s="209"/>
      <c r="AS130" s="209"/>
      <c r="AT130" s="209"/>
      <c r="AU130" s="209"/>
      <c r="AV130" s="209"/>
      <c r="AW130" s="209"/>
      <c r="AX130" s="209"/>
      <c r="AY130" s="209"/>
      <c r="AZ130" s="209"/>
      <c r="BA130" s="209"/>
      <c r="BB130" s="209"/>
      <c r="BC130" s="209"/>
      <c r="BD130" s="209"/>
      <c r="BE130" s="209"/>
      <c r="BF130" s="209"/>
      <c r="BG130" s="209"/>
      <c r="BH130" s="209"/>
    </row>
    <row r="131" spans="1:60" outlineLevel="1" x14ac:dyDescent="0.25">
      <c r="A131" s="241">
        <v>27</v>
      </c>
      <c r="B131" s="242" t="s">
        <v>215</v>
      </c>
      <c r="C131" s="255" t="s">
        <v>216</v>
      </c>
      <c r="D131" s="243" t="s">
        <v>119</v>
      </c>
      <c r="E131" s="244">
        <v>3.63</v>
      </c>
      <c r="F131" s="245"/>
      <c r="G131" s="246">
        <f>ROUND(E131*F131,2)</f>
        <v>0</v>
      </c>
      <c r="H131" s="229">
        <v>136.06</v>
      </c>
      <c r="I131" s="228">
        <f>ROUND(E131*H131,2)</f>
        <v>493.9</v>
      </c>
      <c r="J131" s="229">
        <v>194.54</v>
      </c>
      <c r="K131" s="228">
        <f>ROUND(E131*J131,2)</f>
        <v>706.18</v>
      </c>
      <c r="L131" s="228">
        <v>21</v>
      </c>
      <c r="M131" s="228">
        <f>G131*(1+L131/100)</f>
        <v>0</v>
      </c>
      <c r="N131" s="228">
        <v>1.6320000000000001E-2</v>
      </c>
      <c r="O131" s="228">
        <f>ROUND(E131*N131,2)</f>
        <v>0.06</v>
      </c>
      <c r="P131" s="228">
        <v>0</v>
      </c>
      <c r="Q131" s="228">
        <f>ROUND(E131*P131,2)</f>
        <v>0</v>
      </c>
      <c r="R131" s="228"/>
      <c r="S131" s="228" t="s">
        <v>120</v>
      </c>
      <c r="T131" s="228" t="s">
        <v>121</v>
      </c>
      <c r="U131" s="228">
        <v>0.36199999999999999</v>
      </c>
      <c r="V131" s="228">
        <f>ROUND(E131*U131,2)</f>
        <v>1.31</v>
      </c>
      <c r="W131" s="228"/>
      <c r="X131" s="228" t="s">
        <v>122</v>
      </c>
      <c r="Y131" s="209"/>
      <c r="Z131" s="209"/>
      <c r="AA131" s="209"/>
      <c r="AB131" s="209"/>
      <c r="AC131" s="209"/>
      <c r="AD131" s="209"/>
      <c r="AE131" s="209"/>
      <c r="AF131" s="209"/>
      <c r="AG131" s="209" t="s">
        <v>123</v>
      </c>
      <c r="AH131" s="209"/>
      <c r="AI131" s="209"/>
      <c r="AJ131" s="209"/>
      <c r="AK131" s="209"/>
      <c r="AL131" s="209"/>
      <c r="AM131" s="209"/>
      <c r="AN131" s="209"/>
      <c r="AO131" s="209"/>
      <c r="AP131" s="209"/>
      <c r="AQ131" s="209"/>
      <c r="AR131" s="209"/>
      <c r="AS131" s="209"/>
      <c r="AT131" s="209"/>
      <c r="AU131" s="209"/>
      <c r="AV131" s="209"/>
      <c r="AW131" s="209"/>
      <c r="AX131" s="209"/>
      <c r="AY131" s="209"/>
      <c r="AZ131" s="209"/>
      <c r="BA131" s="209"/>
      <c r="BB131" s="209"/>
      <c r="BC131" s="209"/>
      <c r="BD131" s="209"/>
      <c r="BE131" s="209"/>
      <c r="BF131" s="209"/>
      <c r="BG131" s="209"/>
      <c r="BH131" s="209"/>
    </row>
    <row r="132" spans="1:60" outlineLevel="1" x14ac:dyDescent="0.25">
      <c r="A132" s="226"/>
      <c r="B132" s="227"/>
      <c r="C132" s="256" t="s">
        <v>214</v>
      </c>
      <c r="D132" s="230"/>
      <c r="E132" s="231">
        <v>3.63</v>
      </c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09"/>
      <c r="Z132" s="209"/>
      <c r="AA132" s="209"/>
      <c r="AB132" s="209"/>
      <c r="AC132" s="209"/>
      <c r="AD132" s="209"/>
      <c r="AE132" s="209"/>
      <c r="AF132" s="209"/>
      <c r="AG132" s="209" t="s">
        <v>125</v>
      </c>
      <c r="AH132" s="209">
        <v>0</v>
      </c>
      <c r="AI132" s="209"/>
      <c r="AJ132" s="209"/>
      <c r="AK132" s="209"/>
      <c r="AL132" s="209"/>
      <c r="AM132" s="209"/>
      <c r="AN132" s="209"/>
      <c r="AO132" s="209"/>
      <c r="AP132" s="209"/>
      <c r="AQ132" s="209"/>
      <c r="AR132" s="209"/>
      <c r="AS132" s="209"/>
      <c r="AT132" s="209"/>
      <c r="AU132" s="209"/>
      <c r="AV132" s="209"/>
      <c r="AW132" s="209"/>
      <c r="AX132" s="209"/>
      <c r="AY132" s="209"/>
      <c r="AZ132" s="209"/>
      <c r="BA132" s="209"/>
      <c r="BB132" s="209"/>
      <c r="BC132" s="209"/>
      <c r="BD132" s="209"/>
      <c r="BE132" s="209"/>
      <c r="BF132" s="209"/>
      <c r="BG132" s="209"/>
      <c r="BH132" s="209"/>
    </row>
    <row r="133" spans="1:60" outlineLevel="1" x14ac:dyDescent="0.25">
      <c r="A133" s="241">
        <v>28</v>
      </c>
      <c r="B133" s="242" t="s">
        <v>217</v>
      </c>
      <c r="C133" s="255" t="s">
        <v>218</v>
      </c>
      <c r="D133" s="243" t="s">
        <v>119</v>
      </c>
      <c r="E133" s="244">
        <v>3.63</v>
      </c>
      <c r="F133" s="245"/>
      <c r="G133" s="246">
        <f>ROUND(E133*F133,2)</f>
        <v>0</v>
      </c>
      <c r="H133" s="229">
        <v>0</v>
      </c>
      <c r="I133" s="228">
        <f>ROUND(E133*H133,2)</f>
        <v>0</v>
      </c>
      <c r="J133" s="229">
        <v>42</v>
      </c>
      <c r="K133" s="228">
        <f>ROUND(E133*J133,2)</f>
        <v>152.46</v>
      </c>
      <c r="L133" s="228">
        <v>21</v>
      </c>
      <c r="M133" s="228">
        <f>G133*(1+L133/100)</f>
        <v>0</v>
      </c>
      <c r="N133" s="228">
        <v>0</v>
      </c>
      <c r="O133" s="228">
        <f>ROUND(E133*N133,2)</f>
        <v>0</v>
      </c>
      <c r="P133" s="228">
        <v>1.057E-2</v>
      </c>
      <c r="Q133" s="228">
        <f>ROUND(E133*P133,2)</f>
        <v>0.04</v>
      </c>
      <c r="R133" s="228"/>
      <c r="S133" s="228" t="s">
        <v>120</v>
      </c>
      <c r="T133" s="228" t="s">
        <v>121</v>
      </c>
      <c r="U133" s="228">
        <v>8.2000000000000003E-2</v>
      </c>
      <c r="V133" s="228">
        <f>ROUND(E133*U133,2)</f>
        <v>0.3</v>
      </c>
      <c r="W133" s="228"/>
      <c r="X133" s="228" t="s">
        <v>122</v>
      </c>
      <c r="Y133" s="209"/>
      <c r="Z133" s="209"/>
      <c r="AA133" s="209"/>
      <c r="AB133" s="209"/>
      <c r="AC133" s="209"/>
      <c r="AD133" s="209"/>
      <c r="AE133" s="209"/>
      <c r="AF133" s="209"/>
      <c r="AG133" s="209" t="s">
        <v>123</v>
      </c>
      <c r="AH133" s="209"/>
      <c r="AI133" s="209"/>
      <c r="AJ133" s="209"/>
      <c r="AK133" s="209"/>
      <c r="AL133" s="209"/>
      <c r="AM133" s="209"/>
      <c r="AN133" s="209"/>
      <c r="AO133" s="209"/>
      <c r="AP133" s="209"/>
      <c r="AQ133" s="209"/>
      <c r="AR133" s="209"/>
      <c r="AS133" s="209"/>
      <c r="AT133" s="209"/>
      <c r="AU133" s="209"/>
      <c r="AV133" s="209"/>
      <c r="AW133" s="209"/>
      <c r="AX133" s="209"/>
      <c r="AY133" s="209"/>
      <c r="AZ133" s="209"/>
      <c r="BA133" s="209"/>
      <c r="BB133" s="209"/>
      <c r="BC133" s="209"/>
      <c r="BD133" s="209"/>
      <c r="BE133" s="209"/>
      <c r="BF133" s="209"/>
      <c r="BG133" s="209"/>
      <c r="BH133" s="209"/>
    </row>
    <row r="134" spans="1:60" outlineLevel="1" x14ac:dyDescent="0.25">
      <c r="A134" s="226"/>
      <c r="B134" s="227"/>
      <c r="C134" s="256" t="s">
        <v>214</v>
      </c>
      <c r="D134" s="230"/>
      <c r="E134" s="231">
        <v>3.63</v>
      </c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09"/>
      <c r="Z134" s="209"/>
      <c r="AA134" s="209"/>
      <c r="AB134" s="209"/>
      <c r="AC134" s="209"/>
      <c r="AD134" s="209"/>
      <c r="AE134" s="209"/>
      <c r="AF134" s="209"/>
      <c r="AG134" s="209" t="s">
        <v>125</v>
      </c>
      <c r="AH134" s="209">
        <v>0</v>
      </c>
      <c r="AI134" s="209"/>
      <c r="AJ134" s="209"/>
      <c r="AK134" s="209"/>
      <c r="AL134" s="209"/>
      <c r="AM134" s="209"/>
      <c r="AN134" s="209"/>
      <c r="AO134" s="209"/>
      <c r="AP134" s="209"/>
      <c r="AQ134" s="209"/>
      <c r="AR134" s="209"/>
      <c r="AS134" s="209"/>
      <c r="AT134" s="209"/>
      <c r="AU134" s="209"/>
      <c r="AV134" s="209"/>
      <c r="AW134" s="209"/>
      <c r="AX134" s="209"/>
      <c r="AY134" s="209"/>
      <c r="AZ134" s="209"/>
      <c r="BA134" s="209"/>
      <c r="BB134" s="209"/>
      <c r="BC134" s="209"/>
      <c r="BD134" s="209"/>
      <c r="BE134" s="209"/>
      <c r="BF134" s="209"/>
      <c r="BG134" s="209"/>
      <c r="BH134" s="209"/>
    </row>
    <row r="135" spans="1:60" outlineLevel="1" x14ac:dyDescent="0.25">
      <c r="A135" s="247">
        <v>29</v>
      </c>
      <c r="B135" s="248" t="s">
        <v>219</v>
      </c>
      <c r="C135" s="259" t="s">
        <v>220</v>
      </c>
      <c r="D135" s="249" t="s">
        <v>153</v>
      </c>
      <c r="E135" s="250">
        <v>1</v>
      </c>
      <c r="F135" s="251"/>
      <c r="G135" s="252">
        <f>ROUND(E135*F135,2)</f>
        <v>0</v>
      </c>
      <c r="H135" s="229">
        <v>0</v>
      </c>
      <c r="I135" s="228">
        <f>ROUND(E135*H135,2)</f>
        <v>0</v>
      </c>
      <c r="J135" s="229">
        <v>1150</v>
      </c>
      <c r="K135" s="228">
        <f>ROUND(E135*J135,2)</f>
        <v>1150</v>
      </c>
      <c r="L135" s="228">
        <v>21</v>
      </c>
      <c r="M135" s="228">
        <f>G135*(1+L135/100)</f>
        <v>0</v>
      </c>
      <c r="N135" s="228">
        <v>0</v>
      </c>
      <c r="O135" s="228">
        <f>ROUND(E135*N135,2)</f>
        <v>0</v>
      </c>
      <c r="P135" s="228">
        <v>0</v>
      </c>
      <c r="Q135" s="228">
        <f>ROUND(E135*P135,2)</f>
        <v>0</v>
      </c>
      <c r="R135" s="228"/>
      <c r="S135" s="228" t="s">
        <v>120</v>
      </c>
      <c r="T135" s="228" t="s">
        <v>121</v>
      </c>
      <c r="U135" s="228">
        <v>3.1E-2</v>
      </c>
      <c r="V135" s="228">
        <f>ROUND(E135*U135,2)</f>
        <v>0.03</v>
      </c>
      <c r="W135" s="228"/>
      <c r="X135" s="228" t="s">
        <v>122</v>
      </c>
      <c r="Y135" s="209"/>
      <c r="Z135" s="209"/>
      <c r="AA135" s="209"/>
      <c r="AB135" s="209"/>
      <c r="AC135" s="209"/>
      <c r="AD135" s="209"/>
      <c r="AE135" s="209"/>
      <c r="AF135" s="209"/>
      <c r="AG135" s="209" t="s">
        <v>123</v>
      </c>
      <c r="AH135" s="209"/>
      <c r="AI135" s="209"/>
      <c r="AJ135" s="209"/>
      <c r="AK135" s="209"/>
      <c r="AL135" s="209"/>
      <c r="AM135" s="209"/>
      <c r="AN135" s="209"/>
      <c r="AO135" s="209"/>
      <c r="AP135" s="209"/>
      <c r="AQ135" s="209"/>
      <c r="AR135" s="209"/>
      <c r="AS135" s="209"/>
      <c r="AT135" s="209"/>
      <c r="AU135" s="209"/>
      <c r="AV135" s="209"/>
      <c r="AW135" s="209"/>
      <c r="AX135" s="209"/>
      <c r="AY135" s="209"/>
      <c r="AZ135" s="209"/>
      <c r="BA135" s="209"/>
      <c r="BB135" s="209"/>
      <c r="BC135" s="209"/>
      <c r="BD135" s="209"/>
      <c r="BE135" s="209"/>
      <c r="BF135" s="209"/>
      <c r="BG135" s="209"/>
      <c r="BH135" s="209"/>
    </row>
    <row r="136" spans="1:60" outlineLevel="1" x14ac:dyDescent="0.25">
      <c r="A136" s="247">
        <v>30</v>
      </c>
      <c r="B136" s="248" t="s">
        <v>221</v>
      </c>
      <c r="C136" s="259" t="s">
        <v>222</v>
      </c>
      <c r="D136" s="249" t="s">
        <v>153</v>
      </c>
      <c r="E136" s="250">
        <v>1</v>
      </c>
      <c r="F136" s="251"/>
      <c r="G136" s="252">
        <f>ROUND(E136*F136,2)</f>
        <v>0</v>
      </c>
      <c r="H136" s="229">
        <v>0</v>
      </c>
      <c r="I136" s="228">
        <f>ROUND(E136*H136,2)</f>
        <v>0</v>
      </c>
      <c r="J136" s="229">
        <v>575</v>
      </c>
      <c r="K136" s="228">
        <f>ROUND(E136*J136,2)</f>
        <v>575</v>
      </c>
      <c r="L136" s="228">
        <v>21</v>
      </c>
      <c r="M136" s="228">
        <f>G136*(1+L136/100)</f>
        <v>0</v>
      </c>
      <c r="N136" s="228">
        <v>0</v>
      </c>
      <c r="O136" s="228">
        <f>ROUND(E136*N136,2)</f>
        <v>0</v>
      </c>
      <c r="P136" s="228">
        <v>0</v>
      </c>
      <c r="Q136" s="228">
        <f>ROUND(E136*P136,2)</f>
        <v>0</v>
      </c>
      <c r="R136" s="228"/>
      <c r="S136" s="228" t="s">
        <v>120</v>
      </c>
      <c r="T136" s="228" t="s">
        <v>121</v>
      </c>
      <c r="U136" s="228">
        <v>5.1999999999999998E-2</v>
      </c>
      <c r="V136" s="228">
        <f>ROUND(E136*U136,2)</f>
        <v>0.05</v>
      </c>
      <c r="W136" s="228"/>
      <c r="X136" s="228" t="s">
        <v>122</v>
      </c>
      <c r="Y136" s="209"/>
      <c r="Z136" s="209"/>
      <c r="AA136" s="209"/>
      <c r="AB136" s="209"/>
      <c r="AC136" s="209"/>
      <c r="AD136" s="209"/>
      <c r="AE136" s="209"/>
      <c r="AF136" s="209"/>
      <c r="AG136" s="209" t="s">
        <v>123</v>
      </c>
      <c r="AH136" s="209"/>
      <c r="AI136" s="209"/>
      <c r="AJ136" s="209"/>
      <c r="AK136" s="209"/>
      <c r="AL136" s="209"/>
      <c r="AM136" s="209"/>
      <c r="AN136" s="209"/>
      <c r="AO136" s="209"/>
      <c r="AP136" s="209"/>
      <c r="AQ136" s="209"/>
      <c r="AR136" s="209"/>
      <c r="AS136" s="209"/>
      <c r="AT136" s="209"/>
      <c r="AU136" s="209"/>
      <c r="AV136" s="209"/>
      <c r="AW136" s="209"/>
      <c r="AX136" s="209"/>
      <c r="AY136" s="209"/>
      <c r="AZ136" s="209"/>
      <c r="BA136" s="209"/>
      <c r="BB136" s="209"/>
      <c r="BC136" s="209"/>
      <c r="BD136" s="209"/>
      <c r="BE136" s="209"/>
      <c r="BF136" s="209"/>
      <c r="BG136" s="209"/>
      <c r="BH136" s="209"/>
    </row>
    <row r="137" spans="1:60" outlineLevel="1" x14ac:dyDescent="0.25">
      <c r="A137" s="247">
        <v>31</v>
      </c>
      <c r="B137" s="248" t="s">
        <v>223</v>
      </c>
      <c r="C137" s="259" t="s">
        <v>224</v>
      </c>
      <c r="D137" s="249" t="s">
        <v>0</v>
      </c>
      <c r="E137" s="250">
        <v>33.134900000000002</v>
      </c>
      <c r="F137" s="251"/>
      <c r="G137" s="252">
        <f>ROUND(E137*F137,2)</f>
        <v>0</v>
      </c>
      <c r="H137" s="229">
        <v>0</v>
      </c>
      <c r="I137" s="228">
        <f>ROUND(E137*H137,2)</f>
        <v>0</v>
      </c>
      <c r="J137" s="229">
        <v>3.3</v>
      </c>
      <c r="K137" s="228">
        <f>ROUND(E137*J137,2)</f>
        <v>109.35</v>
      </c>
      <c r="L137" s="228">
        <v>21</v>
      </c>
      <c r="M137" s="228">
        <f>G137*(1+L137/100)</f>
        <v>0</v>
      </c>
      <c r="N137" s="228">
        <v>0</v>
      </c>
      <c r="O137" s="228">
        <f>ROUND(E137*N137,2)</f>
        <v>0</v>
      </c>
      <c r="P137" s="228">
        <v>0</v>
      </c>
      <c r="Q137" s="228">
        <f>ROUND(E137*P137,2)</f>
        <v>0</v>
      </c>
      <c r="R137" s="228"/>
      <c r="S137" s="228" t="s">
        <v>120</v>
      </c>
      <c r="T137" s="228" t="s">
        <v>121</v>
      </c>
      <c r="U137" s="228">
        <v>0</v>
      </c>
      <c r="V137" s="228">
        <f>ROUND(E137*U137,2)</f>
        <v>0</v>
      </c>
      <c r="W137" s="228"/>
      <c r="X137" s="228" t="s">
        <v>203</v>
      </c>
      <c r="Y137" s="209"/>
      <c r="Z137" s="209"/>
      <c r="AA137" s="209"/>
      <c r="AB137" s="209"/>
      <c r="AC137" s="209"/>
      <c r="AD137" s="209"/>
      <c r="AE137" s="209"/>
      <c r="AF137" s="209"/>
      <c r="AG137" s="209" t="s">
        <v>204</v>
      </c>
      <c r="AH137" s="209"/>
      <c r="AI137" s="209"/>
      <c r="AJ137" s="209"/>
      <c r="AK137" s="209"/>
      <c r="AL137" s="209"/>
      <c r="AM137" s="209"/>
      <c r="AN137" s="209"/>
      <c r="AO137" s="209"/>
      <c r="AP137" s="209"/>
      <c r="AQ137" s="209"/>
      <c r="AR137" s="209"/>
      <c r="AS137" s="209"/>
      <c r="AT137" s="209"/>
      <c r="AU137" s="209"/>
      <c r="AV137" s="209"/>
      <c r="AW137" s="209"/>
      <c r="AX137" s="209"/>
      <c r="AY137" s="209"/>
      <c r="AZ137" s="209"/>
      <c r="BA137" s="209"/>
      <c r="BB137" s="209"/>
      <c r="BC137" s="209"/>
      <c r="BD137" s="209"/>
      <c r="BE137" s="209"/>
      <c r="BF137" s="209"/>
      <c r="BG137" s="209"/>
      <c r="BH137" s="209"/>
    </row>
    <row r="138" spans="1:60" x14ac:dyDescent="0.25">
      <c r="A138" s="235" t="s">
        <v>115</v>
      </c>
      <c r="B138" s="236" t="s">
        <v>77</v>
      </c>
      <c r="C138" s="254" t="s">
        <v>78</v>
      </c>
      <c r="D138" s="237"/>
      <c r="E138" s="238"/>
      <c r="F138" s="239"/>
      <c r="G138" s="240">
        <f>SUMIF(AG139:AG189,"&lt;&gt;NOR",G139:G189)</f>
        <v>0</v>
      </c>
      <c r="H138" s="234"/>
      <c r="I138" s="234">
        <f>SUM(I139:I189)</f>
        <v>86457.400000000009</v>
      </c>
      <c r="J138" s="234"/>
      <c r="K138" s="234">
        <f>SUM(K139:K189)</f>
        <v>84472.76999999999</v>
      </c>
      <c r="L138" s="234"/>
      <c r="M138" s="234">
        <f>SUM(M139:M189)</f>
        <v>0</v>
      </c>
      <c r="N138" s="234"/>
      <c r="O138" s="234">
        <f>SUM(O139:O189)</f>
        <v>0.65</v>
      </c>
      <c r="P138" s="234"/>
      <c r="Q138" s="234">
        <f>SUM(Q139:Q189)</f>
        <v>0</v>
      </c>
      <c r="R138" s="234"/>
      <c r="S138" s="234"/>
      <c r="T138" s="234"/>
      <c r="U138" s="234"/>
      <c r="V138" s="234">
        <f>SUM(V139:V189)</f>
        <v>127.32</v>
      </c>
      <c r="W138" s="234"/>
      <c r="X138" s="234"/>
      <c r="AG138" t="s">
        <v>116</v>
      </c>
    </row>
    <row r="139" spans="1:60" outlineLevel="1" x14ac:dyDescent="0.25">
      <c r="A139" s="241">
        <v>32</v>
      </c>
      <c r="B139" s="242" t="s">
        <v>225</v>
      </c>
      <c r="C139" s="255" t="s">
        <v>226</v>
      </c>
      <c r="D139" s="243" t="s">
        <v>119</v>
      </c>
      <c r="E139" s="244">
        <v>75.87</v>
      </c>
      <c r="F139" s="245"/>
      <c r="G139" s="246">
        <f>ROUND(E139*F139,2)</f>
        <v>0</v>
      </c>
      <c r="H139" s="229">
        <v>0</v>
      </c>
      <c r="I139" s="228">
        <f>ROUND(E139*H139,2)</f>
        <v>0</v>
      </c>
      <c r="J139" s="229">
        <v>8</v>
      </c>
      <c r="K139" s="228">
        <f>ROUND(E139*J139,2)</f>
        <v>606.96</v>
      </c>
      <c r="L139" s="228">
        <v>21</v>
      </c>
      <c r="M139" s="228">
        <f>G139*(1+L139/100)</f>
        <v>0</v>
      </c>
      <c r="N139" s="228">
        <v>0</v>
      </c>
      <c r="O139" s="228">
        <f>ROUND(E139*N139,2)</f>
        <v>0</v>
      </c>
      <c r="P139" s="228">
        <v>0</v>
      </c>
      <c r="Q139" s="228">
        <f>ROUND(E139*P139,2)</f>
        <v>0</v>
      </c>
      <c r="R139" s="228"/>
      <c r="S139" s="228" t="s">
        <v>120</v>
      </c>
      <c r="T139" s="228" t="s">
        <v>121</v>
      </c>
      <c r="U139" s="228">
        <v>1.6E-2</v>
      </c>
      <c r="V139" s="228">
        <f>ROUND(E139*U139,2)</f>
        <v>1.21</v>
      </c>
      <c r="W139" s="228"/>
      <c r="X139" s="228" t="s">
        <v>122</v>
      </c>
      <c r="Y139" s="209"/>
      <c r="Z139" s="209"/>
      <c r="AA139" s="209"/>
      <c r="AB139" s="209"/>
      <c r="AC139" s="209"/>
      <c r="AD139" s="209"/>
      <c r="AE139" s="209"/>
      <c r="AF139" s="209"/>
      <c r="AG139" s="209" t="s">
        <v>123</v>
      </c>
      <c r="AH139" s="209"/>
      <c r="AI139" s="209"/>
      <c r="AJ139" s="209"/>
      <c r="AK139" s="209"/>
      <c r="AL139" s="209"/>
      <c r="AM139" s="209"/>
      <c r="AN139" s="209"/>
      <c r="AO139" s="209"/>
      <c r="AP139" s="209"/>
      <c r="AQ139" s="209"/>
      <c r="AR139" s="209"/>
      <c r="AS139" s="209"/>
      <c r="AT139" s="209"/>
      <c r="AU139" s="209"/>
      <c r="AV139" s="209"/>
      <c r="AW139" s="209"/>
      <c r="AX139" s="209"/>
      <c r="AY139" s="209"/>
      <c r="AZ139" s="209"/>
      <c r="BA139" s="209"/>
      <c r="BB139" s="209"/>
      <c r="BC139" s="209"/>
      <c r="BD139" s="209"/>
      <c r="BE139" s="209"/>
      <c r="BF139" s="209"/>
      <c r="BG139" s="209"/>
      <c r="BH139" s="209"/>
    </row>
    <row r="140" spans="1:60" outlineLevel="1" x14ac:dyDescent="0.25">
      <c r="A140" s="226"/>
      <c r="B140" s="227"/>
      <c r="C140" s="256" t="s">
        <v>166</v>
      </c>
      <c r="D140" s="230"/>
      <c r="E140" s="231">
        <v>63.19</v>
      </c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09"/>
      <c r="Z140" s="209"/>
      <c r="AA140" s="209"/>
      <c r="AB140" s="209"/>
      <c r="AC140" s="209"/>
      <c r="AD140" s="209"/>
      <c r="AE140" s="209"/>
      <c r="AF140" s="209"/>
      <c r="AG140" s="209" t="s">
        <v>125</v>
      </c>
      <c r="AH140" s="209">
        <v>0</v>
      </c>
      <c r="AI140" s="209"/>
      <c r="AJ140" s="209"/>
      <c r="AK140" s="209"/>
      <c r="AL140" s="209"/>
      <c r="AM140" s="209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09"/>
      <c r="BD140" s="209"/>
      <c r="BE140" s="209"/>
      <c r="BF140" s="209"/>
      <c r="BG140" s="209"/>
      <c r="BH140" s="209"/>
    </row>
    <row r="141" spans="1:60" outlineLevel="1" x14ac:dyDescent="0.25">
      <c r="A141" s="226"/>
      <c r="B141" s="227"/>
      <c r="C141" s="256" t="s">
        <v>167</v>
      </c>
      <c r="D141" s="230"/>
      <c r="E141" s="231">
        <v>2.94</v>
      </c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09"/>
      <c r="Z141" s="209"/>
      <c r="AA141" s="209"/>
      <c r="AB141" s="209"/>
      <c r="AC141" s="209"/>
      <c r="AD141" s="209"/>
      <c r="AE141" s="209"/>
      <c r="AF141" s="209"/>
      <c r="AG141" s="209" t="s">
        <v>125</v>
      </c>
      <c r="AH141" s="209">
        <v>0</v>
      </c>
      <c r="AI141" s="209"/>
      <c r="AJ141" s="209"/>
      <c r="AK141" s="209"/>
      <c r="AL141" s="209"/>
      <c r="AM141" s="209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09"/>
      <c r="BD141" s="209"/>
      <c r="BE141" s="209"/>
      <c r="BF141" s="209"/>
      <c r="BG141" s="209"/>
      <c r="BH141" s="209"/>
    </row>
    <row r="142" spans="1:60" outlineLevel="1" x14ac:dyDescent="0.25">
      <c r="A142" s="226"/>
      <c r="B142" s="227"/>
      <c r="C142" s="256" t="s">
        <v>168</v>
      </c>
      <c r="D142" s="230"/>
      <c r="E142" s="231">
        <v>1.68</v>
      </c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09"/>
      <c r="Z142" s="209"/>
      <c r="AA142" s="209"/>
      <c r="AB142" s="209"/>
      <c r="AC142" s="209"/>
      <c r="AD142" s="209"/>
      <c r="AE142" s="209"/>
      <c r="AF142" s="209"/>
      <c r="AG142" s="209" t="s">
        <v>125</v>
      </c>
      <c r="AH142" s="209">
        <v>0</v>
      </c>
      <c r="AI142" s="209"/>
      <c r="AJ142" s="209"/>
      <c r="AK142" s="209"/>
      <c r="AL142" s="209"/>
      <c r="AM142" s="209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09"/>
      <c r="BD142" s="209"/>
      <c r="BE142" s="209"/>
      <c r="BF142" s="209"/>
      <c r="BG142" s="209"/>
      <c r="BH142" s="209"/>
    </row>
    <row r="143" spans="1:60" outlineLevel="1" x14ac:dyDescent="0.25">
      <c r="A143" s="226"/>
      <c r="B143" s="227"/>
      <c r="C143" s="256" t="s">
        <v>169</v>
      </c>
      <c r="D143" s="230"/>
      <c r="E143" s="231">
        <v>5.4</v>
      </c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09"/>
      <c r="Z143" s="209"/>
      <c r="AA143" s="209"/>
      <c r="AB143" s="209"/>
      <c r="AC143" s="209"/>
      <c r="AD143" s="209"/>
      <c r="AE143" s="209"/>
      <c r="AF143" s="209"/>
      <c r="AG143" s="209" t="s">
        <v>125</v>
      </c>
      <c r="AH143" s="209">
        <v>0</v>
      </c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</row>
    <row r="144" spans="1:60" outlineLevel="1" x14ac:dyDescent="0.25">
      <c r="A144" s="226"/>
      <c r="B144" s="227"/>
      <c r="C144" s="256" t="s">
        <v>170</v>
      </c>
      <c r="D144" s="230"/>
      <c r="E144" s="231">
        <v>2.66</v>
      </c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09"/>
      <c r="Z144" s="209"/>
      <c r="AA144" s="209"/>
      <c r="AB144" s="209"/>
      <c r="AC144" s="209"/>
      <c r="AD144" s="209"/>
      <c r="AE144" s="209"/>
      <c r="AF144" s="209"/>
      <c r="AG144" s="209" t="s">
        <v>125</v>
      </c>
      <c r="AH144" s="209">
        <v>0</v>
      </c>
      <c r="AI144" s="209"/>
      <c r="AJ144" s="209"/>
      <c r="AK144" s="209"/>
      <c r="AL144" s="209"/>
      <c r="AM144" s="209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outlineLevel="1" x14ac:dyDescent="0.25">
      <c r="A145" s="241">
        <v>33</v>
      </c>
      <c r="B145" s="242" t="s">
        <v>227</v>
      </c>
      <c r="C145" s="255" t="s">
        <v>228</v>
      </c>
      <c r="D145" s="243" t="s">
        <v>119</v>
      </c>
      <c r="E145" s="244">
        <v>75.87</v>
      </c>
      <c r="F145" s="245"/>
      <c r="G145" s="246">
        <f>ROUND(E145*F145,2)</f>
        <v>0</v>
      </c>
      <c r="H145" s="229">
        <v>26.31</v>
      </c>
      <c r="I145" s="228">
        <f>ROUND(E145*H145,2)</f>
        <v>1996.14</v>
      </c>
      <c r="J145" s="229">
        <v>28.69</v>
      </c>
      <c r="K145" s="228">
        <f>ROUND(E145*J145,2)</f>
        <v>2176.71</v>
      </c>
      <c r="L145" s="228">
        <v>21</v>
      </c>
      <c r="M145" s="228">
        <f>G145*(1+L145/100)</f>
        <v>0</v>
      </c>
      <c r="N145" s="228">
        <v>2.1000000000000001E-4</v>
      </c>
      <c r="O145" s="228">
        <f>ROUND(E145*N145,2)</f>
        <v>0.02</v>
      </c>
      <c r="P145" s="228">
        <v>0</v>
      </c>
      <c r="Q145" s="228">
        <f>ROUND(E145*P145,2)</f>
        <v>0</v>
      </c>
      <c r="R145" s="228"/>
      <c r="S145" s="228" t="s">
        <v>120</v>
      </c>
      <c r="T145" s="228" t="s">
        <v>121</v>
      </c>
      <c r="U145" s="228">
        <v>0.05</v>
      </c>
      <c r="V145" s="228">
        <f>ROUND(E145*U145,2)</f>
        <v>3.79</v>
      </c>
      <c r="W145" s="228"/>
      <c r="X145" s="228" t="s">
        <v>122</v>
      </c>
      <c r="Y145" s="209"/>
      <c r="Z145" s="209"/>
      <c r="AA145" s="209"/>
      <c r="AB145" s="209"/>
      <c r="AC145" s="209"/>
      <c r="AD145" s="209"/>
      <c r="AE145" s="209"/>
      <c r="AF145" s="209"/>
      <c r="AG145" s="209" t="s">
        <v>123</v>
      </c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</row>
    <row r="146" spans="1:60" outlineLevel="1" x14ac:dyDescent="0.25">
      <c r="A146" s="226"/>
      <c r="B146" s="227"/>
      <c r="C146" s="256" t="s">
        <v>166</v>
      </c>
      <c r="D146" s="230"/>
      <c r="E146" s="231">
        <v>63.19</v>
      </c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09"/>
      <c r="Z146" s="209"/>
      <c r="AA146" s="209"/>
      <c r="AB146" s="209"/>
      <c r="AC146" s="209"/>
      <c r="AD146" s="209"/>
      <c r="AE146" s="209"/>
      <c r="AF146" s="209"/>
      <c r="AG146" s="209" t="s">
        <v>125</v>
      </c>
      <c r="AH146" s="209">
        <v>0</v>
      </c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09"/>
      <c r="BD146" s="209"/>
      <c r="BE146" s="209"/>
      <c r="BF146" s="209"/>
      <c r="BG146" s="209"/>
      <c r="BH146" s="209"/>
    </row>
    <row r="147" spans="1:60" outlineLevel="1" x14ac:dyDescent="0.25">
      <c r="A147" s="226"/>
      <c r="B147" s="227"/>
      <c r="C147" s="256" t="s">
        <v>167</v>
      </c>
      <c r="D147" s="230"/>
      <c r="E147" s="231">
        <v>2.94</v>
      </c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09"/>
      <c r="Z147" s="209"/>
      <c r="AA147" s="209"/>
      <c r="AB147" s="209"/>
      <c r="AC147" s="209"/>
      <c r="AD147" s="209"/>
      <c r="AE147" s="209"/>
      <c r="AF147" s="209"/>
      <c r="AG147" s="209" t="s">
        <v>125</v>
      </c>
      <c r="AH147" s="209">
        <v>0</v>
      </c>
      <c r="AI147" s="209"/>
      <c r="AJ147" s="209"/>
      <c r="AK147" s="209"/>
      <c r="AL147" s="209"/>
      <c r="AM147" s="209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09"/>
      <c r="BD147" s="209"/>
      <c r="BE147" s="209"/>
      <c r="BF147" s="209"/>
      <c r="BG147" s="209"/>
      <c r="BH147" s="209"/>
    </row>
    <row r="148" spans="1:60" outlineLevel="1" x14ac:dyDescent="0.25">
      <c r="A148" s="226"/>
      <c r="B148" s="227"/>
      <c r="C148" s="256" t="s">
        <v>168</v>
      </c>
      <c r="D148" s="230"/>
      <c r="E148" s="231">
        <v>1.68</v>
      </c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09"/>
      <c r="Z148" s="209"/>
      <c r="AA148" s="209"/>
      <c r="AB148" s="209"/>
      <c r="AC148" s="209"/>
      <c r="AD148" s="209"/>
      <c r="AE148" s="209"/>
      <c r="AF148" s="209"/>
      <c r="AG148" s="209" t="s">
        <v>125</v>
      </c>
      <c r="AH148" s="209">
        <v>0</v>
      </c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09"/>
      <c r="AU148" s="209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09"/>
      <c r="BF148" s="209"/>
      <c r="BG148" s="209"/>
      <c r="BH148" s="209"/>
    </row>
    <row r="149" spans="1:60" outlineLevel="1" x14ac:dyDescent="0.25">
      <c r="A149" s="226"/>
      <c r="B149" s="227"/>
      <c r="C149" s="256" t="s">
        <v>169</v>
      </c>
      <c r="D149" s="230"/>
      <c r="E149" s="231">
        <v>5.4</v>
      </c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09"/>
      <c r="Z149" s="209"/>
      <c r="AA149" s="209"/>
      <c r="AB149" s="209"/>
      <c r="AC149" s="209"/>
      <c r="AD149" s="209"/>
      <c r="AE149" s="209"/>
      <c r="AF149" s="209"/>
      <c r="AG149" s="209" t="s">
        <v>125</v>
      </c>
      <c r="AH149" s="209">
        <v>0</v>
      </c>
      <c r="AI149" s="209"/>
      <c r="AJ149" s="209"/>
      <c r="AK149" s="209"/>
      <c r="AL149" s="209"/>
      <c r="AM149" s="209"/>
      <c r="AN149" s="209"/>
      <c r="AO149" s="209"/>
      <c r="AP149" s="209"/>
      <c r="AQ149" s="209"/>
      <c r="AR149" s="209"/>
      <c r="AS149" s="209"/>
      <c r="AT149" s="209"/>
      <c r="AU149" s="209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09"/>
      <c r="BF149" s="209"/>
      <c r="BG149" s="209"/>
      <c r="BH149" s="209"/>
    </row>
    <row r="150" spans="1:60" outlineLevel="1" x14ac:dyDescent="0.25">
      <c r="A150" s="226"/>
      <c r="B150" s="227"/>
      <c r="C150" s="256" t="s">
        <v>170</v>
      </c>
      <c r="D150" s="230"/>
      <c r="E150" s="231">
        <v>2.66</v>
      </c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09"/>
      <c r="Z150" s="209"/>
      <c r="AA150" s="209"/>
      <c r="AB150" s="209"/>
      <c r="AC150" s="209"/>
      <c r="AD150" s="209"/>
      <c r="AE150" s="209"/>
      <c r="AF150" s="209"/>
      <c r="AG150" s="209" t="s">
        <v>125</v>
      </c>
      <c r="AH150" s="209">
        <v>0</v>
      </c>
      <c r="AI150" s="209"/>
      <c r="AJ150" s="209"/>
      <c r="AK150" s="209"/>
      <c r="AL150" s="209"/>
      <c r="AM150" s="209"/>
      <c r="AN150" s="209"/>
      <c r="AO150" s="209"/>
      <c r="AP150" s="209"/>
      <c r="AQ150" s="209"/>
      <c r="AR150" s="209"/>
      <c r="AS150" s="209"/>
      <c r="AT150" s="209"/>
      <c r="AU150" s="209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09"/>
      <c r="BF150" s="209"/>
      <c r="BG150" s="209"/>
      <c r="BH150" s="209"/>
    </row>
    <row r="151" spans="1:60" outlineLevel="1" x14ac:dyDescent="0.25">
      <c r="A151" s="241">
        <v>34</v>
      </c>
      <c r="B151" s="242" t="s">
        <v>229</v>
      </c>
      <c r="C151" s="255" t="s">
        <v>230</v>
      </c>
      <c r="D151" s="243" t="s">
        <v>156</v>
      </c>
      <c r="E151" s="244">
        <v>39.5</v>
      </c>
      <c r="F151" s="245"/>
      <c r="G151" s="246">
        <f>ROUND(E151*F151,2)</f>
        <v>0</v>
      </c>
      <c r="H151" s="229">
        <v>11.34</v>
      </c>
      <c r="I151" s="228">
        <f>ROUND(E151*H151,2)</f>
        <v>447.93</v>
      </c>
      <c r="J151" s="229">
        <v>137.56</v>
      </c>
      <c r="K151" s="228">
        <f>ROUND(E151*J151,2)</f>
        <v>5433.62</v>
      </c>
      <c r="L151" s="228">
        <v>21</v>
      </c>
      <c r="M151" s="228">
        <f>G151*(1+L151/100)</f>
        <v>0</v>
      </c>
      <c r="N151" s="228">
        <v>3.2000000000000003E-4</v>
      </c>
      <c r="O151" s="228">
        <f>ROUND(E151*N151,2)</f>
        <v>0.01</v>
      </c>
      <c r="P151" s="228">
        <v>0</v>
      </c>
      <c r="Q151" s="228">
        <f>ROUND(E151*P151,2)</f>
        <v>0</v>
      </c>
      <c r="R151" s="228"/>
      <c r="S151" s="228" t="s">
        <v>120</v>
      </c>
      <c r="T151" s="228" t="s">
        <v>121</v>
      </c>
      <c r="U151" s="228">
        <v>0.23599999999999999</v>
      </c>
      <c r="V151" s="228">
        <f>ROUND(E151*U151,2)</f>
        <v>9.32</v>
      </c>
      <c r="W151" s="228"/>
      <c r="X151" s="228" t="s">
        <v>122</v>
      </c>
      <c r="Y151" s="209"/>
      <c r="Z151" s="209"/>
      <c r="AA151" s="209"/>
      <c r="AB151" s="209"/>
      <c r="AC151" s="209"/>
      <c r="AD151" s="209"/>
      <c r="AE151" s="209"/>
      <c r="AF151" s="209"/>
      <c r="AG151" s="209" t="s">
        <v>123</v>
      </c>
      <c r="AH151" s="209"/>
      <c r="AI151" s="209"/>
      <c r="AJ151" s="209"/>
      <c r="AK151" s="209"/>
      <c r="AL151" s="209"/>
      <c r="AM151" s="209"/>
      <c r="AN151" s="209"/>
      <c r="AO151" s="209"/>
      <c r="AP151" s="209"/>
      <c r="AQ151" s="209"/>
      <c r="AR151" s="209"/>
      <c r="AS151" s="209"/>
      <c r="AT151" s="209"/>
      <c r="AU151" s="209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09"/>
      <c r="BF151" s="209"/>
      <c r="BG151" s="209"/>
      <c r="BH151" s="209"/>
    </row>
    <row r="152" spans="1:60" outlineLevel="1" x14ac:dyDescent="0.25">
      <c r="A152" s="226"/>
      <c r="B152" s="227"/>
      <c r="C152" s="256" t="s">
        <v>194</v>
      </c>
      <c r="D152" s="230"/>
      <c r="E152" s="231">
        <v>35.299999999999997</v>
      </c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09"/>
      <c r="Z152" s="209"/>
      <c r="AA152" s="209"/>
      <c r="AB152" s="209"/>
      <c r="AC152" s="209"/>
      <c r="AD152" s="209"/>
      <c r="AE152" s="209"/>
      <c r="AF152" s="209"/>
      <c r="AG152" s="209" t="s">
        <v>125</v>
      </c>
      <c r="AH152" s="209">
        <v>0</v>
      </c>
      <c r="AI152" s="209"/>
      <c r="AJ152" s="209"/>
      <c r="AK152" s="209"/>
      <c r="AL152" s="209"/>
      <c r="AM152" s="209"/>
      <c r="AN152" s="209"/>
      <c r="AO152" s="209"/>
      <c r="AP152" s="209"/>
      <c r="AQ152" s="209"/>
      <c r="AR152" s="209"/>
      <c r="AS152" s="209"/>
      <c r="AT152" s="209"/>
      <c r="AU152" s="209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09"/>
      <c r="BF152" s="209"/>
      <c r="BG152" s="209"/>
      <c r="BH152" s="209"/>
    </row>
    <row r="153" spans="1:60" outlineLevel="1" x14ac:dyDescent="0.25">
      <c r="A153" s="226"/>
      <c r="B153" s="227"/>
      <c r="C153" s="256" t="s">
        <v>195</v>
      </c>
      <c r="D153" s="230"/>
      <c r="E153" s="231">
        <v>4.2</v>
      </c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09"/>
      <c r="Z153" s="209"/>
      <c r="AA153" s="209"/>
      <c r="AB153" s="209"/>
      <c r="AC153" s="209"/>
      <c r="AD153" s="209"/>
      <c r="AE153" s="209"/>
      <c r="AF153" s="209"/>
      <c r="AG153" s="209" t="s">
        <v>125</v>
      </c>
      <c r="AH153" s="209">
        <v>0</v>
      </c>
      <c r="AI153" s="209"/>
      <c r="AJ153" s="209"/>
      <c r="AK153" s="209"/>
      <c r="AL153" s="209"/>
      <c r="AM153" s="209"/>
      <c r="AN153" s="209"/>
      <c r="AO153" s="209"/>
      <c r="AP153" s="209"/>
      <c r="AQ153" s="209"/>
      <c r="AR153" s="209"/>
      <c r="AS153" s="209"/>
      <c r="AT153" s="209"/>
      <c r="AU153" s="209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09"/>
      <c r="BF153" s="209"/>
      <c r="BG153" s="209"/>
      <c r="BH153" s="209"/>
    </row>
    <row r="154" spans="1:60" outlineLevel="1" x14ac:dyDescent="0.25">
      <c r="A154" s="241">
        <v>35</v>
      </c>
      <c r="B154" s="242" t="s">
        <v>231</v>
      </c>
      <c r="C154" s="255" t="s">
        <v>232</v>
      </c>
      <c r="D154" s="243" t="s">
        <v>156</v>
      </c>
      <c r="E154" s="244">
        <v>39.5</v>
      </c>
      <c r="F154" s="245"/>
      <c r="G154" s="246">
        <f>ROUND(E154*F154,2)</f>
        <v>0</v>
      </c>
      <c r="H154" s="229">
        <v>5.82</v>
      </c>
      <c r="I154" s="228">
        <f>ROUND(E154*H154,2)</f>
        <v>229.89</v>
      </c>
      <c r="J154" s="229">
        <v>102.38</v>
      </c>
      <c r="K154" s="228">
        <f>ROUND(E154*J154,2)</f>
        <v>4044.01</v>
      </c>
      <c r="L154" s="228">
        <v>21</v>
      </c>
      <c r="M154" s="228">
        <f>G154*(1+L154/100)</f>
        <v>0</v>
      </c>
      <c r="N154" s="228">
        <v>0</v>
      </c>
      <c r="O154" s="228">
        <f>ROUND(E154*N154,2)</f>
        <v>0</v>
      </c>
      <c r="P154" s="228">
        <v>0</v>
      </c>
      <c r="Q154" s="228">
        <f>ROUND(E154*P154,2)</f>
        <v>0</v>
      </c>
      <c r="R154" s="228"/>
      <c r="S154" s="228" t="s">
        <v>120</v>
      </c>
      <c r="T154" s="228" t="s">
        <v>121</v>
      </c>
      <c r="U154" s="228">
        <v>0.154</v>
      </c>
      <c r="V154" s="228">
        <f>ROUND(E154*U154,2)</f>
        <v>6.08</v>
      </c>
      <c r="W154" s="228"/>
      <c r="X154" s="228" t="s">
        <v>122</v>
      </c>
      <c r="Y154" s="209"/>
      <c r="Z154" s="209"/>
      <c r="AA154" s="209"/>
      <c r="AB154" s="209"/>
      <c r="AC154" s="209"/>
      <c r="AD154" s="209"/>
      <c r="AE154" s="209"/>
      <c r="AF154" s="209"/>
      <c r="AG154" s="209" t="s">
        <v>123</v>
      </c>
      <c r="AH154" s="209"/>
      <c r="AI154" s="209"/>
      <c r="AJ154" s="209"/>
      <c r="AK154" s="209"/>
      <c r="AL154" s="209"/>
      <c r="AM154" s="209"/>
      <c r="AN154" s="209"/>
      <c r="AO154" s="209"/>
      <c r="AP154" s="209"/>
      <c r="AQ154" s="209"/>
      <c r="AR154" s="209"/>
      <c r="AS154" s="209"/>
      <c r="AT154" s="209"/>
      <c r="AU154" s="209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09"/>
      <c r="BF154" s="209"/>
      <c r="BG154" s="209"/>
      <c r="BH154" s="209"/>
    </row>
    <row r="155" spans="1:60" outlineLevel="1" x14ac:dyDescent="0.25">
      <c r="A155" s="226"/>
      <c r="B155" s="227"/>
      <c r="C155" s="256" t="s">
        <v>194</v>
      </c>
      <c r="D155" s="230"/>
      <c r="E155" s="231">
        <v>35.299999999999997</v>
      </c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09"/>
      <c r="Z155" s="209"/>
      <c r="AA155" s="209"/>
      <c r="AB155" s="209"/>
      <c r="AC155" s="209"/>
      <c r="AD155" s="209"/>
      <c r="AE155" s="209"/>
      <c r="AF155" s="209"/>
      <c r="AG155" s="209" t="s">
        <v>125</v>
      </c>
      <c r="AH155" s="209">
        <v>0</v>
      </c>
      <c r="AI155" s="209"/>
      <c r="AJ155" s="209"/>
      <c r="AK155" s="209"/>
      <c r="AL155" s="209"/>
      <c r="AM155" s="209"/>
      <c r="AN155" s="209"/>
      <c r="AO155" s="209"/>
      <c r="AP155" s="209"/>
      <c r="AQ155" s="209"/>
      <c r="AR155" s="209"/>
      <c r="AS155" s="209"/>
      <c r="AT155" s="209"/>
      <c r="AU155" s="209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09"/>
      <c r="BF155" s="209"/>
      <c r="BG155" s="209"/>
      <c r="BH155" s="209"/>
    </row>
    <row r="156" spans="1:60" outlineLevel="1" x14ac:dyDescent="0.25">
      <c r="A156" s="226"/>
      <c r="B156" s="227"/>
      <c r="C156" s="256" t="s">
        <v>195</v>
      </c>
      <c r="D156" s="230"/>
      <c r="E156" s="231">
        <v>4.2</v>
      </c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09"/>
      <c r="Z156" s="209"/>
      <c r="AA156" s="209"/>
      <c r="AB156" s="209"/>
      <c r="AC156" s="209"/>
      <c r="AD156" s="209"/>
      <c r="AE156" s="209"/>
      <c r="AF156" s="209"/>
      <c r="AG156" s="209" t="s">
        <v>125</v>
      </c>
      <c r="AH156" s="209">
        <v>0</v>
      </c>
      <c r="AI156" s="209"/>
      <c r="AJ156" s="209"/>
      <c r="AK156" s="209"/>
      <c r="AL156" s="209"/>
      <c r="AM156" s="209"/>
      <c r="AN156" s="209"/>
      <c r="AO156" s="209"/>
      <c r="AP156" s="209"/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60" outlineLevel="1" x14ac:dyDescent="0.25">
      <c r="A157" s="241">
        <v>36</v>
      </c>
      <c r="B157" s="242" t="s">
        <v>233</v>
      </c>
      <c r="C157" s="255" t="s">
        <v>234</v>
      </c>
      <c r="D157" s="243" t="s">
        <v>119</v>
      </c>
      <c r="E157" s="244">
        <v>75.87</v>
      </c>
      <c r="F157" s="245"/>
      <c r="G157" s="246">
        <f>ROUND(E157*F157,2)</f>
        <v>0</v>
      </c>
      <c r="H157" s="229">
        <v>151.05000000000001</v>
      </c>
      <c r="I157" s="228">
        <f>ROUND(E157*H157,2)</f>
        <v>11460.16</v>
      </c>
      <c r="J157" s="229">
        <v>762.95</v>
      </c>
      <c r="K157" s="228">
        <f>ROUND(E157*J157,2)</f>
        <v>57885.02</v>
      </c>
      <c r="L157" s="228">
        <v>21</v>
      </c>
      <c r="M157" s="228">
        <f>G157*(1+L157/100)</f>
        <v>0</v>
      </c>
      <c r="N157" s="228">
        <v>6.9300000000000004E-3</v>
      </c>
      <c r="O157" s="228">
        <f>ROUND(E157*N157,2)</f>
        <v>0.53</v>
      </c>
      <c r="P157" s="228">
        <v>0</v>
      </c>
      <c r="Q157" s="228">
        <f>ROUND(E157*P157,2)</f>
        <v>0</v>
      </c>
      <c r="R157" s="228"/>
      <c r="S157" s="228" t="s">
        <v>120</v>
      </c>
      <c r="T157" s="228" t="s">
        <v>121</v>
      </c>
      <c r="U157" s="228">
        <v>1.3466</v>
      </c>
      <c r="V157" s="228">
        <f>ROUND(E157*U157,2)</f>
        <v>102.17</v>
      </c>
      <c r="W157" s="228"/>
      <c r="X157" s="228" t="s">
        <v>122</v>
      </c>
      <c r="Y157" s="209"/>
      <c r="Z157" s="209"/>
      <c r="AA157" s="209"/>
      <c r="AB157" s="209"/>
      <c r="AC157" s="209"/>
      <c r="AD157" s="209"/>
      <c r="AE157" s="209"/>
      <c r="AF157" s="209"/>
      <c r="AG157" s="209" t="s">
        <v>123</v>
      </c>
      <c r="AH157" s="209"/>
      <c r="AI157" s="209"/>
      <c r="AJ157" s="209"/>
      <c r="AK157" s="209"/>
      <c r="AL157" s="209"/>
      <c r="AM157" s="209"/>
      <c r="AN157" s="209"/>
      <c r="AO157" s="209"/>
      <c r="AP157" s="209"/>
      <c r="AQ157" s="209"/>
      <c r="AR157" s="209"/>
      <c r="AS157" s="209"/>
      <c r="AT157" s="209"/>
      <c r="AU157" s="209"/>
      <c r="AV157" s="209"/>
      <c r="AW157" s="209"/>
      <c r="AX157" s="209"/>
      <c r="AY157" s="209"/>
      <c r="AZ157" s="209"/>
      <c r="BA157" s="209"/>
      <c r="BB157" s="209"/>
      <c r="BC157" s="209"/>
      <c r="BD157" s="209"/>
      <c r="BE157" s="209"/>
      <c r="BF157" s="209"/>
      <c r="BG157" s="209"/>
      <c r="BH157" s="209"/>
    </row>
    <row r="158" spans="1:60" outlineLevel="1" x14ac:dyDescent="0.25">
      <c r="A158" s="226"/>
      <c r="B158" s="227"/>
      <c r="C158" s="256" t="s">
        <v>166</v>
      </c>
      <c r="D158" s="230"/>
      <c r="E158" s="231">
        <v>63.19</v>
      </c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09"/>
      <c r="Z158" s="209"/>
      <c r="AA158" s="209"/>
      <c r="AB158" s="209"/>
      <c r="AC158" s="209"/>
      <c r="AD158" s="209"/>
      <c r="AE158" s="209"/>
      <c r="AF158" s="209"/>
      <c r="AG158" s="209" t="s">
        <v>125</v>
      </c>
      <c r="AH158" s="209">
        <v>0</v>
      </c>
      <c r="AI158" s="209"/>
      <c r="AJ158" s="209"/>
      <c r="AK158" s="209"/>
      <c r="AL158" s="209"/>
      <c r="AM158" s="209"/>
      <c r="AN158" s="209"/>
      <c r="AO158" s="209"/>
      <c r="AP158" s="209"/>
      <c r="AQ158" s="209"/>
      <c r="AR158" s="209"/>
      <c r="AS158" s="209"/>
      <c r="AT158" s="209"/>
      <c r="AU158" s="209"/>
      <c r="AV158" s="209"/>
      <c r="AW158" s="209"/>
      <c r="AX158" s="209"/>
      <c r="AY158" s="209"/>
      <c r="AZ158" s="209"/>
      <c r="BA158" s="209"/>
      <c r="BB158" s="209"/>
      <c r="BC158" s="209"/>
      <c r="BD158" s="209"/>
      <c r="BE158" s="209"/>
      <c r="BF158" s="209"/>
      <c r="BG158" s="209"/>
      <c r="BH158" s="209"/>
    </row>
    <row r="159" spans="1:60" outlineLevel="1" x14ac:dyDescent="0.25">
      <c r="A159" s="226"/>
      <c r="B159" s="227"/>
      <c r="C159" s="256" t="s">
        <v>167</v>
      </c>
      <c r="D159" s="230"/>
      <c r="E159" s="231">
        <v>2.94</v>
      </c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09"/>
      <c r="Z159" s="209"/>
      <c r="AA159" s="209"/>
      <c r="AB159" s="209"/>
      <c r="AC159" s="209"/>
      <c r="AD159" s="209"/>
      <c r="AE159" s="209"/>
      <c r="AF159" s="209"/>
      <c r="AG159" s="209" t="s">
        <v>125</v>
      </c>
      <c r="AH159" s="209">
        <v>0</v>
      </c>
      <c r="AI159" s="209"/>
      <c r="AJ159" s="209"/>
      <c r="AK159" s="209"/>
      <c r="AL159" s="209"/>
      <c r="AM159" s="209"/>
      <c r="AN159" s="209"/>
      <c r="AO159" s="209"/>
      <c r="AP159" s="209"/>
      <c r="AQ159" s="209"/>
      <c r="AR159" s="209"/>
      <c r="AS159" s="209"/>
      <c r="AT159" s="209"/>
      <c r="AU159" s="209"/>
      <c r="AV159" s="209"/>
      <c r="AW159" s="209"/>
      <c r="AX159" s="209"/>
      <c r="AY159" s="209"/>
      <c r="AZ159" s="209"/>
      <c r="BA159" s="209"/>
      <c r="BB159" s="209"/>
      <c r="BC159" s="209"/>
      <c r="BD159" s="209"/>
      <c r="BE159" s="209"/>
      <c r="BF159" s="209"/>
      <c r="BG159" s="209"/>
      <c r="BH159" s="209"/>
    </row>
    <row r="160" spans="1:60" outlineLevel="1" x14ac:dyDescent="0.25">
      <c r="A160" s="226"/>
      <c r="B160" s="227"/>
      <c r="C160" s="256" t="s">
        <v>168</v>
      </c>
      <c r="D160" s="230"/>
      <c r="E160" s="231">
        <v>1.68</v>
      </c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09"/>
      <c r="Z160" s="209"/>
      <c r="AA160" s="209"/>
      <c r="AB160" s="209"/>
      <c r="AC160" s="209"/>
      <c r="AD160" s="209"/>
      <c r="AE160" s="209"/>
      <c r="AF160" s="209"/>
      <c r="AG160" s="209" t="s">
        <v>125</v>
      </c>
      <c r="AH160" s="209">
        <v>0</v>
      </c>
      <c r="AI160" s="209"/>
      <c r="AJ160" s="209"/>
      <c r="AK160" s="209"/>
      <c r="AL160" s="209"/>
      <c r="AM160" s="209"/>
      <c r="AN160" s="209"/>
      <c r="AO160" s="209"/>
      <c r="AP160" s="209"/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outlineLevel="1" x14ac:dyDescent="0.25">
      <c r="A161" s="226"/>
      <c r="B161" s="227"/>
      <c r="C161" s="256" t="s">
        <v>169</v>
      </c>
      <c r="D161" s="230"/>
      <c r="E161" s="231">
        <v>5.4</v>
      </c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09"/>
      <c r="Z161" s="209"/>
      <c r="AA161" s="209"/>
      <c r="AB161" s="209"/>
      <c r="AC161" s="209"/>
      <c r="AD161" s="209"/>
      <c r="AE161" s="209"/>
      <c r="AF161" s="209"/>
      <c r="AG161" s="209" t="s">
        <v>125</v>
      </c>
      <c r="AH161" s="209">
        <v>0</v>
      </c>
      <c r="AI161" s="209"/>
      <c r="AJ161" s="209"/>
      <c r="AK161" s="209"/>
      <c r="AL161" s="209"/>
      <c r="AM161" s="209"/>
      <c r="AN161" s="209"/>
      <c r="AO161" s="209"/>
      <c r="AP161" s="209"/>
      <c r="AQ161" s="209"/>
      <c r="AR161" s="209"/>
      <c r="AS161" s="209"/>
      <c r="AT161" s="209"/>
      <c r="AU161" s="209"/>
      <c r="AV161" s="209"/>
      <c r="AW161" s="209"/>
      <c r="AX161" s="209"/>
      <c r="AY161" s="209"/>
      <c r="AZ161" s="209"/>
      <c r="BA161" s="209"/>
      <c r="BB161" s="209"/>
      <c r="BC161" s="209"/>
      <c r="BD161" s="209"/>
      <c r="BE161" s="209"/>
      <c r="BF161" s="209"/>
      <c r="BG161" s="209"/>
      <c r="BH161" s="209"/>
    </row>
    <row r="162" spans="1:60" outlineLevel="1" x14ac:dyDescent="0.25">
      <c r="A162" s="226"/>
      <c r="B162" s="227"/>
      <c r="C162" s="256" t="s">
        <v>170</v>
      </c>
      <c r="D162" s="230"/>
      <c r="E162" s="231">
        <v>2.66</v>
      </c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09"/>
      <c r="Z162" s="209"/>
      <c r="AA162" s="209"/>
      <c r="AB162" s="209"/>
      <c r="AC162" s="209"/>
      <c r="AD162" s="209"/>
      <c r="AE162" s="209"/>
      <c r="AF162" s="209"/>
      <c r="AG162" s="209" t="s">
        <v>125</v>
      </c>
      <c r="AH162" s="209">
        <v>0</v>
      </c>
      <c r="AI162" s="209"/>
      <c r="AJ162" s="209"/>
      <c r="AK162" s="209"/>
      <c r="AL162" s="209"/>
      <c r="AM162" s="209"/>
      <c r="AN162" s="209"/>
      <c r="AO162" s="209"/>
      <c r="AP162" s="209"/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0" outlineLevel="1" x14ac:dyDescent="0.25">
      <c r="A163" s="241">
        <v>37</v>
      </c>
      <c r="B163" s="242" t="s">
        <v>235</v>
      </c>
      <c r="C163" s="255" t="s">
        <v>236</v>
      </c>
      <c r="D163" s="243" t="s">
        <v>119</v>
      </c>
      <c r="E163" s="244">
        <v>75.87</v>
      </c>
      <c r="F163" s="245"/>
      <c r="G163" s="246">
        <f>ROUND(E163*F163,2)</f>
        <v>0</v>
      </c>
      <c r="H163" s="229">
        <v>14</v>
      </c>
      <c r="I163" s="228">
        <f>ROUND(E163*H163,2)</f>
        <v>1062.18</v>
      </c>
      <c r="J163" s="229">
        <v>0</v>
      </c>
      <c r="K163" s="228">
        <f>ROUND(E163*J163,2)</f>
        <v>0</v>
      </c>
      <c r="L163" s="228">
        <v>21</v>
      </c>
      <c r="M163" s="228">
        <f>G163*(1+L163/100)</f>
        <v>0</v>
      </c>
      <c r="N163" s="228">
        <v>1.1999999999999999E-3</v>
      </c>
      <c r="O163" s="228">
        <f>ROUND(E163*N163,2)</f>
        <v>0.09</v>
      </c>
      <c r="P163" s="228">
        <v>0</v>
      </c>
      <c r="Q163" s="228">
        <f>ROUND(E163*P163,2)</f>
        <v>0</v>
      </c>
      <c r="R163" s="228"/>
      <c r="S163" s="228" t="s">
        <v>120</v>
      </c>
      <c r="T163" s="228" t="s">
        <v>121</v>
      </c>
      <c r="U163" s="228">
        <v>0</v>
      </c>
      <c r="V163" s="228">
        <f>ROUND(E163*U163,2)</f>
        <v>0</v>
      </c>
      <c r="W163" s="228"/>
      <c r="X163" s="228" t="s">
        <v>122</v>
      </c>
      <c r="Y163" s="209"/>
      <c r="Z163" s="209"/>
      <c r="AA163" s="209"/>
      <c r="AB163" s="209"/>
      <c r="AC163" s="209"/>
      <c r="AD163" s="209"/>
      <c r="AE163" s="209"/>
      <c r="AF163" s="209"/>
      <c r="AG163" s="209" t="s">
        <v>123</v>
      </c>
      <c r="AH163" s="209"/>
      <c r="AI163" s="209"/>
      <c r="AJ163" s="209"/>
      <c r="AK163" s="209"/>
      <c r="AL163" s="209"/>
      <c r="AM163" s="209"/>
      <c r="AN163" s="209"/>
      <c r="AO163" s="209"/>
      <c r="AP163" s="209"/>
      <c r="AQ163" s="209"/>
      <c r="AR163" s="209"/>
      <c r="AS163" s="209"/>
      <c r="AT163" s="209"/>
      <c r="AU163" s="209"/>
      <c r="AV163" s="209"/>
      <c r="AW163" s="209"/>
      <c r="AX163" s="209"/>
      <c r="AY163" s="209"/>
      <c r="AZ163" s="209"/>
      <c r="BA163" s="209"/>
      <c r="BB163" s="209"/>
      <c r="BC163" s="209"/>
      <c r="BD163" s="209"/>
      <c r="BE163" s="209"/>
      <c r="BF163" s="209"/>
      <c r="BG163" s="209"/>
      <c r="BH163" s="209"/>
    </row>
    <row r="164" spans="1:60" outlineLevel="1" x14ac:dyDescent="0.25">
      <c r="A164" s="226"/>
      <c r="B164" s="227"/>
      <c r="C164" s="256" t="s">
        <v>166</v>
      </c>
      <c r="D164" s="230"/>
      <c r="E164" s="231">
        <v>63.19</v>
      </c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09"/>
      <c r="Z164" s="209"/>
      <c r="AA164" s="209"/>
      <c r="AB164" s="209"/>
      <c r="AC164" s="209"/>
      <c r="AD164" s="209"/>
      <c r="AE164" s="209"/>
      <c r="AF164" s="209"/>
      <c r="AG164" s="209" t="s">
        <v>125</v>
      </c>
      <c r="AH164" s="209">
        <v>0</v>
      </c>
      <c r="AI164" s="209"/>
      <c r="AJ164" s="209"/>
      <c r="AK164" s="209"/>
      <c r="AL164" s="209"/>
      <c r="AM164" s="209"/>
      <c r="AN164" s="209"/>
      <c r="AO164" s="209"/>
      <c r="AP164" s="209"/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0" outlineLevel="1" x14ac:dyDescent="0.25">
      <c r="A165" s="226"/>
      <c r="B165" s="227"/>
      <c r="C165" s="256" t="s">
        <v>167</v>
      </c>
      <c r="D165" s="230"/>
      <c r="E165" s="231">
        <v>2.94</v>
      </c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09"/>
      <c r="Z165" s="209"/>
      <c r="AA165" s="209"/>
      <c r="AB165" s="209"/>
      <c r="AC165" s="209"/>
      <c r="AD165" s="209"/>
      <c r="AE165" s="209"/>
      <c r="AF165" s="209"/>
      <c r="AG165" s="209" t="s">
        <v>125</v>
      </c>
      <c r="AH165" s="209">
        <v>0</v>
      </c>
      <c r="AI165" s="209"/>
      <c r="AJ165" s="209"/>
      <c r="AK165" s="209"/>
      <c r="AL165" s="209"/>
      <c r="AM165" s="209"/>
      <c r="AN165" s="209"/>
      <c r="AO165" s="209"/>
      <c r="AP165" s="209"/>
      <c r="AQ165" s="209"/>
      <c r="AR165" s="209"/>
      <c r="AS165" s="209"/>
      <c r="AT165" s="209"/>
      <c r="AU165" s="209"/>
      <c r="AV165" s="209"/>
      <c r="AW165" s="209"/>
      <c r="AX165" s="209"/>
      <c r="AY165" s="209"/>
      <c r="AZ165" s="209"/>
      <c r="BA165" s="209"/>
      <c r="BB165" s="209"/>
      <c r="BC165" s="209"/>
      <c r="BD165" s="209"/>
      <c r="BE165" s="209"/>
      <c r="BF165" s="209"/>
      <c r="BG165" s="209"/>
      <c r="BH165" s="209"/>
    </row>
    <row r="166" spans="1:60" outlineLevel="1" x14ac:dyDescent="0.25">
      <c r="A166" s="226"/>
      <c r="B166" s="227"/>
      <c r="C166" s="256" t="s">
        <v>168</v>
      </c>
      <c r="D166" s="230"/>
      <c r="E166" s="231">
        <v>1.68</v>
      </c>
      <c r="F166" s="228"/>
      <c r="G166" s="228"/>
      <c r="H166" s="228"/>
      <c r="I166" s="228"/>
      <c r="J166" s="228"/>
      <c r="K166" s="228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09"/>
      <c r="Z166" s="209"/>
      <c r="AA166" s="209"/>
      <c r="AB166" s="209"/>
      <c r="AC166" s="209"/>
      <c r="AD166" s="209"/>
      <c r="AE166" s="209"/>
      <c r="AF166" s="209"/>
      <c r="AG166" s="209" t="s">
        <v>125</v>
      </c>
      <c r="AH166" s="209">
        <v>0</v>
      </c>
      <c r="AI166" s="209"/>
      <c r="AJ166" s="209"/>
      <c r="AK166" s="209"/>
      <c r="AL166" s="209"/>
      <c r="AM166" s="209"/>
      <c r="AN166" s="209"/>
      <c r="AO166" s="209"/>
      <c r="AP166" s="209"/>
      <c r="AQ166" s="209"/>
      <c r="AR166" s="209"/>
      <c r="AS166" s="209"/>
      <c r="AT166" s="209"/>
      <c r="AU166" s="209"/>
      <c r="AV166" s="209"/>
      <c r="AW166" s="209"/>
      <c r="AX166" s="209"/>
      <c r="AY166" s="209"/>
      <c r="AZ166" s="209"/>
      <c r="BA166" s="209"/>
      <c r="BB166" s="209"/>
      <c r="BC166" s="209"/>
      <c r="BD166" s="209"/>
      <c r="BE166" s="209"/>
      <c r="BF166" s="209"/>
      <c r="BG166" s="209"/>
      <c r="BH166" s="209"/>
    </row>
    <row r="167" spans="1:60" outlineLevel="1" x14ac:dyDescent="0.25">
      <c r="A167" s="226"/>
      <c r="B167" s="227"/>
      <c r="C167" s="256" t="s">
        <v>169</v>
      </c>
      <c r="D167" s="230"/>
      <c r="E167" s="231">
        <v>5.4</v>
      </c>
      <c r="F167" s="228"/>
      <c r="G167" s="228"/>
      <c r="H167" s="228"/>
      <c r="I167" s="228"/>
      <c r="J167" s="228"/>
      <c r="K167" s="228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09"/>
      <c r="Z167" s="209"/>
      <c r="AA167" s="209"/>
      <c r="AB167" s="209"/>
      <c r="AC167" s="209"/>
      <c r="AD167" s="209"/>
      <c r="AE167" s="209"/>
      <c r="AF167" s="209"/>
      <c r="AG167" s="209" t="s">
        <v>125</v>
      </c>
      <c r="AH167" s="209">
        <v>0</v>
      </c>
      <c r="AI167" s="209"/>
      <c r="AJ167" s="209"/>
      <c r="AK167" s="209"/>
      <c r="AL167" s="209"/>
      <c r="AM167" s="209"/>
      <c r="AN167" s="209"/>
      <c r="AO167" s="209"/>
      <c r="AP167" s="209"/>
      <c r="AQ167" s="209"/>
      <c r="AR167" s="209"/>
      <c r="AS167" s="209"/>
      <c r="AT167" s="209"/>
      <c r="AU167" s="209"/>
      <c r="AV167" s="209"/>
      <c r="AW167" s="209"/>
      <c r="AX167" s="209"/>
      <c r="AY167" s="209"/>
      <c r="AZ167" s="209"/>
      <c r="BA167" s="209"/>
      <c r="BB167" s="209"/>
      <c r="BC167" s="209"/>
      <c r="BD167" s="209"/>
      <c r="BE167" s="209"/>
      <c r="BF167" s="209"/>
      <c r="BG167" s="209"/>
      <c r="BH167" s="209"/>
    </row>
    <row r="168" spans="1:60" outlineLevel="1" x14ac:dyDescent="0.25">
      <c r="A168" s="226"/>
      <c r="B168" s="227"/>
      <c r="C168" s="256" t="s">
        <v>170</v>
      </c>
      <c r="D168" s="230"/>
      <c r="E168" s="231">
        <v>2.66</v>
      </c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09"/>
      <c r="Z168" s="209"/>
      <c r="AA168" s="209"/>
      <c r="AB168" s="209"/>
      <c r="AC168" s="209"/>
      <c r="AD168" s="209"/>
      <c r="AE168" s="209"/>
      <c r="AF168" s="209"/>
      <c r="AG168" s="209" t="s">
        <v>125</v>
      </c>
      <c r="AH168" s="209">
        <v>0</v>
      </c>
      <c r="AI168" s="209"/>
      <c r="AJ168" s="209"/>
      <c r="AK168" s="209"/>
      <c r="AL168" s="209"/>
      <c r="AM168" s="209"/>
      <c r="AN168" s="209"/>
      <c r="AO168" s="209"/>
      <c r="AP168" s="209"/>
      <c r="AQ168" s="209"/>
      <c r="AR168" s="209"/>
      <c r="AS168" s="209"/>
      <c r="AT168" s="209"/>
      <c r="AU168" s="209"/>
      <c r="AV168" s="209"/>
      <c r="AW168" s="209"/>
      <c r="AX168" s="209"/>
      <c r="AY168" s="209"/>
      <c r="AZ168" s="209"/>
      <c r="BA168" s="209"/>
      <c r="BB168" s="209"/>
      <c r="BC168" s="209"/>
      <c r="BD168" s="209"/>
      <c r="BE168" s="209"/>
      <c r="BF168" s="209"/>
      <c r="BG168" s="209"/>
      <c r="BH168" s="209"/>
    </row>
    <row r="169" spans="1:60" outlineLevel="1" x14ac:dyDescent="0.25">
      <c r="A169" s="241">
        <v>38</v>
      </c>
      <c r="B169" s="242" t="s">
        <v>237</v>
      </c>
      <c r="C169" s="255" t="s">
        <v>238</v>
      </c>
      <c r="D169" s="243" t="s">
        <v>156</v>
      </c>
      <c r="E169" s="244">
        <v>39.5</v>
      </c>
      <c r="F169" s="245"/>
      <c r="G169" s="246">
        <f>ROUND(E169*F169,2)</f>
        <v>0</v>
      </c>
      <c r="H169" s="229">
        <v>23.97</v>
      </c>
      <c r="I169" s="228">
        <f>ROUND(E169*H169,2)</f>
        <v>946.82</v>
      </c>
      <c r="J169" s="229">
        <v>41.73</v>
      </c>
      <c r="K169" s="228">
        <f>ROUND(E169*J169,2)</f>
        <v>1648.34</v>
      </c>
      <c r="L169" s="228">
        <v>21</v>
      </c>
      <c r="M169" s="228">
        <f>G169*(1+L169/100)</f>
        <v>0</v>
      </c>
      <c r="N169" s="228">
        <v>4.0000000000000003E-5</v>
      </c>
      <c r="O169" s="228">
        <f>ROUND(E169*N169,2)</f>
        <v>0</v>
      </c>
      <c r="P169" s="228">
        <v>0</v>
      </c>
      <c r="Q169" s="228">
        <f>ROUND(E169*P169,2)</f>
        <v>0</v>
      </c>
      <c r="R169" s="228"/>
      <c r="S169" s="228" t="s">
        <v>120</v>
      </c>
      <c r="T169" s="228" t="s">
        <v>121</v>
      </c>
      <c r="U169" s="228">
        <v>7.0000000000000007E-2</v>
      </c>
      <c r="V169" s="228">
        <f>ROUND(E169*U169,2)</f>
        <v>2.77</v>
      </c>
      <c r="W169" s="228"/>
      <c r="X169" s="228" t="s">
        <v>122</v>
      </c>
      <c r="Y169" s="209"/>
      <c r="Z169" s="209"/>
      <c r="AA169" s="209"/>
      <c r="AB169" s="209"/>
      <c r="AC169" s="209"/>
      <c r="AD169" s="209"/>
      <c r="AE169" s="209"/>
      <c r="AF169" s="209"/>
      <c r="AG169" s="209" t="s">
        <v>123</v>
      </c>
      <c r="AH169" s="209"/>
      <c r="AI169" s="209"/>
      <c r="AJ169" s="209"/>
      <c r="AK169" s="209"/>
      <c r="AL169" s="209"/>
      <c r="AM169" s="209"/>
      <c r="AN169" s="209"/>
      <c r="AO169" s="209"/>
      <c r="AP169" s="209"/>
      <c r="AQ169" s="209"/>
      <c r="AR169" s="209"/>
      <c r="AS169" s="209"/>
      <c r="AT169" s="209"/>
      <c r="AU169" s="209"/>
      <c r="AV169" s="209"/>
      <c r="AW169" s="209"/>
      <c r="AX169" s="209"/>
      <c r="AY169" s="209"/>
      <c r="AZ169" s="209"/>
      <c r="BA169" s="209"/>
      <c r="BB169" s="209"/>
      <c r="BC169" s="209"/>
      <c r="BD169" s="209"/>
      <c r="BE169" s="209"/>
      <c r="BF169" s="209"/>
      <c r="BG169" s="209"/>
      <c r="BH169" s="209"/>
    </row>
    <row r="170" spans="1:60" outlineLevel="1" x14ac:dyDescent="0.25">
      <c r="A170" s="226"/>
      <c r="B170" s="227"/>
      <c r="C170" s="256" t="s">
        <v>194</v>
      </c>
      <c r="D170" s="230"/>
      <c r="E170" s="231">
        <v>35.299999999999997</v>
      </c>
      <c r="F170" s="228"/>
      <c r="G170" s="228"/>
      <c r="H170" s="228"/>
      <c r="I170" s="228"/>
      <c r="J170" s="228"/>
      <c r="K170" s="228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09"/>
      <c r="Z170" s="209"/>
      <c r="AA170" s="209"/>
      <c r="AB170" s="209"/>
      <c r="AC170" s="209"/>
      <c r="AD170" s="209"/>
      <c r="AE170" s="209"/>
      <c r="AF170" s="209"/>
      <c r="AG170" s="209" t="s">
        <v>125</v>
      </c>
      <c r="AH170" s="209">
        <v>0</v>
      </c>
      <c r="AI170" s="209"/>
      <c r="AJ170" s="209"/>
      <c r="AK170" s="209"/>
      <c r="AL170" s="209"/>
      <c r="AM170" s="209"/>
      <c r="AN170" s="209"/>
      <c r="AO170" s="209"/>
      <c r="AP170" s="209"/>
      <c r="AQ170" s="209"/>
      <c r="AR170" s="209"/>
      <c r="AS170" s="209"/>
      <c r="AT170" s="209"/>
      <c r="AU170" s="209"/>
      <c r="AV170" s="209"/>
      <c r="AW170" s="209"/>
      <c r="AX170" s="209"/>
      <c r="AY170" s="209"/>
      <c r="AZ170" s="209"/>
      <c r="BA170" s="209"/>
      <c r="BB170" s="209"/>
      <c r="BC170" s="209"/>
      <c r="BD170" s="209"/>
      <c r="BE170" s="209"/>
      <c r="BF170" s="209"/>
      <c r="BG170" s="209"/>
      <c r="BH170" s="209"/>
    </row>
    <row r="171" spans="1:60" outlineLevel="1" x14ac:dyDescent="0.25">
      <c r="A171" s="226"/>
      <c r="B171" s="227"/>
      <c r="C171" s="256" t="s">
        <v>195</v>
      </c>
      <c r="D171" s="230"/>
      <c r="E171" s="231">
        <v>4.2</v>
      </c>
      <c r="F171" s="228"/>
      <c r="G171" s="228"/>
      <c r="H171" s="228"/>
      <c r="I171" s="228"/>
      <c r="J171" s="228"/>
      <c r="K171" s="228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09"/>
      <c r="Z171" s="209"/>
      <c r="AA171" s="209"/>
      <c r="AB171" s="209"/>
      <c r="AC171" s="209"/>
      <c r="AD171" s="209"/>
      <c r="AE171" s="209"/>
      <c r="AF171" s="209"/>
      <c r="AG171" s="209" t="s">
        <v>125</v>
      </c>
      <c r="AH171" s="209">
        <v>0</v>
      </c>
      <c r="AI171" s="209"/>
      <c r="AJ171" s="209"/>
      <c r="AK171" s="209"/>
      <c r="AL171" s="209"/>
      <c r="AM171" s="209"/>
      <c r="AN171" s="209"/>
      <c r="AO171" s="209"/>
      <c r="AP171" s="209"/>
      <c r="AQ171" s="209"/>
      <c r="AR171" s="209"/>
      <c r="AS171" s="209"/>
      <c r="AT171" s="209"/>
      <c r="AU171" s="209"/>
      <c r="AV171" s="209"/>
      <c r="AW171" s="209"/>
      <c r="AX171" s="209"/>
      <c r="AY171" s="209"/>
      <c r="AZ171" s="209"/>
      <c r="BA171" s="209"/>
      <c r="BB171" s="209"/>
      <c r="BC171" s="209"/>
      <c r="BD171" s="209"/>
      <c r="BE171" s="209"/>
      <c r="BF171" s="209"/>
      <c r="BG171" s="209"/>
      <c r="BH171" s="209"/>
    </row>
    <row r="172" spans="1:60" ht="20.399999999999999" outlineLevel="1" x14ac:dyDescent="0.25">
      <c r="A172" s="241">
        <v>39</v>
      </c>
      <c r="B172" s="242" t="s">
        <v>239</v>
      </c>
      <c r="C172" s="255" t="s">
        <v>240</v>
      </c>
      <c r="D172" s="243" t="s">
        <v>156</v>
      </c>
      <c r="E172" s="244">
        <v>39.5</v>
      </c>
      <c r="F172" s="245"/>
      <c r="G172" s="246">
        <f>ROUND(E172*F172,2)</f>
        <v>0</v>
      </c>
      <c r="H172" s="229">
        <v>1.84</v>
      </c>
      <c r="I172" s="228">
        <f>ROUND(E172*H172,2)</f>
        <v>72.680000000000007</v>
      </c>
      <c r="J172" s="229">
        <v>26.56</v>
      </c>
      <c r="K172" s="228">
        <f>ROUND(E172*J172,2)</f>
        <v>1049.1199999999999</v>
      </c>
      <c r="L172" s="228">
        <v>21</v>
      </c>
      <c r="M172" s="228">
        <f>G172*(1+L172/100)</f>
        <v>0</v>
      </c>
      <c r="N172" s="228">
        <v>1.0000000000000001E-5</v>
      </c>
      <c r="O172" s="228">
        <f>ROUND(E172*N172,2)</f>
        <v>0</v>
      </c>
      <c r="P172" s="228">
        <v>0</v>
      </c>
      <c r="Q172" s="228">
        <f>ROUND(E172*P172,2)</f>
        <v>0</v>
      </c>
      <c r="R172" s="228"/>
      <c r="S172" s="228" t="s">
        <v>120</v>
      </c>
      <c r="T172" s="228" t="s">
        <v>121</v>
      </c>
      <c r="U172" s="228">
        <v>0.05</v>
      </c>
      <c r="V172" s="228">
        <f>ROUND(E172*U172,2)</f>
        <v>1.98</v>
      </c>
      <c r="W172" s="228"/>
      <c r="X172" s="228" t="s">
        <v>122</v>
      </c>
      <c r="Y172" s="209"/>
      <c r="Z172" s="209"/>
      <c r="AA172" s="209"/>
      <c r="AB172" s="209"/>
      <c r="AC172" s="209"/>
      <c r="AD172" s="209"/>
      <c r="AE172" s="209"/>
      <c r="AF172" s="209"/>
      <c r="AG172" s="209" t="s">
        <v>123</v>
      </c>
      <c r="AH172" s="209"/>
      <c r="AI172" s="209"/>
      <c r="AJ172" s="209"/>
      <c r="AK172" s="209"/>
      <c r="AL172" s="209"/>
      <c r="AM172" s="209"/>
      <c r="AN172" s="209"/>
      <c r="AO172" s="209"/>
      <c r="AP172" s="209"/>
      <c r="AQ172" s="209"/>
      <c r="AR172" s="209"/>
      <c r="AS172" s="209"/>
      <c r="AT172" s="209"/>
      <c r="AU172" s="209"/>
      <c r="AV172" s="209"/>
      <c r="AW172" s="209"/>
      <c r="AX172" s="209"/>
      <c r="AY172" s="209"/>
      <c r="AZ172" s="209"/>
      <c r="BA172" s="209"/>
      <c r="BB172" s="209"/>
      <c r="BC172" s="209"/>
      <c r="BD172" s="209"/>
      <c r="BE172" s="209"/>
      <c r="BF172" s="209"/>
      <c r="BG172" s="209"/>
      <c r="BH172" s="209"/>
    </row>
    <row r="173" spans="1:60" outlineLevel="1" x14ac:dyDescent="0.25">
      <c r="A173" s="226"/>
      <c r="B173" s="227"/>
      <c r="C173" s="256" t="s">
        <v>194</v>
      </c>
      <c r="D173" s="230"/>
      <c r="E173" s="231">
        <v>35.299999999999997</v>
      </c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09"/>
      <c r="Z173" s="209"/>
      <c r="AA173" s="209"/>
      <c r="AB173" s="209"/>
      <c r="AC173" s="209"/>
      <c r="AD173" s="209"/>
      <c r="AE173" s="209"/>
      <c r="AF173" s="209"/>
      <c r="AG173" s="209" t="s">
        <v>125</v>
      </c>
      <c r="AH173" s="209">
        <v>0</v>
      </c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</row>
    <row r="174" spans="1:60" outlineLevel="1" x14ac:dyDescent="0.25">
      <c r="A174" s="226"/>
      <c r="B174" s="227"/>
      <c r="C174" s="256" t="s">
        <v>195</v>
      </c>
      <c r="D174" s="230"/>
      <c r="E174" s="231">
        <v>4.2</v>
      </c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09"/>
      <c r="Z174" s="209"/>
      <c r="AA174" s="209"/>
      <c r="AB174" s="209"/>
      <c r="AC174" s="209"/>
      <c r="AD174" s="209"/>
      <c r="AE174" s="209"/>
      <c r="AF174" s="209"/>
      <c r="AG174" s="209" t="s">
        <v>125</v>
      </c>
      <c r="AH174" s="209">
        <v>0</v>
      </c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</row>
    <row r="175" spans="1:60" ht="20.399999999999999" outlineLevel="1" x14ac:dyDescent="0.25">
      <c r="A175" s="241">
        <v>40</v>
      </c>
      <c r="B175" s="242" t="s">
        <v>241</v>
      </c>
      <c r="C175" s="255" t="s">
        <v>242</v>
      </c>
      <c r="D175" s="243" t="s">
        <v>119</v>
      </c>
      <c r="E175" s="244">
        <v>87.802000000000007</v>
      </c>
      <c r="F175" s="245"/>
      <c r="G175" s="246">
        <f>ROUND(E175*F175,2)</f>
        <v>0</v>
      </c>
      <c r="H175" s="229">
        <v>800</v>
      </c>
      <c r="I175" s="228">
        <f>ROUND(E175*H175,2)</f>
        <v>70241.600000000006</v>
      </c>
      <c r="J175" s="229">
        <v>0</v>
      </c>
      <c r="K175" s="228">
        <f>ROUND(E175*J175,2)</f>
        <v>0</v>
      </c>
      <c r="L175" s="228">
        <v>21</v>
      </c>
      <c r="M175" s="228">
        <f>G175*(1+L175/100)</f>
        <v>0</v>
      </c>
      <c r="N175" s="228">
        <v>0</v>
      </c>
      <c r="O175" s="228">
        <f>ROUND(E175*N175,2)</f>
        <v>0</v>
      </c>
      <c r="P175" s="228">
        <v>0</v>
      </c>
      <c r="Q175" s="228">
        <f>ROUND(E175*P175,2)</f>
        <v>0</v>
      </c>
      <c r="R175" s="228"/>
      <c r="S175" s="228" t="s">
        <v>163</v>
      </c>
      <c r="T175" s="228" t="s">
        <v>121</v>
      </c>
      <c r="U175" s="228">
        <v>0</v>
      </c>
      <c r="V175" s="228">
        <f>ROUND(E175*U175,2)</f>
        <v>0</v>
      </c>
      <c r="W175" s="228"/>
      <c r="X175" s="228" t="s">
        <v>175</v>
      </c>
      <c r="Y175" s="209"/>
      <c r="Z175" s="209"/>
      <c r="AA175" s="209"/>
      <c r="AB175" s="209"/>
      <c r="AC175" s="209"/>
      <c r="AD175" s="209"/>
      <c r="AE175" s="209"/>
      <c r="AF175" s="209"/>
      <c r="AG175" s="209" t="s">
        <v>243</v>
      </c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</row>
    <row r="176" spans="1:60" outlineLevel="1" x14ac:dyDescent="0.25">
      <c r="A176" s="226"/>
      <c r="B176" s="227"/>
      <c r="C176" s="257" t="s">
        <v>139</v>
      </c>
      <c r="D176" s="232"/>
      <c r="E176" s="233"/>
      <c r="F176" s="228"/>
      <c r="G176" s="228"/>
      <c r="H176" s="228"/>
      <c r="I176" s="228"/>
      <c r="J176" s="228"/>
      <c r="K176" s="228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09"/>
      <c r="Z176" s="209"/>
      <c r="AA176" s="209"/>
      <c r="AB176" s="209"/>
      <c r="AC176" s="209"/>
      <c r="AD176" s="209"/>
      <c r="AE176" s="209"/>
      <c r="AF176" s="209"/>
      <c r="AG176" s="209" t="s">
        <v>125</v>
      </c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</row>
    <row r="177" spans="1:60" outlineLevel="1" x14ac:dyDescent="0.25">
      <c r="A177" s="226"/>
      <c r="B177" s="227"/>
      <c r="C177" s="258" t="s">
        <v>244</v>
      </c>
      <c r="D177" s="232"/>
      <c r="E177" s="233">
        <v>63.19</v>
      </c>
      <c r="F177" s="228"/>
      <c r="G177" s="228"/>
      <c r="H177" s="228"/>
      <c r="I177" s="228"/>
      <c r="J177" s="228"/>
      <c r="K177" s="228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09"/>
      <c r="Z177" s="209"/>
      <c r="AA177" s="209"/>
      <c r="AB177" s="209"/>
      <c r="AC177" s="209"/>
      <c r="AD177" s="209"/>
      <c r="AE177" s="209"/>
      <c r="AF177" s="209"/>
      <c r="AG177" s="209" t="s">
        <v>125</v>
      </c>
      <c r="AH177" s="209">
        <v>2</v>
      </c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</row>
    <row r="178" spans="1:60" outlineLevel="1" x14ac:dyDescent="0.25">
      <c r="A178" s="226"/>
      <c r="B178" s="227"/>
      <c r="C178" s="258" t="s">
        <v>245</v>
      </c>
      <c r="D178" s="232"/>
      <c r="E178" s="233">
        <v>2.94</v>
      </c>
      <c r="F178" s="228"/>
      <c r="G178" s="228"/>
      <c r="H178" s="228"/>
      <c r="I178" s="228"/>
      <c r="J178" s="228"/>
      <c r="K178" s="228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09"/>
      <c r="Z178" s="209"/>
      <c r="AA178" s="209"/>
      <c r="AB178" s="209"/>
      <c r="AC178" s="209"/>
      <c r="AD178" s="209"/>
      <c r="AE178" s="209"/>
      <c r="AF178" s="209"/>
      <c r="AG178" s="209" t="s">
        <v>125</v>
      </c>
      <c r="AH178" s="209">
        <v>2</v>
      </c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</row>
    <row r="179" spans="1:60" outlineLevel="1" x14ac:dyDescent="0.25">
      <c r="A179" s="226"/>
      <c r="B179" s="227"/>
      <c r="C179" s="258" t="s">
        <v>246</v>
      </c>
      <c r="D179" s="232"/>
      <c r="E179" s="233">
        <v>1.68</v>
      </c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09"/>
      <c r="Z179" s="209"/>
      <c r="AA179" s="209"/>
      <c r="AB179" s="209"/>
      <c r="AC179" s="209"/>
      <c r="AD179" s="209"/>
      <c r="AE179" s="209"/>
      <c r="AF179" s="209"/>
      <c r="AG179" s="209" t="s">
        <v>125</v>
      </c>
      <c r="AH179" s="209">
        <v>2</v>
      </c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</row>
    <row r="180" spans="1:60" outlineLevel="1" x14ac:dyDescent="0.25">
      <c r="A180" s="226"/>
      <c r="B180" s="227"/>
      <c r="C180" s="258" t="s">
        <v>247</v>
      </c>
      <c r="D180" s="232"/>
      <c r="E180" s="233">
        <v>5.4</v>
      </c>
      <c r="F180" s="228"/>
      <c r="G180" s="228"/>
      <c r="H180" s="228"/>
      <c r="I180" s="228"/>
      <c r="J180" s="228"/>
      <c r="K180" s="228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09"/>
      <c r="Z180" s="209"/>
      <c r="AA180" s="209"/>
      <c r="AB180" s="209"/>
      <c r="AC180" s="209"/>
      <c r="AD180" s="209"/>
      <c r="AE180" s="209"/>
      <c r="AF180" s="209"/>
      <c r="AG180" s="209" t="s">
        <v>125</v>
      </c>
      <c r="AH180" s="209">
        <v>2</v>
      </c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</row>
    <row r="181" spans="1:60" outlineLevel="1" x14ac:dyDescent="0.25">
      <c r="A181" s="226"/>
      <c r="B181" s="227"/>
      <c r="C181" s="258" t="s">
        <v>248</v>
      </c>
      <c r="D181" s="232"/>
      <c r="E181" s="233">
        <v>2.66</v>
      </c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09"/>
      <c r="Z181" s="209"/>
      <c r="AA181" s="209"/>
      <c r="AB181" s="209"/>
      <c r="AC181" s="209"/>
      <c r="AD181" s="209"/>
      <c r="AE181" s="209"/>
      <c r="AF181" s="209"/>
      <c r="AG181" s="209" t="s">
        <v>125</v>
      </c>
      <c r="AH181" s="209">
        <v>2</v>
      </c>
      <c r="AI181" s="209"/>
      <c r="AJ181" s="209"/>
      <c r="AK181" s="209"/>
      <c r="AL181" s="209"/>
      <c r="AM181" s="209"/>
      <c r="AN181" s="209"/>
      <c r="AO181" s="209"/>
      <c r="AP181" s="209"/>
      <c r="AQ181" s="209"/>
      <c r="AR181" s="209"/>
      <c r="AS181" s="209"/>
      <c r="AT181" s="209"/>
      <c r="AU181" s="209"/>
      <c r="AV181" s="209"/>
      <c r="AW181" s="209"/>
      <c r="AX181" s="209"/>
      <c r="AY181" s="209"/>
      <c r="AZ181" s="209"/>
      <c r="BA181" s="209"/>
      <c r="BB181" s="209"/>
      <c r="BC181" s="209"/>
      <c r="BD181" s="209"/>
      <c r="BE181" s="209"/>
      <c r="BF181" s="209"/>
      <c r="BG181" s="209"/>
      <c r="BH181" s="209"/>
    </row>
    <row r="182" spans="1:60" outlineLevel="1" x14ac:dyDescent="0.25">
      <c r="A182" s="226"/>
      <c r="B182" s="227"/>
      <c r="C182" s="257" t="s">
        <v>144</v>
      </c>
      <c r="D182" s="232"/>
      <c r="E182" s="233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09"/>
      <c r="Z182" s="209"/>
      <c r="AA182" s="209"/>
      <c r="AB182" s="209"/>
      <c r="AC182" s="209"/>
      <c r="AD182" s="209"/>
      <c r="AE182" s="209"/>
      <c r="AF182" s="209"/>
      <c r="AG182" s="209" t="s">
        <v>125</v>
      </c>
      <c r="AH182" s="209"/>
      <c r="AI182" s="209"/>
      <c r="AJ182" s="209"/>
      <c r="AK182" s="209"/>
      <c r="AL182" s="209"/>
      <c r="AM182" s="209"/>
      <c r="AN182" s="209"/>
      <c r="AO182" s="209"/>
      <c r="AP182" s="209"/>
      <c r="AQ182" s="209"/>
      <c r="AR182" s="209"/>
      <c r="AS182" s="209"/>
      <c r="AT182" s="209"/>
      <c r="AU182" s="209"/>
      <c r="AV182" s="209"/>
      <c r="AW182" s="209"/>
      <c r="AX182" s="209"/>
      <c r="AY182" s="209"/>
      <c r="AZ182" s="209"/>
      <c r="BA182" s="209"/>
      <c r="BB182" s="209"/>
      <c r="BC182" s="209"/>
      <c r="BD182" s="209"/>
      <c r="BE182" s="209"/>
      <c r="BF182" s="209"/>
      <c r="BG182" s="209"/>
      <c r="BH182" s="209"/>
    </row>
    <row r="183" spans="1:60" outlineLevel="1" x14ac:dyDescent="0.25">
      <c r="A183" s="226"/>
      <c r="B183" s="227"/>
      <c r="C183" s="256" t="s">
        <v>249</v>
      </c>
      <c r="D183" s="230"/>
      <c r="E183" s="231">
        <v>83.456999999999994</v>
      </c>
      <c r="F183" s="228"/>
      <c r="G183" s="228"/>
      <c r="H183" s="228"/>
      <c r="I183" s="228"/>
      <c r="J183" s="228"/>
      <c r="K183" s="228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09"/>
      <c r="Z183" s="209"/>
      <c r="AA183" s="209"/>
      <c r="AB183" s="209"/>
      <c r="AC183" s="209"/>
      <c r="AD183" s="209"/>
      <c r="AE183" s="209"/>
      <c r="AF183" s="209"/>
      <c r="AG183" s="209" t="s">
        <v>125</v>
      </c>
      <c r="AH183" s="209">
        <v>0</v>
      </c>
      <c r="AI183" s="209"/>
      <c r="AJ183" s="209"/>
      <c r="AK183" s="209"/>
      <c r="AL183" s="209"/>
      <c r="AM183" s="209"/>
      <c r="AN183" s="209"/>
      <c r="AO183" s="209"/>
      <c r="AP183" s="209"/>
      <c r="AQ183" s="209"/>
      <c r="AR183" s="209"/>
      <c r="AS183" s="209"/>
      <c r="AT183" s="209"/>
      <c r="AU183" s="209"/>
      <c r="AV183" s="209"/>
      <c r="AW183" s="209"/>
      <c r="AX183" s="209"/>
      <c r="AY183" s="209"/>
      <c r="AZ183" s="209"/>
      <c r="BA183" s="209"/>
      <c r="BB183" s="209"/>
      <c r="BC183" s="209"/>
      <c r="BD183" s="209"/>
      <c r="BE183" s="209"/>
      <c r="BF183" s="209"/>
      <c r="BG183" s="209"/>
      <c r="BH183" s="209"/>
    </row>
    <row r="184" spans="1:60" outlineLevel="1" x14ac:dyDescent="0.25">
      <c r="A184" s="226"/>
      <c r="B184" s="227"/>
      <c r="C184" s="257" t="s">
        <v>139</v>
      </c>
      <c r="D184" s="232"/>
      <c r="E184" s="233"/>
      <c r="F184" s="228"/>
      <c r="G184" s="228"/>
      <c r="H184" s="228"/>
      <c r="I184" s="228"/>
      <c r="J184" s="228"/>
      <c r="K184" s="228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09"/>
      <c r="Z184" s="209"/>
      <c r="AA184" s="209"/>
      <c r="AB184" s="209"/>
      <c r="AC184" s="209"/>
      <c r="AD184" s="209"/>
      <c r="AE184" s="209"/>
      <c r="AF184" s="209"/>
      <c r="AG184" s="209" t="s">
        <v>125</v>
      </c>
      <c r="AH184" s="209"/>
      <c r="AI184" s="209"/>
      <c r="AJ184" s="209"/>
      <c r="AK184" s="209"/>
      <c r="AL184" s="209"/>
      <c r="AM184" s="209"/>
      <c r="AN184" s="209"/>
      <c r="AO184" s="209"/>
      <c r="AP184" s="209"/>
      <c r="AQ184" s="209"/>
      <c r="AR184" s="209"/>
      <c r="AS184" s="209"/>
      <c r="AT184" s="209"/>
      <c r="AU184" s="209"/>
      <c r="AV184" s="209"/>
      <c r="AW184" s="209"/>
      <c r="AX184" s="209"/>
      <c r="AY184" s="209"/>
      <c r="AZ184" s="209"/>
      <c r="BA184" s="209"/>
      <c r="BB184" s="209"/>
      <c r="BC184" s="209"/>
      <c r="BD184" s="209"/>
      <c r="BE184" s="209"/>
      <c r="BF184" s="209"/>
      <c r="BG184" s="209"/>
      <c r="BH184" s="209"/>
    </row>
    <row r="185" spans="1:60" outlineLevel="1" x14ac:dyDescent="0.25">
      <c r="A185" s="226"/>
      <c r="B185" s="227"/>
      <c r="C185" s="258" t="s">
        <v>250</v>
      </c>
      <c r="D185" s="232"/>
      <c r="E185" s="233">
        <v>35.299999999999997</v>
      </c>
      <c r="F185" s="228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09"/>
      <c r="Z185" s="209"/>
      <c r="AA185" s="209"/>
      <c r="AB185" s="209"/>
      <c r="AC185" s="209"/>
      <c r="AD185" s="209"/>
      <c r="AE185" s="209"/>
      <c r="AF185" s="209"/>
      <c r="AG185" s="209" t="s">
        <v>125</v>
      </c>
      <c r="AH185" s="209">
        <v>2</v>
      </c>
      <c r="AI185" s="209"/>
      <c r="AJ185" s="209"/>
      <c r="AK185" s="209"/>
      <c r="AL185" s="209"/>
      <c r="AM185" s="209"/>
      <c r="AN185" s="209"/>
      <c r="AO185" s="209"/>
      <c r="AP185" s="209"/>
      <c r="AQ185" s="209"/>
      <c r="AR185" s="209"/>
      <c r="AS185" s="209"/>
      <c r="AT185" s="209"/>
      <c r="AU185" s="209"/>
      <c r="AV185" s="209"/>
      <c r="AW185" s="209"/>
      <c r="AX185" s="209"/>
      <c r="AY185" s="209"/>
      <c r="AZ185" s="209"/>
      <c r="BA185" s="209"/>
      <c r="BB185" s="209"/>
      <c r="BC185" s="209"/>
      <c r="BD185" s="209"/>
      <c r="BE185" s="209"/>
      <c r="BF185" s="209"/>
      <c r="BG185" s="209"/>
      <c r="BH185" s="209"/>
    </row>
    <row r="186" spans="1:60" outlineLevel="1" x14ac:dyDescent="0.25">
      <c r="A186" s="226"/>
      <c r="B186" s="227"/>
      <c r="C186" s="258" t="s">
        <v>251</v>
      </c>
      <c r="D186" s="232"/>
      <c r="E186" s="233">
        <v>4.2</v>
      </c>
      <c r="F186" s="228"/>
      <c r="G186" s="228"/>
      <c r="H186" s="228"/>
      <c r="I186" s="228"/>
      <c r="J186" s="228"/>
      <c r="K186" s="228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09"/>
      <c r="Z186" s="209"/>
      <c r="AA186" s="209"/>
      <c r="AB186" s="209"/>
      <c r="AC186" s="209"/>
      <c r="AD186" s="209"/>
      <c r="AE186" s="209"/>
      <c r="AF186" s="209"/>
      <c r="AG186" s="209" t="s">
        <v>125</v>
      </c>
      <c r="AH186" s="209">
        <v>2</v>
      </c>
      <c r="AI186" s="209"/>
      <c r="AJ186" s="209"/>
      <c r="AK186" s="209"/>
      <c r="AL186" s="209"/>
      <c r="AM186" s="209"/>
      <c r="AN186" s="209"/>
      <c r="AO186" s="209"/>
      <c r="AP186" s="209"/>
      <c r="AQ186" s="209"/>
      <c r="AR186" s="209"/>
      <c r="AS186" s="209"/>
      <c r="AT186" s="209"/>
      <c r="AU186" s="209"/>
      <c r="AV186" s="209"/>
      <c r="AW186" s="209"/>
      <c r="AX186" s="209"/>
      <c r="AY186" s="209"/>
      <c r="AZ186" s="209"/>
      <c r="BA186" s="209"/>
      <c r="BB186" s="209"/>
      <c r="BC186" s="209"/>
      <c r="BD186" s="209"/>
      <c r="BE186" s="209"/>
      <c r="BF186" s="209"/>
      <c r="BG186" s="209"/>
      <c r="BH186" s="209"/>
    </row>
    <row r="187" spans="1:60" outlineLevel="1" x14ac:dyDescent="0.25">
      <c r="A187" s="226"/>
      <c r="B187" s="227"/>
      <c r="C187" s="257" t="s">
        <v>144</v>
      </c>
      <c r="D187" s="232"/>
      <c r="E187" s="233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09"/>
      <c r="Z187" s="209"/>
      <c r="AA187" s="209"/>
      <c r="AB187" s="209"/>
      <c r="AC187" s="209"/>
      <c r="AD187" s="209"/>
      <c r="AE187" s="209"/>
      <c r="AF187" s="209"/>
      <c r="AG187" s="209" t="s">
        <v>125</v>
      </c>
      <c r="AH187" s="209"/>
      <c r="AI187" s="209"/>
      <c r="AJ187" s="209"/>
      <c r="AK187" s="209"/>
      <c r="AL187" s="209"/>
      <c r="AM187" s="209"/>
      <c r="AN187" s="209"/>
      <c r="AO187" s="209"/>
      <c r="AP187" s="209"/>
      <c r="AQ187" s="209"/>
      <c r="AR187" s="209"/>
      <c r="AS187" s="209"/>
      <c r="AT187" s="209"/>
      <c r="AU187" s="209"/>
      <c r="AV187" s="209"/>
      <c r="AW187" s="209"/>
      <c r="AX187" s="209"/>
      <c r="AY187" s="209"/>
      <c r="AZ187" s="209"/>
      <c r="BA187" s="209"/>
      <c r="BB187" s="209"/>
      <c r="BC187" s="209"/>
      <c r="BD187" s="209"/>
      <c r="BE187" s="209"/>
      <c r="BF187" s="209"/>
      <c r="BG187" s="209"/>
      <c r="BH187" s="209"/>
    </row>
    <row r="188" spans="1:60" outlineLevel="1" x14ac:dyDescent="0.25">
      <c r="A188" s="226"/>
      <c r="B188" s="227"/>
      <c r="C188" s="256" t="s">
        <v>252</v>
      </c>
      <c r="D188" s="230"/>
      <c r="E188" s="231">
        <v>4.3449999999999998</v>
      </c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09"/>
      <c r="Z188" s="209"/>
      <c r="AA188" s="209"/>
      <c r="AB188" s="209"/>
      <c r="AC188" s="209"/>
      <c r="AD188" s="209"/>
      <c r="AE188" s="209"/>
      <c r="AF188" s="209"/>
      <c r="AG188" s="209" t="s">
        <v>125</v>
      </c>
      <c r="AH188" s="209">
        <v>0</v>
      </c>
      <c r="AI188" s="209"/>
      <c r="AJ188" s="209"/>
      <c r="AK188" s="209"/>
      <c r="AL188" s="209"/>
      <c r="AM188" s="209"/>
      <c r="AN188" s="209"/>
      <c r="AO188" s="209"/>
      <c r="AP188" s="209"/>
      <c r="AQ188" s="209"/>
      <c r="AR188" s="209"/>
      <c r="AS188" s="209"/>
      <c r="AT188" s="209"/>
      <c r="AU188" s="209"/>
      <c r="AV188" s="209"/>
      <c r="AW188" s="209"/>
      <c r="AX188" s="209"/>
      <c r="AY188" s="209"/>
      <c r="AZ188" s="209"/>
      <c r="BA188" s="209"/>
      <c r="BB188" s="209"/>
      <c r="BC188" s="209"/>
      <c r="BD188" s="209"/>
      <c r="BE188" s="209"/>
      <c r="BF188" s="209"/>
      <c r="BG188" s="209"/>
      <c r="BH188" s="209"/>
    </row>
    <row r="189" spans="1:60" outlineLevel="1" x14ac:dyDescent="0.25">
      <c r="A189" s="247">
        <v>41</v>
      </c>
      <c r="B189" s="248" t="s">
        <v>253</v>
      </c>
      <c r="C189" s="259" t="s">
        <v>254</v>
      </c>
      <c r="D189" s="249" t="s">
        <v>0</v>
      </c>
      <c r="E189" s="250">
        <v>1593.0117</v>
      </c>
      <c r="F189" s="251"/>
      <c r="G189" s="252">
        <f>ROUND(E189*F189,2)</f>
        <v>0</v>
      </c>
      <c r="H189" s="229">
        <v>0</v>
      </c>
      <c r="I189" s="228">
        <f>ROUND(E189*H189,2)</f>
        <v>0</v>
      </c>
      <c r="J189" s="229">
        <v>7.3</v>
      </c>
      <c r="K189" s="228">
        <f>ROUND(E189*J189,2)</f>
        <v>11628.99</v>
      </c>
      <c r="L189" s="228">
        <v>21</v>
      </c>
      <c r="M189" s="228">
        <f>G189*(1+L189/100)</f>
        <v>0</v>
      </c>
      <c r="N189" s="228">
        <v>0</v>
      </c>
      <c r="O189" s="228">
        <f>ROUND(E189*N189,2)</f>
        <v>0</v>
      </c>
      <c r="P189" s="228">
        <v>0</v>
      </c>
      <c r="Q189" s="228">
        <f>ROUND(E189*P189,2)</f>
        <v>0</v>
      </c>
      <c r="R189" s="228"/>
      <c r="S189" s="228" t="s">
        <v>120</v>
      </c>
      <c r="T189" s="228" t="s">
        <v>121</v>
      </c>
      <c r="U189" s="228">
        <v>0</v>
      </c>
      <c r="V189" s="228">
        <f>ROUND(E189*U189,2)</f>
        <v>0</v>
      </c>
      <c r="W189" s="228"/>
      <c r="X189" s="228" t="s">
        <v>203</v>
      </c>
      <c r="Y189" s="209"/>
      <c r="Z189" s="209"/>
      <c r="AA189" s="209"/>
      <c r="AB189" s="209"/>
      <c r="AC189" s="209"/>
      <c r="AD189" s="209"/>
      <c r="AE189" s="209"/>
      <c r="AF189" s="209"/>
      <c r="AG189" s="209" t="s">
        <v>204</v>
      </c>
      <c r="AH189" s="209"/>
      <c r="AI189" s="209"/>
      <c r="AJ189" s="209"/>
      <c r="AK189" s="209"/>
      <c r="AL189" s="209"/>
      <c r="AM189" s="209"/>
      <c r="AN189" s="209"/>
      <c r="AO189" s="209"/>
      <c r="AP189" s="209"/>
      <c r="AQ189" s="209"/>
      <c r="AR189" s="209"/>
      <c r="AS189" s="209"/>
      <c r="AT189" s="209"/>
      <c r="AU189" s="209"/>
      <c r="AV189" s="209"/>
      <c r="AW189" s="209"/>
      <c r="AX189" s="209"/>
      <c r="AY189" s="209"/>
      <c r="AZ189" s="209"/>
      <c r="BA189" s="209"/>
      <c r="BB189" s="209"/>
      <c r="BC189" s="209"/>
      <c r="BD189" s="209"/>
      <c r="BE189" s="209"/>
      <c r="BF189" s="209"/>
      <c r="BG189" s="209"/>
      <c r="BH189" s="209"/>
    </row>
    <row r="190" spans="1:60" x14ac:dyDescent="0.25">
      <c r="A190" s="235" t="s">
        <v>115</v>
      </c>
      <c r="B190" s="236" t="s">
        <v>79</v>
      </c>
      <c r="C190" s="254" t="s">
        <v>80</v>
      </c>
      <c r="D190" s="237"/>
      <c r="E190" s="238"/>
      <c r="F190" s="239"/>
      <c r="G190" s="240">
        <f>SUMIF(AG191:AG193,"&lt;&gt;NOR",G191:G193)</f>
        <v>0</v>
      </c>
      <c r="H190" s="234"/>
      <c r="I190" s="234">
        <f>SUM(I191:I193)</f>
        <v>2212.8199999999997</v>
      </c>
      <c r="J190" s="234"/>
      <c r="K190" s="234">
        <f>SUM(K191:K193)</f>
        <v>3835.42</v>
      </c>
      <c r="L190" s="234"/>
      <c r="M190" s="234">
        <f>SUM(M191:M193)</f>
        <v>0</v>
      </c>
      <c r="N190" s="234"/>
      <c r="O190" s="234">
        <f>SUM(O191:O193)</f>
        <v>0.01</v>
      </c>
      <c r="P190" s="234"/>
      <c r="Q190" s="234">
        <f>SUM(Q191:Q193)</f>
        <v>0</v>
      </c>
      <c r="R190" s="234"/>
      <c r="S190" s="234"/>
      <c r="T190" s="234"/>
      <c r="U190" s="234"/>
      <c r="V190" s="234">
        <f>SUM(V191:V193)</f>
        <v>6.42</v>
      </c>
      <c r="W190" s="234"/>
      <c r="X190" s="234"/>
      <c r="AG190" t="s">
        <v>116</v>
      </c>
    </row>
    <row r="191" spans="1:60" outlineLevel="1" x14ac:dyDescent="0.25">
      <c r="A191" s="241">
        <v>42</v>
      </c>
      <c r="B191" s="242" t="s">
        <v>255</v>
      </c>
      <c r="C191" s="255" t="s">
        <v>256</v>
      </c>
      <c r="D191" s="243" t="s">
        <v>119</v>
      </c>
      <c r="E191" s="244">
        <v>21.12</v>
      </c>
      <c r="F191" s="245"/>
      <c r="G191" s="246">
        <f>ROUND(E191*F191,2)</f>
        <v>0</v>
      </c>
      <c r="H191" s="229">
        <v>79.930000000000007</v>
      </c>
      <c r="I191" s="228">
        <f>ROUND(E191*H191,2)</f>
        <v>1688.12</v>
      </c>
      <c r="J191" s="229">
        <v>84.57</v>
      </c>
      <c r="K191" s="228">
        <f>ROUND(E191*J191,2)</f>
        <v>1786.12</v>
      </c>
      <c r="L191" s="228">
        <v>21</v>
      </c>
      <c r="M191" s="228">
        <f>G191*(1+L191/100)</f>
        <v>0</v>
      </c>
      <c r="N191" s="228">
        <v>3.6999999999999999E-4</v>
      </c>
      <c r="O191" s="228">
        <f>ROUND(E191*N191,2)</f>
        <v>0.01</v>
      </c>
      <c r="P191" s="228">
        <v>0</v>
      </c>
      <c r="Q191" s="228">
        <f>ROUND(E191*P191,2)</f>
        <v>0</v>
      </c>
      <c r="R191" s="228"/>
      <c r="S191" s="228" t="s">
        <v>120</v>
      </c>
      <c r="T191" s="228" t="s">
        <v>121</v>
      </c>
      <c r="U191" s="228">
        <v>0.13900000000000001</v>
      </c>
      <c r="V191" s="228">
        <f>ROUND(E191*U191,2)</f>
        <v>2.94</v>
      </c>
      <c r="W191" s="228"/>
      <c r="X191" s="228" t="s">
        <v>122</v>
      </c>
      <c r="Y191" s="209"/>
      <c r="Z191" s="209"/>
      <c r="AA191" s="209"/>
      <c r="AB191" s="209"/>
      <c r="AC191" s="209"/>
      <c r="AD191" s="209"/>
      <c r="AE191" s="209"/>
      <c r="AF191" s="209"/>
      <c r="AG191" s="209" t="s">
        <v>123</v>
      </c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</row>
    <row r="192" spans="1:60" outlineLevel="1" x14ac:dyDescent="0.25">
      <c r="A192" s="226"/>
      <c r="B192" s="227"/>
      <c r="C192" s="256" t="s">
        <v>257</v>
      </c>
      <c r="D192" s="230"/>
      <c r="E192" s="231">
        <v>21.12</v>
      </c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09"/>
      <c r="Z192" s="209"/>
      <c r="AA192" s="209"/>
      <c r="AB192" s="209"/>
      <c r="AC192" s="209"/>
      <c r="AD192" s="209"/>
      <c r="AE192" s="209"/>
      <c r="AF192" s="209"/>
      <c r="AG192" s="209" t="s">
        <v>125</v>
      </c>
      <c r="AH192" s="209">
        <v>0</v>
      </c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</row>
    <row r="193" spans="1:60" outlineLevel="1" x14ac:dyDescent="0.25">
      <c r="A193" s="247">
        <v>43</v>
      </c>
      <c r="B193" s="248" t="s">
        <v>258</v>
      </c>
      <c r="C193" s="259" t="s">
        <v>259</v>
      </c>
      <c r="D193" s="249" t="s">
        <v>156</v>
      </c>
      <c r="E193" s="250">
        <v>30</v>
      </c>
      <c r="F193" s="251"/>
      <c r="G193" s="252">
        <f>ROUND(E193*F193,2)</f>
        <v>0</v>
      </c>
      <c r="H193" s="229">
        <v>17.489999999999998</v>
      </c>
      <c r="I193" s="228">
        <f>ROUND(E193*H193,2)</f>
        <v>524.70000000000005</v>
      </c>
      <c r="J193" s="229">
        <v>68.31</v>
      </c>
      <c r="K193" s="228">
        <f>ROUND(E193*J193,2)</f>
        <v>2049.3000000000002</v>
      </c>
      <c r="L193" s="228">
        <v>21</v>
      </c>
      <c r="M193" s="228">
        <f>G193*(1+L193/100)</f>
        <v>0</v>
      </c>
      <c r="N193" s="228">
        <v>9.0000000000000006E-5</v>
      </c>
      <c r="O193" s="228">
        <f>ROUND(E193*N193,2)</f>
        <v>0</v>
      </c>
      <c r="P193" s="228">
        <v>0</v>
      </c>
      <c r="Q193" s="228">
        <f>ROUND(E193*P193,2)</f>
        <v>0</v>
      </c>
      <c r="R193" s="228"/>
      <c r="S193" s="228" t="s">
        <v>120</v>
      </c>
      <c r="T193" s="228" t="s">
        <v>121</v>
      </c>
      <c r="U193" s="228">
        <v>0.11600000000000001</v>
      </c>
      <c r="V193" s="228">
        <f>ROUND(E193*U193,2)</f>
        <v>3.48</v>
      </c>
      <c r="W193" s="228"/>
      <c r="X193" s="228" t="s">
        <v>122</v>
      </c>
      <c r="Y193" s="209"/>
      <c r="Z193" s="209"/>
      <c r="AA193" s="209"/>
      <c r="AB193" s="209"/>
      <c r="AC193" s="209"/>
      <c r="AD193" s="209"/>
      <c r="AE193" s="209"/>
      <c r="AF193" s="209"/>
      <c r="AG193" s="209" t="s">
        <v>123</v>
      </c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</row>
    <row r="194" spans="1:60" x14ac:dyDescent="0.25">
      <c r="A194" s="235" t="s">
        <v>115</v>
      </c>
      <c r="B194" s="236" t="s">
        <v>81</v>
      </c>
      <c r="C194" s="254" t="s">
        <v>82</v>
      </c>
      <c r="D194" s="237"/>
      <c r="E194" s="238"/>
      <c r="F194" s="239"/>
      <c r="G194" s="240">
        <f>SUMIF(AG195:AG214,"&lt;&gt;NOR",G195:G214)</f>
        <v>0</v>
      </c>
      <c r="H194" s="234"/>
      <c r="I194" s="234">
        <f>SUM(I195:I214)</f>
        <v>4445.18</v>
      </c>
      <c r="J194" s="234"/>
      <c r="K194" s="234">
        <f>SUM(K195:K214)</f>
        <v>17070.449999999997</v>
      </c>
      <c r="L194" s="234"/>
      <c r="M194" s="234">
        <f>SUM(M195:M214)</f>
        <v>0</v>
      </c>
      <c r="N194" s="234"/>
      <c r="O194" s="234">
        <f>SUM(O195:O214)</f>
        <v>0.1</v>
      </c>
      <c r="P194" s="234"/>
      <c r="Q194" s="234">
        <f>SUM(Q195:Q214)</f>
        <v>0</v>
      </c>
      <c r="R194" s="234"/>
      <c r="S194" s="234"/>
      <c r="T194" s="234"/>
      <c r="U194" s="234"/>
      <c r="V194" s="234">
        <f>SUM(V195:V214)</f>
        <v>29.060000000000002</v>
      </c>
      <c r="W194" s="234"/>
      <c r="X194" s="234"/>
      <c r="AG194" t="s">
        <v>116</v>
      </c>
    </row>
    <row r="195" spans="1:60" outlineLevel="1" x14ac:dyDescent="0.25">
      <c r="A195" s="241">
        <v>44</v>
      </c>
      <c r="B195" s="242" t="s">
        <v>260</v>
      </c>
      <c r="C195" s="255" t="s">
        <v>261</v>
      </c>
      <c r="D195" s="243" t="s">
        <v>119</v>
      </c>
      <c r="E195" s="244">
        <v>75.87</v>
      </c>
      <c r="F195" s="245"/>
      <c r="G195" s="246">
        <f>ROUND(E195*F195,2)</f>
        <v>0</v>
      </c>
      <c r="H195" s="229">
        <v>12.48</v>
      </c>
      <c r="I195" s="228">
        <f>ROUND(E195*H195,2)</f>
        <v>946.86</v>
      </c>
      <c r="J195" s="229">
        <v>59.82</v>
      </c>
      <c r="K195" s="228">
        <f>ROUND(E195*J195,2)</f>
        <v>4538.54</v>
      </c>
      <c r="L195" s="228">
        <v>21</v>
      </c>
      <c r="M195" s="228">
        <f>G195*(1+L195/100)</f>
        <v>0</v>
      </c>
      <c r="N195" s="228">
        <v>2.7E-4</v>
      </c>
      <c r="O195" s="228">
        <f>ROUND(E195*N195,2)</f>
        <v>0.02</v>
      </c>
      <c r="P195" s="228">
        <v>0</v>
      </c>
      <c r="Q195" s="228">
        <f>ROUND(E195*P195,2)</f>
        <v>0</v>
      </c>
      <c r="R195" s="228"/>
      <c r="S195" s="228" t="s">
        <v>120</v>
      </c>
      <c r="T195" s="228" t="s">
        <v>121</v>
      </c>
      <c r="U195" s="228">
        <v>0.10191</v>
      </c>
      <c r="V195" s="228">
        <f>ROUND(E195*U195,2)</f>
        <v>7.73</v>
      </c>
      <c r="W195" s="228"/>
      <c r="X195" s="228" t="s">
        <v>122</v>
      </c>
      <c r="Y195" s="209"/>
      <c r="Z195" s="209"/>
      <c r="AA195" s="209"/>
      <c r="AB195" s="209"/>
      <c r="AC195" s="209"/>
      <c r="AD195" s="209"/>
      <c r="AE195" s="209"/>
      <c r="AF195" s="209"/>
      <c r="AG195" s="209" t="s">
        <v>123</v>
      </c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</row>
    <row r="196" spans="1:60" outlineLevel="1" x14ac:dyDescent="0.25">
      <c r="A196" s="226"/>
      <c r="B196" s="227"/>
      <c r="C196" s="256" t="s">
        <v>166</v>
      </c>
      <c r="D196" s="230"/>
      <c r="E196" s="231">
        <v>63.19</v>
      </c>
      <c r="F196" s="228"/>
      <c r="G196" s="228"/>
      <c r="H196" s="228"/>
      <c r="I196" s="228"/>
      <c r="J196" s="228"/>
      <c r="K196" s="228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09"/>
      <c r="Z196" s="209"/>
      <c r="AA196" s="209"/>
      <c r="AB196" s="209"/>
      <c r="AC196" s="209"/>
      <c r="AD196" s="209"/>
      <c r="AE196" s="209"/>
      <c r="AF196" s="209"/>
      <c r="AG196" s="209" t="s">
        <v>125</v>
      </c>
      <c r="AH196" s="209">
        <v>0</v>
      </c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</row>
    <row r="197" spans="1:60" outlineLevel="1" x14ac:dyDescent="0.25">
      <c r="A197" s="226"/>
      <c r="B197" s="227"/>
      <c r="C197" s="256" t="s">
        <v>167</v>
      </c>
      <c r="D197" s="230"/>
      <c r="E197" s="231">
        <v>2.94</v>
      </c>
      <c r="F197" s="228"/>
      <c r="G197" s="228"/>
      <c r="H197" s="228"/>
      <c r="I197" s="228"/>
      <c r="J197" s="228"/>
      <c r="K197" s="228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09"/>
      <c r="Z197" s="209"/>
      <c r="AA197" s="209"/>
      <c r="AB197" s="209"/>
      <c r="AC197" s="209"/>
      <c r="AD197" s="209"/>
      <c r="AE197" s="209"/>
      <c r="AF197" s="209"/>
      <c r="AG197" s="209" t="s">
        <v>125</v>
      </c>
      <c r="AH197" s="209">
        <v>0</v>
      </c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</row>
    <row r="198" spans="1:60" outlineLevel="1" x14ac:dyDescent="0.25">
      <c r="A198" s="226"/>
      <c r="B198" s="227"/>
      <c r="C198" s="256" t="s">
        <v>168</v>
      </c>
      <c r="D198" s="230"/>
      <c r="E198" s="231">
        <v>1.68</v>
      </c>
      <c r="F198" s="228"/>
      <c r="G198" s="228"/>
      <c r="H198" s="228"/>
      <c r="I198" s="228"/>
      <c r="J198" s="228"/>
      <c r="K198" s="228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09"/>
      <c r="Z198" s="209"/>
      <c r="AA198" s="209"/>
      <c r="AB198" s="209"/>
      <c r="AC198" s="209"/>
      <c r="AD198" s="209"/>
      <c r="AE198" s="209"/>
      <c r="AF198" s="209"/>
      <c r="AG198" s="209" t="s">
        <v>125</v>
      </c>
      <c r="AH198" s="209">
        <v>0</v>
      </c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</row>
    <row r="199" spans="1:60" outlineLevel="1" x14ac:dyDescent="0.25">
      <c r="A199" s="226"/>
      <c r="B199" s="227"/>
      <c r="C199" s="256" t="s">
        <v>169</v>
      </c>
      <c r="D199" s="230"/>
      <c r="E199" s="231">
        <v>5.4</v>
      </c>
      <c r="F199" s="228"/>
      <c r="G199" s="228"/>
      <c r="H199" s="228"/>
      <c r="I199" s="228"/>
      <c r="J199" s="228"/>
      <c r="K199" s="228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09"/>
      <c r="Z199" s="209"/>
      <c r="AA199" s="209"/>
      <c r="AB199" s="209"/>
      <c r="AC199" s="209"/>
      <c r="AD199" s="209"/>
      <c r="AE199" s="209"/>
      <c r="AF199" s="209"/>
      <c r="AG199" s="209" t="s">
        <v>125</v>
      </c>
      <c r="AH199" s="209">
        <v>0</v>
      </c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</row>
    <row r="200" spans="1:60" outlineLevel="1" x14ac:dyDescent="0.25">
      <c r="A200" s="226"/>
      <c r="B200" s="227"/>
      <c r="C200" s="256" t="s">
        <v>170</v>
      </c>
      <c r="D200" s="230"/>
      <c r="E200" s="231">
        <v>2.66</v>
      </c>
      <c r="F200" s="228"/>
      <c r="G200" s="228"/>
      <c r="H200" s="228"/>
      <c r="I200" s="228"/>
      <c r="J200" s="228"/>
      <c r="K200" s="228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09"/>
      <c r="Z200" s="209"/>
      <c r="AA200" s="209"/>
      <c r="AB200" s="209"/>
      <c r="AC200" s="209"/>
      <c r="AD200" s="209"/>
      <c r="AE200" s="209"/>
      <c r="AF200" s="209"/>
      <c r="AG200" s="209" t="s">
        <v>125</v>
      </c>
      <c r="AH200" s="209">
        <v>0</v>
      </c>
      <c r="AI200" s="209"/>
      <c r="AJ200" s="209"/>
      <c r="AK200" s="209"/>
      <c r="AL200" s="209"/>
      <c r="AM200" s="209"/>
      <c r="AN200" s="209"/>
      <c r="AO200" s="209"/>
      <c r="AP200" s="209"/>
      <c r="AQ200" s="209"/>
      <c r="AR200" s="209"/>
      <c r="AS200" s="209"/>
      <c r="AT200" s="209"/>
      <c r="AU200" s="209"/>
      <c r="AV200" s="209"/>
      <c r="AW200" s="209"/>
      <c r="AX200" s="209"/>
      <c r="AY200" s="209"/>
      <c r="AZ200" s="209"/>
      <c r="BA200" s="209"/>
      <c r="BB200" s="209"/>
      <c r="BC200" s="209"/>
      <c r="BD200" s="209"/>
      <c r="BE200" s="209"/>
      <c r="BF200" s="209"/>
      <c r="BG200" s="209"/>
      <c r="BH200" s="209"/>
    </row>
    <row r="201" spans="1:60" outlineLevel="1" x14ac:dyDescent="0.25">
      <c r="A201" s="241">
        <v>45</v>
      </c>
      <c r="B201" s="242" t="s">
        <v>262</v>
      </c>
      <c r="C201" s="255" t="s">
        <v>263</v>
      </c>
      <c r="D201" s="243" t="s">
        <v>119</v>
      </c>
      <c r="E201" s="244">
        <v>176.03</v>
      </c>
      <c r="F201" s="245"/>
      <c r="G201" s="246">
        <f>ROUND(E201*F201,2)</f>
        <v>0</v>
      </c>
      <c r="H201" s="229">
        <v>14.91</v>
      </c>
      <c r="I201" s="228">
        <f>ROUND(E201*H201,2)</f>
        <v>2624.61</v>
      </c>
      <c r="J201" s="229">
        <v>64.09</v>
      </c>
      <c r="K201" s="228">
        <f>ROUND(E201*J201,2)</f>
        <v>11281.76</v>
      </c>
      <c r="L201" s="228">
        <v>21</v>
      </c>
      <c r="M201" s="228">
        <f>G201*(1+L201/100)</f>
        <v>0</v>
      </c>
      <c r="N201" s="228">
        <v>2.7999999999999998E-4</v>
      </c>
      <c r="O201" s="228">
        <f>ROUND(E201*N201,2)</f>
        <v>0.05</v>
      </c>
      <c r="P201" s="228">
        <v>0</v>
      </c>
      <c r="Q201" s="228">
        <f>ROUND(E201*P201,2)</f>
        <v>0</v>
      </c>
      <c r="R201" s="228"/>
      <c r="S201" s="228" t="s">
        <v>120</v>
      </c>
      <c r="T201" s="228" t="s">
        <v>121</v>
      </c>
      <c r="U201" s="228">
        <v>0.10902000000000001</v>
      </c>
      <c r="V201" s="228">
        <f>ROUND(E201*U201,2)</f>
        <v>19.190000000000001</v>
      </c>
      <c r="W201" s="228"/>
      <c r="X201" s="228" t="s">
        <v>122</v>
      </c>
      <c r="Y201" s="209"/>
      <c r="Z201" s="209"/>
      <c r="AA201" s="209"/>
      <c r="AB201" s="209"/>
      <c r="AC201" s="209"/>
      <c r="AD201" s="209"/>
      <c r="AE201" s="209"/>
      <c r="AF201" s="209"/>
      <c r="AG201" s="209" t="s">
        <v>123</v>
      </c>
      <c r="AH201" s="209"/>
      <c r="AI201" s="209"/>
      <c r="AJ201" s="209"/>
      <c r="AK201" s="209"/>
      <c r="AL201" s="209"/>
      <c r="AM201" s="209"/>
      <c r="AN201" s="209"/>
      <c r="AO201" s="209"/>
      <c r="AP201" s="209"/>
      <c r="AQ201" s="209"/>
      <c r="AR201" s="209"/>
      <c r="AS201" s="209"/>
      <c r="AT201" s="209"/>
      <c r="AU201" s="209"/>
      <c r="AV201" s="209"/>
      <c r="AW201" s="209"/>
      <c r="AX201" s="209"/>
      <c r="AY201" s="209"/>
      <c r="AZ201" s="209"/>
      <c r="BA201" s="209"/>
      <c r="BB201" s="209"/>
      <c r="BC201" s="209"/>
      <c r="BD201" s="209"/>
      <c r="BE201" s="209"/>
      <c r="BF201" s="209"/>
      <c r="BG201" s="209"/>
      <c r="BH201" s="209"/>
    </row>
    <row r="202" spans="1:60" outlineLevel="1" x14ac:dyDescent="0.25">
      <c r="A202" s="226"/>
      <c r="B202" s="227"/>
      <c r="C202" s="256" t="s">
        <v>133</v>
      </c>
      <c r="D202" s="230"/>
      <c r="E202" s="231">
        <v>208.08</v>
      </c>
      <c r="F202" s="228"/>
      <c r="G202" s="228"/>
      <c r="H202" s="228"/>
      <c r="I202" s="228"/>
      <c r="J202" s="228"/>
      <c r="K202" s="228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09"/>
      <c r="Z202" s="209"/>
      <c r="AA202" s="209"/>
      <c r="AB202" s="209"/>
      <c r="AC202" s="209"/>
      <c r="AD202" s="209"/>
      <c r="AE202" s="209"/>
      <c r="AF202" s="209"/>
      <c r="AG202" s="209" t="s">
        <v>125</v>
      </c>
      <c r="AH202" s="209">
        <v>0</v>
      </c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</row>
    <row r="203" spans="1:60" outlineLevel="1" x14ac:dyDescent="0.25">
      <c r="A203" s="226"/>
      <c r="B203" s="227"/>
      <c r="C203" s="256" t="s">
        <v>134</v>
      </c>
      <c r="D203" s="230"/>
      <c r="E203" s="231">
        <v>-23.1</v>
      </c>
      <c r="F203" s="228"/>
      <c r="G203" s="228"/>
      <c r="H203" s="228"/>
      <c r="I203" s="228"/>
      <c r="J203" s="228"/>
      <c r="K203" s="228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09"/>
      <c r="Z203" s="209"/>
      <c r="AA203" s="209"/>
      <c r="AB203" s="209"/>
      <c r="AC203" s="209"/>
      <c r="AD203" s="209"/>
      <c r="AE203" s="209"/>
      <c r="AF203" s="209"/>
      <c r="AG203" s="209" t="s">
        <v>125</v>
      </c>
      <c r="AH203" s="209">
        <v>0</v>
      </c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</row>
    <row r="204" spans="1:60" outlineLevel="1" x14ac:dyDescent="0.25">
      <c r="A204" s="226"/>
      <c r="B204" s="227"/>
      <c r="C204" s="256" t="s">
        <v>135</v>
      </c>
      <c r="D204" s="230"/>
      <c r="E204" s="231">
        <v>-23.65</v>
      </c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09"/>
      <c r="Z204" s="209"/>
      <c r="AA204" s="209"/>
      <c r="AB204" s="209"/>
      <c r="AC204" s="209"/>
      <c r="AD204" s="209"/>
      <c r="AE204" s="209"/>
      <c r="AF204" s="209"/>
      <c r="AG204" s="209" t="s">
        <v>125</v>
      </c>
      <c r="AH204" s="209">
        <v>0</v>
      </c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</row>
    <row r="205" spans="1:60" outlineLevel="1" x14ac:dyDescent="0.25">
      <c r="A205" s="226"/>
      <c r="B205" s="227"/>
      <c r="C205" s="256" t="s">
        <v>136</v>
      </c>
      <c r="D205" s="230"/>
      <c r="E205" s="231">
        <v>14.7</v>
      </c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09"/>
      <c r="Z205" s="209"/>
      <c r="AA205" s="209"/>
      <c r="AB205" s="209"/>
      <c r="AC205" s="209"/>
      <c r="AD205" s="209"/>
      <c r="AE205" s="209"/>
      <c r="AF205" s="209"/>
      <c r="AG205" s="209" t="s">
        <v>125</v>
      </c>
      <c r="AH205" s="209">
        <v>0</v>
      </c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</row>
    <row r="206" spans="1:60" outlineLevel="1" x14ac:dyDescent="0.25">
      <c r="A206" s="241">
        <v>46</v>
      </c>
      <c r="B206" s="242" t="s">
        <v>264</v>
      </c>
      <c r="C206" s="255" t="s">
        <v>265</v>
      </c>
      <c r="D206" s="243" t="s">
        <v>156</v>
      </c>
      <c r="E206" s="244">
        <v>30.8</v>
      </c>
      <c r="F206" s="245"/>
      <c r="G206" s="246">
        <f>ROUND(E206*F206,2)</f>
        <v>0</v>
      </c>
      <c r="H206" s="229">
        <v>1.32</v>
      </c>
      <c r="I206" s="228">
        <f>ROUND(E206*H206,2)</f>
        <v>40.659999999999997</v>
      </c>
      <c r="J206" s="229">
        <v>21.08</v>
      </c>
      <c r="K206" s="228">
        <f>ROUND(E206*J206,2)</f>
        <v>649.26</v>
      </c>
      <c r="L206" s="228">
        <v>21</v>
      </c>
      <c r="M206" s="228">
        <f>G206*(1+L206/100)</f>
        <v>0</v>
      </c>
      <c r="N206" s="228">
        <v>0</v>
      </c>
      <c r="O206" s="228">
        <f>ROUND(E206*N206,2)</f>
        <v>0</v>
      </c>
      <c r="P206" s="228">
        <v>0</v>
      </c>
      <c r="Q206" s="228">
        <f>ROUND(E206*P206,2)</f>
        <v>0</v>
      </c>
      <c r="R206" s="228"/>
      <c r="S206" s="228" t="s">
        <v>120</v>
      </c>
      <c r="T206" s="228" t="s">
        <v>121</v>
      </c>
      <c r="U206" s="228">
        <v>3.6249999999999998E-2</v>
      </c>
      <c r="V206" s="228">
        <f>ROUND(E206*U206,2)</f>
        <v>1.1200000000000001</v>
      </c>
      <c r="W206" s="228"/>
      <c r="X206" s="228" t="s">
        <v>122</v>
      </c>
      <c r="Y206" s="209"/>
      <c r="Z206" s="209"/>
      <c r="AA206" s="209"/>
      <c r="AB206" s="209"/>
      <c r="AC206" s="209"/>
      <c r="AD206" s="209"/>
      <c r="AE206" s="209"/>
      <c r="AF206" s="209"/>
      <c r="AG206" s="209" t="s">
        <v>123</v>
      </c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</row>
    <row r="207" spans="1:60" outlineLevel="1" x14ac:dyDescent="0.25">
      <c r="A207" s="226"/>
      <c r="B207" s="227"/>
      <c r="C207" s="256" t="s">
        <v>266</v>
      </c>
      <c r="D207" s="230"/>
      <c r="E207" s="231">
        <v>28.7</v>
      </c>
      <c r="F207" s="228"/>
      <c r="G207" s="228"/>
      <c r="H207" s="228"/>
      <c r="I207" s="228"/>
      <c r="J207" s="228"/>
      <c r="K207" s="228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09"/>
      <c r="Z207" s="209"/>
      <c r="AA207" s="209"/>
      <c r="AB207" s="209"/>
      <c r="AC207" s="209"/>
      <c r="AD207" s="209"/>
      <c r="AE207" s="209"/>
      <c r="AF207" s="209"/>
      <c r="AG207" s="209" t="s">
        <v>125</v>
      </c>
      <c r="AH207" s="209">
        <v>0</v>
      </c>
      <c r="AI207" s="209"/>
      <c r="AJ207" s="209"/>
      <c r="AK207" s="209"/>
      <c r="AL207" s="209"/>
      <c r="AM207" s="209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209"/>
      <c r="AY207" s="209"/>
      <c r="AZ207" s="209"/>
      <c r="BA207" s="209"/>
      <c r="BB207" s="209"/>
      <c r="BC207" s="209"/>
      <c r="BD207" s="209"/>
      <c r="BE207" s="209"/>
      <c r="BF207" s="209"/>
      <c r="BG207" s="209"/>
      <c r="BH207" s="209"/>
    </row>
    <row r="208" spans="1:60" outlineLevel="1" x14ac:dyDescent="0.25">
      <c r="A208" s="226"/>
      <c r="B208" s="227"/>
      <c r="C208" s="256" t="s">
        <v>150</v>
      </c>
      <c r="D208" s="230"/>
      <c r="E208" s="231">
        <v>2.1</v>
      </c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09"/>
      <c r="Z208" s="209"/>
      <c r="AA208" s="209"/>
      <c r="AB208" s="209"/>
      <c r="AC208" s="209"/>
      <c r="AD208" s="209"/>
      <c r="AE208" s="209"/>
      <c r="AF208" s="209"/>
      <c r="AG208" s="209" t="s">
        <v>125</v>
      </c>
      <c r="AH208" s="209">
        <v>0</v>
      </c>
      <c r="AI208" s="209"/>
      <c r="AJ208" s="209"/>
      <c r="AK208" s="209"/>
      <c r="AL208" s="209"/>
      <c r="AM208" s="209"/>
      <c r="AN208" s="209"/>
      <c r="AO208" s="209"/>
      <c r="AP208" s="209"/>
      <c r="AQ208" s="209"/>
      <c r="AR208" s="209"/>
      <c r="AS208" s="209"/>
      <c r="AT208" s="209"/>
      <c r="AU208" s="209"/>
      <c r="AV208" s="209"/>
      <c r="AW208" s="209"/>
      <c r="AX208" s="209"/>
      <c r="AY208" s="209"/>
      <c r="AZ208" s="209"/>
      <c r="BA208" s="209"/>
      <c r="BB208" s="209"/>
      <c r="BC208" s="209"/>
      <c r="BD208" s="209"/>
      <c r="BE208" s="209"/>
      <c r="BF208" s="209"/>
      <c r="BG208" s="209"/>
      <c r="BH208" s="209"/>
    </row>
    <row r="209" spans="1:60" outlineLevel="1" x14ac:dyDescent="0.25">
      <c r="A209" s="241">
        <v>47</v>
      </c>
      <c r="B209" s="242" t="s">
        <v>267</v>
      </c>
      <c r="C209" s="255" t="s">
        <v>268</v>
      </c>
      <c r="D209" s="243" t="s">
        <v>119</v>
      </c>
      <c r="E209" s="244">
        <v>75.87</v>
      </c>
      <c r="F209" s="245"/>
      <c r="G209" s="246">
        <f>ROUND(E209*F209,2)</f>
        <v>0</v>
      </c>
      <c r="H209" s="229">
        <v>10.98</v>
      </c>
      <c r="I209" s="228">
        <f>ROUND(E209*H209,2)</f>
        <v>833.05</v>
      </c>
      <c r="J209" s="229">
        <v>7.92</v>
      </c>
      <c r="K209" s="228">
        <f>ROUND(E209*J209,2)</f>
        <v>600.89</v>
      </c>
      <c r="L209" s="228">
        <v>21</v>
      </c>
      <c r="M209" s="228">
        <f>G209*(1+L209/100)</f>
        <v>0</v>
      </c>
      <c r="N209" s="228">
        <v>3.5E-4</v>
      </c>
      <c r="O209" s="228">
        <f>ROUND(E209*N209,2)</f>
        <v>0.03</v>
      </c>
      <c r="P209" s="228">
        <v>0</v>
      </c>
      <c r="Q209" s="228">
        <f>ROUND(E209*P209,2)</f>
        <v>0</v>
      </c>
      <c r="R209" s="228"/>
      <c r="S209" s="228" t="s">
        <v>120</v>
      </c>
      <c r="T209" s="228" t="s">
        <v>121</v>
      </c>
      <c r="U209" s="228">
        <v>1.35E-2</v>
      </c>
      <c r="V209" s="228">
        <f>ROUND(E209*U209,2)</f>
        <v>1.02</v>
      </c>
      <c r="W209" s="228"/>
      <c r="X209" s="228" t="s">
        <v>122</v>
      </c>
      <c r="Y209" s="209"/>
      <c r="Z209" s="209"/>
      <c r="AA209" s="209"/>
      <c r="AB209" s="209"/>
      <c r="AC209" s="209"/>
      <c r="AD209" s="209"/>
      <c r="AE209" s="209"/>
      <c r="AF209" s="209"/>
      <c r="AG209" s="209" t="s">
        <v>123</v>
      </c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</row>
    <row r="210" spans="1:60" outlineLevel="1" x14ac:dyDescent="0.25">
      <c r="A210" s="226"/>
      <c r="B210" s="227"/>
      <c r="C210" s="256" t="s">
        <v>166</v>
      </c>
      <c r="D210" s="230"/>
      <c r="E210" s="231">
        <v>63.19</v>
      </c>
      <c r="F210" s="228"/>
      <c r="G210" s="228"/>
      <c r="H210" s="228"/>
      <c r="I210" s="228"/>
      <c r="J210" s="228"/>
      <c r="K210" s="228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09"/>
      <c r="Z210" s="209"/>
      <c r="AA210" s="209"/>
      <c r="AB210" s="209"/>
      <c r="AC210" s="209"/>
      <c r="AD210" s="209"/>
      <c r="AE210" s="209"/>
      <c r="AF210" s="209"/>
      <c r="AG210" s="209" t="s">
        <v>125</v>
      </c>
      <c r="AH210" s="209">
        <v>0</v>
      </c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</row>
    <row r="211" spans="1:60" outlineLevel="1" x14ac:dyDescent="0.25">
      <c r="A211" s="226"/>
      <c r="B211" s="227"/>
      <c r="C211" s="256" t="s">
        <v>167</v>
      </c>
      <c r="D211" s="230"/>
      <c r="E211" s="231">
        <v>2.94</v>
      </c>
      <c r="F211" s="228"/>
      <c r="G211" s="228"/>
      <c r="H211" s="228"/>
      <c r="I211" s="228"/>
      <c r="J211" s="228"/>
      <c r="K211" s="228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09"/>
      <c r="Z211" s="209"/>
      <c r="AA211" s="209"/>
      <c r="AB211" s="209"/>
      <c r="AC211" s="209"/>
      <c r="AD211" s="209"/>
      <c r="AE211" s="209"/>
      <c r="AF211" s="209"/>
      <c r="AG211" s="209" t="s">
        <v>125</v>
      </c>
      <c r="AH211" s="209">
        <v>0</v>
      </c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</row>
    <row r="212" spans="1:60" outlineLevel="1" x14ac:dyDescent="0.25">
      <c r="A212" s="226"/>
      <c r="B212" s="227"/>
      <c r="C212" s="256" t="s">
        <v>168</v>
      </c>
      <c r="D212" s="230"/>
      <c r="E212" s="231">
        <v>1.68</v>
      </c>
      <c r="F212" s="228"/>
      <c r="G212" s="228"/>
      <c r="H212" s="228"/>
      <c r="I212" s="228"/>
      <c r="J212" s="228"/>
      <c r="K212" s="228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09"/>
      <c r="Z212" s="209"/>
      <c r="AA212" s="209"/>
      <c r="AB212" s="209"/>
      <c r="AC212" s="209"/>
      <c r="AD212" s="209"/>
      <c r="AE212" s="209"/>
      <c r="AF212" s="209"/>
      <c r="AG212" s="209" t="s">
        <v>125</v>
      </c>
      <c r="AH212" s="209">
        <v>0</v>
      </c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</row>
    <row r="213" spans="1:60" outlineLevel="1" x14ac:dyDescent="0.25">
      <c r="A213" s="226"/>
      <c r="B213" s="227"/>
      <c r="C213" s="256" t="s">
        <v>169</v>
      </c>
      <c r="D213" s="230"/>
      <c r="E213" s="231">
        <v>5.4</v>
      </c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09"/>
      <c r="Z213" s="209"/>
      <c r="AA213" s="209"/>
      <c r="AB213" s="209"/>
      <c r="AC213" s="209"/>
      <c r="AD213" s="209"/>
      <c r="AE213" s="209"/>
      <c r="AF213" s="209"/>
      <c r="AG213" s="209" t="s">
        <v>125</v>
      </c>
      <c r="AH213" s="209">
        <v>0</v>
      </c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</row>
    <row r="214" spans="1:60" outlineLevel="1" x14ac:dyDescent="0.25">
      <c r="A214" s="226"/>
      <c r="B214" s="227"/>
      <c r="C214" s="256" t="s">
        <v>170</v>
      </c>
      <c r="D214" s="230"/>
      <c r="E214" s="231">
        <v>2.66</v>
      </c>
      <c r="F214" s="228"/>
      <c r="G214" s="228"/>
      <c r="H214" s="228"/>
      <c r="I214" s="228"/>
      <c r="J214" s="228"/>
      <c r="K214" s="228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09"/>
      <c r="Z214" s="209"/>
      <c r="AA214" s="209"/>
      <c r="AB214" s="209"/>
      <c r="AC214" s="209"/>
      <c r="AD214" s="209"/>
      <c r="AE214" s="209"/>
      <c r="AF214" s="209"/>
      <c r="AG214" s="209" t="s">
        <v>125</v>
      </c>
      <c r="AH214" s="209">
        <v>0</v>
      </c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</row>
    <row r="215" spans="1:60" x14ac:dyDescent="0.25">
      <c r="A215" s="235" t="s">
        <v>115</v>
      </c>
      <c r="B215" s="236" t="s">
        <v>83</v>
      </c>
      <c r="C215" s="254" t="s">
        <v>84</v>
      </c>
      <c r="D215" s="237"/>
      <c r="E215" s="238"/>
      <c r="F215" s="239"/>
      <c r="G215" s="240">
        <f>SUMIF(AG216:AG216,"&lt;&gt;NOR",G216:G216)</f>
        <v>0</v>
      </c>
      <c r="H215" s="234"/>
      <c r="I215" s="234">
        <f>SUM(I216:I216)</f>
        <v>0</v>
      </c>
      <c r="J215" s="234"/>
      <c r="K215" s="234">
        <f>SUM(K216:K216)</f>
        <v>9000</v>
      </c>
      <c r="L215" s="234"/>
      <c r="M215" s="234">
        <f>SUM(M216:M216)</f>
        <v>0</v>
      </c>
      <c r="N215" s="234"/>
      <c r="O215" s="234">
        <f>SUM(O216:O216)</f>
        <v>0</v>
      </c>
      <c r="P215" s="234"/>
      <c r="Q215" s="234">
        <f>SUM(Q216:Q216)</f>
        <v>0</v>
      </c>
      <c r="R215" s="234"/>
      <c r="S215" s="234"/>
      <c r="T215" s="234"/>
      <c r="U215" s="234"/>
      <c r="V215" s="234">
        <f>SUM(V216:V216)</f>
        <v>0</v>
      </c>
      <c r="W215" s="234"/>
      <c r="X215" s="234"/>
      <c r="AG215" t="s">
        <v>116</v>
      </c>
    </row>
    <row r="216" spans="1:60" ht="20.399999999999999" outlineLevel="1" x14ac:dyDescent="0.25">
      <c r="A216" s="247">
        <v>48</v>
      </c>
      <c r="B216" s="248" t="s">
        <v>83</v>
      </c>
      <c r="C216" s="259" t="s">
        <v>269</v>
      </c>
      <c r="D216" s="249" t="s">
        <v>270</v>
      </c>
      <c r="E216" s="250">
        <v>20</v>
      </c>
      <c r="F216" s="251"/>
      <c r="G216" s="252">
        <f>ROUND(E216*F216,2)</f>
        <v>0</v>
      </c>
      <c r="H216" s="229">
        <v>0</v>
      </c>
      <c r="I216" s="228">
        <f>ROUND(E216*H216,2)</f>
        <v>0</v>
      </c>
      <c r="J216" s="229">
        <v>450</v>
      </c>
      <c r="K216" s="228">
        <f>ROUND(E216*J216,2)</f>
        <v>9000</v>
      </c>
      <c r="L216" s="228">
        <v>21</v>
      </c>
      <c r="M216" s="228">
        <f>G216*(1+L216/100)</f>
        <v>0</v>
      </c>
      <c r="N216" s="228">
        <v>0</v>
      </c>
      <c r="O216" s="228">
        <f>ROUND(E216*N216,2)</f>
        <v>0</v>
      </c>
      <c r="P216" s="228">
        <v>0</v>
      </c>
      <c r="Q216" s="228">
        <f>ROUND(E216*P216,2)</f>
        <v>0</v>
      </c>
      <c r="R216" s="228"/>
      <c r="S216" s="228" t="s">
        <v>163</v>
      </c>
      <c r="T216" s="228" t="s">
        <v>121</v>
      </c>
      <c r="U216" s="228">
        <v>0</v>
      </c>
      <c r="V216" s="228">
        <f>ROUND(E216*U216,2)</f>
        <v>0</v>
      </c>
      <c r="W216" s="228"/>
      <c r="X216" s="228" t="s">
        <v>175</v>
      </c>
      <c r="Y216" s="209"/>
      <c r="Z216" s="209"/>
      <c r="AA216" s="209"/>
      <c r="AB216" s="209"/>
      <c r="AC216" s="209"/>
      <c r="AD216" s="209"/>
      <c r="AE216" s="209"/>
      <c r="AF216" s="209"/>
      <c r="AG216" s="209" t="s">
        <v>176</v>
      </c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</row>
    <row r="217" spans="1:60" x14ac:dyDescent="0.25">
      <c r="A217" s="235" t="s">
        <v>115</v>
      </c>
      <c r="B217" s="236" t="s">
        <v>85</v>
      </c>
      <c r="C217" s="254" t="s">
        <v>86</v>
      </c>
      <c r="D217" s="237"/>
      <c r="E217" s="238"/>
      <c r="F217" s="239"/>
      <c r="G217" s="240">
        <f>SUMIF(AG218:AG223,"&lt;&gt;NOR",G218:G223)</f>
        <v>0</v>
      </c>
      <c r="H217" s="234"/>
      <c r="I217" s="234">
        <f>SUM(I218:I223)</f>
        <v>0</v>
      </c>
      <c r="J217" s="234"/>
      <c r="K217" s="234">
        <f>SUM(K218:K223)</f>
        <v>13552.189999999999</v>
      </c>
      <c r="L217" s="234"/>
      <c r="M217" s="234">
        <f>SUM(M218:M223)</f>
        <v>0</v>
      </c>
      <c r="N217" s="234"/>
      <c r="O217" s="234">
        <f>SUM(O218:O223)</f>
        <v>0</v>
      </c>
      <c r="P217" s="234"/>
      <c r="Q217" s="234">
        <f>SUM(Q218:Q223)</f>
        <v>0</v>
      </c>
      <c r="R217" s="234"/>
      <c r="S217" s="234"/>
      <c r="T217" s="234"/>
      <c r="U217" s="234"/>
      <c r="V217" s="234">
        <f>SUM(V218:V223)</f>
        <v>10.45</v>
      </c>
      <c r="W217" s="234"/>
      <c r="X217" s="234"/>
      <c r="AG217" t="s">
        <v>116</v>
      </c>
    </row>
    <row r="218" spans="1:60" outlineLevel="1" x14ac:dyDescent="0.25">
      <c r="A218" s="247">
        <v>49</v>
      </c>
      <c r="B218" s="248" t="s">
        <v>271</v>
      </c>
      <c r="C218" s="259" t="s">
        <v>272</v>
      </c>
      <c r="D218" s="249" t="s">
        <v>202</v>
      </c>
      <c r="E218" s="250">
        <v>5.16038</v>
      </c>
      <c r="F218" s="251"/>
      <c r="G218" s="252">
        <f>ROUND(E218*F218,2)</f>
        <v>0</v>
      </c>
      <c r="H218" s="229">
        <v>0</v>
      </c>
      <c r="I218" s="228">
        <f>ROUND(E218*H218,2)</f>
        <v>0</v>
      </c>
      <c r="J218" s="229">
        <v>193.8</v>
      </c>
      <c r="K218" s="228">
        <f>ROUND(E218*J218,2)</f>
        <v>1000.08</v>
      </c>
      <c r="L218" s="228">
        <v>21</v>
      </c>
      <c r="M218" s="228">
        <f>G218*(1+L218/100)</f>
        <v>0</v>
      </c>
      <c r="N218" s="228">
        <v>0</v>
      </c>
      <c r="O218" s="228">
        <f>ROUND(E218*N218,2)</f>
        <v>0</v>
      </c>
      <c r="P218" s="228">
        <v>0</v>
      </c>
      <c r="Q218" s="228">
        <f>ROUND(E218*P218,2)</f>
        <v>0</v>
      </c>
      <c r="R218" s="228"/>
      <c r="S218" s="228" t="s">
        <v>120</v>
      </c>
      <c r="T218" s="228" t="s">
        <v>121</v>
      </c>
      <c r="U218" s="228">
        <v>0.27700000000000002</v>
      </c>
      <c r="V218" s="228">
        <f>ROUND(E218*U218,2)</f>
        <v>1.43</v>
      </c>
      <c r="W218" s="228"/>
      <c r="X218" s="228" t="s">
        <v>273</v>
      </c>
      <c r="Y218" s="209"/>
      <c r="Z218" s="209"/>
      <c r="AA218" s="209"/>
      <c r="AB218" s="209"/>
      <c r="AC218" s="209"/>
      <c r="AD218" s="209"/>
      <c r="AE218" s="209"/>
      <c r="AF218" s="209"/>
      <c r="AG218" s="209" t="s">
        <v>274</v>
      </c>
      <c r="AH218" s="209"/>
      <c r="AI218" s="209"/>
      <c r="AJ218" s="209"/>
      <c r="AK218" s="209"/>
      <c r="AL218" s="209"/>
      <c r="AM218" s="209"/>
      <c r="AN218" s="209"/>
      <c r="AO218" s="209"/>
      <c r="AP218" s="209"/>
      <c r="AQ218" s="209"/>
      <c r="AR218" s="209"/>
      <c r="AS218" s="209"/>
      <c r="AT218" s="209"/>
      <c r="AU218" s="209"/>
      <c r="AV218" s="209"/>
      <c r="AW218" s="209"/>
      <c r="AX218" s="209"/>
      <c r="AY218" s="209"/>
      <c r="AZ218" s="209"/>
      <c r="BA218" s="209"/>
      <c r="BB218" s="209"/>
      <c r="BC218" s="209"/>
      <c r="BD218" s="209"/>
      <c r="BE218" s="209"/>
      <c r="BF218" s="209"/>
      <c r="BG218" s="209"/>
      <c r="BH218" s="209"/>
    </row>
    <row r="219" spans="1:60" outlineLevel="1" x14ac:dyDescent="0.25">
      <c r="A219" s="247">
        <v>50</v>
      </c>
      <c r="B219" s="248" t="s">
        <v>275</v>
      </c>
      <c r="C219" s="259" t="s">
        <v>276</v>
      </c>
      <c r="D219" s="249" t="s">
        <v>202</v>
      </c>
      <c r="E219" s="250">
        <v>5.16038</v>
      </c>
      <c r="F219" s="251"/>
      <c r="G219" s="252">
        <f>ROUND(E219*F219,2)</f>
        <v>0</v>
      </c>
      <c r="H219" s="229">
        <v>0</v>
      </c>
      <c r="I219" s="228">
        <f>ROUND(E219*H219,2)</f>
        <v>0</v>
      </c>
      <c r="J219" s="229">
        <v>269.7</v>
      </c>
      <c r="K219" s="228">
        <f>ROUND(E219*J219,2)</f>
        <v>1391.75</v>
      </c>
      <c r="L219" s="228">
        <v>21</v>
      </c>
      <c r="M219" s="228">
        <f>G219*(1+L219/100)</f>
        <v>0</v>
      </c>
      <c r="N219" s="228">
        <v>0</v>
      </c>
      <c r="O219" s="228">
        <f>ROUND(E219*N219,2)</f>
        <v>0</v>
      </c>
      <c r="P219" s="228">
        <v>0</v>
      </c>
      <c r="Q219" s="228">
        <f>ROUND(E219*P219,2)</f>
        <v>0</v>
      </c>
      <c r="R219" s="228"/>
      <c r="S219" s="228" t="s">
        <v>120</v>
      </c>
      <c r="T219" s="228" t="s">
        <v>121</v>
      </c>
      <c r="U219" s="228">
        <v>0.49</v>
      </c>
      <c r="V219" s="228">
        <f>ROUND(E219*U219,2)</f>
        <v>2.5299999999999998</v>
      </c>
      <c r="W219" s="228"/>
      <c r="X219" s="228" t="s">
        <v>273</v>
      </c>
      <c r="Y219" s="209"/>
      <c r="Z219" s="209"/>
      <c r="AA219" s="209"/>
      <c r="AB219" s="209"/>
      <c r="AC219" s="209"/>
      <c r="AD219" s="209"/>
      <c r="AE219" s="209"/>
      <c r="AF219" s="209"/>
      <c r="AG219" s="209" t="s">
        <v>274</v>
      </c>
      <c r="AH219" s="209"/>
      <c r="AI219" s="209"/>
      <c r="AJ219" s="209"/>
      <c r="AK219" s="209"/>
      <c r="AL219" s="209"/>
      <c r="AM219" s="209"/>
      <c r="AN219" s="209"/>
      <c r="AO219" s="209"/>
      <c r="AP219" s="209"/>
      <c r="AQ219" s="209"/>
      <c r="AR219" s="209"/>
      <c r="AS219" s="209"/>
      <c r="AT219" s="209"/>
      <c r="AU219" s="209"/>
      <c r="AV219" s="209"/>
      <c r="AW219" s="209"/>
      <c r="AX219" s="209"/>
      <c r="AY219" s="209"/>
      <c r="AZ219" s="209"/>
      <c r="BA219" s="209"/>
      <c r="BB219" s="209"/>
      <c r="BC219" s="209"/>
      <c r="BD219" s="209"/>
      <c r="BE219" s="209"/>
      <c r="BF219" s="209"/>
      <c r="BG219" s="209"/>
      <c r="BH219" s="209"/>
    </row>
    <row r="220" spans="1:60" outlineLevel="1" x14ac:dyDescent="0.25">
      <c r="A220" s="247">
        <v>51</v>
      </c>
      <c r="B220" s="248" t="s">
        <v>277</v>
      </c>
      <c r="C220" s="259" t="s">
        <v>278</v>
      </c>
      <c r="D220" s="249" t="s">
        <v>202</v>
      </c>
      <c r="E220" s="250">
        <v>113.52844</v>
      </c>
      <c r="F220" s="251"/>
      <c r="G220" s="252">
        <f>ROUND(E220*F220,2)</f>
        <v>0</v>
      </c>
      <c r="H220" s="229">
        <v>0</v>
      </c>
      <c r="I220" s="228">
        <f>ROUND(E220*H220,2)</f>
        <v>0</v>
      </c>
      <c r="J220" s="229">
        <v>18.399999999999999</v>
      </c>
      <c r="K220" s="228">
        <f>ROUND(E220*J220,2)</f>
        <v>2088.92</v>
      </c>
      <c r="L220" s="228">
        <v>21</v>
      </c>
      <c r="M220" s="228">
        <f>G220*(1+L220/100)</f>
        <v>0</v>
      </c>
      <c r="N220" s="228">
        <v>0</v>
      </c>
      <c r="O220" s="228">
        <f>ROUND(E220*N220,2)</f>
        <v>0</v>
      </c>
      <c r="P220" s="228">
        <v>0</v>
      </c>
      <c r="Q220" s="228">
        <f>ROUND(E220*P220,2)</f>
        <v>0</v>
      </c>
      <c r="R220" s="228"/>
      <c r="S220" s="228" t="s">
        <v>120</v>
      </c>
      <c r="T220" s="228" t="s">
        <v>121</v>
      </c>
      <c r="U220" s="228">
        <v>0</v>
      </c>
      <c r="V220" s="228">
        <f>ROUND(E220*U220,2)</f>
        <v>0</v>
      </c>
      <c r="W220" s="228"/>
      <c r="X220" s="228" t="s">
        <v>273</v>
      </c>
      <c r="Y220" s="209"/>
      <c r="Z220" s="209"/>
      <c r="AA220" s="209"/>
      <c r="AB220" s="209"/>
      <c r="AC220" s="209"/>
      <c r="AD220" s="209"/>
      <c r="AE220" s="209"/>
      <c r="AF220" s="209"/>
      <c r="AG220" s="209" t="s">
        <v>274</v>
      </c>
      <c r="AH220" s="209"/>
      <c r="AI220" s="209"/>
      <c r="AJ220" s="209"/>
      <c r="AK220" s="209"/>
      <c r="AL220" s="209"/>
      <c r="AM220" s="209"/>
      <c r="AN220" s="209"/>
      <c r="AO220" s="209"/>
      <c r="AP220" s="209"/>
      <c r="AQ220" s="209"/>
      <c r="AR220" s="209"/>
      <c r="AS220" s="209"/>
      <c r="AT220" s="209"/>
      <c r="AU220" s="209"/>
      <c r="AV220" s="209"/>
      <c r="AW220" s="209"/>
      <c r="AX220" s="209"/>
      <c r="AY220" s="209"/>
      <c r="AZ220" s="209"/>
      <c r="BA220" s="209"/>
      <c r="BB220" s="209"/>
      <c r="BC220" s="209"/>
      <c r="BD220" s="209"/>
      <c r="BE220" s="209"/>
      <c r="BF220" s="209"/>
      <c r="BG220" s="209"/>
      <c r="BH220" s="209"/>
    </row>
    <row r="221" spans="1:60" outlineLevel="1" x14ac:dyDescent="0.25">
      <c r="A221" s="247">
        <v>52</v>
      </c>
      <c r="B221" s="248" t="s">
        <v>279</v>
      </c>
      <c r="C221" s="259" t="s">
        <v>280</v>
      </c>
      <c r="D221" s="249" t="s">
        <v>202</v>
      </c>
      <c r="E221" s="250">
        <v>5.16038</v>
      </c>
      <c r="F221" s="251"/>
      <c r="G221" s="252">
        <f>ROUND(E221*F221,2)</f>
        <v>0</v>
      </c>
      <c r="H221" s="229">
        <v>0</v>
      </c>
      <c r="I221" s="228">
        <f>ROUND(E221*H221,2)</f>
        <v>0</v>
      </c>
      <c r="J221" s="229">
        <v>380.7</v>
      </c>
      <c r="K221" s="228">
        <f>ROUND(E221*J221,2)</f>
        <v>1964.56</v>
      </c>
      <c r="L221" s="228">
        <v>21</v>
      </c>
      <c r="M221" s="228">
        <f>G221*(1+L221/100)</f>
        <v>0</v>
      </c>
      <c r="N221" s="228">
        <v>0</v>
      </c>
      <c r="O221" s="228">
        <f>ROUND(E221*N221,2)</f>
        <v>0</v>
      </c>
      <c r="P221" s="228">
        <v>0</v>
      </c>
      <c r="Q221" s="228">
        <f>ROUND(E221*P221,2)</f>
        <v>0</v>
      </c>
      <c r="R221" s="228"/>
      <c r="S221" s="228" t="s">
        <v>120</v>
      </c>
      <c r="T221" s="228" t="s">
        <v>121</v>
      </c>
      <c r="U221" s="228">
        <v>0.94199999999999995</v>
      </c>
      <c r="V221" s="228">
        <f>ROUND(E221*U221,2)</f>
        <v>4.8600000000000003</v>
      </c>
      <c r="W221" s="228"/>
      <c r="X221" s="228" t="s">
        <v>273</v>
      </c>
      <c r="Y221" s="209"/>
      <c r="Z221" s="209"/>
      <c r="AA221" s="209"/>
      <c r="AB221" s="209"/>
      <c r="AC221" s="209"/>
      <c r="AD221" s="209"/>
      <c r="AE221" s="209"/>
      <c r="AF221" s="209"/>
      <c r="AG221" s="209" t="s">
        <v>274</v>
      </c>
      <c r="AH221" s="209"/>
      <c r="AI221" s="209"/>
      <c r="AJ221" s="209"/>
      <c r="AK221" s="209"/>
      <c r="AL221" s="209"/>
      <c r="AM221" s="209"/>
      <c r="AN221" s="209"/>
      <c r="AO221" s="209"/>
      <c r="AP221" s="209"/>
      <c r="AQ221" s="209"/>
      <c r="AR221" s="209"/>
      <c r="AS221" s="209"/>
      <c r="AT221" s="209"/>
      <c r="AU221" s="209"/>
      <c r="AV221" s="209"/>
      <c r="AW221" s="209"/>
      <c r="AX221" s="209"/>
      <c r="AY221" s="209"/>
      <c r="AZ221" s="209"/>
      <c r="BA221" s="209"/>
      <c r="BB221" s="209"/>
      <c r="BC221" s="209"/>
      <c r="BD221" s="209"/>
      <c r="BE221" s="209"/>
      <c r="BF221" s="209"/>
      <c r="BG221" s="209"/>
      <c r="BH221" s="209"/>
    </row>
    <row r="222" spans="1:60" outlineLevel="1" x14ac:dyDescent="0.25">
      <c r="A222" s="247">
        <v>53</v>
      </c>
      <c r="B222" s="248" t="s">
        <v>281</v>
      </c>
      <c r="C222" s="259" t="s">
        <v>282</v>
      </c>
      <c r="D222" s="249" t="s">
        <v>202</v>
      </c>
      <c r="E222" s="250">
        <v>15.48115</v>
      </c>
      <c r="F222" s="251"/>
      <c r="G222" s="252">
        <f>ROUND(E222*F222,2)</f>
        <v>0</v>
      </c>
      <c r="H222" s="229">
        <v>0</v>
      </c>
      <c r="I222" s="228">
        <f>ROUND(E222*H222,2)</f>
        <v>0</v>
      </c>
      <c r="J222" s="229">
        <v>42.4</v>
      </c>
      <c r="K222" s="228">
        <f>ROUND(E222*J222,2)</f>
        <v>656.4</v>
      </c>
      <c r="L222" s="228">
        <v>21</v>
      </c>
      <c r="M222" s="228">
        <f>G222*(1+L222/100)</f>
        <v>0</v>
      </c>
      <c r="N222" s="228">
        <v>0</v>
      </c>
      <c r="O222" s="228">
        <f>ROUND(E222*N222,2)</f>
        <v>0</v>
      </c>
      <c r="P222" s="228">
        <v>0</v>
      </c>
      <c r="Q222" s="228">
        <f>ROUND(E222*P222,2)</f>
        <v>0</v>
      </c>
      <c r="R222" s="228"/>
      <c r="S222" s="228" t="s">
        <v>120</v>
      </c>
      <c r="T222" s="228" t="s">
        <v>121</v>
      </c>
      <c r="U222" s="228">
        <v>0.105</v>
      </c>
      <c r="V222" s="228">
        <f>ROUND(E222*U222,2)</f>
        <v>1.63</v>
      </c>
      <c r="W222" s="228"/>
      <c r="X222" s="228" t="s">
        <v>273</v>
      </c>
      <c r="Y222" s="209"/>
      <c r="Z222" s="209"/>
      <c r="AA222" s="209"/>
      <c r="AB222" s="209"/>
      <c r="AC222" s="209"/>
      <c r="AD222" s="209"/>
      <c r="AE222" s="209"/>
      <c r="AF222" s="209"/>
      <c r="AG222" s="209" t="s">
        <v>274</v>
      </c>
      <c r="AH222" s="209"/>
      <c r="AI222" s="209"/>
      <c r="AJ222" s="209"/>
      <c r="AK222" s="209"/>
      <c r="AL222" s="209"/>
      <c r="AM222" s="209"/>
      <c r="AN222" s="209"/>
      <c r="AO222" s="209"/>
      <c r="AP222" s="209"/>
      <c r="AQ222" s="209"/>
      <c r="AR222" s="209"/>
      <c r="AS222" s="209"/>
      <c r="AT222" s="209"/>
      <c r="AU222" s="209"/>
      <c r="AV222" s="209"/>
      <c r="AW222" s="209"/>
      <c r="AX222" s="209"/>
      <c r="AY222" s="209"/>
      <c r="AZ222" s="209"/>
      <c r="BA222" s="209"/>
      <c r="BB222" s="209"/>
      <c r="BC222" s="209"/>
      <c r="BD222" s="209"/>
      <c r="BE222" s="209"/>
      <c r="BF222" s="209"/>
      <c r="BG222" s="209"/>
      <c r="BH222" s="209"/>
    </row>
    <row r="223" spans="1:60" outlineLevel="1" x14ac:dyDescent="0.25">
      <c r="A223" s="241">
        <v>54</v>
      </c>
      <c r="B223" s="242" t="s">
        <v>283</v>
      </c>
      <c r="C223" s="255" t="s">
        <v>284</v>
      </c>
      <c r="D223" s="243" t="s">
        <v>202</v>
      </c>
      <c r="E223" s="244">
        <v>5.16038</v>
      </c>
      <c r="F223" s="245"/>
      <c r="G223" s="246">
        <f>ROUND(E223*F223,2)</f>
        <v>0</v>
      </c>
      <c r="H223" s="229">
        <v>0</v>
      </c>
      <c r="I223" s="228">
        <f>ROUND(E223*H223,2)</f>
        <v>0</v>
      </c>
      <c r="J223" s="229">
        <v>1250</v>
      </c>
      <c r="K223" s="228">
        <f>ROUND(E223*J223,2)</f>
        <v>6450.48</v>
      </c>
      <c r="L223" s="228">
        <v>21</v>
      </c>
      <c r="M223" s="228">
        <f>G223*(1+L223/100)</f>
        <v>0</v>
      </c>
      <c r="N223" s="228">
        <v>0</v>
      </c>
      <c r="O223" s="228">
        <f>ROUND(E223*N223,2)</f>
        <v>0</v>
      </c>
      <c r="P223" s="228">
        <v>0</v>
      </c>
      <c r="Q223" s="228">
        <f>ROUND(E223*P223,2)</f>
        <v>0</v>
      </c>
      <c r="R223" s="228"/>
      <c r="S223" s="228" t="s">
        <v>285</v>
      </c>
      <c r="T223" s="228" t="s">
        <v>121</v>
      </c>
      <c r="U223" s="228">
        <v>0</v>
      </c>
      <c r="V223" s="228">
        <f>ROUND(E223*U223,2)</f>
        <v>0</v>
      </c>
      <c r="W223" s="228"/>
      <c r="X223" s="228" t="s">
        <v>273</v>
      </c>
      <c r="Y223" s="209"/>
      <c r="Z223" s="209"/>
      <c r="AA223" s="209"/>
      <c r="AB223" s="209"/>
      <c r="AC223" s="209"/>
      <c r="AD223" s="209"/>
      <c r="AE223" s="209"/>
      <c r="AF223" s="209"/>
      <c r="AG223" s="209" t="s">
        <v>274</v>
      </c>
      <c r="AH223" s="209"/>
      <c r="AI223" s="209"/>
      <c r="AJ223" s="209"/>
      <c r="AK223" s="209"/>
      <c r="AL223" s="209"/>
      <c r="AM223" s="209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209"/>
      <c r="AY223" s="209"/>
      <c r="AZ223" s="209"/>
      <c r="BA223" s="209"/>
      <c r="BB223" s="209"/>
      <c r="BC223" s="209"/>
      <c r="BD223" s="209"/>
      <c r="BE223" s="209"/>
      <c r="BF223" s="209"/>
      <c r="BG223" s="209"/>
      <c r="BH223" s="209"/>
    </row>
    <row r="224" spans="1:60" x14ac:dyDescent="0.25">
      <c r="A224" s="3"/>
      <c r="B224" s="4"/>
      <c r="C224" s="260"/>
      <c r="D224" s="6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AE224">
        <v>15</v>
      </c>
      <c r="AF224">
        <v>21</v>
      </c>
      <c r="AG224" t="s">
        <v>102</v>
      </c>
    </row>
    <row r="225" spans="1:33" x14ac:dyDescent="0.25">
      <c r="A225" s="212"/>
      <c r="B225" s="213" t="s">
        <v>31</v>
      </c>
      <c r="C225" s="261"/>
      <c r="D225" s="214"/>
      <c r="E225" s="215"/>
      <c r="F225" s="215"/>
      <c r="G225" s="253">
        <f>G8+G24+G50+G69+G76+G90+G122+G124+G128+G138+G190+G194+G215+G217</f>
        <v>0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AE225">
        <f>SUMIF(L7:L223,AE224,G7:G223)</f>
        <v>0</v>
      </c>
      <c r="AF225">
        <f>SUMIF(L7:L223,AF224,G7:G223)</f>
        <v>0</v>
      </c>
      <c r="AG225" t="s">
        <v>286</v>
      </c>
    </row>
    <row r="226" spans="1:33" x14ac:dyDescent="0.25">
      <c r="A226" s="3"/>
      <c r="B226" s="4"/>
      <c r="C226" s="260"/>
      <c r="D226" s="6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33" x14ac:dyDescent="0.25">
      <c r="A227" s="3"/>
      <c r="B227" s="4"/>
      <c r="C227" s="260"/>
      <c r="D227" s="6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33" x14ac:dyDescent="0.25">
      <c r="A228" s="216" t="s">
        <v>287</v>
      </c>
      <c r="B228" s="216"/>
      <c r="C228" s="262"/>
      <c r="D228" s="6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33" x14ac:dyDescent="0.25">
      <c r="A229" s="217"/>
      <c r="B229" s="218"/>
      <c r="C229" s="263"/>
      <c r="D229" s="218"/>
      <c r="E229" s="218"/>
      <c r="F229" s="218"/>
      <c r="G229" s="219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AG229" t="s">
        <v>288</v>
      </c>
    </row>
    <row r="230" spans="1:33" x14ac:dyDescent="0.25">
      <c r="A230" s="220"/>
      <c r="B230" s="221"/>
      <c r="C230" s="264"/>
      <c r="D230" s="221"/>
      <c r="E230" s="221"/>
      <c r="F230" s="221"/>
      <c r="G230" s="222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33" x14ac:dyDescent="0.25">
      <c r="A231" s="220"/>
      <c r="B231" s="221"/>
      <c r="C231" s="264"/>
      <c r="D231" s="221"/>
      <c r="E231" s="221"/>
      <c r="F231" s="221"/>
      <c r="G231" s="222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33" x14ac:dyDescent="0.25">
      <c r="A232" s="220"/>
      <c r="B232" s="221"/>
      <c r="C232" s="264"/>
      <c r="D232" s="221"/>
      <c r="E232" s="221"/>
      <c r="F232" s="221"/>
      <c r="G232" s="222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33" x14ac:dyDescent="0.25">
      <c r="A233" s="223"/>
      <c r="B233" s="224"/>
      <c r="C233" s="265"/>
      <c r="D233" s="224"/>
      <c r="E233" s="224"/>
      <c r="F233" s="224"/>
      <c r="G233" s="225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33" x14ac:dyDescent="0.25">
      <c r="A234" s="3"/>
      <c r="B234" s="4"/>
      <c r="C234" s="260"/>
      <c r="D234" s="6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33" x14ac:dyDescent="0.25">
      <c r="C235" s="266"/>
      <c r="D235" s="10"/>
      <c r="AG235" t="s">
        <v>289</v>
      </c>
    </row>
    <row r="236" spans="1:33" x14ac:dyDescent="0.25">
      <c r="D236" s="10"/>
    </row>
    <row r="237" spans="1:33" x14ac:dyDescent="0.25">
      <c r="D237" s="10"/>
    </row>
    <row r="238" spans="1:33" x14ac:dyDescent="0.25">
      <c r="D238" s="10"/>
    </row>
    <row r="239" spans="1:33" x14ac:dyDescent="0.25">
      <c r="D239" s="10"/>
    </row>
    <row r="240" spans="1:33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228:C228"/>
    <mergeCell ref="A229:G2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11" sqref="C1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90</v>
      </c>
    </row>
    <row r="2" spans="1:60" ht="25.05" customHeight="1" x14ac:dyDescent="0.25">
      <c r="A2" s="195" t="s">
        <v>8</v>
      </c>
      <c r="B2" s="49"/>
      <c r="C2" s="198" t="s">
        <v>386</v>
      </c>
      <c r="D2" s="196"/>
      <c r="E2" s="196"/>
      <c r="F2" s="196"/>
      <c r="G2" s="197"/>
      <c r="AG2" t="s">
        <v>91</v>
      </c>
    </row>
    <row r="3" spans="1:60" ht="25.05" customHeight="1" x14ac:dyDescent="0.25">
      <c r="A3" s="195" t="s">
        <v>9</v>
      </c>
      <c r="B3" s="49"/>
      <c r="C3" s="198" t="s">
        <v>385</v>
      </c>
      <c r="D3" s="196"/>
      <c r="E3" s="196"/>
      <c r="F3" s="196"/>
      <c r="G3" s="197"/>
      <c r="AC3" s="174" t="s">
        <v>91</v>
      </c>
      <c r="AG3" t="s">
        <v>92</v>
      </c>
    </row>
    <row r="4" spans="1:60" ht="25.05" customHeight="1" x14ac:dyDescent="0.25">
      <c r="A4" s="199" t="s">
        <v>10</v>
      </c>
      <c r="B4" s="200"/>
      <c r="C4" s="201" t="s">
        <v>388</v>
      </c>
      <c r="D4" s="202"/>
      <c r="E4" s="202"/>
      <c r="F4" s="202"/>
      <c r="G4" s="203"/>
      <c r="AG4" t="s">
        <v>93</v>
      </c>
    </row>
    <row r="5" spans="1:60" x14ac:dyDescent="0.25">
      <c r="D5" s="10"/>
    </row>
    <row r="6" spans="1:60" ht="39.6" x14ac:dyDescent="0.25">
      <c r="A6" s="205" t="s">
        <v>94</v>
      </c>
      <c r="B6" s="207" t="s">
        <v>95</v>
      </c>
      <c r="C6" s="207" t="s">
        <v>96</v>
      </c>
      <c r="D6" s="206" t="s">
        <v>97</v>
      </c>
      <c r="E6" s="205" t="s">
        <v>98</v>
      </c>
      <c r="F6" s="204" t="s">
        <v>99</v>
      </c>
      <c r="G6" s="205" t="s">
        <v>31</v>
      </c>
      <c r="H6" s="208" t="s">
        <v>32</v>
      </c>
      <c r="I6" s="208" t="s">
        <v>100</v>
      </c>
      <c r="J6" s="208" t="s">
        <v>33</v>
      </c>
      <c r="K6" s="208" t="s">
        <v>101</v>
      </c>
      <c r="L6" s="208" t="s">
        <v>102</v>
      </c>
      <c r="M6" s="208" t="s">
        <v>103</v>
      </c>
      <c r="N6" s="208" t="s">
        <v>104</v>
      </c>
      <c r="O6" s="208" t="s">
        <v>105</v>
      </c>
      <c r="P6" s="208" t="s">
        <v>106</v>
      </c>
      <c r="Q6" s="208" t="s">
        <v>107</v>
      </c>
      <c r="R6" s="208" t="s">
        <v>108</v>
      </c>
      <c r="S6" s="208" t="s">
        <v>109</v>
      </c>
      <c r="T6" s="208" t="s">
        <v>110</v>
      </c>
      <c r="U6" s="208" t="s">
        <v>111</v>
      </c>
      <c r="V6" s="208" t="s">
        <v>112</v>
      </c>
      <c r="W6" s="208" t="s">
        <v>113</v>
      </c>
      <c r="X6" s="208" t="s">
        <v>114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115</v>
      </c>
      <c r="B8" s="236" t="s">
        <v>55</v>
      </c>
      <c r="C8" s="254" t="s">
        <v>56</v>
      </c>
      <c r="D8" s="237"/>
      <c r="E8" s="238"/>
      <c r="F8" s="239"/>
      <c r="G8" s="240">
        <f>SUMIF(AG9:AG17,"&lt;&gt;NOR",G9:G17)</f>
        <v>0</v>
      </c>
      <c r="H8" s="234"/>
      <c r="I8" s="234">
        <f>SUM(I9:I17)</f>
        <v>11885.56</v>
      </c>
      <c r="J8" s="234"/>
      <c r="K8" s="234">
        <f>SUM(K9:K17)</f>
        <v>7125.94</v>
      </c>
      <c r="L8" s="234"/>
      <c r="M8" s="234">
        <f>SUM(M9:M17)</f>
        <v>0</v>
      </c>
      <c r="N8" s="234"/>
      <c r="O8" s="234">
        <f>SUM(O9:O17)</f>
        <v>0.75</v>
      </c>
      <c r="P8" s="234"/>
      <c r="Q8" s="234">
        <f>SUM(Q9:Q17)</f>
        <v>0</v>
      </c>
      <c r="R8" s="234"/>
      <c r="S8" s="234"/>
      <c r="T8" s="234"/>
      <c r="U8" s="234"/>
      <c r="V8" s="234">
        <f>SUM(V9:V17)</f>
        <v>12.5</v>
      </c>
      <c r="W8" s="234"/>
      <c r="X8" s="234"/>
      <c r="AG8" t="s">
        <v>116</v>
      </c>
    </row>
    <row r="9" spans="1:60" outlineLevel="1" x14ac:dyDescent="0.25">
      <c r="A9" s="241">
        <v>1</v>
      </c>
      <c r="B9" s="242" t="s">
        <v>117</v>
      </c>
      <c r="C9" s="255" t="s">
        <v>118</v>
      </c>
      <c r="D9" s="243" t="s">
        <v>119</v>
      </c>
      <c r="E9" s="244">
        <v>11.76</v>
      </c>
      <c r="F9" s="245"/>
      <c r="G9" s="246">
        <f>ROUND(E9*F9,2)</f>
        <v>0</v>
      </c>
      <c r="H9" s="229">
        <v>50.86</v>
      </c>
      <c r="I9" s="228">
        <f>ROUND(E9*H9,2)</f>
        <v>598.11</v>
      </c>
      <c r="J9" s="229">
        <v>47.94</v>
      </c>
      <c r="K9" s="228">
        <f>ROUND(E9*J9,2)</f>
        <v>563.77</v>
      </c>
      <c r="L9" s="228">
        <v>21</v>
      </c>
      <c r="M9" s="228">
        <f>G9*(1+L9/100)</f>
        <v>0</v>
      </c>
      <c r="N9" s="228">
        <v>6.3E-3</v>
      </c>
      <c r="O9" s="228">
        <f>ROUND(E9*N9,2)</f>
        <v>7.0000000000000007E-2</v>
      </c>
      <c r="P9" s="228">
        <v>0</v>
      </c>
      <c r="Q9" s="228">
        <f>ROUND(E9*P9,2)</f>
        <v>0</v>
      </c>
      <c r="R9" s="228"/>
      <c r="S9" s="228" t="s">
        <v>120</v>
      </c>
      <c r="T9" s="228" t="s">
        <v>121</v>
      </c>
      <c r="U9" s="228">
        <v>9.0999999999999998E-2</v>
      </c>
      <c r="V9" s="228">
        <f>ROUND(E9*U9,2)</f>
        <v>1.07</v>
      </c>
      <c r="W9" s="228"/>
      <c r="X9" s="228" t="s">
        <v>122</v>
      </c>
      <c r="Y9" s="209"/>
      <c r="Z9" s="209"/>
      <c r="AA9" s="209"/>
      <c r="AB9" s="209"/>
      <c r="AC9" s="209"/>
      <c r="AD9" s="209"/>
      <c r="AE9" s="209"/>
      <c r="AF9" s="209"/>
      <c r="AG9" s="209" t="s">
        <v>123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6" t="s">
        <v>290</v>
      </c>
      <c r="D10" s="230"/>
      <c r="E10" s="231">
        <v>14.16</v>
      </c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125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6" t="s">
        <v>291</v>
      </c>
      <c r="D11" s="230"/>
      <c r="E11" s="231">
        <v>-2.4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125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41">
        <v>2</v>
      </c>
      <c r="B12" s="242" t="s">
        <v>129</v>
      </c>
      <c r="C12" s="255" t="s">
        <v>130</v>
      </c>
      <c r="D12" s="243" t="s">
        <v>119</v>
      </c>
      <c r="E12" s="244">
        <v>11.76</v>
      </c>
      <c r="F12" s="245"/>
      <c r="G12" s="246">
        <f>ROUND(E12*F12,2)</f>
        <v>0</v>
      </c>
      <c r="H12" s="229">
        <v>888.73</v>
      </c>
      <c r="I12" s="228">
        <f>ROUND(E12*H12,2)</f>
        <v>10451.459999999999</v>
      </c>
      <c r="J12" s="229">
        <v>385.47</v>
      </c>
      <c r="K12" s="228">
        <f>ROUND(E12*J12,2)</f>
        <v>4533.13</v>
      </c>
      <c r="L12" s="228">
        <v>21</v>
      </c>
      <c r="M12" s="228">
        <f>G12*(1+L12/100)</f>
        <v>0</v>
      </c>
      <c r="N12" s="228">
        <v>5.1999999999999998E-2</v>
      </c>
      <c r="O12" s="228">
        <f>ROUND(E12*N12,2)</f>
        <v>0.61</v>
      </c>
      <c r="P12" s="228">
        <v>0</v>
      </c>
      <c r="Q12" s="228">
        <f>ROUND(E12*P12,2)</f>
        <v>0</v>
      </c>
      <c r="R12" s="228"/>
      <c r="S12" s="228" t="s">
        <v>120</v>
      </c>
      <c r="T12" s="228" t="s">
        <v>121</v>
      </c>
      <c r="U12" s="228">
        <v>0.66600000000000004</v>
      </c>
      <c r="V12" s="228">
        <f>ROUND(E12*U12,2)</f>
        <v>7.83</v>
      </c>
      <c r="W12" s="228"/>
      <c r="X12" s="228" t="s">
        <v>122</v>
      </c>
      <c r="Y12" s="209"/>
      <c r="Z12" s="209"/>
      <c r="AA12" s="209"/>
      <c r="AB12" s="209"/>
      <c r="AC12" s="209"/>
      <c r="AD12" s="209"/>
      <c r="AE12" s="209"/>
      <c r="AF12" s="209"/>
      <c r="AG12" s="209" t="s">
        <v>123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6" t="s">
        <v>290</v>
      </c>
      <c r="D13" s="230"/>
      <c r="E13" s="231">
        <v>14.16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125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outlineLevel="1" x14ac:dyDescent="0.25">
      <c r="A14" s="226"/>
      <c r="B14" s="227"/>
      <c r="C14" s="256" t="s">
        <v>291</v>
      </c>
      <c r="D14" s="230"/>
      <c r="E14" s="231">
        <v>-2.4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09"/>
      <c r="Z14" s="209"/>
      <c r="AA14" s="209"/>
      <c r="AB14" s="209"/>
      <c r="AC14" s="209"/>
      <c r="AD14" s="209"/>
      <c r="AE14" s="209"/>
      <c r="AF14" s="209"/>
      <c r="AG14" s="209" t="s">
        <v>125</v>
      </c>
      <c r="AH14" s="209">
        <v>0</v>
      </c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41">
        <v>3</v>
      </c>
      <c r="B15" s="242" t="s">
        <v>131</v>
      </c>
      <c r="C15" s="255" t="s">
        <v>132</v>
      </c>
      <c r="D15" s="243" t="s">
        <v>119</v>
      </c>
      <c r="E15" s="244">
        <v>14.7</v>
      </c>
      <c r="F15" s="245"/>
      <c r="G15" s="246">
        <f>ROUND(E15*F15,2)</f>
        <v>0</v>
      </c>
      <c r="H15" s="229">
        <v>56.87</v>
      </c>
      <c r="I15" s="228">
        <f>ROUND(E15*H15,2)</f>
        <v>835.99</v>
      </c>
      <c r="J15" s="229">
        <v>138.03</v>
      </c>
      <c r="K15" s="228">
        <f>ROUND(E15*J15,2)</f>
        <v>2029.04</v>
      </c>
      <c r="L15" s="228">
        <v>21</v>
      </c>
      <c r="M15" s="228">
        <f>G15*(1+L15/100)</f>
        <v>0</v>
      </c>
      <c r="N15" s="228">
        <v>4.5599999999999998E-3</v>
      </c>
      <c r="O15" s="228">
        <f>ROUND(E15*N15,2)</f>
        <v>7.0000000000000007E-2</v>
      </c>
      <c r="P15" s="228">
        <v>0</v>
      </c>
      <c r="Q15" s="228">
        <f>ROUND(E15*P15,2)</f>
        <v>0</v>
      </c>
      <c r="R15" s="228"/>
      <c r="S15" s="228" t="s">
        <v>120</v>
      </c>
      <c r="T15" s="228" t="s">
        <v>121</v>
      </c>
      <c r="U15" s="228">
        <v>0.245</v>
      </c>
      <c r="V15" s="228">
        <f>ROUND(E15*U15,2)</f>
        <v>3.6</v>
      </c>
      <c r="W15" s="228"/>
      <c r="X15" s="228" t="s">
        <v>122</v>
      </c>
      <c r="Y15" s="209"/>
      <c r="Z15" s="209"/>
      <c r="AA15" s="209"/>
      <c r="AB15" s="209"/>
      <c r="AC15" s="209"/>
      <c r="AD15" s="209"/>
      <c r="AE15" s="209"/>
      <c r="AF15" s="209"/>
      <c r="AG15" s="209" t="s">
        <v>123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26"/>
      <c r="B16" s="227"/>
      <c r="C16" s="256" t="s">
        <v>292</v>
      </c>
      <c r="D16" s="230"/>
      <c r="E16" s="231">
        <v>17.7</v>
      </c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09"/>
      <c r="Z16" s="209"/>
      <c r="AA16" s="209"/>
      <c r="AB16" s="209"/>
      <c r="AC16" s="209"/>
      <c r="AD16" s="209"/>
      <c r="AE16" s="209"/>
      <c r="AF16" s="209"/>
      <c r="AG16" s="209" t="s">
        <v>125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26"/>
      <c r="B17" s="227"/>
      <c r="C17" s="256" t="s">
        <v>293</v>
      </c>
      <c r="D17" s="230"/>
      <c r="E17" s="231">
        <v>-3</v>
      </c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09"/>
      <c r="Z17" s="209"/>
      <c r="AA17" s="209"/>
      <c r="AB17" s="209"/>
      <c r="AC17" s="209"/>
      <c r="AD17" s="209"/>
      <c r="AE17" s="209"/>
      <c r="AF17" s="209"/>
      <c r="AG17" s="209" t="s">
        <v>125</v>
      </c>
      <c r="AH17" s="209">
        <v>0</v>
      </c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x14ac:dyDescent="0.25">
      <c r="A18" s="235" t="s">
        <v>115</v>
      </c>
      <c r="B18" s="236" t="s">
        <v>57</v>
      </c>
      <c r="C18" s="254" t="s">
        <v>58</v>
      </c>
      <c r="D18" s="237"/>
      <c r="E18" s="238"/>
      <c r="F18" s="239"/>
      <c r="G18" s="240">
        <f>SUMIF(AG19:AG27,"&lt;&gt;NOR",G19:G27)</f>
        <v>0</v>
      </c>
      <c r="H18" s="234"/>
      <c r="I18" s="234">
        <f>SUM(I19:I27)</f>
        <v>1388.04</v>
      </c>
      <c r="J18" s="234"/>
      <c r="K18" s="234">
        <f>SUM(K19:K27)</f>
        <v>2663.38</v>
      </c>
      <c r="L18" s="234"/>
      <c r="M18" s="234">
        <f>SUM(M19:M27)</f>
        <v>0</v>
      </c>
      <c r="N18" s="234"/>
      <c r="O18" s="234">
        <f>SUM(O19:O27)</f>
        <v>6.0000000000000005E-2</v>
      </c>
      <c r="P18" s="234"/>
      <c r="Q18" s="234">
        <f>SUM(Q19:Q27)</f>
        <v>0</v>
      </c>
      <c r="R18" s="234"/>
      <c r="S18" s="234"/>
      <c r="T18" s="234"/>
      <c r="U18" s="234"/>
      <c r="V18" s="234">
        <f>SUM(V19:V27)</f>
        <v>3.4400000000000004</v>
      </c>
      <c r="W18" s="234"/>
      <c r="X18" s="234"/>
      <c r="AG18" t="s">
        <v>116</v>
      </c>
    </row>
    <row r="19" spans="1:60" outlineLevel="1" x14ac:dyDescent="0.25">
      <c r="A19" s="241">
        <v>4</v>
      </c>
      <c r="B19" s="242" t="s">
        <v>137</v>
      </c>
      <c r="C19" s="255" t="s">
        <v>138</v>
      </c>
      <c r="D19" s="243" t="s">
        <v>119</v>
      </c>
      <c r="E19" s="244">
        <v>11.76</v>
      </c>
      <c r="F19" s="245"/>
      <c r="G19" s="246">
        <f>ROUND(E19*F19,2)</f>
        <v>0</v>
      </c>
      <c r="H19" s="229">
        <v>4.53</v>
      </c>
      <c r="I19" s="228">
        <f>ROUND(E19*H19,2)</f>
        <v>53.27</v>
      </c>
      <c r="J19" s="229">
        <v>42.47</v>
      </c>
      <c r="K19" s="228">
        <f>ROUND(E19*J19,2)</f>
        <v>499.45</v>
      </c>
      <c r="L19" s="228">
        <v>21</v>
      </c>
      <c r="M19" s="228">
        <f>G19*(1+L19/100)</f>
        <v>0</v>
      </c>
      <c r="N19" s="228">
        <v>4.5399999999999998E-3</v>
      </c>
      <c r="O19" s="228">
        <f>ROUND(E19*N19,2)</f>
        <v>0.05</v>
      </c>
      <c r="P19" s="228">
        <v>0</v>
      </c>
      <c r="Q19" s="228">
        <f>ROUND(E19*P19,2)</f>
        <v>0</v>
      </c>
      <c r="R19" s="228"/>
      <c r="S19" s="228" t="s">
        <v>120</v>
      </c>
      <c r="T19" s="228" t="s">
        <v>121</v>
      </c>
      <c r="U19" s="228">
        <v>8.3250000000000005E-2</v>
      </c>
      <c r="V19" s="228">
        <f>ROUND(E19*U19,2)</f>
        <v>0.98</v>
      </c>
      <c r="W19" s="228"/>
      <c r="X19" s="228" t="s">
        <v>122</v>
      </c>
      <c r="Y19" s="209"/>
      <c r="Z19" s="209"/>
      <c r="AA19" s="209"/>
      <c r="AB19" s="209"/>
      <c r="AC19" s="209"/>
      <c r="AD19" s="209"/>
      <c r="AE19" s="209"/>
      <c r="AF19" s="209"/>
      <c r="AG19" s="209" t="s">
        <v>123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290</v>
      </c>
      <c r="D20" s="230"/>
      <c r="E20" s="231">
        <v>14.16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125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291</v>
      </c>
      <c r="D21" s="230"/>
      <c r="E21" s="231">
        <v>-2.4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125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20.399999999999999" outlineLevel="1" x14ac:dyDescent="0.25">
      <c r="A22" s="241">
        <v>5</v>
      </c>
      <c r="B22" s="242" t="s">
        <v>147</v>
      </c>
      <c r="C22" s="255" t="s">
        <v>148</v>
      </c>
      <c r="D22" s="243" t="s">
        <v>119</v>
      </c>
      <c r="E22" s="244">
        <v>2.94</v>
      </c>
      <c r="F22" s="245"/>
      <c r="G22" s="246">
        <f>ROUND(E22*F22,2)</f>
        <v>0</v>
      </c>
      <c r="H22" s="229">
        <v>101.45</v>
      </c>
      <c r="I22" s="228">
        <f>ROUND(E22*H22,2)</f>
        <v>298.26</v>
      </c>
      <c r="J22" s="229">
        <v>219.45</v>
      </c>
      <c r="K22" s="228">
        <f>ROUND(E22*J22,2)</f>
        <v>645.17999999999995</v>
      </c>
      <c r="L22" s="228">
        <v>21</v>
      </c>
      <c r="M22" s="228">
        <f>G22*(1+L22/100)</f>
        <v>0</v>
      </c>
      <c r="N22" s="228">
        <v>3.6099999999999999E-3</v>
      </c>
      <c r="O22" s="228">
        <f>ROUND(E22*N22,2)</f>
        <v>0.01</v>
      </c>
      <c r="P22" s="228">
        <v>0</v>
      </c>
      <c r="Q22" s="228">
        <f>ROUND(E22*P22,2)</f>
        <v>0</v>
      </c>
      <c r="R22" s="228"/>
      <c r="S22" s="228" t="s">
        <v>120</v>
      </c>
      <c r="T22" s="228" t="s">
        <v>121</v>
      </c>
      <c r="U22" s="228">
        <v>0.36199999999999999</v>
      </c>
      <c r="V22" s="228">
        <f>ROUND(E22*U22,2)</f>
        <v>1.06</v>
      </c>
      <c r="W22" s="228"/>
      <c r="X22" s="228" t="s">
        <v>122</v>
      </c>
      <c r="Y22" s="209"/>
      <c r="Z22" s="209"/>
      <c r="AA22" s="209"/>
      <c r="AB22" s="209"/>
      <c r="AC22" s="209"/>
      <c r="AD22" s="209"/>
      <c r="AE22" s="209"/>
      <c r="AF22" s="209"/>
      <c r="AG22" s="209" t="s">
        <v>123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294</v>
      </c>
      <c r="D23" s="230"/>
      <c r="E23" s="231">
        <v>3.54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125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26"/>
      <c r="B24" s="227"/>
      <c r="C24" s="256" t="s">
        <v>295</v>
      </c>
      <c r="D24" s="230"/>
      <c r="E24" s="231">
        <v>-0.6</v>
      </c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09"/>
      <c r="Z24" s="209"/>
      <c r="AA24" s="209"/>
      <c r="AB24" s="209"/>
      <c r="AC24" s="209"/>
      <c r="AD24" s="209"/>
      <c r="AE24" s="209"/>
      <c r="AF24" s="209"/>
      <c r="AG24" s="209" t="s">
        <v>125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47">
        <v>6</v>
      </c>
      <c r="B25" s="248" t="s">
        <v>151</v>
      </c>
      <c r="C25" s="259" t="s">
        <v>152</v>
      </c>
      <c r="D25" s="249" t="s">
        <v>153</v>
      </c>
      <c r="E25" s="250">
        <v>1</v>
      </c>
      <c r="F25" s="251"/>
      <c r="G25" s="252">
        <f>ROUND(E25*F25,2)</f>
        <v>0</v>
      </c>
      <c r="H25" s="229">
        <v>282.83999999999997</v>
      </c>
      <c r="I25" s="228">
        <f>ROUND(E25*H25,2)</f>
        <v>282.83999999999997</v>
      </c>
      <c r="J25" s="229">
        <v>717.16</v>
      </c>
      <c r="K25" s="228">
        <f>ROUND(E25*J25,2)</f>
        <v>717.16</v>
      </c>
      <c r="L25" s="228">
        <v>21</v>
      </c>
      <c r="M25" s="228">
        <f>G25*(1+L25/100)</f>
        <v>0</v>
      </c>
      <c r="N25" s="228">
        <v>4.0000000000000003E-5</v>
      </c>
      <c r="O25" s="228">
        <f>ROUND(E25*N25,2)</f>
        <v>0</v>
      </c>
      <c r="P25" s="228">
        <v>0</v>
      </c>
      <c r="Q25" s="228">
        <f>ROUND(E25*P25,2)</f>
        <v>0</v>
      </c>
      <c r="R25" s="228"/>
      <c r="S25" s="228" t="s">
        <v>120</v>
      </c>
      <c r="T25" s="228" t="s">
        <v>121</v>
      </c>
      <c r="U25" s="228">
        <v>7.8E-2</v>
      </c>
      <c r="V25" s="228">
        <f>ROUND(E25*U25,2)</f>
        <v>0.08</v>
      </c>
      <c r="W25" s="228"/>
      <c r="X25" s="228" t="s">
        <v>122</v>
      </c>
      <c r="Y25" s="209"/>
      <c r="Z25" s="209"/>
      <c r="AA25" s="209"/>
      <c r="AB25" s="209"/>
      <c r="AC25" s="209"/>
      <c r="AD25" s="209"/>
      <c r="AE25" s="209"/>
      <c r="AF25" s="209"/>
      <c r="AG25" s="209" t="s">
        <v>123</v>
      </c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41">
        <v>7</v>
      </c>
      <c r="B26" s="242" t="s">
        <v>161</v>
      </c>
      <c r="C26" s="255" t="s">
        <v>162</v>
      </c>
      <c r="D26" s="243" t="s">
        <v>119</v>
      </c>
      <c r="E26" s="244">
        <v>14.7</v>
      </c>
      <c r="F26" s="245"/>
      <c r="G26" s="246">
        <f>ROUND(E26*F26,2)</f>
        <v>0</v>
      </c>
      <c r="H26" s="229">
        <v>51.27</v>
      </c>
      <c r="I26" s="228">
        <f>ROUND(E26*H26,2)</f>
        <v>753.67</v>
      </c>
      <c r="J26" s="229">
        <v>54.53</v>
      </c>
      <c r="K26" s="228">
        <f>ROUND(E26*J26,2)</f>
        <v>801.59</v>
      </c>
      <c r="L26" s="228">
        <v>21</v>
      </c>
      <c r="M26" s="228">
        <f>G26*(1+L26/100)</f>
        <v>0</v>
      </c>
      <c r="N26" s="228">
        <v>2.5999999999999998E-4</v>
      </c>
      <c r="O26" s="228">
        <f>ROUND(E26*N26,2)</f>
        <v>0</v>
      </c>
      <c r="P26" s="228">
        <v>0</v>
      </c>
      <c r="Q26" s="228">
        <f>ROUND(E26*P26,2)</f>
        <v>0</v>
      </c>
      <c r="R26" s="228"/>
      <c r="S26" s="228" t="s">
        <v>163</v>
      </c>
      <c r="T26" s="228" t="s">
        <v>121</v>
      </c>
      <c r="U26" s="228">
        <v>0.09</v>
      </c>
      <c r="V26" s="228">
        <f>ROUND(E26*U26,2)</f>
        <v>1.32</v>
      </c>
      <c r="W26" s="228"/>
      <c r="X26" s="228" t="s">
        <v>122</v>
      </c>
      <c r="Y26" s="209"/>
      <c r="Z26" s="209"/>
      <c r="AA26" s="209"/>
      <c r="AB26" s="209"/>
      <c r="AC26" s="209"/>
      <c r="AD26" s="209"/>
      <c r="AE26" s="209"/>
      <c r="AF26" s="209"/>
      <c r="AG26" s="209" t="s">
        <v>123</v>
      </c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26"/>
      <c r="B27" s="227"/>
      <c r="C27" s="256" t="s">
        <v>296</v>
      </c>
      <c r="D27" s="230"/>
      <c r="E27" s="231">
        <v>14.7</v>
      </c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09"/>
      <c r="Z27" s="209"/>
      <c r="AA27" s="209"/>
      <c r="AB27" s="209"/>
      <c r="AC27" s="209"/>
      <c r="AD27" s="209"/>
      <c r="AE27" s="209"/>
      <c r="AF27" s="209"/>
      <c r="AG27" s="209" t="s">
        <v>125</v>
      </c>
      <c r="AH27" s="209">
        <v>0</v>
      </c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x14ac:dyDescent="0.25">
      <c r="A28" s="235" t="s">
        <v>115</v>
      </c>
      <c r="B28" s="236" t="s">
        <v>61</v>
      </c>
      <c r="C28" s="254" t="s">
        <v>62</v>
      </c>
      <c r="D28" s="237"/>
      <c r="E28" s="238"/>
      <c r="F28" s="239"/>
      <c r="G28" s="240">
        <f>SUMIF(AG29:AG30,"&lt;&gt;NOR",G29:G30)</f>
        <v>0</v>
      </c>
      <c r="H28" s="234"/>
      <c r="I28" s="234">
        <f>SUM(I29:I30)</f>
        <v>485.13</v>
      </c>
      <c r="J28" s="234"/>
      <c r="K28" s="234">
        <f>SUM(K29:K30)</f>
        <v>952.28</v>
      </c>
      <c r="L28" s="234"/>
      <c r="M28" s="234">
        <f>SUM(M29:M30)</f>
        <v>0</v>
      </c>
      <c r="N28" s="234"/>
      <c r="O28" s="234">
        <f>SUM(O29:O30)</f>
        <v>0.01</v>
      </c>
      <c r="P28" s="234"/>
      <c r="Q28" s="234">
        <f>SUM(Q29:Q30)</f>
        <v>0</v>
      </c>
      <c r="R28" s="234"/>
      <c r="S28" s="234"/>
      <c r="T28" s="234"/>
      <c r="U28" s="234"/>
      <c r="V28" s="234">
        <f>SUM(V29:V30)</f>
        <v>1.86</v>
      </c>
      <c r="W28" s="234"/>
      <c r="X28" s="234"/>
      <c r="AG28" t="s">
        <v>116</v>
      </c>
    </row>
    <row r="29" spans="1:60" outlineLevel="1" x14ac:dyDescent="0.25">
      <c r="A29" s="241">
        <v>8</v>
      </c>
      <c r="B29" s="242" t="s">
        <v>177</v>
      </c>
      <c r="C29" s="255" t="s">
        <v>178</v>
      </c>
      <c r="D29" s="243" t="s">
        <v>119</v>
      </c>
      <c r="E29" s="244">
        <v>8.68</v>
      </c>
      <c r="F29" s="245"/>
      <c r="G29" s="246">
        <f>ROUND(E29*F29,2)</f>
        <v>0</v>
      </c>
      <c r="H29" s="229">
        <v>55.89</v>
      </c>
      <c r="I29" s="228">
        <f>ROUND(E29*H29,2)</f>
        <v>485.13</v>
      </c>
      <c r="J29" s="229">
        <v>109.71</v>
      </c>
      <c r="K29" s="228">
        <f>ROUND(E29*J29,2)</f>
        <v>952.28</v>
      </c>
      <c r="L29" s="228">
        <v>21</v>
      </c>
      <c r="M29" s="228">
        <f>G29*(1+L29/100)</f>
        <v>0</v>
      </c>
      <c r="N29" s="228">
        <v>1.58E-3</v>
      </c>
      <c r="O29" s="228">
        <f>ROUND(E29*N29,2)</f>
        <v>0.01</v>
      </c>
      <c r="P29" s="228">
        <v>0</v>
      </c>
      <c r="Q29" s="228">
        <f>ROUND(E29*P29,2)</f>
        <v>0</v>
      </c>
      <c r="R29" s="228"/>
      <c r="S29" s="228" t="s">
        <v>120</v>
      </c>
      <c r="T29" s="228" t="s">
        <v>121</v>
      </c>
      <c r="U29" s="228">
        <v>0.214</v>
      </c>
      <c r="V29" s="228">
        <f>ROUND(E29*U29,2)</f>
        <v>1.86</v>
      </c>
      <c r="W29" s="228"/>
      <c r="X29" s="228" t="s">
        <v>122</v>
      </c>
      <c r="Y29" s="209"/>
      <c r="Z29" s="209"/>
      <c r="AA29" s="209"/>
      <c r="AB29" s="209"/>
      <c r="AC29" s="209"/>
      <c r="AD29" s="209"/>
      <c r="AE29" s="209"/>
      <c r="AF29" s="209"/>
      <c r="AG29" s="209" t="s">
        <v>123</v>
      </c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6" t="s">
        <v>297</v>
      </c>
      <c r="D30" s="230"/>
      <c r="E30" s="231">
        <v>8.68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125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ht="26.4" x14ac:dyDescent="0.25">
      <c r="A31" s="235" t="s">
        <v>115</v>
      </c>
      <c r="B31" s="236" t="s">
        <v>63</v>
      </c>
      <c r="C31" s="254" t="s">
        <v>64</v>
      </c>
      <c r="D31" s="237"/>
      <c r="E31" s="238"/>
      <c r="F31" s="239"/>
      <c r="G31" s="240">
        <f>SUMIF(AG32:AG36,"&lt;&gt;NOR",G32:G36)</f>
        <v>0</v>
      </c>
      <c r="H31" s="234"/>
      <c r="I31" s="234">
        <f>SUM(I32:I36)</f>
        <v>377.57000000000005</v>
      </c>
      <c r="J31" s="234"/>
      <c r="K31" s="234">
        <f>SUM(K32:K36)</f>
        <v>2463.4300000000003</v>
      </c>
      <c r="L31" s="234"/>
      <c r="M31" s="234">
        <f>SUM(M32:M36)</f>
        <v>0</v>
      </c>
      <c r="N31" s="234"/>
      <c r="O31" s="234">
        <f>SUM(O32:O36)</f>
        <v>0</v>
      </c>
      <c r="P31" s="234"/>
      <c r="Q31" s="234">
        <f>SUM(Q32:Q36)</f>
        <v>0</v>
      </c>
      <c r="R31" s="234"/>
      <c r="S31" s="234"/>
      <c r="T31" s="234"/>
      <c r="U31" s="234"/>
      <c r="V31" s="234">
        <f>SUM(V32:V36)</f>
        <v>3.6199999999999997</v>
      </c>
      <c r="W31" s="234"/>
      <c r="X31" s="234"/>
      <c r="AG31" t="s">
        <v>116</v>
      </c>
    </row>
    <row r="32" spans="1:60" outlineLevel="1" x14ac:dyDescent="0.25">
      <c r="A32" s="241">
        <v>9</v>
      </c>
      <c r="B32" s="242" t="s">
        <v>179</v>
      </c>
      <c r="C32" s="255" t="s">
        <v>180</v>
      </c>
      <c r="D32" s="243" t="s">
        <v>119</v>
      </c>
      <c r="E32" s="244">
        <v>8.68</v>
      </c>
      <c r="F32" s="245"/>
      <c r="G32" s="246">
        <f>ROUND(E32*F32,2)</f>
        <v>0</v>
      </c>
      <c r="H32" s="229">
        <v>1.65</v>
      </c>
      <c r="I32" s="228">
        <f>ROUND(E32*H32,2)</f>
        <v>14.32</v>
      </c>
      <c r="J32" s="229">
        <v>140.35</v>
      </c>
      <c r="K32" s="228">
        <f>ROUND(E32*J32,2)</f>
        <v>1218.24</v>
      </c>
      <c r="L32" s="228">
        <v>21</v>
      </c>
      <c r="M32" s="228">
        <f>G32*(1+L32/100)</f>
        <v>0</v>
      </c>
      <c r="N32" s="228">
        <v>4.0000000000000003E-5</v>
      </c>
      <c r="O32" s="228">
        <f>ROUND(E32*N32,2)</f>
        <v>0</v>
      </c>
      <c r="P32" s="228">
        <v>0</v>
      </c>
      <c r="Q32" s="228">
        <f>ROUND(E32*P32,2)</f>
        <v>0</v>
      </c>
      <c r="R32" s="228"/>
      <c r="S32" s="228" t="s">
        <v>120</v>
      </c>
      <c r="T32" s="228" t="s">
        <v>121</v>
      </c>
      <c r="U32" s="228">
        <v>0.308</v>
      </c>
      <c r="V32" s="228">
        <f>ROUND(E32*U32,2)</f>
        <v>2.67</v>
      </c>
      <c r="W32" s="228"/>
      <c r="X32" s="228" t="s">
        <v>122</v>
      </c>
      <c r="Y32" s="209"/>
      <c r="Z32" s="209"/>
      <c r="AA32" s="209"/>
      <c r="AB32" s="209"/>
      <c r="AC32" s="209"/>
      <c r="AD32" s="209"/>
      <c r="AE32" s="209"/>
      <c r="AF32" s="209"/>
      <c r="AG32" s="209" t="s">
        <v>123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298</v>
      </c>
      <c r="D33" s="230"/>
      <c r="E33" s="231">
        <v>8.68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125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47">
        <v>10</v>
      </c>
      <c r="B34" s="248" t="s">
        <v>181</v>
      </c>
      <c r="C34" s="259" t="s">
        <v>182</v>
      </c>
      <c r="D34" s="249" t="s">
        <v>183</v>
      </c>
      <c r="E34" s="250">
        <v>1</v>
      </c>
      <c r="F34" s="251"/>
      <c r="G34" s="252">
        <f>ROUND(E34*F34,2)</f>
        <v>0</v>
      </c>
      <c r="H34" s="229">
        <v>9.2799999999999994</v>
      </c>
      <c r="I34" s="228">
        <f>ROUND(E34*H34,2)</f>
        <v>9.2799999999999994</v>
      </c>
      <c r="J34" s="229">
        <v>490.72</v>
      </c>
      <c r="K34" s="228">
        <f>ROUND(E34*J34,2)</f>
        <v>490.72</v>
      </c>
      <c r="L34" s="228">
        <v>21</v>
      </c>
      <c r="M34" s="228">
        <f>G34*(1+L34/100)</f>
        <v>0</v>
      </c>
      <c r="N34" s="228">
        <v>1.0000000000000001E-5</v>
      </c>
      <c r="O34" s="228">
        <f>ROUND(E34*N34,2)</f>
        <v>0</v>
      </c>
      <c r="P34" s="228">
        <v>0</v>
      </c>
      <c r="Q34" s="228">
        <f>ROUND(E34*P34,2)</f>
        <v>0</v>
      </c>
      <c r="R34" s="228"/>
      <c r="S34" s="228" t="s">
        <v>120</v>
      </c>
      <c r="T34" s="228" t="s">
        <v>121</v>
      </c>
      <c r="U34" s="228">
        <v>0.13</v>
      </c>
      <c r="V34" s="228">
        <f>ROUND(E34*U34,2)</f>
        <v>0.13</v>
      </c>
      <c r="W34" s="228"/>
      <c r="X34" s="228" t="s">
        <v>122</v>
      </c>
      <c r="Y34" s="209"/>
      <c r="Z34" s="209"/>
      <c r="AA34" s="209"/>
      <c r="AB34" s="209"/>
      <c r="AC34" s="209"/>
      <c r="AD34" s="209"/>
      <c r="AE34" s="209"/>
      <c r="AF34" s="209"/>
      <c r="AG34" s="209" t="s">
        <v>123</v>
      </c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41">
        <v>11</v>
      </c>
      <c r="B35" s="242" t="s">
        <v>184</v>
      </c>
      <c r="C35" s="255" t="s">
        <v>185</v>
      </c>
      <c r="D35" s="243" t="s">
        <v>119</v>
      </c>
      <c r="E35" s="244">
        <v>8.68</v>
      </c>
      <c r="F35" s="245"/>
      <c r="G35" s="246">
        <f>ROUND(E35*F35,2)</f>
        <v>0</v>
      </c>
      <c r="H35" s="229">
        <v>40.78</v>
      </c>
      <c r="I35" s="228">
        <f>ROUND(E35*H35,2)</f>
        <v>353.97</v>
      </c>
      <c r="J35" s="229">
        <v>86.92</v>
      </c>
      <c r="K35" s="228">
        <f>ROUND(E35*J35,2)</f>
        <v>754.47</v>
      </c>
      <c r="L35" s="228">
        <v>21</v>
      </c>
      <c r="M35" s="228">
        <f>G35*(1+L35/100)</f>
        <v>0</v>
      </c>
      <c r="N35" s="228">
        <v>5.0000000000000001E-4</v>
      </c>
      <c r="O35" s="228">
        <f>ROUND(E35*N35,2)</f>
        <v>0</v>
      </c>
      <c r="P35" s="228">
        <v>0</v>
      </c>
      <c r="Q35" s="228">
        <f>ROUND(E35*P35,2)</f>
        <v>0</v>
      </c>
      <c r="R35" s="228"/>
      <c r="S35" s="228" t="s">
        <v>163</v>
      </c>
      <c r="T35" s="228" t="s">
        <v>121</v>
      </c>
      <c r="U35" s="228">
        <v>9.4E-2</v>
      </c>
      <c r="V35" s="228">
        <f>ROUND(E35*U35,2)</f>
        <v>0.82</v>
      </c>
      <c r="W35" s="228"/>
      <c r="X35" s="228" t="s">
        <v>122</v>
      </c>
      <c r="Y35" s="209"/>
      <c r="Z35" s="209"/>
      <c r="AA35" s="209"/>
      <c r="AB35" s="209"/>
      <c r="AC35" s="209"/>
      <c r="AD35" s="209"/>
      <c r="AE35" s="209"/>
      <c r="AF35" s="209"/>
      <c r="AG35" s="209" t="s">
        <v>123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298</v>
      </c>
      <c r="D36" s="230"/>
      <c r="E36" s="231">
        <v>8.68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125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x14ac:dyDescent="0.25">
      <c r="A37" s="235" t="s">
        <v>115</v>
      </c>
      <c r="B37" s="236" t="s">
        <v>65</v>
      </c>
      <c r="C37" s="254" t="s">
        <v>66</v>
      </c>
      <c r="D37" s="237"/>
      <c r="E37" s="238"/>
      <c r="F37" s="239"/>
      <c r="G37" s="240">
        <f>SUMIF(AG38:AG45,"&lt;&gt;NOR",G38:G45)</f>
        <v>0</v>
      </c>
      <c r="H37" s="234"/>
      <c r="I37" s="234">
        <f>SUM(I38:I45)</f>
        <v>0</v>
      </c>
      <c r="J37" s="234"/>
      <c r="K37" s="234">
        <f>SUM(K38:K45)</f>
        <v>2585.04</v>
      </c>
      <c r="L37" s="234"/>
      <c r="M37" s="234">
        <f>SUM(M38:M45)</f>
        <v>0</v>
      </c>
      <c r="N37" s="234"/>
      <c r="O37" s="234">
        <f>SUM(O38:O45)</f>
        <v>0</v>
      </c>
      <c r="P37" s="234"/>
      <c r="Q37" s="234">
        <f>SUM(Q38:Q45)</f>
        <v>0.70000000000000007</v>
      </c>
      <c r="R37" s="234"/>
      <c r="S37" s="234"/>
      <c r="T37" s="234"/>
      <c r="U37" s="234"/>
      <c r="V37" s="234">
        <f>SUM(V38:V45)</f>
        <v>6.34</v>
      </c>
      <c r="W37" s="234"/>
      <c r="X37" s="234"/>
      <c r="AG37" t="s">
        <v>116</v>
      </c>
    </row>
    <row r="38" spans="1:60" outlineLevel="1" x14ac:dyDescent="0.25">
      <c r="A38" s="241">
        <v>12</v>
      </c>
      <c r="B38" s="242" t="s">
        <v>192</v>
      </c>
      <c r="C38" s="255" t="s">
        <v>193</v>
      </c>
      <c r="D38" s="243" t="s">
        <v>156</v>
      </c>
      <c r="E38" s="244">
        <v>9.8000000000000007</v>
      </c>
      <c r="F38" s="245"/>
      <c r="G38" s="246">
        <f>ROUND(E38*F38,2)</f>
        <v>0</v>
      </c>
      <c r="H38" s="229">
        <v>0</v>
      </c>
      <c r="I38" s="228">
        <f>ROUND(E38*H38,2)</f>
        <v>0</v>
      </c>
      <c r="J38" s="229">
        <v>31.1</v>
      </c>
      <c r="K38" s="228">
        <f>ROUND(E38*J38,2)</f>
        <v>304.77999999999997</v>
      </c>
      <c r="L38" s="228">
        <v>21</v>
      </c>
      <c r="M38" s="228">
        <f>G38*(1+L38/100)</f>
        <v>0</v>
      </c>
      <c r="N38" s="228">
        <v>0</v>
      </c>
      <c r="O38" s="228">
        <f>ROUND(E38*N38,2)</f>
        <v>0</v>
      </c>
      <c r="P38" s="228">
        <v>4.0000000000000002E-4</v>
      </c>
      <c r="Q38" s="228">
        <f>ROUND(E38*P38,2)</f>
        <v>0</v>
      </c>
      <c r="R38" s="228"/>
      <c r="S38" s="228" t="s">
        <v>120</v>
      </c>
      <c r="T38" s="228" t="s">
        <v>121</v>
      </c>
      <c r="U38" s="228">
        <v>7.0000000000000007E-2</v>
      </c>
      <c r="V38" s="228">
        <f>ROUND(E38*U38,2)</f>
        <v>0.69</v>
      </c>
      <c r="W38" s="228"/>
      <c r="X38" s="228" t="s">
        <v>122</v>
      </c>
      <c r="Y38" s="209"/>
      <c r="Z38" s="209"/>
      <c r="AA38" s="209"/>
      <c r="AB38" s="209"/>
      <c r="AC38" s="209"/>
      <c r="AD38" s="209"/>
      <c r="AE38" s="209"/>
      <c r="AF38" s="209"/>
      <c r="AG38" s="209" t="s">
        <v>123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299</v>
      </c>
      <c r="D39" s="230"/>
      <c r="E39" s="231">
        <v>9.8000000000000007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125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41">
        <v>13</v>
      </c>
      <c r="B40" s="242" t="s">
        <v>196</v>
      </c>
      <c r="C40" s="255" t="s">
        <v>197</v>
      </c>
      <c r="D40" s="243" t="s">
        <v>119</v>
      </c>
      <c r="E40" s="244">
        <v>11.76</v>
      </c>
      <c r="F40" s="245"/>
      <c r="G40" s="246">
        <f>ROUND(E40*F40,2)</f>
        <v>0</v>
      </c>
      <c r="H40" s="229">
        <v>0</v>
      </c>
      <c r="I40" s="228">
        <f>ROUND(E40*H40,2)</f>
        <v>0</v>
      </c>
      <c r="J40" s="229">
        <v>105</v>
      </c>
      <c r="K40" s="228">
        <f>ROUND(E40*J40,2)</f>
        <v>1234.8</v>
      </c>
      <c r="L40" s="228">
        <v>21</v>
      </c>
      <c r="M40" s="228">
        <f>G40*(1+L40/100)</f>
        <v>0</v>
      </c>
      <c r="N40" s="228">
        <v>0</v>
      </c>
      <c r="O40" s="228">
        <f>ROUND(E40*N40,2)</f>
        <v>0</v>
      </c>
      <c r="P40" s="228">
        <v>4.5999999999999999E-2</v>
      </c>
      <c r="Q40" s="228">
        <f>ROUND(E40*P40,2)</f>
        <v>0.54</v>
      </c>
      <c r="R40" s="228"/>
      <c r="S40" s="228" t="s">
        <v>120</v>
      </c>
      <c r="T40" s="228" t="s">
        <v>121</v>
      </c>
      <c r="U40" s="228">
        <v>0.26</v>
      </c>
      <c r="V40" s="228">
        <f>ROUND(E40*U40,2)</f>
        <v>3.06</v>
      </c>
      <c r="W40" s="228"/>
      <c r="X40" s="228" t="s">
        <v>122</v>
      </c>
      <c r="Y40" s="209"/>
      <c r="Z40" s="209"/>
      <c r="AA40" s="209"/>
      <c r="AB40" s="209"/>
      <c r="AC40" s="209"/>
      <c r="AD40" s="209"/>
      <c r="AE40" s="209"/>
      <c r="AF40" s="209"/>
      <c r="AG40" s="209" t="s">
        <v>123</v>
      </c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outlineLevel="1" x14ac:dyDescent="0.25">
      <c r="A41" s="226"/>
      <c r="B41" s="227"/>
      <c r="C41" s="256" t="s">
        <v>290</v>
      </c>
      <c r="D41" s="230"/>
      <c r="E41" s="231">
        <v>14.16</v>
      </c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09"/>
      <c r="Z41" s="209"/>
      <c r="AA41" s="209"/>
      <c r="AB41" s="209"/>
      <c r="AC41" s="209"/>
      <c r="AD41" s="209"/>
      <c r="AE41" s="209"/>
      <c r="AF41" s="209"/>
      <c r="AG41" s="209" t="s">
        <v>125</v>
      </c>
      <c r="AH41" s="209">
        <v>0</v>
      </c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</row>
    <row r="42" spans="1:60" outlineLevel="1" x14ac:dyDescent="0.25">
      <c r="A42" s="226"/>
      <c r="B42" s="227"/>
      <c r="C42" s="256" t="s">
        <v>291</v>
      </c>
      <c r="D42" s="230"/>
      <c r="E42" s="231">
        <v>-2.4</v>
      </c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09"/>
      <c r="Z42" s="209"/>
      <c r="AA42" s="209"/>
      <c r="AB42" s="209"/>
      <c r="AC42" s="209"/>
      <c r="AD42" s="209"/>
      <c r="AE42" s="209"/>
      <c r="AF42" s="209"/>
      <c r="AG42" s="209" t="s">
        <v>125</v>
      </c>
      <c r="AH42" s="209">
        <v>0</v>
      </c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41">
        <v>14</v>
      </c>
      <c r="B43" s="242" t="s">
        <v>198</v>
      </c>
      <c r="C43" s="255" t="s">
        <v>199</v>
      </c>
      <c r="D43" s="243" t="s">
        <v>119</v>
      </c>
      <c r="E43" s="244">
        <v>11.76</v>
      </c>
      <c r="F43" s="245"/>
      <c r="G43" s="246">
        <f>ROUND(E43*F43,2)</f>
        <v>0</v>
      </c>
      <c r="H43" s="229">
        <v>0</v>
      </c>
      <c r="I43" s="228">
        <f>ROUND(E43*H43,2)</f>
        <v>0</v>
      </c>
      <c r="J43" s="229">
        <v>88.9</v>
      </c>
      <c r="K43" s="228">
        <f>ROUND(E43*J43,2)</f>
        <v>1045.46</v>
      </c>
      <c r="L43" s="228">
        <v>21</v>
      </c>
      <c r="M43" s="228">
        <f>G43*(1+L43/100)</f>
        <v>0</v>
      </c>
      <c r="N43" s="228">
        <v>0</v>
      </c>
      <c r="O43" s="228">
        <f>ROUND(E43*N43,2)</f>
        <v>0</v>
      </c>
      <c r="P43" s="228">
        <v>1.4E-2</v>
      </c>
      <c r="Q43" s="228">
        <f>ROUND(E43*P43,2)</f>
        <v>0.16</v>
      </c>
      <c r="R43" s="228"/>
      <c r="S43" s="228" t="s">
        <v>120</v>
      </c>
      <c r="T43" s="228" t="s">
        <v>121</v>
      </c>
      <c r="U43" s="228">
        <v>0.22</v>
      </c>
      <c r="V43" s="228">
        <f>ROUND(E43*U43,2)</f>
        <v>2.59</v>
      </c>
      <c r="W43" s="228"/>
      <c r="X43" s="228" t="s">
        <v>122</v>
      </c>
      <c r="Y43" s="209"/>
      <c r="Z43" s="209"/>
      <c r="AA43" s="209"/>
      <c r="AB43" s="209"/>
      <c r="AC43" s="209"/>
      <c r="AD43" s="209"/>
      <c r="AE43" s="209"/>
      <c r="AF43" s="209"/>
      <c r="AG43" s="209" t="s">
        <v>123</v>
      </c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26"/>
      <c r="B44" s="227"/>
      <c r="C44" s="256" t="s">
        <v>290</v>
      </c>
      <c r="D44" s="230"/>
      <c r="E44" s="231">
        <v>14.16</v>
      </c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09"/>
      <c r="Z44" s="209"/>
      <c r="AA44" s="209"/>
      <c r="AB44" s="209"/>
      <c r="AC44" s="209"/>
      <c r="AD44" s="209"/>
      <c r="AE44" s="209"/>
      <c r="AF44" s="209"/>
      <c r="AG44" s="209" t="s">
        <v>125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outlineLevel="1" x14ac:dyDescent="0.25">
      <c r="A45" s="226"/>
      <c r="B45" s="227"/>
      <c r="C45" s="256" t="s">
        <v>291</v>
      </c>
      <c r="D45" s="230"/>
      <c r="E45" s="231">
        <v>-2.4</v>
      </c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28"/>
      <c r="W45" s="228"/>
      <c r="X45" s="228"/>
      <c r="Y45" s="209"/>
      <c r="Z45" s="209"/>
      <c r="AA45" s="209"/>
      <c r="AB45" s="209"/>
      <c r="AC45" s="209"/>
      <c r="AD45" s="209"/>
      <c r="AE45" s="209"/>
      <c r="AF45" s="209"/>
      <c r="AG45" s="209" t="s">
        <v>125</v>
      </c>
      <c r="AH45" s="209">
        <v>0</v>
      </c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</row>
    <row r="46" spans="1:60" x14ac:dyDescent="0.25">
      <c r="A46" s="235" t="s">
        <v>115</v>
      </c>
      <c r="B46" s="236" t="s">
        <v>67</v>
      </c>
      <c r="C46" s="254" t="s">
        <v>68</v>
      </c>
      <c r="D46" s="237"/>
      <c r="E46" s="238"/>
      <c r="F46" s="239"/>
      <c r="G46" s="240">
        <f>SUMIF(AG47:AG47,"&lt;&gt;NOR",G47:G47)</f>
        <v>0</v>
      </c>
      <c r="H46" s="234"/>
      <c r="I46" s="234">
        <f>SUM(I47:I47)</f>
        <v>0</v>
      </c>
      <c r="J46" s="234"/>
      <c r="K46" s="234">
        <f>SUM(K47:K47)</f>
        <v>853.85</v>
      </c>
      <c r="L46" s="234"/>
      <c r="M46" s="234">
        <f>SUM(M47:M47)</f>
        <v>0</v>
      </c>
      <c r="N46" s="234"/>
      <c r="O46" s="234">
        <f>SUM(O47:O47)</f>
        <v>0</v>
      </c>
      <c r="P46" s="234"/>
      <c r="Q46" s="234">
        <f>SUM(Q47:Q47)</f>
        <v>0</v>
      </c>
      <c r="R46" s="234"/>
      <c r="S46" s="234"/>
      <c r="T46" s="234"/>
      <c r="U46" s="234"/>
      <c r="V46" s="234">
        <f>SUM(V47:V47)</f>
        <v>1.76</v>
      </c>
      <c r="W46" s="234"/>
      <c r="X46" s="234"/>
      <c r="AG46" t="s">
        <v>116</v>
      </c>
    </row>
    <row r="47" spans="1:60" outlineLevel="1" x14ac:dyDescent="0.25">
      <c r="A47" s="247">
        <v>15</v>
      </c>
      <c r="B47" s="248" t="s">
        <v>200</v>
      </c>
      <c r="C47" s="259" t="s">
        <v>201</v>
      </c>
      <c r="D47" s="249" t="s">
        <v>202</v>
      </c>
      <c r="E47" s="250">
        <v>0.83892</v>
      </c>
      <c r="F47" s="251"/>
      <c r="G47" s="252">
        <f>ROUND(E47*F47,2)</f>
        <v>0</v>
      </c>
      <c r="H47" s="229">
        <v>0</v>
      </c>
      <c r="I47" s="228">
        <f>ROUND(E47*H47,2)</f>
        <v>0</v>
      </c>
      <c r="J47" s="229">
        <v>1017.8</v>
      </c>
      <c r="K47" s="228">
        <f>ROUND(E47*J47,2)</f>
        <v>853.85</v>
      </c>
      <c r="L47" s="228">
        <v>21</v>
      </c>
      <c r="M47" s="228">
        <f>G47*(1+L47/100)</f>
        <v>0</v>
      </c>
      <c r="N47" s="228">
        <v>0</v>
      </c>
      <c r="O47" s="228">
        <f>ROUND(E47*N47,2)</f>
        <v>0</v>
      </c>
      <c r="P47" s="228">
        <v>0</v>
      </c>
      <c r="Q47" s="228">
        <f>ROUND(E47*P47,2)</f>
        <v>0</v>
      </c>
      <c r="R47" s="228"/>
      <c r="S47" s="228" t="s">
        <v>120</v>
      </c>
      <c r="T47" s="228" t="s">
        <v>121</v>
      </c>
      <c r="U47" s="228">
        <v>2.1</v>
      </c>
      <c r="V47" s="228">
        <f>ROUND(E47*U47,2)</f>
        <v>1.76</v>
      </c>
      <c r="W47" s="228"/>
      <c r="X47" s="228" t="s">
        <v>203</v>
      </c>
      <c r="Y47" s="209"/>
      <c r="Z47" s="209"/>
      <c r="AA47" s="209"/>
      <c r="AB47" s="209"/>
      <c r="AC47" s="209"/>
      <c r="AD47" s="209"/>
      <c r="AE47" s="209"/>
      <c r="AF47" s="209"/>
      <c r="AG47" s="209" t="s">
        <v>204</v>
      </c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x14ac:dyDescent="0.25">
      <c r="A48" s="235" t="s">
        <v>115</v>
      </c>
      <c r="B48" s="236" t="s">
        <v>77</v>
      </c>
      <c r="C48" s="254" t="s">
        <v>78</v>
      </c>
      <c r="D48" s="237"/>
      <c r="E48" s="238"/>
      <c r="F48" s="239"/>
      <c r="G48" s="240">
        <f>SUMIF(AG49:AG59,"&lt;&gt;NOR",G49:G59)</f>
        <v>0</v>
      </c>
      <c r="H48" s="234"/>
      <c r="I48" s="234">
        <f>SUM(I49:I59)</f>
        <v>1288.9000000000001</v>
      </c>
      <c r="J48" s="234"/>
      <c r="K48" s="234">
        <f>SUM(K49:K59)</f>
        <v>3335.2499999999995</v>
      </c>
      <c r="L48" s="234"/>
      <c r="M48" s="234">
        <f>SUM(M49:M59)</f>
        <v>0</v>
      </c>
      <c r="N48" s="234"/>
      <c r="O48" s="234">
        <f>SUM(O49:O59)</f>
        <v>0</v>
      </c>
      <c r="P48" s="234"/>
      <c r="Q48" s="234">
        <f>SUM(Q49:Q59)</f>
        <v>0</v>
      </c>
      <c r="R48" s="234"/>
      <c r="S48" s="234"/>
      <c r="T48" s="234"/>
      <c r="U48" s="234"/>
      <c r="V48" s="234">
        <f>SUM(V49:V59)</f>
        <v>5</v>
      </c>
      <c r="W48" s="234"/>
      <c r="X48" s="234"/>
      <c r="AG48" t="s">
        <v>116</v>
      </c>
    </row>
    <row r="49" spans="1:60" outlineLevel="1" x14ac:dyDescent="0.25">
      <c r="A49" s="241">
        <v>16</v>
      </c>
      <c r="B49" s="242" t="s">
        <v>229</v>
      </c>
      <c r="C49" s="255" t="s">
        <v>230</v>
      </c>
      <c r="D49" s="243" t="s">
        <v>156</v>
      </c>
      <c r="E49" s="244">
        <v>9.8000000000000007</v>
      </c>
      <c r="F49" s="245"/>
      <c r="G49" s="246">
        <f>ROUND(E49*F49,2)</f>
        <v>0</v>
      </c>
      <c r="H49" s="229">
        <v>11.34</v>
      </c>
      <c r="I49" s="228">
        <f>ROUND(E49*H49,2)</f>
        <v>111.13</v>
      </c>
      <c r="J49" s="229">
        <v>137.56</v>
      </c>
      <c r="K49" s="228">
        <f>ROUND(E49*J49,2)</f>
        <v>1348.09</v>
      </c>
      <c r="L49" s="228">
        <v>21</v>
      </c>
      <c r="M49" s="228">
        <f>G49*(1+L49/100)</f>
        <v>0</v>
      </c>
      <c r="N49" s="228">
        <v>3.2000000000000003E-4</v>
      </c>
      <c r="O49" s="228">
        <f>ROUND(E49*N49,2)</f>
        <v>0</v>
      </c>
      <c r="P49" s="228">
        <v>0</v>
      </c>
      <c r="Q49" s="228">
        <f>ROUND(E49*P49,2)</f>
        <v>0</v>
      </c>
      <c r="R49" s="228"/>
      <c r="S49" s="228" t="s">
        <v>120</v>
      </c>
      <c r="T49" s="228" t="s">
        <v>121</v>
      </c>
      <c r="U49" s="228">
        <v>0.23599999999999999</v>
      </c>
      <c r="V49" s="228">
        <f>ROUND(E49*U49,2)</f>
        <v>2.31</v>
      </c>
      <c r="W49" s="228"/>
      <c r="X49" s="228" t="s">
        <v>122</v>
      </c>
      <c r="Y49" s="209"/>
      <c r="Z49" s="209"/>
      <c r="AA49" s="209"/>
      <c r="AB49" s="209"/>
      <c r="AC49" s="209"/>
      <c r="AD49" s="209"/>
      <c r="AE49" s="209"/>
      <c r="AF49" s="209"/>
      <c r="AG49" s="209" t="s">
        <v>123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outlineLevel="1" x14ac:dyDescent="0.25">
      <c r="A50" s="226"/>
      <c r="B50" s="227"/>
      <c r="C50" s="256" t="s">
        <v>299</v>
      </c>
      <c r="D50" s="230"/>
      <c r="E50" s="231">
        <v>9.8000000000000007</v>
      </c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28"/>
      <c r="Y50" s="209"/>
      <c r="Z50" s="209"/>
      <c r="AA50" s="209"/>
      <c r="AB50" s="209"/>
      <c r="AC50" s="209"/>
      <c r="AD50" s="209"/>
      <c r="AE50" s="209"/>
      <c r="AF50" s="209"/>
      <c r="AG50" s="209" t="s">
        <v>125</v>
      </c>
      <c r="AH50" s="209">
        <v>0</v>
      </c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</row>
    <row r="51" spans="1:60" outlineLevel="1" x14ac:dyDescent="0.25">
      <c r="A51" s="241">
        <v>17</v>
      </c>
      <c r="B51" s="242" t="s">
        <v>231</v>
      </c>
      <c r="C51" s="255" t="s">
        <v>232</v>
      </c>
      <c r="D51" s="243" t="s">
        <v>156</v>
      </c>
      <c r="E51" s="244">
        <v>9.8000000000000007</v>
      </c>
      <c r="F51" s="245"/>
      <c r="G51" s="246">
        <f>ROUND(E51*F51,2)</f>
        <v>0</v>
      </c>
      <c r="H51" s="229">
        <v>5.82</v>
      </c>
      <c r="I51" s="228">
        <f>ROUND(E51*H51,2)</f>
        <v>57.04</v>
      </c>
      <c r="J51" s="229">
        <v>102.38</v>
      </c>
      <c r="K51" s="228">
        <f>ROUND(E51*J51,2)</f>
        <v>1003.32</v>
      </c>
      <c r="L51" s="228">
        <v>21</v>
      </c>
      <c r="M51" s="228">
        <f>G51*(1+L51/100)</f>
        <v>0</v>
      </c>
      <c r="N51" s="228">
        <v>0</v>
      </c>
      <c r="O51" s="228">
        <f>ROUND(E51*N51,2)</f>
        <v>0</v>
      </c>
      <c r="P51" s="228">
        <v>0</v>
      </c>
      <c r="Q51" s="228">
        <f>ROUND(E51*P51,2)</f>
        <v>0</v>
      </c>
      <c r="R51" s="228"/>
      <c r="S51" s="228" t="s">
        <v>120</v>
      </c>
      <c r="T51" s="228" t="s">
        <v>121</v>
      </c>
      <c r="U51" s="228">
        <v>0.154</v>
      </c>
      <c r="V51" s="228">
        <f>ROUND(E51*U51,2)</f>
        <v>1.51</v>
      </c>
      <c r="W51" s="228"/>
      <c r="X51" s="228" t="s">
        <v>122</v>
      </c>
      <c r="Y51" s="209"/>
      <c r="Z51" s="209"/>
      <c r="AA51" s="209"/>
      <c r="AB51" s="209"/>
      <c r="AC51" s="209"/>
      <c r="AD51" s="209"/>
      <c r="AE51" s="209"/>
      <c r="AF51" s="209"/>
      <c r="AG51" s="209" t="s">
        <v>123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26"/>
      <c r="B52" s="227"/>
      <c r="C52" s="256" t="s">
        <v>299</v>
      </c>
      <c r="D52" s="230"/>
      <c r="E52" s="231">
        <v>9.8000000000000007</v>
      </c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09"/>
      <c r="Z52" s="209"/>
      <c r="AA52" s="209"/>
      <c r="AB52" s="209"/>
      <c r="AC52" s="209"/>
      <c r="AD52" s="209"/>
      <c r="AE52" s="209"/>
      <c r="AF52" s="209"/>
      <c r="AG52" s="209" t="s">
        <v>125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41">
        <v>18</v>
      </c>
      <c r="B53" s="242" t="s">
        <v>237</v>
      </c>
      <c r="C53" s="255" t="s">
        <v>238</v>
      </c>
      <c r="D53" s="243" t="s">
        <v>156</v>
      </c>
      <c r="E53" s="244">
        <v>9.8000000000000007</v>
      </c>
      <c r="F53" s="245"/>
      <c r="G53" s="246">
        <f>ROUND(E53*F53,2)</f>
        <v>0</v>
      </c>
      <c r="H53" s="229">
        <v>23.97</v>
      </c>
      <c r="I53" s="228">
        <f>ROUND(E53*H53,2)</f>
        <v>234.91</v>
      </c>
      <c r="J53" s="229">
        <v>41.73</v>
      </c>
      <c r="K53" s="228">
        <f>ROUND(E53*J53,2)</f>
        <v>408.95</v>
      </c>
      <c r="L53" s="228">
        <v>21</v>
      </c>
      <c r="M53" s="228">
        <f>G53*(1+L53/100)</f>
        <v>0</v>
      </c>
      <c r="N53" s="228">
        <v>4.0000000000000003E-5</v>
      </c>
      <c r="O53" s="228">
        <f>ROUND(E53*N53,2)</f>
        <v>0</v>
      </c>
      <c r="P53" s="228">
        <v>0</v>
      </c>
      <c r="Q53" s="228">
        <f>ROUND(E53*P53,2)</f>
        <v>0</v>
      </c>
      <c r="R53" s="228"/>
      <c r="S53" s="228" t="s">
        <v>120</v>
      </c>
      <c r="T53" s="228" t="s">
        <v>121</v>
      </c>
      <c r="U53" s="228">
        <v>7.0000000000000007E-2</v>
      </c>
      <c r="V53" s="228">
        <f>ROUND(E53*U53,2)</f>
        <v>0.69</v>
      </c>
      <c r="W53" s="228"/>
      <c r="X53" s="228" t="s">
        <v>122</v>
      </c>
      <c r="Y53" s="209"/>
      <c r="Z53" s="209"/>
      <c r="AA53" s="209"/>
      <c r="AB53" s="209"/>
      <c r="AC53" s="209"/>
      <c r="AD53" s="209"/>
      <c r="AE53" s="209"/>
      <c r="AF53" s="209"/>
      <c r="AG53" s="209" t="s">
        <v>123</v>
      </c>
      <c r="AH53" s="209"/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26"/>
      <c r="B54" s="227"/>
      <c r="C54" s="256" t="s">
        <v>299</v>
      </c>
      <c r="D54" s="230"/>
      <c r="E54" s="231">
        <v>9.8000000000000007</v>
      </c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09"/>
      <c r="Z54" s="209"/>
      <c r="AA54" s="209"/>
      <c r="AB54" s="209"/>
      <c r="AC54" s="209"/>
      <c r="AD54" s="209"/>
      <c r="AE54" s="209"/>
      <c r="AF54" s="209"/>
      <c r="AG54" s="209" t="s">
        <v>125</v>
      </c>
      <c r="AH54" s="209">
        <v>0</v>
      </c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ht="20.399999999999999" outlineLevel="1" x14ac:dyDescent="0.25">
      <c r="A55" s="241">
        <v>19</v>
      </c>
      <c r="B55" s="242" t="s">
        <v>239</v>
      </c>
      <c r="C55" s="255" t="s">
        <v>240</v>
      </c>
      <c r="D55" s="243" t="s">
        <v>156</v>
      </c>
      <c r="E55" s="244">
        <v>9.8000000000000007</v>
      </c>
      <c r="F55" s="245"/>
      <c r="G55" s="246">
        <f>ROUND(E55*F55,2)</f>
        <v>0</v>
      </c>
      <c r="H55" s="229">
        <v>1.84</v>
      </c>
      <c r="I55" s="228">
        <f>ROUND(E55*H55,2)</f>
        <v>18.03</v>
      </c>
      <c r="J55" s="229">
        <v>26.56</v>
      </c>
      <c r="K55" s="228">
        <f>ROUND(E55*J55,2)</f>
        <v>260.29000000000002</v>
      </c>
      <c r="L55" s="228">
        <v>21</v>
      </c>
      <c r="M55" s="228">
        <f>G55*(1+L55/100)</f>
        <v>0</v>
      </c>
      <c r="N55" s="228">
        <v>1.0000000000000001E-5</v>
      </c>
      <c r="O55" s="228">
        <f>ROUND(E55*N55,2)</f>
        <v>0</v>
      </c>
      <c r="P55" s="228">
        <v>0</v>
      </c>
      <c r="Q55" s="228">
        <f>ROUND(E55*P55,2)</f>
        <v>0</v>
      </c>
      <c r="R55" s="228"/>
      <c r="S55" s="228" t="s">
        <v>120</v>
      </c>
      <c r="T55" s="228" t="s">
        <v>121</v>
      </c>
      <c r="U55" s="228">
        <v>0.05</v>
      </c>
      <c r="V55" s="228">
        <f>ROUND(E55*U55,2)</f>
        <v>0.49</v>
      </c>
      <c r="W55" s="228"/>
      <c r="X55" s="228" t="s">
        <v>122</v>
      </c>
      <c r="Y55" s="209"/>
      <c r="Z55" s="209"/>
      <c r="AA55" s="209"/>
      <c r="AB55" s="209"/>
      <c r="AC55" s="209"/>
      <c r="AD55" s="209"/>
      <c r="AE55" s="209"/>
      <c r="AF55" s="209"/>
      <c r="AG55" s="209" t="s">
        <v>123</v>
      </c>
      <c r="AH55" s="209"/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299</v>
      </c>
      <c r="D56" s="230"/>
      <c r="E56" s="231">
        <v>9.8000000000000007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125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ht="20.399999999999999" outlineLevel="1" x14ac:dyDescent="0.25">
      <c r="A57" s="241">
        <v>20</v>
      </c>
      <c r="B57" s="242" t="s">
        <v>241</v>
      </c>
      <c r="C57" s="255" t="s">
        <v>300</v>
      </c>
      <c r="D57" s="243" t="s">
        <v>119</v>
      </c>
      <c r="E57" s="244">
        <v>1.0780000000000001</v>
      </c>
      <c r="F57" s="245"/>
      <c r="G57" s="246">
        <f>ROUND(E57*F57,2)</f>
        <v>0</v>
      </c>
      <c r="H57" s="229">
        <v>805</v>
      </c>
      <c r="I57" s="228">
        <f>ROUND(E57*H57,2)</f>
        <v>867.79</v>
      </c>
      <c r="J57" s="229">
        <v>0</v>
      </c>
      <c r="K57" s="228">
        <f>ROUND(E57*J57,2)</f>
        <v>0</v>
      </c>
      <c r="L57" s="228">
        <v>21</v>
      </c>
      <c r="M57" s="228">
        <f>G57*(1+L57/100)</f>
        <v>0</v>
      </c>
      <c r="N57" s="228">
        <v>0</v>
      </c>
      <c r="O57" s="228">
        <f>ROUND(E57*N57,2)</f>
        <v>0</v>
      </c>
      <c r="P57" s="228">
        <v>0</v>
      </c>
      <c r="Q57" s="228">
        <f>ROUND(E57*P57,2)</f>
        <v>0</v>
      </c>
      <c r="R57" s="228"/>
      <c r="S57" s="228" t="s">
        <v>163</v>
      </c>
      <c r="T57" s="228" t="s">
        <v>121</v>
      </c>
      <c r="U57" s="228">
        <v>0</v>
      </c>
      <c r="V57" s="228">
        <f>ROUND(E57*U57,2)</f>
        <v>0</v>
      </c>
      <c r="W57" s="228"/>
      <c r="X57" s="228" t="s">
        <v>175</v>
      </c>
      <c r="Y57" s="209"/>
      <c r="Z57" s="209"/>
      <c r="AA57" s="209"/>
      <c r="AB57" s="209"/>
      <c r="AC57" s="209"/>
      <c r="AD57" s="209"/>
      <c r="AE57" s="209"/>
      <c r="AF57" s="209"/>
      <c r="AG57" s="209" t="s">
        <v>243</v>
      </c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26"/>
      <c r="B58" s="227"/>
      <c r="C58" s="256" t="s">
        <v>301</v>
      </c>
      <c r="D58" s="230"/>
      <c r="E58" s="231">
        <v>1.0780000000000001</v>
      </c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09"/>
      <c r="Z58" s="209"/>
      <c r="AA58" s="209"/>
      <c r="AB58" s="209"/>
      <c r="AC58" s="209"/>
      <c r="AD58" s="209"/>
      <c r="AE58" s="209"/>
      <c r="AF58" s="209"/>
      <c r="AG58" s="209" t="s">
        <v>125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47">
        <v>21</v>
      </c>
      <c r="B59" s="248" t="s">
        <v>253</v>
      </c>
      <c r="C59" s="259" t="s">
        <v>254</v>
      </c>
      <c r="D59" s="249" t="s">
        <v>0</v>
      </c>
      <c r="E59" s="250">
        <v>43.095500000000001</v>
      </c>
      <c r="F59" s="251"/>
      <c r="G59" s="252">
        <f>ROUND(E59*F59,2)</f>
        <v>0</v>
      </c>
      <c r="H59" s="229">
        <v>0</v>
      </c>
      <c r="I59" s="228">
        <f>ROUND(E59*H59,2)</f>
        <v>0</v>
      </c>
      <c r="J59" s="229">
        <v>7.3</v>
      </c>
      <c r="K59" s="228">
        <f>ROUND(E59*J59,2)</f>
        <v>314.60000000000002</v>
      </c>
      <c r="L59" s="228">
        <v>21</v>
      </c>
      <c r="M59" s="228">
        <f>G59*(1+L59/100)</f>
        <v>0</v>
      </c>
      <c r="N59" s="228">
        <v>0</v>
      </c>
      <c r="O59" s="228">
        <f>ROUND(E59*N59,2)</f>
        <v>0</v>
      </c>
      <c r="P59" s="228">
        <v>0</v>
      </c>
      <c r="Q59" s="228">
        <f>ROUND(E59*P59,2)</f>
        <v>0</v>
      </c>
      <c r="R59" s="228"/>
      <c r="S59" s="228" t="s">
        <v>120</v>
      </c>
      <c r="T59" s="228" t="s">
        <v>121</v>
      </c>
      <c r="U59" s="228">
        <v>0</v>
      </c>
      <c r="V59" s="228">
        <f>ROUND(E59*U59,2)</f>
        <v>0</v>
      </c>
      <c r="W59" s="228"/>
      <c r="X59" s="228" t="s">
        <v>203</v>
      </c>
      <c r="Y59" s="209"/>
      <c r="Z59" s="209"/>
      <c r="AA59" s="209"/>
      <c r="AB59" s="209"/>
      <c r="AC59" s="209"/>
      <c r="AD59" s="209"/>
      <c r="AE59" s="209"/>
      <c r="AF59" s="209"/>
      <c r="AG59" s="209" t="s">
        <v>204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x14ac:dyDescent="0.25">
      <c r="A60" s="235" t="s">
        <v>115</v>
      </c>
      <c r="B60" s="236" t="s">
        <v>81</v>
      </c>
      <c r="C60" s="254" t="s">
        <v>82</v>
      </c>
      <c r="D60" s="237"/>
      <c r="E60" s="238"/>
      <c r="F60" s="239"/>
      <c r="G60" s="240">
        <f>SUMIF(AG61:AG68,"&lt;&gt;NOR",G61:G68)</f>
        <v>0</v>
      </c>
      <c r="H60" s="234"/>
      <c r="I60" s="234">
        <f>SUM(I61:I68)</f>
        <v>291.71000000000004</v>
      </c>
      <c r="J60" s="234"/>
      <c r="K60" s="234">
        <f>SUM(K61:K68)</f>
        <v>1154.68</v>
      </c>
      <c r="L60" s="234"/>
      <c r="M60" s="234">
        <f>SUM(M61:M68)</f>
        <v>0</v>
      </c>
      <c r="N60" s="234"/>
      <c r="O60" s="234">
        <f>SUM(O61:O68)</f>
        <v>0</v>
      </c>
      <c r="P60" s="234"/>
      <c r="Q60" s="234">
        <f>SUM(Q61:Q68)</f>
        <v>0</v>
      </c>
      <c r="R60" s="234"/>
      <c r="S60" s="234"/>
      <c r="T60" s="234"/>
      <c r="U60" s="234"/>
      <c r="V60" s="234">
        <f>SUM(V61:V68)</f>
        <v>1.98</v>
      </c>
      <c r="W60" s="234"/>
      <c r="X60" s="234"/>
      <c r="AG60" t="s">
        <v>116</v>
      </c>
    </row>
    <row r="61" spans="1:60" outlineLevel="1" x14ac:dyDescent="0.25">
      <c r="A61" s="241">
        <v>22</v>
      </c>
      <c r="B61" s="242" t="s">
        <v>260</v>
      </c>
      <c r="C61" s="255" t="s">
        <v>261</v>
      </c>
      <c r="D61" s="243" t="s">
        <v>119</v>
      </c>
      <c r="E61" s="244">
        <v>14.7</v>
      </c>
      <c r="F61" s="245"/>
      <c r="G61" s="246">
        <f>ROUND(E61*F61,2)</f>
        <v>0</v>
      </c>
      <c r="H61" s="229">
        <v>12.48</v>
      </c>
      <c r="I61" s="228">
        <f>ROUND(E61*H61,2)</f>
        <v>183.46</v>
      </c>
      <c r="J61" s="229">
        <v>59.82</v>
      </c>
      <c r="K61" s="228">
        <f>ROUND(E61*J61,2)</f>
        <v>879.35</v>
      </c>
      <c r="L61" s="228">
        <v>21</v>
      </c>
      <c r="M61" s="228">
        <f>G61*(1+L61/100)</f>
        <v>0</v>
      </c>
      <c r="N61" s="228">
        <v>2.7E-4</v>
      </c>
      <c r="O61" s="228">
        <f>ROUND(E61*N61,2)</f>
        <v>0</v>
      </c>
      <c r="P61" s="228">
        <v>0</v>
      </c>
      <c r="Q61" s="228">
        <f>ROUND(E61*P61,2)</f>
        <v>0</v>
      </c>
      <c r="R61" s="228"/>
      <c r="S61" s="228" t="s">
        <v>120</v>
      </c>
      <c r="T61" s="228" t="s">
        <v>121</v>
      </c>
      <c r="U61" s="228">
        <v>0.10191</v>
      </c>
      <c r="V61" s="228">
        <f>ROUND(E61*U61,2)</f>
        <v>1.5</v>
      </c>
      <c r="W61" s="228"/>
      <c r="X61" s="228" t="s">
        <v>122</v>
      </c>
      <c r="Y61" s="209"/>
      <c r="Z61" s="209"/>
      <c r="AA61" s="209"/>
      <c r="AB61" s="209"/>
      <c r="AC61" s="209"/>
      <c r="AD61" s="209"/>
      <c r="AE61" s="209"/>
      <c r="AF61" s="209"/>
      <c r="AG61" s="209" t="s">
        <v>123</v>
      </c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26"/>
      <c r="B62" s="227"/>
      <c r="C62" s="256" t="s">
        <v>292</v>
      </c>
      <c r="D62" s="230"/>
      <c r="E62" s="231">
        <v>17.7</v>
      </c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09"/>
      <c r="Z62" s="209"/>
      <c r="AA62" s="209"/>
      <c r="AB62" s="209"/>
      <c r="AC62" s="209"/>
      <c r="AD62" s="209"/>
      <c r="AE62" s="209"/>
      <c r="AF62" s="209"/>
      <c r="AG62" s="209" t="s">
        <v>125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26"/>
      <c r="B63" s="227"/>
      <c r="C63" s="256" t="s">
        <v>293</v>
      </c>
      <c r="D63" s="230"/>
      <c r="E63" s="231">
        <v>-3</v>
      </c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09"/>
      <c r="Z63" s="209"/>
      <c r="AA63" s="209"/>
      <c r="AB63" s="209"/>
      <c r="AC63" s="209"/>
      <c r="AD63" s="209"/>
      <c r="AE63" s="209"/>
      <c r="AF63" s="209"/>
      <c r="AG63" s="209" t="s">
        <v>125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outlineLevel="1" x14ac:dyDescent="0.25">
      <c r="A64" s="241">
        <v>23</v>
      </c>
      <c r="B64" s="242" t="s">
        <v>264</v>
      </c>
      <c r="C64" s="255" t="s">
        <v>265</v>
      </c>
      <c r="D64" s="243" t="s">
        <v>156</v>
      </c>
      <c r="E64" s="244">
        <v>9.8000000000000007</v>
      </c>
      <c r="F64" s="245"/>
      <c r="G64" s="246">
        <f>ROUND(E64*F64,2)</f>
        <v>0</v>
      </c>
      <c r="H64" s="229">
        <v>1.32</v>
      </c>
      <c r="I64" s="228">
        <f>ROUND(E64*H64,2)</f>
        <v>12.94</v>
      </c>
      <c r="J64" s="229">
        <v>21.08</v>
      </c>
      <c r="K64" s="228">
        <f>ROUND(E64*J64,2)</f>
        <v>206.58</v>
      </c>
      <c r="L64" s="228">
        <v>21</v>
      </c>
      <c r="M64" s="228">
        <f>G64*(1+L64/100)</f>
        <v>0</v>
      </c>
      <c r="N64" s="228">
        <v>0</v>
      </c>
      <c r="O64" s="228">
        <f>ROUND(E64*N64,2)</f>
        <v>0</v>
      </c>
      <c r="P64" s="228">
        <v>0</v>
      </c>
      <c r="Q64" s="228">
        <f>ROUND(E64*P64,2)</f>
        <v>0</v>
      </c>
      <c r="R64" s="228"/>
      <c r="S64" s="228" t="s">
        <v>120</v>
      </c>
      <c r="T64" s="228" t="s">
        <v>121</v>
      </c>
      <c r="U64" s="228">
        <v>3.6249999999999998E-2</v>
      </c>
      <c r="V64" s="228">
        <f>ROUND(E64*U64,2)</f>
        <v>0.36</v>
      </c>
      <c r="W64" s="228"/>
      <c r="X64" s="228" t="s">
        <v>122</v>
      </c>
      <c r="Y64" s="209"/>
      <c r="Z64" s="209"/>
      <c r="AA64" s="209"/>
      <c r="AB64" s="209"/>
      <c r="AC64" s="209"/>
      <c r="AD64" s="209"/>
      <c r="AE64" s="209"/>
      <c r="AF64" s="209"/>
      <c r="AG64" s="209" t="s">
        <v>123</v>
      </c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</row>
    <row r="65" spans="1:60" outlineLevel="1" x14ac:dyDescent="0.25">
      <c r="A65" s="226"/>
      <c r="B65" s="227"/>
      <c r="C65" s="256" t="s">
        <v>302</v>
      </c>
      <c r="D65" s="230"/>
      <c r="E65" s="231">
        <v>11.8</v>
      </c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09"/>
      <c r="Z65" s="209"/>
      <c r="AA65" s="209"/>
      <c r="AB65" s="209"/>
      <c r="AC65" s="209"/>
      <c r="AD65" s="209"/>
      <c r="AE65" s="209"/>
      <c r="AF65" s="209"/>
      <c r="AG65" s="209" t="s">
        <v>125</v>
      </c>
      <c r="AH65" s="209">
        <v>0</v>
      </c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outlineLevel="1" x14ac:dyDescent="0.25">
      <c r="A66" s="226"/>
      <c r="B66" s="227"/>
      <c r="C66" s="256" t="s">
        <v>303</v>
      </c>
      <c r="D66" s="230"/>
      <c r="E66" s="231">
        <v>-2</v>
      </c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09"/>
      <c r="Z66" s="209"/>
      <c r="AA66" s="209"/>
      <c r="AB66" s="209"/>
      <c r="AC66" s="209"/>
      <c r="AD66" s="209"/>
      <c r="AE66" s="209"/>
      <c r="AF66" s="209"/>
      <c r="AG66" s="209" t="s">
        <v>125</v>
      </c>
      <c r="AH66" s="209">
        <v>0</v>
      </c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</row>
    <row r="67" spans="1:60" outlineLevel="1" x14ac:dyDescent="0.25">
      <c r="A67" s="241">
        <v>24</v>
      </c>
      <c r="B67" s="242" t="s">
        <v>267</v>
      </c>
      <c r="C67" s="255" t="s">
        <v>268</v>
      </c>
      <c r="D67" s="243" t="s">
        <v>119</v>
      </c>
      <c r="E67" s="244">
        <v>8.68</v>
      </c>
      <c r="F67" s="245"/>
      <c r="G67" s="246">
        <f>ROUND(E67*F67,2)</f>
        <v>0</v>
      </c>
      <c r="H67" s="229">
        <v>10.98</v>
      </c>
      <c r="I67" s="228">
        <f>ROUND(E67*H67,2)</f>
        <v>95.31</v>
      </c>
      <c r="J67" s="229">
        <v>7.92</v>
      </c>
      <c r="K67" s="228">
        <f>ROUND(E67*J67,2)</f>
        <v>68.75</v>
      </c>
      <c r="L67" s="228">
        <v>21</v>
      </c>
      <c r="M67" s="228">
        <f>G67*(1+L67/100)</f>
        <v>0</v>
      </c>
      <c r="N67" s="228">
        <v>3.5E-4</v>
      </c>
      <c r="O67" s="228">
        <f>ROUND(E67*N67,2)</f>
        <v>0</v>
      </c>
      <c r="P67" s="228">
        <v>0</v>
      </c>
      <c r="Q67" s="228">
        <f>ROUND(E67*P67,2)</f>
        <v>0</v>
      </c>
      <c r="R67" s="228"/>
      <c r="S67" s="228" t="s">
        <v>120</v>
      </c>
      <c r="T67" s="228" t="s">
        <v>121</v>
      </c>
      <c r="U67" s="228">
        <v>1.35E-2</v>
      </c>
      <c r="V67" s="228">
        <f>ROUND(E67*U67,2)</f>
        <v>0.12</v>
      </c>
      <c r="W67" s="228"/>
      <c r="X67" s="228" t="s">
        <v>122</v>
      </c>
      <c r="Y67" s="209"/>
      <c r="Z67" s="209"/>
      <c r="AA67" s="209"/>
      <c r="AB67" s="209"/>
      <c r="AC67" s="209"/>
      <c r="AD67" s="209"/>
      <c r="AE67" s="209"/>
      <c r="AF67" s="209"/>
      <c r="AG67" s="209" t="s">
        <v>123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26"/>
      <c r="B68" s="227"/>
      <c r="C68" s="256" t="s">
        <v>298</v>
      </c>
      <c r="D68" s="230"/>
      <c r="E68" s="231">
        <v>8.68</v>
      </c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09"/>
      <c r="Z68" s="209"/>
      <c r="AA68" s="209"/>
      <c r="AB68" s="209"/>
      <c r="AC68" s="209"/>
      <c r="AD68" s="209"/>
      <c r="AE68" s="209"/>
      <c r="AF68" s="209"/>
      <c r="AG68" s="209" t="s">
        <v>125</v>
      </c>
      <c r="AH68" s="209">
        <v>0</v>
      </c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x14ac:dyDescent="0.25">
      <c r="A69" s="235" t="s">
        <v>115</v>
      </c>
      <c r="B69" s="236" t="s">
        <v>85</v>
      </c>
      <c r="C69" s="254" t="s">
        <v>86</v>
      </c>
      <c r="D69" s="237"/>
      <c r="E69" s="238"/>
      <c r="F69" s="239"/>
      <c r="G69" s="240">
        <f>SUMIF(AG70:AG75,"&lt;&gt;NOR",G70:G75)</f>
        <v>0</v>
      </c>
      <c r="H69" s="234"/>
      <c r="I69" s="234">
        <f>SUM(I70:I75)</f>
        <v>0</v>
      </c>
      <c r="J69" s="234"/>
      <c r="K69" s="234">
        <f>SUM(K70:K75)</f>
        <v>1863.33</v>
      </c>
      <c r="L69" s="234"/>
      <c r="M69" s="234">
        <f>SUM(M70:M75)</f>
        <v>0</v>
      </c>
      <c r="N69" s="234"/>
      <c r="O69" s="234">
        <f>SUM(O70:O75)</f>
        <v>0</v>
      </c>
      <c r="P69" s="234"/>
      <c r="Q69" s="234">
        <f>SUM(Q70:Q75)</f>
        <v>0</v>
      </c>
      <c r="R69" s="234"/>
      <c r="S69" s="234"/>
      <c r="T69" s="234"/>
      <c r="U69" s="234"/>
      <c r="V69" s="234">
        <f>SUM(V70:V75)</f>
        <v>1.4400000000000002</v>
      </c>
      <c r="W69" s="234"/>
      <c r="X69" s="234"/>
      <c r="AG69" t="s">
        <v>116</v>
      </c>
    </row>
    <row r="70" spans="1:60" outlineLevel="1" x14ac:dyDescent="0.25">
      <c r="A70" s="247">
        <v>25</v>
      </c>
      <c r="B70" s="248" t="s">
        <v>271</v>
      </c>
      <c r="C70" s="259" t="s">
        <v>272</v>
      </c>
      <c r="D70" s="249" t="s">
        <v>202</v>
      </c>
      <c r="E70" s="250">
        <v>0.70952000000000004</v>
      </c>
      <c r="F70" s="251"/>
      <c r="G70" s="252">
        <f>ROUND(E70*F70,2)</f>
        <v>0</v>
      </c>
      <c r="H70" s="229">
        <v>0</v>
      </c>
      <c r="I70" s="228">
        <f>ROUND(E70*H70,2)</f>
        <v>0</v>
      </c>
      <c r="J70" s="229">
        <v>193.8</v>
      </c>
      <c r="K70" s="228">
        <f>ROUND(E70*J70,2)</f>
        <v>137.5</v>
      </c>
      <c r="L70" s="228">
        <v>21</v>
      </c>
      <c r="M70" s="228">
        <f>G70*(1+L70/100)</f>
        <v>0</v>
      </c>
      <c r="N70" s="228">
        <v>0</v>
      </c>
      <c r="O70" s="228">
        <f>ROUND(E70*N70,2)</f>
        <v>0</v>
      </c>
      <c r="P70" s="228">
        <v>0</v>
      </c>
      <c r="Q70" s="228">
        <f>ROUND(E70*P70,2)</f>
        <v>0</v>
      </c>
      <c r="R70" s="228"/>
      <c r="S70" s="228" t="s">
        <v>120</v>
      </c>
      <c r="T70" s="228" t="s">
        <v>121</v>
      </c>
      <c r="U70" s="228">
        <v>0.27700000000000002</v>
      </c>
      <c r="V70" s="228">
        <f>ROUND(E70*U70,2)</f>
        <v>0.2</v>
      </c>
      <c r="W70" s="228"/>
      <c r="X70" s="228" t="s">
        <v>273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274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outlineLevel="1" x14ac:dyDescent="0.25">
      <c r="A71" s="247">
        <v>26</v>
      </c>
      <c r="B71" s="248" t="s">
        <v>275</v>
      </c>
      <c r="C71" s="259" t="s">
        <v>276</v>
      </c>
      <c r="D71" s="249" t="s">
        <v>202</v>
      </c>
      <c r="E71" s="250">
        <v>0.70952000000000004</v>
      </c>
      <c r="F71" s="251"/>
      <c r="G71" s="252">
        <f>ROUND(E71*F71,2)</f>
        <v>0</v>
      </c>
      <c r="H71" s="229">
        <v>0</v>
      </c>
      <c r="I71" s="228">
        <f>ROUND(E71*H71,2)</f>
        <v>0</v>
      </c>
      <c r="J71" s="229">
        <v>269.7</v>
      </c>
      <c r="K71" s="228">
        <f>ROUND(E71*J71,2)</f>
        <v>191.36</v>
      </c>
      <c r="L71" s="228">
        <v>21</v>
      </c>
      <c r="M71" s="228">
        <f>G71*(1+L71/100)</f>
        <v>0</v>
      </c>
      <c r="N71" s="228">
        <v>0</v>
      </c>
      <c r="O71" s="228">
        <f>ROUND(E71*N71,2)</f>
        <v>0</v>
      </c>
      <c r="P71" s="228">
        <v>0</v>
      </c>
      <c r="Q71" s="228">
        <f>ROUND(E71*P71,2)</f>
        <v>0</v>
      </c>
      <c r="R71" s="228"/>
      <c r="S71" s="228" t="s">
        <v>120</v>
      </c>
      <c r="T71" s="228" t="s">
        <v>121</v>
      </c>
      <c r="U71" s="228">
        <v>0.49</v>
      </c>
      <c r="V71" s="228">
        <f>ROUND(E71*U71,2)</f>
        <v>0.35</v>
      </c>
      <c r="W71" s="228"/>
      <c r="X71" s="228" t="s">
        <v>273</v>
      </c>
      <c r="Y71" s="209"/>
      <c r="Z71" s="209"/>
      <c r="AA71" s="209"/>
      <c r="AB71" s="209"/>
      <c r="AC71" s="209"/>
      <c r="AD71" s="209"/>
      <c r="AE71" s="209"/>
      <c r="AF71" s="209"/>
      <c r="AG71" s="209" t="s">
        <v>274</v>
      </c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</row>
    <row r="72" spans="1:60" outlineLevel="1" x14ac:dyDescent="0.25">
      <c r="A72" s="247">
        <v>27</v>
      </c>
      <c r="B72" s="248" t="s">
        <v>277</v>
      </c>
      <c r="C72" s="259" t="s">
        <v>278</v>
      </c>
      <c r="D72" s="249" t="s">
        <v>202</v>
      </c>
      <c r="E72" s="250">
        <v>15.609439999999999</v>
      </c>
      <c r="F72" s="251"/>
      <c r="G72" s="252">
        <f>ROUND(E72*F72,2)</f>
        <v>0</v>
      </c>
      <c r="H72" s="229">
        <v>0</v>
      </c>
      <c r="I72" s="228">
        <f>ROUND(E72*H72,2)</f>
        <v>0</v>
      </c>
      <c r="J72" s="229">
        <v>18.399999999999999</v>
      </c>
      <c r="K72" s="228">
        <f>ROUND(E72*J72,2)</f>
        <v>287.20999999999998</v>
      </c>
      <c r="L72" s="228">
        <v>21</v>
      </c>
      <c r="M72" s="228">
        <f>G72*(1+L72/100)</f>
        <v>0</v>
      </c>
      <c r="N72" s="228">
        <v>0</v>
      </c>
      <c r="O72" s="228">
        <f>ROUND(E72*N72,2)</f>
        <v>0</v>
      </c>
      <c r="P72" s="228">
        <v>0</v>
      </c>
      <c r="Q72" s="228">
        <f>ROUND(E72*P72,2)</f>
        <v>0</v>
      </c>
      <c r="R72" s="228"/>
      <c r="S72" s="228" t="s">
        <v>120</v>
      </c>
      <c r="T72" s="228" t="s">
        <v>121</v>
      </c>
      <c r="U72" s="228">
        <v>0</v>
      </c>
      <c r="V72" s="228">
        <f>ROUND(E72*U72,2)</f>
        <v>0</v>
      </c>
      <c r="W72" s="228"/>
      <c r="X72" s="228" t="s">
        <v>273</v>
      </c>
      <c r="Y72" s="209"/>
      <c r="Z72" s="209"/>
      <c r="AA72" s="209"/>
      <c r="AB72" s="209"/>
      <c r="AC72" s="209"/>
      <c r="AD72" s="209"/>
      <c r="AE72" s="209"/>
      <c r="AF72" s="209"/>
      <c r="AG72" s="209" t="s">
        <v>274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outlineLevel="1" x14ac:dyDescent="0.25">
      <c r="A73" s="247">
        <v>28</v>
      </c>
      <c r="B73" s="248" t="s">
        <v>279</v>
      </c>
      <c r="C73" s="259" t="s">
        <v>280</v>
      </c>
      <c r="D73" s="249" t="s">
        <v>202</v>
      </c>
      <c r="E73" s="250">
        <v>0.70952000000000004</v>
      </c>
      <c r="F73" s="251"/>
      <c r="G73" s="252">
        <f>ROUND(E73*F73,2)</f>
        <v>0</v>
      </c>
      <c r="H73" s="229">
        <v>0</v>
      </c>
      <c r="I73" s="228">
        <f>ROUND(E73*H73,2)</f>
        <v>0</v>
      </c>
      <c r="J73" s="229">
        <v>380.7</v>
      </c>
      <c r="K73" s="228">
        <f>ROUND(E73*J73,2)</f>
        <v>270.11</v>
      </c>
      <c r="L73" s="228">
        <v>21</v>
      </c>
      <c r="M73" s="228">
        <f>G73*(1+L73/100)</f>
        <v>0</v>
      </c>
      <c r="N73" s="228">
        <v>0</v>
      </c>
      <c r="O73" s="228">
        <f>ROUND(E73*N73,2)</f>
        <v>0</v>
      </c>
      <c r="P73" s="228">
        <v>0</v>
      </c>
      <c r="Q73" s="228">
        <f>ROUND(E73*P73,2)</f>
        <v>0</v>
      </c>
      <c r="R73" s="228"/>
      <c r="S73" s="228" t="s">
        <v>120</v>
      </c>
      <c r="T73" s="228" t="s">
        <v>121</v>
      </c>
      <c r="U73" s="228">
        <v>0.94199999999999995</v>
      </c>
      <c r="V73" s="228">
        <f>ROUND(E73*U73,2)</f>
        <v>0.67</v>
      </c>
      <c r="W73" s="228"/>
      <c r="X73" s="228" t="s">
        <v>273</v>
      </c>
      <c r="Y73" s="209"/>
      <c r="Z73" s="209"/>
      <c r="AA73" s="209"/>
      <c r="AB73" s="209"/>
      <c r="AC73" s="209"/>
      <c r="AD73" s="209"/>
      <c r="AE73" s="209"/>
      <c r="AF73" s="209"/>
      <c r="AG73" s="209" t="s">
        <v>274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outlineLevel="1" x14ac:dyDescent="0.25">
      <c r="A74" s="247">
        <v>29</v>
      </c>
      <c r="B74" s="248" t="s">
        <v>281</v>
      </c>
      <c r="C74" s="259" t="s">
        <v>282</v>
      </c>
      <c r="D74" s="249" t="s">
        <v>202</v>
      </c>
      <c r="E74" s="250">
        <v>2.1285599999999998</v>
      </c>
      <c r="F74" s="251"/>
      <c r="G74" s="252">
        <f>ROUND(E74*F74,2)</f>
        <v>0</v>
      </c>
      <c r="H74" s="229">
        <v>0</v>
      </c>
      <c r="I74" s="228">
        <f>ROUND(E74*H74,2)</f>
        <v>0</v>
      </c>
      <c r="J74" s="229">
        <v>42.4</v>
      </c>
      <c r="K74" s="228">
        <f>ROUND(E74*J74,2)</f>
        <v>90.25</v>
      </c>
      <c r="L74" s="228">
        <v>21</v>
      </c>
      <c r="M74" s="228">
        <f>G74*(1+L74/100)</f>
        <v>0</v>
      </c>
      <c r="N74" s="228">
        <v>0</v>
      </c>
      <c r="O74" s="228">
        <f>ROUND(E74*N74,2)</f>
        <v>0</v>
      </c>
      <c r="P74" s="228">
        <v>0</v>
      </c>
      <c r="Q74" s="228">
        <f>ROUND(E74*P74,2)</f>
        <v>0</v>
      </c>
      <c r="R74" s="228"/>
      <c r="S74" s="228" t="s">
        <v>120</v>
      </c>
      <c r="T74" s="228" t="s">
        <v>121</v>
      </c>
      <c r="U74" s="228">
        <v>0.105</v>
      </c>
      <c r="V74" s="228">
        <f>ROUND(E74*U74,2)</f>
        <v>0.22</v>
      </c>
      <c r="W74" s="228"/>
      <c r="X74" s="228" t="s">
        <v>273</v>
      </c>
      <c r="Y74" s="209"/>
      <c r="Z74" s="209"/>
      <c r="AA74" s="209"/>
      <c r="AB74" s="209"/>
      <c r="AC74" s="209"/>
      <c r="AD74" s="209"/>
      <c r="AE74" s="209"/>
      <c r="AF74" s="209"/>
      <c r="AG74" s="209" t="s">
        <v>274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outlineLevel="1" x14ac:dyDescent="0.25">
      <c r="A75" s="241">
        <v>30</v>
      </c>
      <c r="B75" s="242" t="s">
        <v>283</v>
      </c>
      <c r="C75" s="255" t="s">
        <v>284</v>
      </c>
      <c r="D75" s="243" t="s">
        <v>202</v>
      </c>
      <c r="E75" s="244">
        <v>0.70952000000000004</v>
      </c>
      <c r="F75" s="245"/>
      <c r="G75" s="246">
        <f>ROUND(E75*F75,2)</f>
        <v>0</v>
      </c>
      <c r="H75" s="229">
        <v>0</v>
      </c>
      <c r="I75" s="228">
        <f>ROUND(E75*H75,2)</f>
        <v>0</v>
      </c>
      <c r="J75" s="229">
        <v>1250</v>
      </c>
      <c r="K75" s="228">
        <f>ROUND(E75*J75,2)</f>
        <v>886.9</v>
      </c>
      <c r="L75" s="228">
        <v>21</v>
      </c>
      <c r="M75" s="228">
        <f>G75*(1+L75/100)</f>
        <v>0</v>
      </c>
      <c r="N75" s="228">
        <v>0</v>
      </c>
      <c r="O75" s="228">
        <f>ROUND(E75*N75,2)</f>
        <v>0</v>
      </c>
      <c r="P75" s="228">
        <v>0</v>
      </c>
      <c r="Q75" s="228">
        <f>ROUND(E75*P75,2)</f>
        <v>0</v>
      </c>
      <c r="R75" s="228"/>
      <c r="S75" s="228" t="s">
        <v>285</v>
      </c>
      <c r="T75" s="228" t="s">
        <v>121</v>
      </c>
      <c r="U75" s="228">
        <v>0</v>
      </c>
      <c r="V75" s="228">
        <f>ROUND(E75*U75,2)</f>
        <v>0</v>
      </c>
      <c r="W75" s="228"/>
      <c r="X75" s="228" t="s">
        <v>273</v>
      </c>
      <c r="Y75" s="209"/>
      <c r="Z75" s="209"/>
      <c r="AA75" s="209"/>
      <c r="AB75" s="209"/>
      <c r="AC75" s="209"/>
      <c r="AD75" s="209"/>
      <c r="AE75" s="209"/>
      <c r="AF75" s="209"/>
      <c r="AG75" s="209" t="s">
        <v>274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x14ac:dyDescent="0.25">
      <c r="A76" s="3"/>
      <c r="B76" s="4"/>
      <c r="C76" s="260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AE76">
        <v>15</v>
      </c>
      <c r="AF76">
        <v>21</v>
      </c>
      <c r="AG76" t="s">
        <v>102</v>
      </c>
    </row>
    <row r="77" spans="1:60" x14ac:dyDescent="0.25">
      <c r="A77" s="212"/>
      <c r="B77" s="213" t="s">
        <v>31</v>
      </c>
      <c r="C77" s="261"/>
      <c r="D77" s="214"/>
      <c r="E77" s="215"/>
      <c r="F77" s="215"/>
      <c r="G77" s="253">
        <f>G8+G18+G28+G31+G37+G46+G48+G60+G69</f>
        <v>0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AE77">
        <f>SUMIF(L7:L75,AE76,G7:G75)</f>
        <v>0</v>
      </c>
      <c r="AF77">
        <f>SUMIF(L7:L75,AF76,G7:G75)</f>
        <v>0</v>
      </c>
      <c r="AG77" t="s">
        <v>286</v>
      </c>
    </row>
    <row r="78" spans="1:60" x14ac:dyDescent="0.25">
      <c r="A78" s="3"/>
      <c r="B78" s="4"/>
      <c r="C78" s="260"/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60" x14ac:dyDescent="0.25">
      <c r="A79" s="3"/>
      <c r="B79" s="4"/>
      <c r="C79" s="260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60" x14ac:dyDescent="0.25">
      <c r="A80" s="216" t="s">
        <v>287</v>
      </c>
      <c r="B80" s="216"/>
      <c r="C80" s="262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33" x14ac:dyDescent="0.25">
      <c r="A81" s="217"/>
      <c r="B81" s="218"/>
      <c r="C81" s="263"/>
      <c r="D81" s="218"/>
      <c r="E81" s="218"/>
      <c r="F81" s="218"/>
      <c r="G81" s="219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AG81" t="s">
        <v>288</v>
      </c>
    </row>
    <row r="82" spans="1:33" x14ac:dyDescent="0.25">
      <c r="A82" s="220"/>
      <c r="B82" s="221"/>
      <c r="C82" s="264"/>
      <c r="D82" s="221"/>
      <c r="E82" s="221"/>
      <c r="F82" s="221"/>
      <c r="G82" s="222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33" x14ac:dyDescent="0.25">
      <c r="A83" s="220"/>
      <c r="B83" s="221"/>
      <c r="C83" s="264"/>
      <c r="D83" s="221"/>
      <c r="E83" s="221"/>
      <c r="F83" s="221"/>
      <c r="G83" s="222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33" x14ac:dyDescent="0.25">
      <c r="A84" s="220"/>
      <c r="B84" s="221"/>
      <c r="C84" s="264"/>
      <c r="D84" s="221"/>
      <c r="E84" s="221"/>
      <c r="F84" s="221"/>
      <c r="G84" s="222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33" x14ac:dyDescent="0.25">
      <c r="A85" s="223"/>
      <c r="B85" s="224"/>
      <c r="C85" s="265"/>
      <c r="D85" s="224"/>
      <c r="E85" s="224"/>
      <c r="F85" s="224"/>
      <c r="G85" s="225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33" x14ac:dyDescent="0.25">
      <c r="A86" s="3"/>
      <c r="B86" s="4"/>
      <c r="C86" s="260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33" x14ac:dyDescent="0.25">
      <c r="C87" s="266"/>
      <c r="D87" s="10"/>
      <c r="AG87" t="s">
        <v>289</v>
      </c>
    </row>
    <row r="88" spans="1:33" x14ac:dyDescent="0.25">
      <c r="D88" s="10"/>
    </row>
    <row r="89" spans="1:33" x14ac:dyDescent="0.25">
      <c r="D89" s="10"/>
    </row>
    <row r="90" spans="1:33" x14ac:dyDescent="0.25">
      <c r="D90" s="10"/>
    </row>
    <row r="91" spans="1:33" x14ac:dyDescent="0.25">
      <c r="D91" s="10"/>
    </row>
    <row r="92" spans="1:33" x14ac:dyDescent="0.25">
      <c r="D92" s="10"/>
    </row>
    <row r="93" spans="1:33" x14ac:dyDescent="0.25">
      <c r="D93" s="10"/>
    </row>
    <row r="94" spans="1:33" x14ac:dyDescent="0.25">
      <c r="D94" s="10"/>
    </row>
    <row r="95" spans="1:33" x14ac:dyDescent="0.25">
      <c r="D95" s="10"/>
    </row>
    <row r="96" spans="1:33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80:C80"/>
    <mergeCell ref="A81:G8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C11" sqref="C1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90</v>
      </c>
    </row>
    <row r="2" spans="1:60" ht="25.05" customHeight="1" x14ac:dyDescent="0.25">
      <c r="A2" s="195" t="s">
        <v>8</v>
      </c>
      <c r="B2" s="49"/>
      <c r="C2" s="198" t="s">
        <v>386</v>
      </c>
      <c r="D2" s="196"/>
      <c r="E2" s="196"/>
      <c r="F2" s="196"/>
      <c r="G2" s="197"/>
      <c r="AG2" t="s">
        <v>91</v>
      </c>
    </row>
    <row r="3" spans="1:60" ht="25.05" customHeight="1" x14ac:dyDescent="0.25">
      <c r="A3" s="195" t="s">
        <v>9</v>
      </c>
      <c r="B3" s="49"/>
      <c r="C3" s="198" t="s">
        <v>385</v>
      </c>
      <c r="D3" s="196"/>
      <c r="E3" s="196"/>
      <c r="F3" s="196"/>
      <c r="G3" s="197"/>
      <c r="AC3" s="174" t="s">
        <v>91</v>
      </c>
      <c r="AG3" t="s">
        <v>92</v>
      </c>
    </row>
    <row r="4" spans="1:60" ht="25.05" customHeight="1" x14ac:dyDescent="0.25">
      <c r="A4" s="199" t="s">
        <v>10</v>
      </c>
      <c r="B4" s="200"/>
      <c r="C4" s="201" t="s">
        <v>389</v>
      </c>
      <c r="D4" s="202"/>
      <c r="E4" s="202"/>
      <c r="F4" s="202"/>
      <c r="G4" s="203"/>
      <c r="AG4" t="s">
        <v>93</v>
      </c>
    </row>
    <row r="5" spans="1:60" x14ac:dyDescent="0.25">
      <c r="D5" s="10"/>
    </row>
    <row r="6" spans="1:60" ht="39.6" x14ac:dyDescent="0.25">
      <c r="A6" s="205" t="s">
        <v>94</v>
      </c>
      <c r="B6" s="207" t="s">
        <v>95</v>
      </c>
      <c r="C6" s="207" t="s">
        <v>96</v>
      </c>
      <c r="D6" s="206" t="s">
        <v>97</v>
      </c>
      <c r="E6" s="205" t="s">
        <v>98</v>
      </c>
      <c r="F6" s="204" t="s">
        <v>99</v>
      </c>
      <c r="G6" s="205" t="s">
        <v>31</v>
      </c>
      <c r="H6" s="208" t="s">
        <v>32</v>
      </c>
      <c r="I6" s="208" t="s">
        <v>100</v>
      </c>
      <c r="J6" s="208" t="s">
        <v>33</v>
      </c>
      <c r="K6" s="208" t="s">
        <v>101</v>
      </c>
      <c r="L6" s="208" t="s">
        <v>102</v>
      </c>
      <c r="M6" s="208" t="s">
        <v>103</v>
      </c>
      <c r="N6" s="208" t="s">
        <v>104</v>
      </c>
      <c r="O6" s="208" t="s">
        <v>105</v>
      </c>
      <c r="P6" s="208" t="s">
        <v>106</v>
      </c>
      <c r="Q6" s="208" t="s">
        <v>107</v>
      </c>
      <c r="R6" s="208" t="s">
        <v>108</v>
      </c>
      <c r="S6" s="208" t="s">
        <v>109</v>
      </c>
      <c r="T6" s="208" t="s">
        <v>110</v>
      </c>
      <c r="U6" s="208" t="s">
        <v>111</v>
      </c>
      <c r="V6" s="208" t="s">
        <v>112</v>
      </c>
      <c r="W6" s="208" t="s">
        <v>113</v>
      </c>
      <c r="X6" s="208" t="s">
        <v>114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115</v>
      </c>
      <c r="B8" s="236" t="s">
        <v>57</v>
      </c>
      <c r="C8" s="254" t="s">
        <v>58</v>
      </c>
      <c r="D8" s="237"/>
      <c r="E8" s="238"/>
      <c r="F8" s="239"/>
      <c r="G8" s="240">
        <f>SUMIF(AG9:AG30,"&lt;&gt;NOR",G9:G30)</f>
        <v>0</v>
      </c>
      <c r="H8" s="234"/>
      <c r="I8" s="234">
        <f>SUM(I9:I30)</f>
        <v>44931.97</v>
      </c>
      <c r="J8" s="234"/>
      <c r="K8" s="234">
        <f>SUM(K9:K30)</f>
        <v>125440.33</v>
      </c>
      <c r="L8" s="234"/>
      <c r="M8" s="234">
        <f>SUM(M9:M30)</f>
        <v>0</v>
      </c>
      <c r="N8" s="234"/>
      <c r="O8" s="234">
        <f>SUM(O9:O30)</f>
        <v>4.5199999999999996</v>
      </c>
      <c r="P8" s="234"/>
      <c r="Q8" s="234">
        <f>SUM(Q9:Q30)</f>
        <v>0</v>
      </c>
      <c r="R8" s="234"/>
      <c r="S8" s="234"/>
      <c r="T8" s="234"/>
      <c r="U8" s="234"/>
      <c r="V8" s="234">
        <f>SUM(V9:V30)</f>
        <v>223.04000000000002</v>
      </c>
      <c r="W8" s="234"/>
      <c r="X8" s="234"/>
      <c r="AG8" t="s">
        <v>116</v>
      </c>
    </row>
    <row r="9" spans="1:60" ht="20.399999999999999" outlineLevel="1" x14ac:dyDescent="0.25">
      <c r="A9" s="241">
        <v>1</v>
      </c>
      <c r="B9" s="242" t="s">
        <v>304</v>
      </c>
      <c r="C9" s="255" t="s">
        <v>305</v>
      </c>
      <c r="D9" s="243" t="s">
        <v>119</v>
      </c>
      <c r="E9" s="244">
        <v>166.52</v>
      </c>
      <c r="F9" s="245"/>
      <c r="G9" s="246">
        <f>ROUND(E9*F9,2)</f>
        <v>0</v>
      </c>
      <c r="H9" s="229">
        <v>23.84</v>
      </c>
      <c r="I9" s="228">
        <f>ROUND(E9*H9,2)</f>
        <v>3969.84</v>
      </c>
      <c r="J9" s="229">
        <v>250.66</v>
      </c>
      <c r="K9" s="228">
        <f>ROUND(E9*J9,2)</f>
        <v>41739.9</v>
      </c>
      <c r="L9" s="228">
        <v>21</v>
      </c>
      <c r="M9" s="228">
        <f>G9*(1+L9/100)</f>
        <v>0</v>
      </c>
      <c r="N9" s="228">
        <v>4.5999999999999999E-3</v>
      </c>
      <c r="O9" s="228">
        <f>ROUND(E9*N9,2)</f>
        <v>0.77</v>
      </c>
      <c r="P9" s="228">
        <v>0</v>
      </c>
      <c r="Q9" s="228">
        <f>ROUND(E9*P9,2)</f>
        <v>0</v>
      </c>
      <c r="R9" s="228"/>
      <c r="S9" s="228" t="s">
        <v>120</v>
      </c>
      <c r="T9" s="228" t="s">
        <v>121</v>
      </c>
      <c r="U9" s="228">
        <v>0.47199999999999998</v>
      </c>
      <c r="V9" s="228">
        <f>ROUND(E9*U9,2)</f>
        <v>78.599999999999994</v>
      </c>
      <c r="W9" s="228"/>
      <c r="X9" s="228" t="s">
        <v>122</v>
      </c>
      <c r="Y9" s="209"/>
      <c r="Z9" s="209"/>
      <c r="AA9" s="209"/>
      <c r="AB9" s="209"/>
      <c r="AC9" s="209"/>
      <c r="AD9" s="209"/>
      <c r="AE9" s="209"/>
      <c r="AF9" s="209"/>
      <c r="AG9" s="209" t="s">
        <v>123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26"/>
      <c r="B10" s="227"/>
      <c r="C10" s="256" t="s">
        <v>306</v>
      </c>
      <c r="D10" s="230"/>
      <c r="E10" s="231">
        <v>55.44</v>
      </c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09"/>
      <c r="Z10" s="209"/>
      <c r="AA10" s="209"/>
      <c r="AB10" s="209"/>
      <c r="AC10" s="209"/>
      <c r="AD10" s="209"/>
      <c r="AE10" s="209"/>
      <c r="AF10" s="209"/>
      <c r="AG10" s="209" t="s">
        <v>125</v>
      </c>
      <c r="AH10" s="209">
        <v>0</v>
      </c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26"/>
      <c r="B11" s="227"/>
      <c r="C11" s="256" t="s">
        <v>307</v>
      </c>
      <c r="D11" s="230"/>
      <c r="E11" s="231">
        <v>-3.6</v>
      </c>
      <c r="F11" s="228"/>
      <c r="G11" s="228"/>
      <c r="H11" s="228"/>
      <c r="I11" s="228"/>
      <c r="J11" s="228"/>
      <c r="K11" s="228"/>
      <c r="L11" s="228"/>
      <c r="M11" s="228"/>
      <c r="N11" s="228"/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09"/>
      <c r="Z11" s="209"/>
      <c r="AA11" s="209"/>
      <c r="AB11" s="209"/>
      <c r="AC11" s="209"/>
      <c r="AD11" s="209"/>
      <c r="AE11" s="209"/>
      <c r="AF11" s="209"/>
      <c r="AG11" s="209" t="s">
        <v>125</v>
      </c>
      <c r="AH11" s="209">
        <v>0</v>
      </c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26"/>
      <c r="B12" s="227"/>
      <c r="C12" s="256" t="s">
        <v>308</v>
      </c>
      <c r="D12" s="230"/>
      <c r="E12" s="231">
        <v>116.48</v>
      </c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09"/>
      <c r="Z12" s="209"/>
      <c r="AA12" s="209"/>
      <c r="AB12" s="209"/>
      <c r="AC12" s="209"/>
      <c r="AD12" s="209"/>
      <c r="AE12" s="209"/>
      <c r="AF12" s="209"/>
      <c r="AG12" s="209" t="s">
        <v>125</v>
      </c>
      <c r="AH12" s="209">
        <v>0</v>
      </c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26"/>
      <c r="B13" s="227"/>
      <c r="C13" s="256" t="s">
        <v>309</v>
      </c>
      <c r="D13" s="230"/>
      <c r="E13" s="231">
        <v>-1.8</v>
      </c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9"/>
      <c r="Z13" s="209"/>
      <c r="AA13" s="209"/>
      <c r="AB13" s="209"/>
      <c r="AC13" s="209"/>
      <c r="AD13" s="209"/>
      <c r="AE13" s="209"/>
      <c r="AF13" s="209"/>
      <c r="AG13" s="209" t="s">
        <v>125</v>
      </c>
      <c r="AH13" s="209">
        <v>0</v>
      </c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ht="20.399999999999999" outlineLevel="1" x14ac:dyDescent="0.25">
      <c r="A14" s="241">
        <v>2</v>
      </c>
      <c r="B14" s="242" t="s">
        <v>310</v>
      </c>
      <c r="C14" s="255" t="s">
        <v>311</v>
      </c>
      <c r="D14" s="243" t="s">
        <v>119</v>
      </c>
      <c r="E14" s="244">
        <v>76.97</v>
      </c>
      <c r="F14" s="245"/>
      <c r="G14" s="246">
        <f>ROUND(E14*F14,2)</f>
        <v>0</v>
      </c>
      <c r="H14" s="229">
        <v>16.62</v>
      </c>
      <c r="I14" s="228">
        <f>ROUND(E14*H14,2)</f>
        <v>1279.24</v>
      </c>
      <c r="J14" s="229">
        <v>107.18</v>
      </c>
      <c r="K14" s="228">
        <f>ROUND(E14*J14,2)</f>
        <v>8249.64</v>
      </c>
      <c r="L14" s="228">
        <v>21</v>
      </c>
      <c r="M14" s="228">
        <f>G14*(1+L14/100)</f>
        <v>0</v>
      </c>
      <c r="N14" s="228">
        <v>6.0899999999999999E-3</v>
      </c>
      <c r="O14" s="228">
        <f>ROUND(E14*N14,2)</f>
        <v>0.47</v>
      </c>
      <c r="P14" s="228">
        <v>0</v>
      </c>
      <c r="Q14" s="228">
        <f>ROUND(E14*P14,2)</f>
        <v>0</v>
      </c>
      <c r="R14" s="228"/>
      <c r="S14" s="228" t="s">
        <v>120</v>
      </c>
      <c r="T14" s="228" t="s">
        <v>121</v>
      </c>
      <c r="U14" s="228">
        <v>0.19273999999999999</v>
      </c>
      <c r="V14" s="228">
        <f>ROUND(E14*U14,2)</f>
        <v>14.84</v>
      </c>
      <c r="W14" s="228"/>
      <c r="X14" s="228" t="s">
        <v>122</v>
      </c>
      <c r="Y14" s="209"/>
      <c r="Z14" s="209"/>
      <c r="AA14" s="209"/>
      <c r="AB14" s="209"/>
      <c r="AC14" s="209"/>
      <c r="AD14" s="209"/>
      <c r="AE14" s="209"/>
      <c r="AF14" s="209"/>
      <c r="AG14" s="209" t="s">
        <v>123</v>
      </c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</row>
    <row r="15" spans="1:60" outlineLevel="1" x14ac:dyDescent="0.25">
      <c r="A15" s="226"/>
      <c r="B15" s="227"/>
      <c r="C15" s="256" t="s">
        <v>312</v>
      </c>
      <c r="D15" s="230"/>
      <c r="E15" s="231">
        <v>60.03</v>
      </c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09"/>
      <c r="Z15" s="209"/>
      <c r="AA15" s="209"/>
      <c r="AB15" s="209"/>
      <c r="AC15" s="209"/>
      <c r="AD15" s="209"/>
      <c r="AE15" s="209"/>
      <c r="AF15" s="209"/>
      <c r="AG15" s="209" t="s">
        <v>125</v>
      </c>
      <c r="AH15" s="209">
        <v>0</v>
      </c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26"/>
      <c r="B16" s="227"/>
      <c r="C16" s="256" t="s">
        <v>313</v>
      </c>
      <c r="D16" s="230"/>
      <c r="E16" s="231">
        <v>16.940000000000001</v>
      </c>
      <c r="F16" s="228"/>
      <c r="G16" s="228"/>
      <c r="H16" s="228"/>
      <c r="I16" s="228"/>
      <c r="J16" s="228"/>
      <c r="K16" s="228"/>
      <c r="L16" s="228"/>
      <c r="M16" s="228"/>
      <c r="N16" s="228"/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09"/>
      <c r="Z16" s="209"/>
      <c r="AA16" s="209"/>
      <c r="AB16" s="209"/>
      <c r="AC16" s="209"/>
      <c r="AD16" s="209"/>
      <c r="AE16" s="209"/>
      <c r="AF16" s="209"/>
      <c r="AG16" s="209" t="s">
        <v>125</v>
      </c>
      <c r="AH16" s="209">
        <v>0</v>
      </c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41">
        <v>3</v>
      </c>
      <c r="B17" s="242" t="s">
        <v>314</v>
      </c>
      <c r="C17" s="255" t="s">
        <v>315</v>
      </c>
      <c r="D17" s="243" t="s">
        <v>119</v>
      </c>
      <c r="E17" s="244">
        <v>166.52</v>
      </c>
      <c r="F17" s="245"/>
      <c r="G17" s="246">
        <f>ROUND(E17*F17,2)</f>
        <v>0</v>
      </c>
      <c r="H17" s="229">
        <v>30.92</v>
      </c>
      <c r="I17" s="228">
        <f>ROUND(E17*H17,2)</f>
        <v>5148.8</v>
      </c>
      <c r="J17" s="229">
        <v>115.98</v>
      </c>
      <c r="K17" s="228">
        <f>ROUND(E17*J17,2)</f>
        <v>19312.990000000002</v>
      </c>
      <c r="L17" s="228">
        <v>21</v>
      </c>
      <c r="M17" s="228">
        <f>G17*(1+L17/100)</f>
        <v>0</v>
      </c>
      <c r="N17" s="228">
        <v>1.554E-2</v>
      </c>
      <c r="O17" s="228">
        <f>ROUND(E17*N17,2)</f>
        <v>2.59</v>
      </c>
      <c r="P17" s="228">
        <v>0</v>
      </c>
      <c r="Q17" s="228">
        <f>ROUND(E17*P17,2)</f>
        <v>0</v>
      </c>
      <c r="R17" s="228"/>
      <c r="S17" s="228" t="s">
        <v>120</v>
      </c>
      <c r="T17" s="228" t="s">
        <v>121</v>
      </c>
      <c r="U17" s="228">
        <v>0.23580000000000001</v>
      </c>
      <c r="V17" s="228">
        <f>ROUND(E17*U17,2)</f>
        <v>39.270000000000003</v>
      </c>
      <c r="W17" s="228"/>
      <c r="X17" s="228" t="s">
        <v>122</v>
      </c>
      <c r="Y17" s="209"/>
      <c r="Z17" s="209"/>
      <c r="AA17" s="209"/>
      <c r="AB17" s="209"/>
      <c r="AC17" s="209"/>
      <c r="AD17" s="209"/>
      <c r="AE17" s="209"/>
      <c r="AF17" s="209"/>
      <c r="AG17" s="209" t="s">
        <v>123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26"/>
      <c r="B18" s="227"/>
      <c r="C18" s="256" t="s">
        <v>306</v>
      </c>
      <c r="D18" s="230"/>
      <c r="E18" s="231">
        <v>55.44</v>
      </c>
      <c r="F18" s="228"/>
      <c r="G18" s="228"/>
      <c r="H18" s="228"/>
      <c r="I18" s="228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09"/>
      <c r="Z18" s="209"/>
      <c r="AA18" s="209"/>
      <c r="AB18" s="209"/>
      <c r="AC18" s="209"/>
      <c r="AD18" s="209"/>
      <c r="AE18" s="209"/>
      <c r="AF18" s="209"/>
      <c r="AG18" s="209" t="s">
        <v>125</v>
      </c>
      <c r="AH18" s="209">
        <v>0</v>
      </c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outlineLevel="1" x14ac:dyDescent="0.25">
      <c r="A19" s="226"/>
      <c r="B19" s="227"/>
      <c r="C19" s="256" t="s">
        <v>307</v>
      </c>
      <c r="D19" s="230"/>
      <c r="E19" s="231">
        <v>-3.6</v>
      </c>
      <c r="F19" s="228"/>
      <c r="G19" s="228"/>
      <c r="H19" s="228"/>
      <c r="I19" s="228"/>
      <c r="J19" s="228"/>
      <c r="K19" s="228"/>
      <c r="L19" s="228"/>
      <c r="M19" s="228"/>
      <c r="N19" s="228"/>
      <c r="O19" s="228"/>
      <c r="P19" s="228"/>
      <c r="Q19" s="228"/>
      <c r="R19" s="228"/>
      <c r="S19" s="228"/>
      <c r="T19" s="228"/>
      <c r="U19" s="228"/>
      <c r="V19" s="228"/>
      <c r="W19" s="228"/>
      <c r="X19" s="228"/>
      <c r="Y19" s="209"/>
      <c r="Z19" s="209"/>
      <c r="AA19" s="209"/>
      <c r="AB19" s="209"/>
      <c r="AC19" s="209"/>
      <c r="AD19" s="209"/>
      <c r="AE19" s="209"/>
      <c r="AF19" s="209"/>
      <c r="AG19" s="209" t="s">
        <v>125</v>
      </c>
      <c r="AH19" s="209">
        <v>0</v>
      </c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outlineLevel="1" x14ac:dyDescent="0.25">
      <c r="A20" s="226"/>
      <c r="B20" s="227"/>
      <c r="C20" s="256" t="s">
        <v>308</v>
      </c>
      <c r="D20" s="230"/>
      <c r="E20" s="231">
        <v>116.48</v>
      </c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09"/>
      <c r="Z20" s="209"/>
      <c r="AA20" s="209"/>
      <c r="AB20" s="209"/>
      <c r="AC20" s="209"/>
      <c r="AD20" s="209"/>
      <c r="AE20" s="209"/>
      <c r="AF20" s="209"/>
      <c r="AG20" s="209" t="s">
        <v>125</v>
      </c>
      <c r="AH20" s="209">
        <v>0</v>
      </c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</row>
    <row r="21" spans="1:60" outlineLevel="1" x14ac:dyDescent="0.25">
      <c r="A21" s="226"/>
      <c r="B21" s="227"/>
      <c r="C21" s="256" t="s">
        <v>309</v>
      </c>
      <c r="D21" s="230"/>
      <c r="E21" s="231">
        <v>-1.8</v>
      </c>
      <c r="F21" s="228"/>
      <c r="G21" s="228"/>
      <c r="H21" s="228"/>
      <c r="I21" s="228"/>
      <c r="J21" s="228"/>
      <c r="K21" s="228"/>
      <c r="L21" s="228"/>
      <c r="M21" s="228"/>
      <c r="N21" s="228"/>
      <c r="O21" s="228"/>
      <c r="P21" s="228"/>
      <c r="Q21" s="228"/>
      <c r="R21" s="228"/>
      <c r="S21" s="228"/>
      <c r="T21" s="228"/>
      <c r="U21" s="228"/>
      <c r="V21" s="228"/>
      <c r="W21" s="228"/>
      <c r="X21" s="228"/>
      <c r="Y21" s="209"/>
      <c r="Z21" s="209"/>
      <c r="AA21" s="209"/>
      <c r="AB21" s="209"/>
      <c r="AC21" s="209"/>
      <c r="AD21" s="209"/>
      <c r="AE21" s="209"/>
      <c r="AF21" s="209"/>
      <c r="AG21" s="209" t="s">
        <v>125</v>
      </c>
      <c r="AH21" s="209">
        <v>0</v>
      </c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</row>
    <row r="22" spans="1:60" ht="20.399999999999999" outlineLevel="1" x14ac:dyDescent="0.25">
      <c r="A22" s="241">
        <v>4</v>
      </c>
      <c r="B22" s="242" t="s">
        <v>147</v>
      </c>
      <c r="C22" s="255" t="s">
        <v>148</v>
      </c>
      <c r="D22" s="243" t="s">
        <v>119</v>
      </c>
      <c r="E22" s="244">
        <v>166.52</v>
      </c>
      <c r="F22" s="245"/>
      <c r="G22" s="246">
        <f>ROUND(E22*F22,2)</f>
        <v>0</v>
      </c>
      <c r="H22" s="229">
        <v>101.45</v>
      </c>
      <c r="I22" s="228">
        <f>ROUND(E22*H22,2)</f>
        <v>16893.45</v>
      </c>
      <c r="J22" s="229">
        <v>219.45</v>
      </c>
      <c r="K22" s="228">
        <f>ROUND(E22*J22,2)</f>
        <v>36542.81</v>
      </c>
      <c r="L22" s="228">
        <v>21</v>
      </c>
      <c r="M22" s="228">
        <f>G22*(1+L22/100)</f>
        <v>0</v>
      </c>
      <c r="N22" s="228">
        <v>3.6099999999999999E-3</v>
      </c>
      <c r="O22" s="228">
        <f>ROUND(E22*N22,2)</f>
        <v>0.6</v>
      </c>
      <c r="P22" s="228">
        <v>0</v>
      </c>
      <c r="Q22" s="228">
        <f>ROUND(E22*P22,2)</f>
        <v>0</v>
      </c>
      <c r="R22" s="228"/>
      <c r="S22" s="228" t="s">
        <v>120</v>
      </c>
      <c r="T22" s="228" t="s">
        <v>121</v>
      </c>
      <c r="U22" s="228">
        <v>0.36199999999999999</v>
      </c>
      <c r="V22" s="228">
        <f>ROUND(E22*U22,2)</f>
        <v>60.28</v>
      </c>
      <c r="W22" s="228"/>
      <c r="X22" s="228" t="s">
        <v>122</v>
      </c>
      <c r="Y22" s="209"/>
      <c r="Z22" s="209"/>
      <c r="AA22" s="209"/>
      <c r="AB22" s="209"/>
      <c r="AC22" s="209"/>
      <c r="AD22" s="209"/>
      <c r="AE22" s="209"/>
      <c r="AF22" s="209"/>
      <c r="AG22" s="209" t="s">
        <v>123</v>
      </c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</row>
    <row r="23" spans="1:60" outlineLevel="1" x14ac:dyDescent="0.25">
      <c r="A23" s="226"/>
      <c r="B23" s="227"/>
      <c r="C23" s="256" t="s">
        <v>306</v>
      </c>
      <c r="D23" s="230"/>
      <c r="E23" s="231">
        <v>55.44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09"/>
      <c r="Z23" s="209"/>
      <c r="AA23" s="209"/>
      <c r="AB23" s="209"/>
      <c r="AC23" s="209"/>
      <c r="AD23" s="209"/>
      <c r="AE23" s="209"/>
      <c r="AF23" s="209"/>
      <c r="AG23" s="209" t="s">
        <v>125</v>
      </c>
      <c r="AH23" s="209">
        <v>0</v>
      </c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</row>
    <row r="24" spans="1:60" outlineLevel="1" x14ac:dyDescent="0.25">
      <c r="A24" s="226"/>
      <c r="B24" s="227"/>
      <c r="C24" s="256" t="s">
        <v>307</v>
      </c>
      <c r="D24" s="230"/>
      <c r="E24" s="231">
        <v>-3.6</v>
      </c>
      <c r="F24" s="228"/>
      <c r="G24" s="228"/>
      <c r="H24" s="228"/>
      <c r="I24" s="228"/>
      <c r="J24" s="228"/>
      <c r="K24" s="228"/>
      <c r="L24" s="228"/>
      <c r="M24" s="228"/>
      <c r="N24" s="228"/>
      <c r="O24" s="228"/>
      <c r="P24" s="228"/>
      <c r="Q24" s="228"/>
      <c r="R24" s="228"/>
      <c r="S24" s="228"/>
      <c r="T24" s="228"/>
      <c r="U24" s="228"/>
      <c r="V24" s="228"/>
      <c r="W24" s="228"/>
      <c r="X24" s="228"/>
      <c r="Y24" s="209"/>
      <c r="Z24" s="209"/>
      <c r="AA24" s="209"/>
      <c r="AB24" s="209"/>
      <c r="AC24" s="209"/>
      <c r="AD24" s="209"/>
      <c r="AE24" s="209"/>
      <c r="AF24" s="209"/>
      <c r="AG24" s="209" t="s">
        <v>125</v>
      </c>
      <c r="AH24" s="209">
        <v>0</v>
      </c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</row>
    <row r="25" spans="1:60" outlineLevel="1" x14ac:dyDescent="0.25">
      <c r="A25" s="226"/>
      <c r="B25" s="227"/>
      <c r="C25" s="256" t="s">
        <v>308</v>
      </c>
      <c r="D25" s="230"/>
      <c r="E25" s="231">
        <v>116.48</v>
      </c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09"/>
      <c r="Z25" s="209"/>
      <c r="AA25" s="209"/>
      <c r="AB25" s="209"/>
      <c r="AC25" s="209"/>
      <c r="AD25" s="209"/>
      <c r="AE25" s="209"/>
      <c r="AF25" s="209"/>
      <c r="AG25" s="209" t="s">
        <v>125</v>
      </c>
      <c r="AH25" s="209">
        <v>0</v>
      </c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</row>
    <row r="26" spans="1:60" outlineLevel="1" x14ac:dyDescent="0.25">
      <c r="A26" s="226"/>
      <c r="B26" s="227"/>
      <c r="C26" s="256" t="s">
        <v>309</v>
      </c>
      <c r="D26" s="230"/>
      <c r="E26" s="231">
        <v>-1.8</v>
      </c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09"/>
      <c r="Z26" s="209"/>
      <c r="AA26" s="209"/>
      <c r="AB26" s="209"/>
      <c r="AC26" s="209"/>
      <c r="AD26" s="209"/>
      <c r="AE26" s="209"/>
      <c r="AF26" s="209"/>
      <c r="AG26" s="209" t="s">
        <v>125</v>
      </c>
      <c r="AH26" s="209">
        <v>0</v>
      </c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209"/>
      <c r="BG26" s="209"/>
      <c r="BH26" s="209"/>
    </row>
    <row r="27" spans="1:60" outlineLevel="1" x14ac:dyDescent="0.25">
      <c r="A27" s="247">
        <v>5</v>
      </c>
      <c r="B27" s="248" t="s">
        <v>151</v>
      </c>
      <c r="C27" s="259" t="s">
        <v>152</v>
      </c>
      <c r="D27" s="249" t="s">
        <v>153</v>
      </c>
      <c r="E27" s="250">
        <v>1</v>
      </c>
      <c r="F27" s="251"/>
      <c r="G27" s="252">
        <f>ROUND(E27*F27,2)</f>
        <v>0</v>
      </c>
      <c r="H27" s="229">
        <v>565.67999999999995</v>
      </c>
      <c r="I27" s="228">
        <f>ROUND(E27*H27,2)</f>
        <v>565.67999999999995</v>
      </c>
      <c r="J27" s="229">
        <v>1434.32</v>
      </c>
      <c r="K27" s="228">
        <f>ROUND(E27*J27,2)</f>
        <v>1434.32</v>
      </c>
      <c r="L27" s="228">
        <v>21</v>
      </c>
      <c r="M27" s="228">
        <f>G27*(1+L27/100)</f>
        <v>0</v>
      </c>
      <c r="N27" s="228">
        <v>4.0000000000000003E-5</v>
      </c>
      <c r="O27" s="228">
        <f>ROUND(E27*N27,2)</f>
        <v>0</v>
      </c>
      <c r="P27" s="228">
        <v>0</v>
      </c>
      <c r="Q27" s="228">
        <f>ROUND(E27*P27,2)</f>
        <v>0</v>
      </c>
      <c r="R27" s="228"/>
      <c r="S27" s="228" t="s">
        <v>120</v>
      </c>
      <c r="T27" s="228" t="s">
        <v>121</v>
      </c>
      <c r="U27" s="228">
        <v>7.8E-2</v>
      </c>
      <c r="V27" s="228">
        <f>ROUND(E27*U27,2)</f>
        <v>0.08</v>
      </c>
      <c r="W27" s="228"/>
      <c r="X27" s="228" t="s">
        <v>122</v>
      </c>
      <c r="Y27" s="209"/>
      <c r="Z27" s="209"/>
      <c r="AA27" s="209"/>
      <c r="AB27" s="209"/>
      <c r="AC27" s="209"/>
      <c r="AD27" s="209"/>
      <c r="AE27" s="209"/>
      <c r="AF27" s="209"/>
      <c r="AG27" s="209" t="s">
        <v>123</v>
      </c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</row>
    <row r="28" spans="1:60" outlineLevel="1" x14ac:dyDescent="0.25">
      <c r="A28" s="241">
        <v>6</v>
      </c>
      <c r="B28" s="242" t="s">
        <v>161</v>
      </c>
      <c r="C28" s="255" t="s">
        <v>162</v>
      </c>
      <c r="D28" s="243" t="s">
        <v>119</v>
      </c>
      <c r="E28" s="244">
        <v>333.04</v>
      </c>
      <c r="F28" s="245"/>
      <c r="G28" s="246">
        <f>ROUND(E28*F28,2)</f>
        <v>0</v>
      </c>
      <c r="H28" s="229">
        <v>51.27</v>
      </c>
      <c r="I28" s="228">
        <f>ROUND(E28*H28,2)</f>
        <v>17074.96</v>
      </c>
      <c r="J28" s="229">
        <v>54.53</v>
      </c>
      <c r="K28" s="228">
        <f>ROUND(E28*J28,2)</f>
        <v>18160.669999999998</v>
      </c>
      <c r="L28" s="228">
        <v>21</v>
      </c>
      <c r="M28" s="228">
        <f>G28*(1+L28/100)</f>
        <v>0</v>
      </c>
      <c r="N28" s="228">
        <v>2.5999999999999998E-4</v>
      </c>
      <c r="O28" s="228">
        <f>ROUND(E28*N28,2)</f>
        <v>0.09</v>
      </c>
      <c r="P28" s="228">
        <v>0</v>
      </c>
      <c r="Q28" s="228">
        <f>ROUND(E28*P28,2)</f>
        <v>0</v>
      </c>
      <c r="R28" s="228"/>
      <c r="S28" s="228" t="s">
        <v>163</v>
      </c>
      <c r="T28" s="228" t="s">
        <v>121</v>
      </c>
      <c r="U28" s="228">
        <v>0.09</v>
      </c>
      <c r="V28" s="228">
        <f>ROUND(E28*U28,2)</f>
        <v>29.97</v>
      </c>
      <c r="W28" s="228"/>
      <c r="X28" s="228" t="s">
        <v>122</v>
      </c>
      <c r="Y28" s="209"/>
      <c r="Z28" s="209"/>
      <c r="AA28" s="209"/>
      <c r="AB28" s="209"/>
      <c r="AC28" s="209"/>
      <c r="AD28" s="209"/>
      <c r="AE28" s="209"/>
      <c r="AF28" s="209"/>
      <c r="AG28" s="209" t="s">
        <v>123</v>
      </c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</row>
    <row r="29" spans="1:60" outlineLevel="1" x14ac:dyDescent="0.25">
      <c r="A29" s="226"/>
      <c r="B29" s="227"/>
      <c r="C29" s="256" t="s">
        <v>316</v>
      </c>
      <c r="D29" s="230"/>
      <c r="E29" s="231">
        <v>166.52</v>
      </c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09"/>
      <c r="Z29" s="209"/>
      <c r="AA29" s="209"/>
      <c r="AB29" s="209"/>
      <c r="AC29" s="209"/>
      <c r="AD29" s="209"/>
      <c r="AE29" s="209"/>
      <c r="AF29" s="209"/>
      <c r="AG29" s="209" t="s">
        <v>125</v>
      </c>
      <c r="AH29" s="209">
        <v>0</v>
      </c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</row>
    <row r="30" spans="1:60" outlineLevel="1" x14ac:dyDescent="0.25">
      <c r="A30" s="226"/>
      <c r="B30" s="227"/>
      <c r="C30" s="256" t="s">
        <v>317</v>
      </c>
      <c r="D30" s="230"/>
      <c r="E30" s="231">
        <v>166.52</v>
      </c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09"/>
      <c r="Z30" s="209"/>
      <c r="AA30" s="209"/>
      <c r="AB30" s="209"/>
      <c r="AC30" s="209"/>
      <c r="AD30" s="209"/>
      <c r="AE30" s="209"/>
      <c r="AF30" s="209"/>
      <c r="AG30" s="209" t="s">
        <v>125</v>
      </c>
      <c r="AH30" s="209">
        <v>0</v>
      </c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209"/>
      <c r="BG30" s="209"/>
      <c r="BH30" s="209"/>
    </row>
    <row r="31" spans="1:60" x14ac:dyDescent="0.25">
      <c r="A31" s="235" t="s">
        <v>115</v>
      </c>
      <c r="B31" s="236" t="s">
        <v>59</v>
      </c>
      <c r="C31" s="254" t="s">
        <v>60</v>
      </c>
      <c r="D31" s="237"/>
      <c r="E31" s="238"/>
      <c r="F31" s="239"/>
      <c r="G31" s="240">
        <f>SUMIF(AG32:AG40,"&lt;&gt;NOR",G32:G40)</f>
        <v>0</v>
      </c>
      <c r="H31" s="234"/>
      <c r="I31" s="234">
        <f>SUM(I32:I40)</f>
        <v>49540.97</v>
      </c>
      <c r="J31" s="234"/>
      <c r="K31" s="234">
        <f>SUM(K32:K40)</f>
        <v>21856.399999999998</v>
      </c>
      <c r="L31" s="234"/>
      <c r="M31" s="234">
        <f>SUM(M32:M40)</f>
        <v>0</v>
      </c>
      <c r="N31" s="234"/>
      <c r="O31" s="234">
        <f>SUM(O32:O40)</f>
        <v>2.8</v>
      </c>
      <c r="P31" s="234"/>
      <c r="Q31" s="234">
        <f>SUM(Q32:Q40)</f>
        <v>0</v>
      </c>
      <c r="R31" s="234"/>
      <c r="S31" s="234"/>
      <c r="T31" s="234"/>
      <c r="U31" s="234"/>
      <c r="V31" s="234">
        <f>SUM(V32:V40)</f>
        <v>39.18</v>
      </c>
      <c r="W31" s="234"/>
      <c r="X31" s="234"/>
      <c r="AG31" t="s">
        <v>116</v>
      </c>
    </row>
    <row r="32" spans="1:60" ht="20.399999999999999" outlineLevel="1" x14ac:dyDescent="0.25">
      <c r="A32" s="241">
        <v>7</v>
      </c>
      <c r="B32" s="242" t="s">
        <v>318</v>
      </c>
      <c r="C32" s="255" t="s">
        <v>319</v>
      </c>
      <c r="D32" s="243" t="s">
        <v>119</v>
      </c>
      <c r="E32" s="244">
        <v>76.97</v>
      </c>
      <c r="F32" s="245"/>
      <c r="G32" s="246">
        <f>ROUND(E32*F32,2)</f>
        <v>0</v>
      </c>
      <c r="H32" s="229">
        <v>592.37</v>
      </c>
      <c r="I32" s="228">
        <f>ROUND(E32*H32,2)</f>
        <v>45594.720000000001</v>
      </c>
      <c r="J32" s="229">
        <v>221.63</v>
      </c>
      <c r="K32" s="228">
        <f>ROUND(E32*J32,2)</f>
        <v>17058.86</v>
      </c>
      <c r="L32" s="228">
        <v>21</v>
      </c>
      <c r="M32" s="228">
        <f>G32*(1+L32/100)</f>
        <v>0</v>
      </c>
      <c r="N32" s="228">
        <v>3.6150000000000002E-2</v>
      </c>
      <c r="O32" s="228">
        <f>ROUND(E32*N32,2)</f>
        <v>2.78</v>
      </c>
      <c r="P32" s="228">
        <v>0</v>
      </c>
      <c r="Q32" s="228">
        <f>ROUND(E32*P32,2)</f>
        <v>0</v>
      </c>
      <c r="R32" s="228"/>
      <c r="S32" s="228" t="s">
        <v>120</v>
      </c>
      <c r="T32" s="228" t="s">
        <v>121</v>
      </c>
      <c r="U32" s="228">
        <v>0.40300000000000002</v>
      </c>
      <c r="V32" s="228">
        <f>ROUND(E32*U32,2)</f>
        <v>31.02</v>
      </c>
      <c r="W32" s="228"/>
      <c r="X32" s="228" t="s">
        <v>122</v>
      </c>
      <c r="Y32" s="209"/>
      <c r="Z32" s="209"/>
      <c r="AA32" s="209"/>
      <c r="AB32" s="209"/>
      <c r="AC32" s="209"/>
      <c r="AD32" s="209"/>
      <c r="AE32" s="209"/>
      <c r="AF32" s="209"/>
      <c r="AG32" s="209" t="s">
        <v>123</v>
      </c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209"/>
      <c r="BG32" s="209"/>
      <c r="BH32" s="209"/>
    </row>
    <row r="33" spans="1:60" outlineLevel="1" x14ac:dyDescent="0.25">
      <c r="A33" s="226"/>
      <c r="B33" s="227"/>
      <c r="C33" s="256" t="s">
        <v>313</v>
      </c>
      <c r="D33" s="230"/>
      <c r="E33" s="231">
        <v>16.940000000000001</v>
      </c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09"/>
      <c r="Z33" s="209"/>
      <c r="AA33" s="209"/>
      <c r="AB33" s="209"/>
      <c r="AC33" s="209"/>
      <c r="AD33" s="209"/>
      <c r="AE33" s="209"/>
      <c r="AF33" s="209"/>
      <c r="AG33" s="209" t="s">
        <v>125</v>
      </c>
      <c r="AH33" s="209">
        <v>0</v>
      </c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209"/>
      <c r="BG33" s="209"/>
      <c r="BH33" s="209"/>
    </row>
    <row r="34" spans="1:60" outlineLevel="1" x14ac:dyDescent="0.25">
      <c r="A34" s="226"/>
      <c r="B34" s="227"/>
      <c r="C34" s="256" t="s">
        <v>312</v>
      </c>
      <c r="D34" s="230"/>
      <c r="E34" s="231">
        <v>60.03</v>
      </c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09"/>
      <c r="Z34" s="209"/>
      <c r="AA34" s="209"/>
      <c r="AB34" s="209"/>
      <c r="AC34" s="209"/>
      <c r="AD34" s="209"/>
      <c r="AE34" s="209"/>
      <c r="AF34" s="209"/>
      <c r="AG34" s="209" t="s">
        <v>125</v>
      </c>
      <c r="AH34" s="209">
        <v>0</v>
      </c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</row>
    <row r="35" spans="1:60" outlineLevel="1" x14ac:dyDescent="0.25">
      <c r="A35" s="241">
        <v>8</v>
      </c>
      <c r="B35" s="242" t="s">
        <v>161</v>
      </c>
      <c r="C35" s="255" t="s">
        <v>162</v>
      </c>
      <c r="D35" s="243" t="s">
        <v>119</v>
      </c>
      <c r="E35" s="244">
        <v>76.97</v>
      </c>
      <c r="F35" s="245"/>
      <c r="G35" s="246">
        <f>ROUND(E35*F35,2)</f>
        <v>0</v>
      </c>
      <c r="H35" s="229">
        <v>51.27</v>
      </c>
      <c r="I35" s="228">
        <f>ROUND(E35*H35,2)</f>
        <v>3946.25</v>
      </c>
      <c r="J35" s="229">
        <v>54.53</v>
      </c>
      <c r="K35" s="228">
        <f>ROUND(E35*J35,2)</f>
        <v>4197.17</v>
      </c>
      <c r="L35" s="228">
        <v>21</v>
      </c>
      <c r="M35" s="228">
        <f>G35*(1+L35/100)</f>
        <v>0</v>
      </c>
      <c r="N35" s="228">
        <v>2.5999999999999998E-4</v>
      </c>
      <c r="O35" s="228">
        <f>ROUND(E35*N35,2)</f>
        <v>0.02</v>
      </c>
      <c r="P35" s="228">
        <v>0</v>
      </c>
      <c r="Q35" s="228">
        <f>ROUND(E35*P35,2)</f>
        <v>0</v>
      </c>
      <c r="R35" s="228"/>
      <c r="S35" s="228" t="s">
        <v>163</v>
      </c>
      <c r="T35" s="228" t="s">
        <v>121</v>
      </c>
      <c r="U35" s="228">
        <v>0.09</v>
      </c>
      <c r="V35" s="228">
        <f>ROUND(E35*U35,2)</f>
        <v>6.93</v>
      </c>
      <c r="W35" s="228"/>
      <c r="X35" s="228" t="s">
        <v>122</v>
      </c>
      <c r="Y35" s="209"/>
      <c r="Z35" s="209"/>
      <c r="AA35" s="209"/>
      <c r="AB35" s="209"/>
      <c r="AC35" s="209"/>
      <c r="AD35" s="209"/>
      <c r="AE35" s="209"/>
      <c r="AF35" s="209"/>
      <c r="AG35" s="209" t="s">
        <v>123</v>
      </c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209"/>
      <c r="BG35" s="209"/>
      <c r="BH35" s="209"/>
    </row>
    <row r="36" spans="1:60" outlineLevel="1" x14ac:dyDescent="0.25">
      <c r="A36" s="226"/>
      <c r="B36" s="227"/>
      <c r="C36" s="256" t="s">
        <v>313</v>
      </c>
      <c r="D36" s="230"/>
      <c r="E36" s="231">
        <v>16.940000000000001</v>
      </c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09"/>
      <c r="Z36" s="209"/>
      <c r="AA36" s="209"/>
      <c r="AB36" s="209"/>
      <c r="AC36" s="209"/>
      <c r="AD36" s="209"/>
      <c r="AE36" s="209"/>
      <c r="AF36" s="209"/>
      <c r="AG36" s="209" t="s">
        <v>125</v>
      </c>
      <c r="AH36" s="209">
        <v>0</v>
      </c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209"/>
      <c r="BG36" s="209"/>
      <c r="BH36" s="209"/>
    </row>
    <row r="37" spans="1:60" outlineLevel="1" x14ac:dyDescent="0.25">
      <c r="A37" s="226"/>
      <c r="B37" s="227"/>
      <c r="C37" s="256" t="s">
        <v>312</v>
      </c>
      <c r="D37" s="230"/>
      <c r="E37" s="231">
        <v>60.03</v>
      </c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09"/>
      <c r="Z37" s="209"/>
      <c r="AA37" s="209"/>
      <c r="AB37" s="209"/>
      <c r="AC37" s="209"/>
      <c r="AD37" s="209"/>
      <c r="AE37" s="209"/>
      <c r="AF37" s="209"/>
      <c r="AG37" s="209" t="s">
        <v>125</v>
      </c>
      <c r="AH37" s="209">
        <v>0</v>
      </c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</row>
    <row r="38" spans="1:60" outlineLevel="1" x14ac:dyDescent="0.25">
      <c r="A38" s="241">
        <v>9</v>
      </c>
      <c r="B38" s="242" t="s">
        <v>171</v>
      </c>
      <c r="C38" s="255" t="s">
        <v>172</v>
      </c>
      <c r="D38" s="243" t="s">
        <v>119</v>
      </c>
      <c r="E38" s="244">
        <v>76.97</v>
      </c>
      <c r="F38" s="245"/>
      <c r="G38" s="246">
        <f>ROUND(E38*F38,2)</f>
        <v>0</v>
      </c>
      <c r="H38" s="229">
        <v>0</v>
      </c>
      <c r="I38" s="228">
        <f>ROUND(E38*H38,2)</f>
        <v>0</v>
      </c>
      <c r="J38" s="229">
        <v>7.8</v>
      </c>
      <c r="K38" s="228">
        <f>ROUND(E38*J38,2)</f>
        <v>600.37</v>
      </c>
      <c r="L38" s="228">
        <v>21</v>
      </c>
      <c r="M38" s="228">
        <f>G38*(1+L38/100)</f>
        <v>0</v>
      </c>
      <c r="N38" s="228">
        <v>0</v>
      </c>
      <c r="O38" s="228">
        <f>ROUND(E38*N38,2)</f>
        <v>0</v>
      </c>
      <c r="P38" s="228">
        <v>0</v>
      </c>
      <c r="Q38" s="228">
        <f>ROUND(E38*P38,2)</f>
        <v>0</v>
      </c>
      <c r="R38" s="228"/>
      <c r="S38" s="228" t="s">
        <v>163</v>
      </c>
      <c r="T38" s="228" t="s">
        <v>121</v>
      </c>
      <c r="U38" s="228">
        <v>1.6E-2</v>
      </c>
      <c r="V38" s="228">
        <f>ROUND(E38*U38,2)</f>
        <v>1.23</v>
      </c>
      <c r="W38" s="228"/>
      <c r="X38" s="228" t="s">
        <v>122</v>
      </c>
      <c r="Y38" s="209"/>
      <c r="Z38" s="209"/>
      <c r="AA38" s="209"/>
      <c r="AB38" s="209"/>
      <c r="AC38" s="209"/>
      <c r="AD38" s="209"/>
      <c r="AE38" s="209"/>
      <c r="AF38" s="209"/>
      <c r="AG38" s="209" t="s">
        <v>123</v>
      </c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</row>
    <row r="39" spans="1:60" outlineLevel="1" x14ac:dyDescent="0.25">
      <c r="A39" s="226"/>
      <c r="B39" s="227"/>
      <c r="C39" s="256" t="s">
        <v>313</v>
      </c>
      <c r="D39" s="230"/>
      <c r="E39" s="231">
        <v>16.940000000000001</v>
      </c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09"/>
      <c r="Z39" s="209"/>
      <c r="AA39" s="209"/>
      <c r="AB39" s="209"/>
      <c r="AC39" s="209"/>
      <c r="AD39" s="209"/>
      <c r="AE39" s="209"/>
      <c r="AF39" s="209"/>
      <c r="AG39" s="209" t="s">
        <v>125</v>
      </c>
      <c r="AH39" s="209">
        <v>0</v>
      </c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</row>
    <row r="40" spans="1:60" outlineLevel="1" x14ac:dyDescent="0.25">
      <c r="A40" s="226"/>
      <c r="B40" s="227"/>
      <c r="C40" s="256" t="s">
        <v>312</v>
      </c>
      <c r="D40" s="230"/>
      <c r="E40" s="231">
        <v>60.03</v>
      </c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09"/>
      <c r="Z40" s="209"/>
      <c r="AA40" s="209"/>
      <c r="AB40" s="209"/>
      <c r="AC40" s="209"/>
      <c r="AD40" s="209"/>
      <c r="AE40" s="209"/>
      <c r="AF40" s="209"/>
      <c r="AG40" s="209" t="s">
        <v>125</v>
      </c>
      <c r="AH40" s="209">
        <v>0</v>
      </c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</row>
    <row r="41" spans="1:60" x14ac:dyDescent="0.25">
      <c r="A41" s="235" t="s">
        <v>115</v>
      </c>
      <c r="B41" s="236" t="s">
        <v>61</v>
      </c>
      <c r="C41" s="254" t="s">
        <v>62</v>
      </c>
      <c r="D41" s="237"/>
      <c r="E41" s="238"/>
      <c r="F41" s="239"/>
      <c r="G41" s="240">
        <f>SUMIF(AG42:AG44,"&lt;&gt;NOR",G42:G44)</f>
        <v>0</v>
      </c>
      <c r="H41" s="234"/>
      <c r="I41" s="234">
        <f>SUM(I42:I44)</f>
        <v>3916.21</v>
      </c>
      <c r="J41" s="234"/>
      <c r="K41" s="234">
        <f>SUM(K42:K44)</f>
        <v>7687.38</v>
      </c>
      <c r="L41" s="234"/>
      <c r="M41" s="234">
        <f>SUM(M42:M44)</f>
        <v>0</v>
      </c>
      <c r="N41" s="234"/>
      <c r="O41" s="234">
        <f>SUM(O42:O44)</f>
        <v>0.11</v>
      </c>
      <c r="P41" s="234"/>
      <c r="Q41" s="234">
        <f>SUM(Q42:Q44)</f>
        <v>0</v>
      </c>
      <c r="R41" s="234"/>
      <c r="S41" s="234"/>
      <c r="T41" s="234"/>
      <c r="U41" s="234"/>
      <c r="V41" s="234">
        <f>SUM(V42:V44)</f>
        <v>14.99</v>
      </c>
      <c r="W41" s="234"/>
      <c r="X41" s="234"/>
      <c r="AG41" t="s">
        <v>116</v>
      </c>
    </row>
    <row r="42" spans="1:60" outlineLevel="1" x14ac:dyDescent="0.25">
      <c r="A42" s="241">
        <v>10</v>
      </c>
      <c r="B42" s="242" t="s">
        <v>177</v>
      </c>
      <c r="C42" s="255" t="s">
        <v>178</v>
      </c>
      <c r="D42" s="243" t="s">
        <v>119</v>
      </c>
      <c r="E42" s="244">
        <v>70.069999999999993</v>
      </c>
      <c r="F42" s="245"/>
      <c r="G42" s="246">
        <f>ROUND(E42*F42,2)</f>
        <v>0</v>
      </c>
      <c r="H42" s="229">
        <v>55.89</v>
      </c>
      <c r="I42" s="228">
        <f>ROUND(E42*H42,2)</f>
        <v>3916.21</v>
      </c>
      <c r="J42" s="229">
        <v>109.71</v>
      </c>
      <c r="K42" s="228">
        <f>ROUND(E42*J42,2)</f>
        <v>7687.38</v>
      </c>
      <c r="L42" s="228">
        <v>21</v>
      </c>
      <c r="M42" s="228">
        <f>G42*(1+L42/100)</f>
        <v>0</v>
      </c>
      <c r="N42" s="228">
        <v>1.58E-3</v>
      </c>
      <c r="O42" s="228">
        <f>ROUND(E42*N42,2)</f>
        <v>0.11</v>
      </c>
      <c r="P42" s="228">
        <v>0</v>
      </c>
      <c r="Q42" s="228">
        <f>ROUND(E42*P42,2)</f>
        <v>0</v>
      </c>
      <c r="R42" s="228"/>
      <c r="S42" s="228" t="s">
        <v>120</v>
      </c>
      <c r="T42" s="228" t="s">
        <v>121</v>
      </c>
      <c r="U42" s="228">
        <v>0.214</v>
      </c>
      <c r="V42" s="228">
        <f>ROUND(E42*U42,2)</f>
        <v>14.99</v>
      </c>
      <c r="W42" s="228"/>
      <c r="X42" s="228" t="s">
        <v>122</v>
      </c>
      <c r="Y42" s="209"/>
      <c r="Z42" s="209"/>
      <c r="AA42" s="209"/>
      <c r="AB42" s="209"/>
      <c r="AC42" s="209"/>
      <c r="AD42" s="209"/>
      <c r="AE42" s="209"/>
      <c r="AF42" s="209"/>
      <c r="AG42" s="209" t="s">
        <v>123</v>
      </c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</row>
    <row r="43" spans="1:60" outlineLevel="1" x14ac:dyDescent="0.25">
      <c r="A43" s="226"/>
      <c r="B43" s="227"/>
      <c r="C43" s="256" t="s">
        <v>320</v>
      </c>
      <c r="D43" s="230"/>
      <c r="E43" s="231">
        <v>53.13</v>
      </c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09"/>
      <c r="Z43" s="209"/>
      <c r="AA43" s="209"/>
      <c r="AB43" s="209"/>
      <c r="AC43" s="209"/>
      <c r="AD43" s="209"/>
      <c r="AE43" s="209"/>
      <c r="AF43" s="209"/>
      <c r="AG43" s="209" t="s">
        <v>125</v>
      </c>
      <c r="AH43" s="209">
        <v>0</v>
      </c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</row>
    <row r="44" spans="1:60" outlineLevel="1" x14ac:dyDescent="0.25">
      <c r="A44" s="226"/>
      <c r="B44" s="227"/>
      <c r="C44" s="256" t="s">
        <v>313</v>
      </c>
      <c r="D44" s="230"/>
      <c r="E44" s="231">
        <v>16.940000000000001</v>
      </c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09"/>
      <c r="Z44" s="209"/>
      <c r="AA44" s="209"/>
      <c r="AB44" s="209"/>
      <c r="AC44" s="209"/>
      <c r="AD44" s="209"/>
      <c r="AE44" s="209"/>
      <c r="AF44" s="209"/>
      <c r="AG44" s="209" t="s">
        <v>125</v>
      </c>
      <c r="AH44" s="209">
        <v>0</v>
      </c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</row>
    <row r="45" spans="1:60" ht="26.4" x14ac:dyDescent="0.25">
      <c r="A45" s="235" t="s">
        <v>115</v>
      </c>
      <c r="B45" s="236" t="s">
        <v>63</v>
      </c>
      <c r="C45" s="254" t="s">
        <v>64</v>
      </c>
      <c r="D45" s="237"/>
      <c r="E45" s="238"/>
      <c r="F45" s="239"/>
      <c r="G45" s="240">
        <f>SUMIF(AG46:AG49,"&lt;&gt;NOR",G46:G49)</f>
        <v>0</v>
      </c>
      <c r="H45" s="234"/>
      <c r="I45" s="234">
        <f>SUM(I46:I49)</f>
        <v>158.51</v>
      </c>
      <c r="J45" s="234"/>
      <c r="K45" s="234">
        <f>SUM(K46:K49)</f>
        <v>13071.23</v>
      </c>
      <c r="L45" s="234"/>
      <c r="M45" s="234">
        <f>SUM(M46:M49)</f>
        <v>0</v>
      </c>
      <c r="N45" s="234"/>
      <c r="O45" s="234">
        <f>SUM(O46:O49)</f>
        <v>0</v>
      </c>
      <c r="P45" s="234"/>
      <c r="Q45" s="234">
        <f>SUM(Q46:Q49)</f>
        <v>0</v>
      </c>
      <c r="R45" s="234"/>
      <c r="S45" s="234"/>
      <c r="T45" s="234"/>
      <c r="U45" s="234"/>
      <c r="V45" s="234">
        <f>SUM(V46:V49)</f>
        <v>23.84</v>
      </c>
      <c r="W45" s="234"/>
      <c r="X45" s="234"/>
      <c r="AG45" t="s">
        <v>116</v>
      </c>
    </row>
    <row r="46" spans="1:60" outlineLevel="1" x14ac:dyDescent="0.25">
      <c r="A46" s="241">
        <v>11</v>
      </c>
      <c r="B46" s="242" t="s">
        <v>179</v>
      </c>
      <c r="C46" s="255" t="s">
        <v>180</v>
      </c>
      <c r="D46" s="243" t="s">
        <v>119</v>
      </c>
      <c r="E46" s="244">
        <v>76.97</v>
      </c>
      <c r="F46" s="245"/>
      <c r="G46" s="246">
        <f>ROUND(E46*F46,2)</f>
        <v>0</v>
      </c>
      <c r="H46" s="229">
        <v>1.54</v>
      </c>
      <c r="I46" s="228">
        <f>ROUND(E46*H46,2)</f>
        <v>118.53</v>
      </c>
      <c r="J46" s="229">
        <v>140.46</v>
      </c>
      <c r="K46" s="228">
        <f>ROUND(E46*J46,2)</f>
        <v>10811.21</v>
      </c>
      <c r="L46" s="228">
        <v>21</v>
      </c>
      <c r="M46" s="228">
        <f>G46*(1+L46/100)</f>
        <v>0</v>
      </c>
      <c r="N46" s="228">
        <v>4.0000000000000003E-5</v>
      </c>
      <c r="O46" s="228">
        <f>ROUND(E46*N46,2)</f>
        <v>0</v>
      </c>
      <c r="P46" s="228">
        <v>0</v>
      </c>
      <c r="Q46" s="228">
        <f>ROUND(E46*P46,2)</f>
        <v>0</v>
      </c>
      <c r="R46" s="228"/>
      <c r="S46" s="228" t="s">
        <v>120</v>
      </c>
      <c r="T46" s="228" t="s">
        <v>121</v>
      </c>
      <c r="U46" s="228">
        <v>0.308</v>
      </c>
      <c r="V46" s="228">
        <f>ROUND(E46*U46,2)</f>
        <v>23.71</v>
      </c>
      <c r="W46" s="228"/>
      <c r="X46" s="228" t="s">
        <v>122</v>
      </c>
      <c r="Y46" s="209"/>
      <c r="Z46" s="209"/>
      <c r="AA46" s="209"/>
      <c r="AB46" s="209"/>
      <c r="AC46" s="209"/>
      <c r="AD46" s="209"/>
      <c r="AE46" s="209"/>
      <c r="AF46" s="209"/>
      <c r="AG46" s="209" t="s">
        <v>123</v>
      </c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</row>
    <row r="47" spans="1:60" outlineLevel="1" x14ac:dyDescent="0.25">
      <c r="A47" s="226"/>
      <c r="B47" s="227"/>
      <c r="C47" s="256" t="s">
        <v>312</v>
      </c>
      <c r="D47" s="230"/>
      <c r="E47" s="231">
        <v>60.03</v>
      </c>
      <c r="F47" s="228"/>
      <c r="G47" s="228"/>
      <c r="H47" s="228"/>
      <c r="I47" s="228"/>
      <c r="J47" s="228"/>
      <c r="K47" s="228"/>
      <c r="L47" s="228"/>
      <c r="M47" s="228"/>
      <c r="N47" s="228"/>
      <c r="O47" s="228"/>
      <c r="P47" s="228"/>
      <c r="Q47" s="228"/>
      <c r="R47" s="228"/>
      <c r="S47" s="228"/>
      <c r="T47" s="228"/>
      <c r="U47" s="228"/>
      <c r="V47" s="228"/>
      <c r="W47" s="228"/>
      <c r="X47" s="228"/>
      <c r="Y47" s="209"/>
      <c r="Z47" s="209"/>
      <c r="AA47" s="209"/>
      <c r="AB47" s="209"/>
      <c r="AC47" s="209"/>
      <c r="AD47" s="209"/>
      <c r="AE47" s="209"/>
      <c r="AF47" s="209"/>
      <c r="AG47" s="209" t="s">
        <v>125</v>
      </c>
      <c r="AH47" s="209">
        <v>0</v>
      </c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</row>
    <row r="48" spans="1:60" outlineLevel="1" x14ac:dyDescent="0.25">
      <c r="A48" s="226"/>
      <c r="B48" s="227"/>
      <c r="C48" s="256" t="s">
        <v>313</v>
      </c>
      <c r="D48" s="230"/>
      <c r="E48" s="231">
        <v>16.940000000000001</v>
      </c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  <c r="Q48" s="228"/>
      <c r="R48" s="228"/>
      <c r="S48" s="228"/>
      <c r="T48" s="228"/>
      <c r="U48" s="228"/>
      <c r="V48" s="228"/>
      <c r="W48" s="228"/>
      <c r="X48" s="228"/>
      <c r="Y48" s="209"/>
      <c r="Z48" s="209"/>
      <c r="AA48" s="209"/>
      <c r="AB48" s="209"/>
      <c r="AC48" s="209"/>
      <c r="AD48" s="209"/>
      <c r="AE48" s="209"/>
      <c r="AF48" s="209"/>
      <c r="AG48" s="209" t="s">
        <v>125</v>
      </c>
      <c r="AH48" s="209">
        <v>0</v>
      </c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</row>
    <row r="49" spans="1:60" outlineLevel="1" x14ac:dyDescent="0.25">
      <c r="A49" s="247">
        <v>12</v>
      </c>
      <c r="B49" s="248" t="s">
        <v>181</v>
      </c>
      <c r="C49" s="259" t="s">
        <v>182</v>
      </c>
      <c r="D49" s="249" t="s">
        <v>183</v>
      </c>
      <c r="E49" s="250">
        <v>1</v>
      </c>
      <c r="F49" s="251"/>
      <c r="G49" s="252">
        <f>ROUND(E49*F49,2)</f>
        <v>0</v>
      </c>
      <c r="H49" s="229">
        <v>39.979999999999997</v>
      </c>
      <c r="I49" s="228">
        <f>ROUND(E49*H49,2)</f>
        <v>39.979999999999997</v>
      </c>
      <c r="J49" s="229">
        <v>2260.02</v>
      </c>
      <c r="K49" s="228">
        <f>ROUND(E49*J49,2)</f>
        <v>2260.02</v>
      </c>
      <c r="L49" s="228">
        <v>21</v>
      </c>
      <c r="M49" s="228">
        <f>G49*(1+L49/100)</f>
        <v>0</v>
      </c>
      <c r="N49" s="228">
        <v>1.0000000000000001E-5</v>
      </c>
      <c r="O49" s="228">
        <f>ROUND(E49*N49,2)</f>
        <v>0</v>
      </c>
      <c r="P49" s="228">
        <v>0</v>
      </c>
      <c r="Q49" s="228">
        <f>ROUND(E49*P49,2)</f>
        <v>0</v>
      </c>
      <c r="R49" s="228"/>
      <c r="S49" s="228" t="s">
        <v>120</v>
      </c>
      <c r="T49" s="228" t="s">
        <v>121</v>
      </c>
      <c r="U49" s="228">
        <v>0.13</v>
      </c>
      <c r="V49" s="228">
        <f>ROUND(E49*U49,2)</f>
        <v>0.13</v>
      </c>
      <c r="W49" s="228"/>
      <c r="X49" s="228" t="s">
        <v>122</v>
      </c>
      <c r="Y49" s="209"/>
      <c r="Z49" s="209"/>
      <c r="AA49" s="209"/>
      <c r="AB49" s="209"/>
      <c r="AC49" s="209"/>
      <c r="AD49" s="209"/>
      <c r="AE49" s="209"/>
      <c r="AF49" s="209"/>
      <c r="AG49" s="209" t="s">
        <v>123</v>
      </c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</row>
    <row r="50" spans="1:60" x14ac:dyDescent="0.25">
      <c r="A50" s="235" t="s">
        <v>115</v>
      </c>
      <c r="B50" s="236" t="s">
        <v>65</v>
      </c>
      <c r="C50" s="254" t="s">
        <v>66</v>
      </c>
      <c r="D50" s="237"/>
      <c r="E50" s="238"/>
      <c r="F50" s="239"/>
      <c r="G50" s="240">
        <f>SUMIF(AG51:AG63,"&lt;&gt;NOR",G51:G63)</f>
        <v>0</v>
      </c>
      <c r="H50" s="234"/>
      <c r="I50" s="234">
        <f>SUM(I51:I63)</f>
        <v>0</v>
      </c>
      <c r="J50" s="234"/>
      <c r="K50" s="234">
        <f>SUM(K51:K63)</f>
        <v>38491.620000000003</v>
      </c>
      <c r="L50" s="234"/>
      <c r="M50" s="234">
        <f>SUM(M51:M63)</f>
        <v>0</v>
      </c>
      <c r="N50" s="234"/>
      <c r="O50" s="234">
        <f>SUM(O51:O63)</f>
        <v>0</v>
      </c>
      <c r="P50" s="234"/>
      <c r="Q50" s="234">
        <f>SUM(Q51:Q63)</f>
        <v>7.3</v>
      </c>
      <c r="R50" s="234"/>
      <c r="S50" s="234"/>
      <c r="T50" s="234"/>
      <c r="U50" s="234"/>
      <c r="V50" s="234">
        <f>SUM(V51:V63)</f>
        <v>56.2</v>
      </c>
      <c r="W50" s="234"/>
      <c r="X50" s="234"/>
      <c r="AG50" t="s">
        <v>116</v>
      </c>
    </row>
    <row r="51" spans="1:60" outlineLevel="1" x14ac:dyDescent="0.25">
      <c r="A51" s="241">
        <v>13</v>
      </c>
      <c r="B51" s="242" t="s">
        <v>188</v>
      </c>
      <c r="C51" s="255" t="s">
        <v>321</v>
      </c>
      <c r="D51" s="243" t="s">
        <v>119</v>
      </c>
      <c r="E51" s="244">
        <v>76.97</v>
      </c>
      <c r="F51" s="245"/>
      <c r="G51" s="246">
        <f>ROUND(E51*F51,2)</f>
        <v>0</v>
      </c>
      <c r="H51" s="229">
        <v>0</v>
      </c>
      <c r="I51" s="228">
        <f>ROUND(E51*H51,2)</f>
        <v>0</v>
      </c>
      <c r="J51" s="229">
        <v>345.4</v>
      </c>
      <c r="K51" s="228">
        <f>ROUND(E51*J51,2)</f>
        <v>26585.439999999999</v>
      </c>
      <c r="L51" s="228">
        <v>21</v>
      </c>
      <c r="M51" s="228">
        <f>G51*(1+L51/100)</f>
        <v>0</v>
      </c>
      <c r="N51" s="228">
        <v>0</v>
      </c>
      <c r="O51" s="228">
        <f>ROUND(E51*N51,2)</f>
        <v>0</v>
      </c>
      <c r="P51" s="228">
        <v>1.26E-2</v>
      </c>
      <c r="Q51" s="228">
        <f>ROUND(E51*P51,2)</f>
        <v>0.97</v>
      </c>
      <c r="R51" s="228"/>
      <c r="S51" s="228" t="s">
        <v>120</v>
      </c>
      <c r="T51" s="228" t="s">
        <v>121</v>
      </c>
      <c r="U51" s="228">
        <v>0.33</v>
      </c>
      <c r="V51" s="228">
        <f>ROUND(E51*U51,2)</f>
        <v>25.4</v>
      </c>
      <c r="W51" s="228"/>
      <c r="X51" s="228" t="s">
        <v>122</v>
      </c>
      <c r="Y51" s="209"/>
      <c r="Z51" s="209"/>
      <c r="AA51" s="209"/>
      <c r="AB51" s="209"/>
      <c r="AC51" s="209"/>
      <c r="AD51" s="209"/>
      <c r="AE51" s="209"/>
      <c r="AF51" s="209"/>
      <c r="AG51" s="209" t="s">
        <v>123</v>
      </c>
      <c r="AH51" s="209"/>
      <c r="AI51" s="209"/>
      <c r="AJ51" s="209"/>
      <c r="AK51" s="209"/>
      <c r="AL51" s="209"/>
      <c r="AM51" s="209"/>
      <c r="AN51" s="209"/>
      <c r="AO51" s="209"/>
      <c r="AP51" s="209"/>
      <c r="AQ51" s="209"/>
      <c r="AR51" s="209"/>
      <c r="AS51" s="209"/>
      <c r="AT51" s="209"/>
      <c r="AU51" s="209"/>
      <c r="AV51" s="209"/>
      <c r="AW51" s="209"/>
      <c r="AX51" s="209"/>
      <c r="AY51" s="209"/>
      <c r="AZ51" s="209"/>
      <c r="BA51" s="209"/>
      <c r="BB51" s="209"/>
      <c r="BC51" s="209"/>
      <c r="BD51" s="209"/>
      <c r="BE51" s="209"/>
      <c r="BF51" s="209"/>
      <c r="BG51" s="209"/>
      <c r="BH51" s="209"/>
    </row>
    <row r="52" spans="1:60" outlineLevel="1" x14ac:dyDescent="0.25">
      <c r="A52" s="226"/>
      <c r="B52" s="227"/>
      <c r="C52" s="256" t="s">
        <v>313</v>
      </c>
      <c r="D52" s="230"/>
      <c r="E52" s="231">
        <v>16.940000000000001</v>
      </c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09"/>
      <c r="Z52" s="209"/>
      <c r="AA52" s="209"/>
      <c r="AB52" s="209"/>
      <c r="AC52" s="209"/>
      <c r="AD52" s="209"/>
      <c r="AE52" s="209"/>
      <c r="AF52" s="209"/>
      <c r="AG52" s="209" t="s">
        <v>125</v>
      </c>
      <c r="AH52" s="209">
        <v>0</v>
      </c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209"/>
      <c r="BB52" s="209"/>
      <c r="BC52" s="209"/>
      <c r="BD52" s="209"/>
      <c r="BE52" s="209"/>
      <c r="BF52" s="209"/>
      <c r="BG52" s="209"/>
      <c r="BH52" s="209"/>
    </row>
    <row r="53" spans="1:60" outlineLevel="1" x14ac:dyDescent="0.25">
      <c r="A53" s="226"/>
      <c r="B53" s="227"/>
      <c r="C53" s="256" t="s">
        <v>312</v>
      </c>
      <c r="D53" s="230"/>
      <c r="E53" s="231">
        <v>60.03</v>
      </c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09"/>
      <c r="Z53" s="209"/>
      <c r="AA53" s="209"/>
      <c r="AB53" s="209"/>
      <c r="AC53" s="209"/>
      <c r="AD53" s="209"/>
      <c r="AE53" s="209"/>
      <c r="AF53" s="209"/>
      <c r="AG53" s="209" t="s">
        <v>125</v>
      </c>
      <c r="AH53" s="209">
        <v>0</v>
      </c>
      <c r="AI53" s="209"/>
      <c r="AJ53" s="209"/>
      <c r="AK53" s="209"/>
      <c r="AL53" s="209"/>
      <c r="AM53" s="209"/>
      <c r="AN53" s="209"/>
      <c r="AO53" s="209"/>
      <c r="AP53" s="209"/>
      <c r="AQ53" s="209"/>
      <c r="AR53" s="209"/>
      <c r="AS53" s="209"/>
      <c r="AT53" s="209"/>
      <c r="AU53" s="209"/>
      <c r="AV53" s="209"/>
      <c r="AW53" s="209"/>
      <c r="AX53" s="209"/>
      <c r="AY53" s="209"/>
      <c r="AZ53" s="209"/>
      <c r="BA53" s="209"/>
      <c r="BB53" s="209"/>
      <c r="BC53" s="209"/>
      <c r="BD53" s="209"/>
      <c r="BE53" s="209"/>
      <c r="BF53" s="209"/>
      <c r="BG53" s="209"/>
      <c r="BH53" s="209"/>
    </row>
    <row r="54" spans="1:60" outlineLevel="1" x14ac:dyDescent="0.25">
      <c r="A54" s="241">
        <v>14</v>
      </c>
      <c r="B54" s="242" t="s">
        <v>322</v>
      </c>
      <c r="C54" s="255" t="s">
        <v>323</v>
      </c>
      <c r="D54" s="243" t="s">
        <v>119</v>
      </c>
      <c r="E54" s="244">
        <v>166.52</v>
      </c>
      <c r="F54" s="245"/>
      <c r="G54" s="246">
        <f>ROUND(E54*F54,2)</f>
        <v>0</v>
      </c>
      <c r="H54" s="229">
        <v>0</v>
      </c>
      <c r="I54" s="228">
        <f>ROUND(E54*H54,2)</f>
        <v>0</v>
      </c>
      <c r="J54" s="229">
        <v>30.9</v>
      </c>
      <c r="K54" s="228">
        <f>ROUND(E54*J54,2)</f>
        <v>5145.47</v>
      </c>
      <c r="L54" s="228">
        <v>21</v>
      </c>
      <c r="M54" s="228">
        <f>G54*(1+L54/100)</f>
        <v>0</v>
      </c>
      <c r="N54" s="228">
        <v>0</v>
      </c>
      <c r="O54" s="228">
        <f>ROUND(E54*N54,2)</f>
        <v>0</v>
      </c>
      <c r="P54" s="228">
        <v>0.01</v>
      </c>
      <c r="Q54" s="228">
        <f>ROUND(E54*P54,2)</f>
        <v>1.67</v>
      </c>
      <c r="R54" s="228"/>
      <c r="S54" s="228" t="s">
        <v>120</v>
      </c>
      <c r="T54" s="228" t="s">
        <v>121</v>
      </c>
      <c r="U54" s="228">
        <v>0.08</v>
      </c>
      <c r="V54" s="228">
        <f>ROUND(E54*U54,2)</f>
        <v>13.32</v>
      </c>
      <c r="W54" s="228"/>
      <c r="X54" s="228" t="s">
        <v>122</v>
      </c>
      <c r="Y54" s="209"/>
      <c r="Z54" s="209"/>
      <c r="AA54" s="209"/>
      <c r="AB54" s="209"/>
      <c r="AC54" s="209"/>
      <c r="AD54" s="209"/>
      <c r="AE54" s="209"/>
      <c r="AF54" s="209"/>
      <c r="AG54" s="209" t="s">
        <v>123</v>
      </c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  <c r="AU54" s="209"/>
      <c r="AV54" s="209"/>
      <c r="AW54" s="209"/>
      <c r="AX54" s="209"/>
      <c r="AY54" s="209"/>
      <c r="AZ54" s="209"/>
      <c r="BA54" s="209"/>
      <c r="BB54" s="209"/>
      <c r="BC54" s="209"/>
      <c r="BD54" s="209"/>
      <c r="BE54" s="209"/>
      <c r="BF54" s="209"/>
      <c r="BG54" s="209"/>
      <c r="BH54" s="209"/>
    </row>
    <row r="55" spans="1:60" outlineLevel="1" x14ac:dyDescent="0.25">
      <c r="A55" s="226"/>
      <c r="B55" s="227"/>
      <c r="C55" s="256" t="s">
        <v>306</v>
      </c>
      <c r="D55" s="230"/>
      <c r="E55" s="231">
        <v>55.44</v>
      </c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09"/>
      <c r="Z55" s="209"/>
      <c r="AA55" s="209"/>
      <c r="AB55" s="209"/>
      <c r="AC55" s="209"/>
      <c r="AD55" s="209"/>
      <c r="AE55" s="209"/>
      <c r="AF55" s="209"/>
      <c r="AG55" s="209" t="s">
        <v>125</v>
      </c>
      <c r="AH55" s="209">
        <v>0</v>
      </c>
      <c r="AI55" s="209"/>
      <c r="AJ55" s="209"/>
      <c r="AK55" s="209"/>
      <c r="AL55" s="209"/>
      <c r="AM55" s="209"/>
      <c r="AN55" s="209"/>
      <c r="AO55" s="209"/>
      <c r="AP55" s="209"/>
      <c r="AQ55" s="209"/>
      <c r="AR55" s="209"/>
      <c r="AS55" s="209"/>
      <c r="AT55" s="209"/>
      <c r="AU55" s="209"/>
      <c r="AV55" s="209"/>
      <c r="AW55" s="209"/>
      <c r="AX55" s="209"/>
      <c r="AY55" s="209"/>
      <c r="AZ55" s="209"/>
      <c r="BA55" s="209"/>
      <c r="BB55" s="209"/>
      <c r="BC55" s="209"/>
      <c r="BD55" s="209"/>
      <c r="BE55" s="209"/>
      <c r="BF55" s="209"/>
      <c r="BG55" s="209"/>
      <c r="BH55" s="209"/>
    </row>
    <row r="56" spans="1:60" outlineLevel="1" x14ac:dyDescent="0.25">
      <c r="A56" s="226"/>
      <c r="B56" s="227"/>
      <c r="C56" s="256" t="s">
        <v>307</v>
      </c>
      <c r="D56" s="230"/>
      <c r="E56" s="231">
        <v>-3.6</v>
      </c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09"/>
      <c r="Z56" s="209"/>
      <c r="AA56" s="209"/>
      <c r="AB56" s="209"/>
      <c r="AC56" s="209"/>
      <c r="AD56" s="209"/>
      <c r="AE56" s="209"/>
      <c r="AF56" s="209"/>
      <c r="AG56" s="209" t="s">
        <v>125</v>
      </c>
      <c r="AH56" s="209">
        <v>0</v>
      </c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</row>
    <row r="57" spans="1:60" outlineLevel="1" x14ac:dyDescent="0.25">
      <c r="A57" s="226"/>
      <c r="B57" s="227"/>
      <c r="C57" s="256" t="s">
        <v>308</v>
      </c>
      <c r="D57" s="230"/>
      <c r="E57" s="231">
        <v>116.48</v>
      </c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09"/>
      <c r="Z57" s="209"/>
      <c r="AA57" s="209"/>
      <c r="AB57" s="209"/>
      <c r="AC57" s="209"/>
      <c r="AD57" s="209"/>
      <c r="AE57" s="209"/>
      <c r="AF57" s="209"/>
      <c r="AG57" s="209" t="s">
        <v>125</v>
      </c>
      <c r="AH57" s="209">
        <v>0</v>
      </c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</row>
    <row r="58" spans="1:60" outlineLevel="1" x14ac:dyDescent="0.25">
      <c r="A58" s="226"/>
      <c r="B58" s="227"/>
      <c r="C58" s="256" t="s">
        <v>309</v>
      </c>
      <c r="D58" s="230"/>
      <c r="E58" s="231">
        <v>-1.8</v>
      </c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09"/>
      <c r="Z58" s="209"/>
      <c r="AA58" s="209"/>
      <c r="AB58" s="209"/>
      <c r="AC58" s="209"/>
      <c r="AD58" s="209"/>
      <c r="AE58" s="209"/>
      <c r="AF58" s="209"/>
      <c r="AG58" s="209" t="s">
        <v>125</v>
      </c>
      <c r="AH58" s="209">
        <v>0</v>
      </c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</row>
    <row r="59" spans="1:60" outlineLevel="1" x14ac:dyDescent="0.25">
      <c r="A59" s="241">
        <v>15</v>
      </c>
      <c r="B59" s="242" t="s">
        <v>324</v>
      </c>
      <c r="C59" s="255" t="s">
        <v>325</v>
      </c>
      <c r="D59" s="243" t="s">
        <v>119</v>
      </c>
      <c r="E59" s="244">
        <v>166.52</v>
      </c>
      <c r="F59" s="245"/>
      <c r="G59" s="246">
        <f>ROUND(E59*F59,2)</f>
        <v>0</v>
      </c>
      <c r="H59" s="229">
        <v>0</v>
      </c>
      <c r="I59" s="228">
        <f>ROUND(E59*H59,2)</f>
        <v>0</v>
      </c>
      <c r="J59" s="229">
        <v>40.6</v>
      </c>
      <c r="K59" s="228">
        <f>ROUND(E59*J59,2)</f>
        <v>6760.71</v>
      </c>
      <c r="L59" s="228">
        <v>21</v>
      </c>
      <c r="M59" s="228">
        <f>G59*(1+L59/100)</f>
        <v>0</v>
      </c>
      <c r="N59" s="228">
        <v>0</v>
      </c>
      <c r="O59" s="228">
        <f>ROUND(E59*N59,2)</f>
        <v>0</v>
      </c>
      <c r="P59" s="228">
        <v>2.7980000000000001E-2</v>
      </c>
      <c r="Q59" s="228">
        <f>ROUND(E59*P59,2)</f>
        <v>4.66</v>
      </c>
      <c r="R59" s="228"/>
      <c r="S59" s="228" t="s">
        <v>120</v>
      </c>
      <c r="T59" s="228" t="s">
        <v>121</v>
      </c>
      <c r="U59" s="228">
        <v>0.105</v>
      </c>
      <c r="V59" s="228">
        <f>ROUND(E59*U59,2)</f>
        <v>17.48</v>
      </c>
      <c r="W59" s="228"/>
      <c r="X59" s="228" t="s">
        <v>122</v>
      </c>
      <c r="Y59" s="209"/>
      <c r="Z59" s="209"/>
      <c r="AA59" s="209"/>
      <c r="AB59" s="209"/>
      <c r="AC59" s="209"/>
      <c r="AD59" s="209"/>
      <c r="AE59" s="209"/>
      <c r="AF59" s="209"/>
      <c r="AG59" s="209" t="s">
        <v>123</v>
      </c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</row>
    <row r="60" spans="1:60" outlineLevel="1" x14ac:dyDescent="0.25">
      <c r="A60" s="226"/>
      <c r="B60" s="227"/>
      <c r="C60" s="256" t="s">
        <v>306</v>
      </c>
      <c r="D60" s="230"/>
      <c r="E60" s="231">
        <v>55.44</v>
      </c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09"/>
      <c r="Z60" s="209"/>
      <c r="AA60" s="209"/>
      <c r="AB60" s="209"/>
      <c r="AC60" s="209"/>
      <c r="AD60" s="209"/>
      <c r="AE60" s="209"/>
      <c r="AF60" s="209"/>
      <c r="AG60" s="209" t="s">
        <v>125</v>
      </c>
      <c r="AH60" s="209">
        <v>0</v>
      </c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</row>
    <row r="61" spans="1:60" outlineLevel="1" x14ac:dyDescent="0.25">
      <c r="A61" s="226"/>
      <c r="B61" s="227"/>
      <c r="C61" s="256" t="s">
        <v>307</v>
      </c>
      <c r="D61" s="230"/>
      <c r="E61" s="231">
        <v>-3.6</v>
      </c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09"/>
      <c r="Z61" s="209"/>
      <c r="AA61" s="209"/>
      <c r="AB61" s="209"/>
      <c r="AC61" s="209"/>
      <c r="AD61" s="209"/>
      <c r="AE61" s="209"/>
      <c r="AF61" s="209"/>
      <c r="AG61" s="209" t="s">
        <v>125</v>
      </c>
      <c r="AH61" s="209">
        <v>0</v>
      </c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</row>
    <row r="62" spans="1:60" outlineLevel="1" x14ac:dyDescent="0.25">
      <c r="A62" s="226"/>
      <c r="B62" s="227"/>
      <c r="C62" s="256" t="s">
        <v>308</v>
      </c>
      <c r="D62" s="230"/>
      <c r="E62" s="231">
        <v>116.48</v>
      </c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09"/>
      <c r="Z62" s="209"/>
      <c r="AA62" s="209"/>
      <c r="AB62" s="209"/>
      <c r="AC62" s="209"/>
      <c r="AD62" s="209"/>
      <c r="AE62" s="209"/>
      <c r="AF62" s="209"/>
      <c r="AG62" s="209" t="s">
        <v>125</v>
      </c>
      <c r="AH62" s="209">
        <v>0</v>
      </c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</row>
    <row r="63" spans="1:60" outlineLevel="1" x14ac:dyDescent="0.25">
      <c r="A63" s="226"/>
      <c r="B63" s="227"/>
      <c r="C63" s="256" t="s">
        <v>309</v>
      </c>
      <c r="D63" s="230"/>
      <c r="E63" s="231">
        <v>-1.8</v>
      </c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09"/>
      <c r="Z63" s="209"/>
      <c r="AA63" s="209"/>
      <c r="AB63" s="209"/>
      <c r="AC63" s="209"/>
      <c r="AD63" s="209"/>
      <c r="AE63" s="209"/>
      <c r="AF63" s="209"/>
      <c r="AG63" s="209" t="s">
        <v>125</v>
      </c>
      <c r="AH63" s="209">
        <v>0</v>
      </c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</row>
    <row r="64" spans="1:60" x14ac:dyDescent="0.25">
      <c r="A64" s="235" t="s">
        <v>115</v>
      </c>
      <c r="B64" s="236" t="s">
        <v>67</v>
      </c>
      <c r="C64" s="254" t="s">
        <v>68</v>
      </c>
      <c r="D64" s="237"/>
      <c r="E64" s="238"/>
      <c r="F64" s="239"/>
      <c r="G64" s="240">
        <f>SUMIF(AG65:AG65,"&lt;&gt;NOR",G65:G65)</f>
        <v>0</v>
      </c>
      <c r="H64" s="234"/>
      <c r="I64" s="234">
        <f>SUM(I65:I65)</f>
        <v>0</v>
      </c>
      <c r="J64" s="234"/>
      <c r="K64" s="234">
        <f>SUM(K65:K65)</f>
        <v>7558.69</v>
      </c>
      <c r="L64" s="234"/>
      <c r="M64" s="234">
        <f>SUM(M65:M65)</f>
        <v>0</v>
      </c>
      <c r="N64" s="234"/>
      <c r="O64" s="234">
        <f>SUM(O65:O65)</f>
        <v>0</v>
      </c>
      <c r="P64" s="234"/>
      <c r="Q64" s="234">
        <f>SUM(Q65:Q65)</f>
        <v>0</v>
      </c>
      <c r="R64" s="234"/>
      <c r="S64" s="234"/>
      <c r="T64" s="234"/>
      <c r="U64" s="234"/>
      <c r="V64" s="234">
        <f>SUM(V65:V65)</f>
        <v>15.6</v>
      </c>
      <c r="W64" s="234"/>
      <c r="X64" s="234"/>
      <c r="AG64" t="s">
        <v>116</v>
      </c>
    </row>
    <row r="65" spans="1:60" outlineLevel="1" x14ac:dyDescent="0.25">
      <c r="A65" s="247">
        <v>16</v>
      </c>
      <c r="B65" s="248" t="s">
        <v>200</v>
      </c>
      <c r="C65" s="259" t="s">
        <v>201</v>
      </c>
      <c r="D65" s="249" t="s">
        <v>202</v>
      </c>
      <c r="E65" s="250">
        <v>7.4264999999999999</v>
      </c>
      <c r="F65" s="251"/>
      <c r="G65" s="252">
        <f>ROUND(E65*F65,2)</f>
        <v>0</v>
      </c>
      <c r="H65" s="229">
        <v>0</v>
      </c>
      <c r="I65" s="228">
        <f>ROUND(E65*H65,2)</f>
        <v>0</v>
      </c>
      <c r="J65" s="229">
        <v>1017.8</v>
      </c>
      <c r="K65" s="228">
        <f>ROUND(E65*J65,2)</f>
        <v>7558.69</v>
      </c>
      <c r="L65" s="228">
        <v>21</v>
      </c>
      <c r="M65" s="228">
        <f>G65*(1+L65/100)</f>
        <v>0</v>
      </c>
      <c r="N65" s="228">
        <v>0</v>
      </c>
      <c r="O65" s="228">
        <f>ROUND(E65*N65,2)</f>
        <v>0</v>
      </c>
      <c r="P65" s="228">
        <v>0</v>
      </c>
      <c r="Q65" s="228">
        <f>ROUND(E65*P65,2)</f>
        <v>0</v>
      </c>
      <c r="R65" s="228"/>
      <c r="S65" s="228" t="s">
        <v>120</v>
      </c>
      <c r="T65" s="228" t="s">
        <v>121</v>
      </c>
      <c r="U65" s="228">
        <v>2.1</v>
      </c>
      <c r="V65" s="228">
        <f>ROUND(E65*U65,2)</f>
        <v>15.6</v>
      </c>
      <c r="W65" s="228"/>
      <c r="X65" s="228" t="s">
        <v>203</v>
      </c>
      <c r="Y65" s="209"/>
      <c r="Z65" s="209"/>
      <c r="AA65" s="209"/>
      <c r="AB65" s="209"/>
      <c r="AC65" s="209"/>
      <c r="AD65" s="209"/>
      <c r="AE65" s="209"/>
      <c r="AF65" s="209"/>
      <c r="AG65" s="209" t="s">
        <v>204</v>
      </c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</row>
    <row r="66" spans="1:60" x14ac:dyDescent="0.25">
      <c r="A66" s="235" t="s">
        <v>115</v>
      </c>
      <c r="B66" s="236" t="s">
        <v>69</v>
      </c>
      <c r="C66" s="254" t="s">
        <v>70</v>
      </c>
      <c r="D66" s="237"/>
      <c r="E66" s="238"/>
      <c r="F66" s="239"/>
      <c r="G66" s="240">
        <f>SUMIF(AG67:AG68,"&lt;&gt;NOR",G67:G68)</f>
        <v>0</v>
      </c>
      <c r="H66" s="234"/>
      <c r="I66" s="234">
        <f>SUM(I67:I68)</f>
        <v>3119.84</v>
      </c>
      <c r="J66" s="234"/>
      <c r="K66" s="234">
        <f>SUM(K67:K68)</f>
        <v>8080.16</v>
      </c>
      <c r="L66" s="234"/>
      <c r="M66" s="234">
        <f>SUM(M67:M68)</f>
        <v>0</v>
      </c>
      <c r="N66" s="234"/>
      <c r="O66" s="234">
        <f>SUM(O67:O68)</f>
        <v>0.15</v>
      </c>
      <c r="P66" s="234"/>
      <c r="Q66" s="234">
        <f>SUM(Q67:Q68)</f>
        <v>0</v>
      </c>
      <c r="R66" s="234"/>
      <c r="S66" s="234"/>
      <c r="T66" s="234"/>
      <c r="U66" s="234"/>
      <c r="V66" s="234">
        <f>SUM(V67:V68)</f>
        <v>5.53</v>
      </c>
      <c r="W66" s="234"/>
      <c r="X66" s="234"/>
      <c r="AG66" t="s">
        <v>116</v>
      </c>
    </row>
    <row r="67" spans="1:60" ht="20.399999999999999" outlineLevel="1" x14ac:dyDescent="0.25">
      <c r="A67" s="247">
        <v>17</v>
      </c>
      <c r="B67" s="248" t="s">
        <v>326</v>
      </c>
      <c r="C67" s="259" t="s">
        <v>327</v>
      </c>
      <c r="D67" s="249" t="s">
        <v>156</v>
      </c>
      <c r="E67" s="250">
        <v>2</v>
      </c>
      <c r="F67" s="251"/>
      <c r="G67" s="252">
        <f>ROUND(E67*F67,2)</f>
        <v>0</v>
      </c>
      <c r="H67" s="229">
        <v>1559.92</v>
      </c>
      <c r="I67" s="228">
        <f>ROUND(E67*H67,2)</f>
        <v>3119.84</v>
      </c>
      <c r="J67" s="229">
        <v>1440.08</v>
      </c>
      <c r="K67" s="228">
        <f>ROUND(E67*J67,2)</f>
        <v>2880.16</v>
      </c>
      <c r="L67" s="228">
        <v>21</v>
      </c>
      <c r="M67" s="228">
        <f>G67*(1+L67/100)</f>
        <v>0</v>
      </c>
      <c r="N67" s="228">
        <v>7.417E-2</v>
      </c>
      <c r="O67" s="228">
        <f>ROUND(E67*N67,2)</f>
        <v>0.15</v>
      </c>
      <c r="P67" s="228">
        <v>0</v>
      </c>
      <c r="Q67" s="228">
        <f>ROUND(E67*P67,2)</f>
        <v>0</v>
      </c>
      <c r="R67" s="228"/>
      <c r="S67" s="228" t="s">
        <v>120</v>
      </c>
      <c r="T67" s="228" t="s">
        <v>121</v>
      </c>
      <c r="U67" s="228">
        <v>2.7669999999999999</v>
      </c>
      <c r="V67" s="228">
        <f>ROUND(E67*U67,2)</f>
        <v>5.53</v>
      </c>
      <c r="W67" s="228"/>
      <c r="X67" s="228" t="s">
        <v>122</v>
      </c>
      <c r="Y67" s="209"/>
      <c r="Z67" s="209"/>
      <c r="AA67" s="209"/>
      <c r="AB67" s="209"/>
      <c r="AC67" s="209"/>
      <c r="AD67" s="209"/>
      <c r="AE67" s="209"/>
      <c r="AF67" s="209"/>
      <c r="AG67" s="209" t="s">
        <v>123</v>
      </c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</row>
    <row r="68" spans="1:60" outlineLevel="1" x14ac:dyDescent="0.25">
      <c r="A68" s="247">
        <v>18</v>
      </c>
      <c r="B68" s="248" t="s">
        <v>328</v>
      </c>
      <c r="C68" s="259" t="s">
        <v>329</v>
      </c>
      <c r="D68" s="249" t="s">
        <v>156</v>
      </c>
      <c r="E68" s="250">
        <v>8</v>
      </c>
      <c r="F68" s="251"/>
      <c r="G68" s="252">
        <f>ROUND(E68*F68,2)</f>
        <v>0</v>
      </c>
      <c r="H68" s="229">
        <v>0</v>
      </c>
      <c r="I68" s="228">
        <f>ROUND(E68*H68,2)</f>
        <v>0</v>
      </c>
      <c r="J68" s="229">
        <v>650</v>
      </c>
      <c r="K68" s="228">
        <f>ROUND(E68*J68,2)</f>
        <v>5200</v>
      </c>
      <c r="L68" s="228">
        <v>21</v>
      </c>
      <c r="M68" s="228">
        <f>G68*(1+L68/100)</f>
        <v>0</v>
      </c>
      <c r="N68" s="228">
        <v>0</v>
      </c>
      <c r="O68" s="228">
        <f>ROUND(E68*N68,2)</f>
        <v>0</v>
      </c>
      <c r="P68" s="228">
        <v>0</v>
      </c>
      <c r="Q68" s="228">
        <f>ROUND(E68*P68,2)</f>
        <v>0</v>
      </c>
      <c r="R68" s="228"/>
      <c r="S68" s="228" t="s">
        <v>163</v>
      </c>
      <c r="T68" s="228" t="s">
        <v>121</v>
      </c>
      <c r="U68" s="228">
        <v>0</v>
      </c>
      <c r="V68" s="228">
        <f>ROUND(E68*U68,2)</f>
        <v>0</v>
      </c>
      <c r="W68" s="228"/>
      <c r="X68" s="228" t="s">
        <v>122</v>
      </c>
      <c r="Y68" s="209"/>
      <c r="Z68" s="209"/>
      <c r="AA68" s="209"/>
      <c r="AB68" s="209"/>
      <c r="AC68" s="209"/>
      <c r="AD68" s="209"/>
      <c r="AE68" s="209"/>
      <c r="AF68" s="209"/>
      <c r="AG68" s="209" t="s">
        <v>123</v>
      </c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</row>
    <row r="69" spans="1:60" x14ac:dyDescent="0.25">
      <c r="A69" s="235" t="s">
        <v>115</v>
      </c>
      <c r="B69" s="236" t="s">
        <v>71</v>
      </c>
      <c r="C69" s="254" t="s">
        <v>72</v>
      </c>
      <c r="D69" s="237"/>
      <c r="E69" s="238"/>
      <c r="F69" s="239"/>
      <c r="G69" s="240">
        <f>SUMIF(AG70:AG70,"&lt;&gt;NOR",G70:G70)</f>
        <v>0</v>
      </c>
      <c r="H69" s="234"/>
      <c r="I69" s="234">
        <f>SUM(I70:I70)</f>
        <v>0</v>
      </c>
      <c r="J69" s="234"/>
      <c r="K69" s="234">
        <f>SUM(K70:K70)</f>
        <v>20000</v>
      </c>
      <c r="L69" s="234"/>
      <c r="M69" s="234">
        <f>SUM(M70:M70)</f>
        <v>0</v>
      </c>
      <c r="N69" s="234"/>
      <c r="O69" s="234">
        <f>SUM(O70:O70)</f>
        <v>0</v>
      </c>
      <c r="P69" s="234"/>
      <c r="Q69" s="234">
        <f>SUM(Q70:Q70)</f>
        <v>0</v>
      </c>
      <c r="R69" s="234"/>
      <c r="S69" s="234"/>
      <c r="T69" s="234"/>
      <c r="U69" s="234"/>
      <c r="V69" s="234">
        <f>SUM(V70:V70)</f>
        <v>0</v>
      </c>
      <c r="W69" s="234"/>
      <c r="X69" s="234"/>
      <c r="AG69" t="s">
        <v>116</v>
      </c>
    </row>
    <row r="70" spans="1:60" ht="20.399999999999999" outlineLevel="1" x14ac:dyDescent="0.25">
      <c r="A70" s="247">
        <v>19</v>
      </c>
      <c r="B70" s="248" t="s">
        <v>330</v>
      </c>
      <c r="C70" s="259" t="s">
        <v>331</v>
      </c>
      <c r="D70" s="249" t="s">
        <v>270</v>
      </c>
      <c r="E70" s="250">
        <v>40</v>
      </c>
      <c r="F70" s="251"/>
      <c r="G70" s="252">
        <f>ROUND(E70*F70,2)</f>
        <v>0</v>
      </c>
      <c r="H70" s="229">
        <v>0</v>
      </c>
      <c r="I70" s="228">
        <f>ROUND(E70*H70,2)</f>
        <v>0</v>
      </c>
      <c r="J70" s="229">
        <v>500</v>
      </c>
      <c r="K70" s="228">
        <f>ROUND(E70*J70,2)</f>
        <v>20000</v>
      </c>
      <c r="L70" s="228">
        <v>21</v>
      </c>
      <c r="M70" s="228">
        <f>G70*(1+L70/100)</f>
        <v>0</v>
      </c>
      <c r="N70" s="228">
        <v>0</v>
      </c>
      <c r="O70" s="228">
        <f>ROUND(E70*N70,2)</f>
        <v>0</v>
      </c>
      <c r="P70" s="228">
        <v>0</v>
      </c>
      <c r="Q70" s="228">
        <f>ROUND(E70*P70,2)</f>
        <v>0</v>
      </c>
      <c r="R70" s="228"/>
      <c r="S70" s="228" t="s">
        <v>163</v>
      </c>
      <c r="T70" s="228" t="s">
        <v>121</v>
      </c>
      <c r="U70" s="228">
        <v>0</v>
      </c>
      <c r="V70" s="228">
        <f>ROUND(E70*U70,2)</f>
        <v>0</v>
      </c>
      <c r="W70" s="228"/>
      <c r="X70" s="228" t="s">
        <v>122</v>
      </c>
      <c r="Y70" s="209"/>
      <c r="Z70" s="209"/>
      <c r="AA70" s="209"/>
      <c r="AB70" s="209"/>
      <c r="AC70" s="209"/>
      <c r="AD70" s="209"/>
      <c r="AE70" s="209"/>
      <c r="AF70" s="209"/>
      <c r="AG70" s="209" t="s">
        <v>123</v>
      </c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</row>
    <row r="71" spans="1:60" x14ac:dyDescent="0.25">
      <c r="A71" s="235" t="s">
        <v>115</v>
      </c>
      <c r="B71" s="236" t="s">
        <v>73</v>
      </c>
      <c r="C71" s="254" t="s">
        <v>74</v>
      </c>
      <c r="D71" s="237"/>
      <c r="E71" s="238"/>
      <c r="F71" s="239"/>
      <c r="G71" s="240">
        <f>SUMIF(AG72:AG78,"&lt;&gt;NOR",G72:G78)</f>
        <v>0</v>
      </c>
      <c r="H71" s="234"/>
      <c r="I71" s="234">
        <f>SUM(I72:I78)</f>
        <v>7675.3600000000006</v>
      </c>
      <c r="J71" s="234"/>
      <c r="K71" s="234">
        <f>SUM(K72:K78)</f>
        <v>56965.17</v>
      </c>
      <c r="L71" s="234"/>
      <c r="M71" s="234">
        <f>SUM(M72:M78)</f>
        <v>0</v>
      </c>
      <c r="N71" s="234"/>
      <c r="O71" s="234">
        <f>SUM(O72:O78)</f>
        <v>0.05</v>
      </c>
      <c r="P71" s="234"/>
      <c r="Q71" s="234">
        <f>SUM(Q72:Q78)</f>
        <v>0.28000000000000003</v>
      </c>
      <c r="R71" s="234"/>
      <c r="S71" s="234"/>
      <c r="T71" s="234"/>
      <c r="U71" s="234"/>
      <c r="V71" s="234">
        <f>SUM(V72:V78)</f>
        <v>14.950000000000001</v>
      </c>
      <c r="W71" s="234"/>
      <c r="X71" s="234"/>
      <c r="AG71" t="s">
        <v>116</v>
      </c>
    </row>
    <row r="72" spans="1:60" ht="20.399999999999999" outlineLevel="1" x14ac:dyDescent="0.25">
      <c r="A72" s="247">
        <v>20</v>
      </c>
      <c r="B72" s="248" t="s">
        <v>332</v>
      </c>
      <c r="C72" s="259" t="s">
        <v>333</v>
      </c>
      <c r="D72" s="249" t="s">
        <v>334</v>
      </c>
      <c r="E72" s="250">
        <v>5</v>
      </c>
      <c r="F72" s="251"/>
      <c r="G72" s="252">
        <f>ROUND(E72*F72,2)</f>
        <v>0</v>
      </c>
      <c r="H72" s="229">
        <v>1236.3599999999999</v>
      </c>
      <c r="I72" s="228">
        <f>ROUND(E72*H72,2)</f>
        <v>6181.8</v>
      </c>
      <c r="J72" s="229">
        <v>963.64</v>
      </c>
      <c r="K72" s="228">
        <f>ROUND(E72*J72,2)</f>
        <v>4818.2</v>
      </c>
      <c r="L72" s="228">
        <v>21</v>
      </c>
      <c r="M72" s="228">
        <f>G72*(1+L72/100)</f>
        <v>0</v>
      </c>
      <c r="N72" s="228">
        <v>8.8599999999999998E-3</v>
      </c>
      <c r="O72" s="228">
        <f>ROUND(E72*N72,2)</f>
        <v>0.04</v>
      </c>
      <c r="P72" s="228">
        <v>0</v>
      </c>
      <c r="Q72" s="228">
        <f>ROUND(E72*P72,2)</f>
        <v>0</v>
      </c>
      <c r="R72" s="228"/>
      <c r="S72" s="228" t="s">
        <v>120</v>
      </c>
      <c r="T72" s="228" t="s">
        <v>121</v>
      </c>
      <c r="U72" s="228">
        <v>1.5389999999999999</v>
      </c>
      <c r="V72" s="228">
        <f>ROUND(E72*U72,2)</f>
        <v>7.7</v>
      </c>
      <c r="W72" s="228"/>
      <c r="X72" s="228" t="s">
        <v>122</v>
      </c>
      <c r="Y72" s="209"/>
      <c r="Z72" s="209"/>
      <c r="AA72" s="209"/>
      <c r="AB72" s="209"/>
      <c r="AC72" s="209"/>
      <c r="AD72" s="209"/>
      <c r="AE72" s="209"/>
      <c r="AF72" s="209"/>
      <c r="AG72" s="209" t="s">
        <v>123</v>
      </c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</row>
    <row r="73" spans="1:60" ht="20.399999999999999" outlineLevel="1" x14ac:dyDescent="0.25">
      <c r="A73" s="247">
        <v>21</v>
      </c>
      <c r="B73" s="248" t="s">
        <v>335</v>
      </c>
      <c r="C73" s="259" t="s">
        <v>336</v>
      </c>
      <c r="D73" s="249" t="s">
        <v>334</v>
      </c>
      <c r="E73" s="250">
        <v>1</v>
      </c>
      <c r="F73" s="251"/>
      <c r="G73" s="252">
        <f>ROUND(E73*F73,2)</f>
        <v>0</v>
      </c>
      <c r="H73" s="229">
        <v>1480.06</v>
      </c>
      <c r="I73" s="228">
        <f>ROUND(E73*H73,2)</f>
        <v>1480.06</v>
      </c>
      <c r="J73" s="229">
        <v>1639.94</v>
      </c>
      <c r="K73" s="228">
        <f>ROUND(E73*J73,2)</f>
        <v>1639.94</v>
      </c>
      <c r="L73" s="228">
        <v>21</v>
      </c>
      <c r="M73" s="228">
        <f>G73*(1+L73/100)</f>
        <v>0</v>
      </c>
      <c r="N73" s="228">
        <v>1.0529999999999999E-2</v>
      </c>
      <c r="O73" s="228">
        <f>ROUND(E73*N73,2)</f>
        <v>0.01</v>
      </c>
      <c r="P73" s="228">
        <v>0</v>
      </c>
      <c r="Q73" s="228">
        <f>ROUND(E73*P73,2)</f>
        <v>0</v>
      </c>
      <c r="R73" s="228"/>
      <c r="S73" s="228" t="s">
        <v>120</v>
      </c>
      <c r="T73" s="228" t="s">
        <v>121</v>
      </c>
      <c r="U73" s="228">
        <v>2.4649999999999999</v>
      </c>
      <c r="V73" s="228">
        <f>ROUND(E73*U73,2)</f>
        <v>2.4700000000000002</v>
      </c>
      <c r="W73" s="228"/>
      <c r="X73" s="228" t="s">
        <v>122</v>
      </c>
      <c r="Y73" s="209"/>
      <c r="Z73" s="209"/>
      <c r="AA73" s="209"/>
      <c r="AB73" s="209"/>
      <c r="AC73" s="209"/>
      <c r="AD73" s="209"/>
      <c r="AE73" s="209"/>
      <c r="AF73" s="209"/>
      <c r="AG73" s="209" t="s">
        <v>123</v>
      </c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</row>
    <row r="74" spans="1:60" ht="20.399999999999999" outlineLevel="1" x14ac:dyDescent="0.25">
      <c r="A74" s="247">
        <v>22</v>
      </c>
      <c r="B74" s="248" t="s">
        <v>337</v>
      </c>
      <c r="C74" s="259" t="s">
        <v>338</v>
      </c>
      <c r="D74" s="249" t="s">
        <v>207</v>
      </c>
      <c r="E74" s="250">
        <v>5</v>
      </c>
      <c r="F74" s="251"/>
      <c r="G74" s="252">
        <f>ROUND(E74*F74,2)</f>
        <v>0</v>
      </c>
      <c r="H74" s="229">
        <v>2.25</v>
      </c>
      <c r="I74" s="228">
        <f>ROUND(E74*H74,2)</f>
        <v>11.25</v>
      </c>
      <c r="J74" s="229">
        <v>404.75</v>
      </c>
      <c r="K74" s="228">
        <f>ROUND(E74*J74,2)</f>
        <v>2023.75</v>
      </c>
      <c r="L74" s="228">
        <v>21</v>
      </c>
      <c r="M74" s="228">
        <f>G74*(1+L74/100)</f>
        <v>0</v>
      </c>
      <c r="N74" s="228">
        <v>2.0000000000000002E-5</v>
      </c>
      <c r="O74" s="228">
        <f>ROUND(E74*N74,2)</f>
        <v>0</v>
      </c>
      <c r="P74" s="228">
        <v>3.9E-2</v>
      </c>
      <c r="Q74" s="228">
        <f>ROUND(E74*P74,2)</f>
        <v>0.2</v>
      </c>
      <c r="R74" s="228"/>
      <c r="S74" s="228" t="s">
        <v>120</v>
      </c>
      <c r="T74" s="228" t="s">
        <v>121</v>
      </c>
      <c r="U74" s="228">
        <v>0.70699999999999996</v>
      </c>
      <c r="V74" s="228">
        <f>ROUND(E74*U74,2)</f>
        <v>3.54</v>
      </c>
      <c r="W74" s="228"/>
      <c r="X74" s="228" t="s">
        <v>122</v>
      </c>
      <c r="Y74" s="209"/>
      <c r="Z74" s="209"/>
      <c r="AA74" s="209"/>
      <c r="AB74" s="209"/>
      <c r="AC74" s="209"/>
      <c r="AD74" s="209"/>
      <c r="AE74" s="209"/>
      <c r="AF74" s="209"/>
      <c r="AG74" s="209" t="s">
        <v>123</v>
      </c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</row>
    <row r="75" spans="1:60" ht="20.399999999999999" outlineLevel="1" x14ac:dyDescent="0.25">
      <c r="A75" s="247">
        <v>23</v>
      </c>
      <c r="B75" s="248" t="s">
        <v>339</v>
      </c>
      <c r="C75" s="259" t="s">
        <v>340</v>
      </c>
      <c r="D75" s="249" t="s">
        <v>207</v>
      </c>
      <c r="E75" s="250">
        <v>1</v>
      </c>
      <c r="F75" s="251"/>
      <c r="G75" s="252">
        <f>ROUND(E75*F75,2)</f>
        <v>0</v>
      </c>
      <c r="H75" s="229">
        <v>2.25</v>
      </c>
      <c r="I75" s="228">
        <f>ROUND(E75*H75,2)</f>
        <v>2.25</v>
      </c>
      <c r="J75" s="229">
        <v>708.75</v>
      </c>
      <c r="K75" s="228">
        <f>ROUND(E75*J75,2)</f>
        <v>708.75</v>
      </c>
      <c r="L75" s="228">
        <v>21</v>
      </c>
      <c r="M75" s="228">
        <f>G75*(1+L75/100)</f>
        <v>0</v>
      </c>
      <c r="N75" s="228">
        <v>2.0000000000000002E-5</v>
      </c>
      <c r="O75" s="228">
        <f>ROUND(E75*N75,2)</f>
        <v>0</v>
      </c>
      <c r="P75" s="228">
        <v>8.3000000000000004E-2</v>
      </c>
      <c r="Q75" s="228">
        <f>ROUND(E75*P75,2)</f>
        <v>0.08</v>
      </c>
      <c r="R75" s="228"/>
      <c r="S75" s="228" t="s">
        <v>120</v>
      </c>
      <c r="T75" s="228" t="s">
        <v>121</v>
      </c>
      <c r="U75" s="228">
        <v>1.238</v>
      </c>
      <c r="V75" s="228">
        <f>ROUND(E75*U75,2)</f>
        <v>1.24</v>
      </c>
      <c r="W75" s="228"/>
      <c r="X75" s="228" t="s">
        <v>122</v>
      </c>
      <c r="Y75" s="209"/>
      <c r="Z75" s="209"/>
      <c r="AA75" s="209"/>
      <c r="AB75" s="209"/>
      <c r="AC75" s="209"/>
      <c r="AD75" s="209"/>
      <c r="AE75" s="209"/>
      <c r="AF75" s="209"/>
      <c r="AG75" s="209" t="s">
        <v>123</v>
      </c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</row>
    <row r="76" spans="1:60" ht="20.399999999999999" outlineLevel="1" x14ac:dyDescent="0.25">
      <c r="A76" s="247">
        <v>24</v>
      </c>
      <c r="B76" s="248" t="s">
        <v>341</v>
      </c>
      <c r="C76" s="259" t="s">
        <v>342</v>
      </c>
      <c r="D76" s="249" t="s">
        <v>343</v>
      </c>
      <c r="E76" s="250">
        <v>1</v>
      </c>
      <c r="F76" s="251"/>
      <c r="G76" s="252">
        <f>ROUND(E76*F76,2)</f>
        <v>0</v>
      </c>
      <c r="H76" s="229">
        <v>0</v>
      </c>
      <c r="I76" s="228">
        <f>ROUND(E76*H76,2)</f>
        <v>0</v>
      </c>
      <c r="J76" s="229">
        <v>9818</v>
      </c>
      <c r="K76" s="228">
        <f>ROUND(E76*J76,2)</f>
        <v>9818</v>
      </c>
      <c r="L76" s="228">
        <v>21</v>
      </c>
      <c r="M76" s="228">
        <f>G76*(1+L76/100)</f>
        <v>0</v>
      </c>
      <c r="N76" s="228">
        <v>0</v>
      </c>
      <c r="O76" s="228">
        <f>ROUND(E76*N76,2)</f>
        <v>0</v>
      </c>
      <c r="P76" s="228">
        <v>0</v>
      </c>
      <c r="Q76" s="228">
        <f>ROUND(E76*P76,2)</f>
        <v>0</v>
      </c>
      <c r="R76" s="228"/>
      <c r="S76" s="228" t="s">
        <v>163</v>
      </c>
      <c r="T76" s="228" t="s">
        <v>121</v>
      </c>
      <c r="U76" s="228">
        <v>0</v>
      </c>
      <c r="V76" s="228">
        <f>ROUND(E76*U76,2)</f>
        <v>0</v>
      </c>
      <c r="W76" s="228"/>
      <c r="X76" s="228" t="s">
        <v>122</v>
      </c>
      <c r="Y76" s="209"/>
      <c r="Z76" s="209"/>
      <c r="AA76" s="209"/>
      <c r="AB76" s="209"/>
      <c r="AC76" s="209"/>
      <c r="AD76" s="209"/>
      <c r="AE76" s="209"/>
      <c r="AF76" s="209"/>
      <c r="AG76" s="209" t="s">
        <v>123</v>
      </c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09"/>
      <c r="BD76" s="209"/>
      <c r="BE76" s="209"/>
      <c r="BF76" s="209"/>
      <c r="BG76" s="209"/>
      <c r="BH76" s="209"/>
    </row>
    <row r="77" spans="1:60" ht="20.399999999999999" outlineLevel="1" x14ac:dyDescent="0.25">
      <c r="A77" s="247">
        <v>25</v>
      </c>
      <c r="B77" s="248" t="s">
        <v>344</v>
      </c>
      <c r="C77" s="259" t="s">
        <v>345</v>
      </c>
      <c r="D77" s="249" t="s">
        <v>343</v>
      </c>
      <c r="E77" s="250">
        <v>5</v>
      </c>
      <c r="F77" s="251"/>
      <c r="G77" s="252">
        <f>ROUND(E77*F77,2)</f>
        <v>0</v>
      </c>
      <c r="H77" s="229">
        <v>0</v>
      </c>
      <c r="I77" s="228">
        <f>ROUND(E77*H77,2)</f>
        <v>0</v>
      </c>
      <c r="J77" s="229">
        <v>7539.8</v>
      </c>
      <c r="K77" s="228">
        <f>ROUND(E77*J77,2)</f>
        <v>37699</v>
      </c>
      <c r="L77" s="228">
        <v>21</v>
      </c>
      <c r="M77" s="228">
        <f>G77*(1+L77/100)</f>
        <v>0</v>
      </c>
      <c r="N77" s="228">
        <v>0</v>
      </c>
      <c r="O77" s="228">
        <f>ROUND(E77*N77,2)</f>
        <v>0</v>
      </c>
      <c r="P77" s="228">
        <v>0</v>
      </c>
      <c r="Q77" s="228">
        <f>ROUND(E77*P77,2)</f>
        <v>0</v>
      </c>
      <c r="R77" s="228"/>
      <c r="S77" s="228" t="s">
        <v>163</v>
      </c>
      <c r="T77" s="228" t="s">
        <v>121</v>
      </c>
      <c r="U77" s="228">
        <v>0</v>
      </c>
      <c r="V77" s="228">
        <f>ROUND(E77*U77,2)</f>
        <v>0</v>
      </c>
      <c r="W77" s="228"/>
      <c r="X77" s="228" t="s">
        <v>122</v>
      </c>
      <c r="Y77" s="209"/>
      <c r="Z77" s="209"/>
      <c r="AA77" s="209"/>
      <c r="AB77" s="209"/>
      <c r="AC77" s="209"/>
      <c r="AD77" s="209"/>
      <c r="AE77" s="209"/>
      <c r="AF77" s="209"/>
      <c r="AG77" s="209" t="s">
        <v>123</v>
      </c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09"/>
      <c r="BD77" s="209"/>
      <c r="BE77" s="209"/>
      <c r="BF77" s="209"/>
      <c r="BG77" s="209"/>
      <c r="BH77" s="209"/>
    </row>
    <row r="78" spans="1:60" outlineLevel="1" x14ac:dyDescent="0.25">
      <c r="A78" s="247">
        <v>26</v>
      </c>
      <c r="B78" s="248" t="s">
        <v>210</v>
      </c>
      <c r="C78" s="259" t="s">
        <v>211</v>
      </c>
      <c r="D78" s="249" t="s">
        <v>0</v>
      </c>
      <c r="E78" s="250">
        <v>643.83000000000004</v>
      </c>
      <c r="F78" s="251"/>
      <c r="G78" s="252">
        <f>ROUND(E78*F78,2)</f>
        <v>0</v>
      </c>
      <c r="H78" s="229">
        <v>0</v>
      </c>
      <c r="I78" s="228">
        <f>ROUND(E78*H78,2)</f>
        <v>0</v>
      </c>
      <c r="J78" s="229">
        <v>0.4</v>
      </c>
      <c r="K78" s="228">
        <f>ROUND(E78*J78,2)</f>
        <v>257.52999999999997</v>
      </c>
      <c r="L78" s="228">
        <v>21</v>
      </c>
      <c r="M78" s="228">
        <f>G78*(1+L78/100)</f>
        <v>0</v>
      </c>
      <c r="N78" s="228">
        <v>0</v>
      </c>
      <c r="O78" s="228">
        <f>ROUND(E78*N78,2)</f>
        <v>0</v>
      </c>
      <c r="P78" s="228">
        <v>0</v>
      </c>
      <c r="Q78" s="228">
        <f>ROUND(E78*P78,2)</f>
        <v>0</v>
      </c>
      <c r="R78" s="228"/>
      <c r="S78" s="228" t="s">
        <v>120</v>
      </c>
      <c r="T78" s="228" t="s">
        <v>121</v>
      </c>
      <c r="U78" s="228">
        <v>0</v>
      </c>
      <c r="V78" s="228">
        <f>ROUND(E78*U78,2)</f>
        <v>0</v>
      </c>
      <c r="W78" s="228"/>
      <c r="X78" s="228" t="s">
        <v>203</v>
      </c>
      <c r="Y78" s="209"/>
      <c r="Z78" s="209"/>
      <c r="AA78" s="209"/>
      <c r="AB78" s="209"/>
      <c r="AC78" s="209"/>
      <c r="AD78" s="209"/>
      <c r="AE78" s="209"/>
      <c r="AF78" s="209"/>
      <c r="AG78" s="209" t="s">
        <v>204</v>
      </c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09"/>
      <c r="BD78" s="209"/>
      <c r="BE78" s="209"/>
      <c r="BF78" s="209"/>
      <c r="BG78" s="209"/>
      <c r="BH78" s="209"/>
    </row>
    <row r="79" spans="1:60" x14ac:dyDescent="0.25">
      <c r="A79" s="235" t="s">
        <v>115</v>
      </c>
      <c r="B79" s="236" t="s">
        <v>79</v>
      </c>
      <c r="C79" s="254" t="s">
        <v>80</v>
      </c>
      <c r="D79" s="237"/>
      <c r="E79" s="238"/>
      <c r="F79" s="239"/>
      <c r="G79" s="240">
        <f>SUMIF(AG80:AG92,"&lt;&gt;NOR",G80:G92)</f>
        <v>0</v>
      </c>
      <c r="H79" s="234"/>
      <c r="I79" s="234">
        <f>SUM(I80:I92)</f>
        <v>6987.48</v>
      </c>
      <c r="J79" s="234"/>
      <c r="K79" s="234">
        <f>SUM(K80:K92)</f>
        <v>20735.54</v>
      </c>
      <c r="L79" s="234"/>
      <c r="M79" s="234">
        <f>SUM(M80:M92)</f>
        <v>0</v>
      </c>
      <c r="N79" s="234"/>
      <c r="O79" s="234">
        <f>SUM(O80:O92)</f>
        <v>0.05</v>
      </c>
      <c r="P79" s="234"/>
      <c r="Q79" s="234">
        <f>SUM(Q80:Q92)</f>
        <v>0</v>
      </c>
      <c r="R79" s="234"/>
      <c r="S79" s="234"/>
      <c r="T79" s="234"/>
      <c r="U79" s="234"/>
      <c r="V79" s="234">
        <f>SUM(V80:V92)</f>
        <v>37.15</v>
      </c>
      <c r="W79" s="234"/>
      <c r="X79" s="234"/>
      <c r="AG79" t="s">
        <v>116</v>
      </c>
    </row>
    <row r="80" spans="1:60" outlineLevel="1" x14ac:dyDescent="0.25">
      <c r="A80" s="241">
        <v>27</v>
      </c>
      <c r="B80" s="242" t="s">
        <v>346</v>
      </c>
      <c r="C80" s="255" t="s">
        <v>347</v>
      </c>
      <c r="D80" s="243" t="s">
        <v>119</v>
      </c>
      <c r="E80" s="244">
        <v>9.75</v>
      </c>
      <c r="F80" s="245"/>
      <c r="G80" s="246">
        <f>ROUND(E80*F80,2)</f>
        <v>0</v>
      </c>
      <c r="H80" s="229">
        <v>1.56</v>
      </c>
      <c r="I80" s="228">
        <f>ROUND(E80*H80,2)</f>
        <v>15.21</v>
      </c>
      <c r="J80" s="229">
        <v>31.44</v>
      </c>
      <c r="K80" s="228">
        <f>ROUND(E80*J80,2)</f>
        <v>306.54000000000002</v>
      </c>
      <c r="L80" s="228">
        <v>21</v>
      </c>
      <c r="M80" s="228">
        <f>G80*(1+L80/100)</f>
        <v>0</v>
      </c>
      <c r="N80" s="228">
        <v>1.0000000000000001E-5</v>
      </c>
      <c r="O80" s="228">
        <f>ROUND(E80*N80,2)</f>
        <v>0</v>
      </c>
      <c r="P80" s="228">
        <v>0</v>
      </c>
      <c r="Q80" s="228">
        <f>ROUND(E80*P80,2)</f>
        <v>0</v>
      </c>
      <c r="R80" s="228"/>
      <c r="S80" s="228" t="s">
        <v>120</v>
      </c>
      <c r="T80" s="228" t="s">
        <v>121</v>
      </c>
      <c r="U80" s="228">
        <v>7.1999999999999995E-2</v>
      </c>
      <c r="V80" s="228">
        <f>ROUND(E80*U80,2)</f>
        <v>0.7</v>
      </c>
      <c r="W80" s="228"/>
      <c r="X80" s="228" t="s">
        <v>122</v>
      </c>
      <c r="Y80" s="209"/>
      <c r="Z80" s="209"/>
      <c r="AA80" s="209"/>
      <c r="AB80" s="209"/>
      <c r="AC80" s="209"/>
      <c r="AD80" s="209"/>
      <c r="AE80" s="209"/>
      <c r="AF80" s="209"/>
      <c r="AG80" s="209" t="s">
        <v>123</v>
      </c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</row>
    <row r="81" spans="1:60" outlineLevel="1" x14ac:dyDescent="0.25">
      <c r="A81" s="226"/>
      <c r="B81" s="227"/>
      <c r="C81" s="256" t="s">
        <v>348</v>
      </c>
      <c r="D81" s="230"/>
      <c r="E81" s="231">
        <v>7.2</v>
      </c>
      <c r="F81" s="228"/>
      <c r="G81" s="228"/>
      <c r="H81" s="228"/>
      <c r="I81" s="228"/>
      <c r="J81" s="228"/>
      <c r="K81" s="228"/>
      <c r="L81" s="228"/>
      <c r="M81" s="228"/>
      <c r="N81" s="228"/>
      <c r="O81" s="228"/>
      <c r="P81" s="228"/>
      <c r="Q81" s="228"/>
      <c r="R81" s="228"/>
      <c r="S81" s="228"/>
      <c r="T81" s="228"/>
      <c r="U81" s="228"/>
      <c r="V81" s="228"/>
      <c r="W81" s="228"/>
      <c r="X81" s="228"/>
      <c r="Y81" s="209"/>
      <c r="Z81" s="209"/>
      <c r="AA81" s="209"/>
      <c r="AB81" s="209"/>
      <c r="AC81" s="209"/>
      <c r="AD81" s="209"/>
      <c r="AE81" s="209"/>
      <c r="AF81" s="209"/>
      <c r="AG81" s="209" t="s">
        <v>125</v>
      </c>
      <c r="AH81" s="209">
        <v>0</v>
      </c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</row>
    <row r="82" spans="1:60" outlineLevel="1" x14ac:dyDescent="0.25">
      <c r="A82" s="226"/>
      <c r="B82" s="227"/>
      <c r="C82" s="256" t="s">
        <v>349</v>
      </c>
      <c r="D82" s="230"/>
      <c r="E82" s="231">
        <v>2.5499999999999998</v>
      </c>
      <c r="F82" s="228"/>
      <c r="G82" s="228"/>
      <c r="H82" s="228"/>
      <c r="I82" s="228"/>
      <c r="J82" s="228"/>
      <c r="K82" s="228"/>
      <c r="L82" s="228"/>
      <c r="M82" s="228"/>
      <c r="N82" s="228"/>
      <c r="O82" s="228"/>
      <c r="P82" s="228"/>
      <c r="Q82" s="228"/>
      <c r="R82" s="228"/>
      <c r="S82" s="228"/>
      <c r="T82" s="228"/>
      <c r="U82" s="228"/>
      <c r="V82" s="228"/>
      <c r="W82" s="228"/>
      <c r="X82" s="228"/>
      <c r="Y82" s="209"/>
      <c r="Z82" s="209"/>
      <c r="AA82" s="209"/>
      <c r="AB82" s="209"/>
      <c r="AC82" s="209"/>
      <c r="AD82" s="209"/>
      <c r="AE82" s="209"/>
      <c r="AF82" s="209"/>
      <c r="AG82" s="209" t="s">
        <v>125</v>
      </c>
      <c r="AH82" s="209">
        <v>0</v>
      </c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</row>
    <row r="83" spans="1:60" outlineLevel="1" x14ac:dyDescent="0.25">
      <c r="A83" s="241">
        <v>28</v>
      </c>
      <c r="B83" s="242" t="s">
        <v>350</v>
      </c>
      <c r="C83" s="255" t="s">
        <v>351</v>
      </c>
      <c r="D83" s="243" t="s">
        <v>119</v>
      </c>
      <c r="E83" s="244">
        <v>9.75</v>
      </c>
      <c r="F83" s="245"/>
      <c r="G83" s="246">
        <f>ROUND(E83*F83,2)</f>
        <v>0</v>
      </c>
      <c r="H83" s="229">
        <v>44.55</v>
      </c>
      <c r="I83" s="228">
        <f>ROUND(E83*H83,2)</f>
        <v>434.36</v>
      </c>
      <c r="J83" s="229">
        <v>216.75</v>
      </c>
      <c r="K83" s="228">
        <f>ROUND(E83*J83,2)</f>
        <v>2113.31</v>
      </c>
      <c r="L83" s="228">
        <v>21</v>
      </c>
      <c r="M83" s="228">
        <f>G83*(1+L83/100)</f>
        <v>0</v>
      </c>
      <c r="N83" s="228">
        <v>3.1E-4</v>
      </c>
      <c r="O83" s="228">
        <f>ROUND(E83*N83,2)</f>
        <v>0</v>
      </c>
      <c r="P83" s="228">
        <v>0</v>
      </c>
      <c r="Q83" s="228">
        <f>ROUND(E83*P83,2)</f>
        <v>0</v>
      </c>
      <c r="R83" s="228"/>
      <c r="S83" s="228" t="s">
        <v>120</v>
      </c>
      <c r="T83" s="228" t="s">
        <v>121</v>
      </c>
      <c r="U83" s="228">
        <v>0.40300000000000002</v>
      </c>
      <c r="V83" s="228">
        <f>ROUND(E83*U83,2)</f>
        <v>3.93</v>
      </c>
      <c r="W83" s="228"/>
      <c r="X83" s="228" t="s">
        <v>122</v>
      </c>
      <c r="Y83" s="209"/>
      <c r="Z83" s="209"/>
      <c r="AA83" s="209"/>
      <c r="AB83" s="209"/>
      <c r="AC83" s="209"/>
      <c r="AD83" s="209"/>
      <c r="AE83" s="209"/>
      <c r="AF83" s="209"/>
      <c r="AG83" s="209" t="s">
        <v>123</v>
      </c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</row>
    <row r="84" spans="1:60" outlineLevel="1" x14ac:dyDescent="0.25">
      <c r="A84" s="226"/>
      <c r="B84" s="227"/>
      <c r="C84" s="256" t="s">
        <v>348</v>
      </c>
      <c r="D84" s="230"/>
      <c r="E84" s="231">
        <v>7.2</v>
      </c>
      <c r="F84" s="228"/>
      <c r="G84" s="228"/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28"/>
      <c r="X84" s="228"/>
      <c r="Y84" s="209"/>
      <c r="Z84" s="209"/>
      <c r="AA84" s="209"/>
      <c r="AB84" s="209"/>
      <c r="AC84" s="209"/>
      <c r="AD84" s="209"/>
      <c r="AE84" s="209"/>
      <c r="AF84" s="209"/>
      <c r="AG84" s="209" t="s">
        <v>125</v>
      </c>
      <c r="AH84" s="209">
        <v>0</v>
      </c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</row>
    <row r="85" spans="1:60" outlineLevel="1" x14ac:dyDescent="0.25">
      <c r="A85" s="226"/>
      <c r="B85" s="227"/>
      <c r="C85" s="256" t="s">
        <v>349</v>
      </c>
      <c r="D85" s="230"/>
      <c r="E85" s="231">
        <v>2.5499999999999998</v>
      </c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09"/>
      <c r="Z85" s="209"/>
      <c r="AA85" s="209"/>
      <c r="AB85" s="209"/>
      <c r="AC85" s="209"/>
      <c r="AD85" s="209"/>
      <c r="AE85" s="209"/>
      <c r="AF85" s="209"/>
      <c r="AG85" s="209" t="s">
        <v>125</v>
      </c>
      <c r="AH85" s="209">
        <v>0</v>
      </c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</row>
    <row r="86" spans="1:60" outlineLevel="1" x14ac:dyDescent="0.25">
      <c r="A86" s="247">
        <v>29</v>
      </c>
      <c r="B86" s="248" t="s">
        <v>352</v>
      </c>
      <c r="C86" s="259" t="s">
        <v>353</v>
      </c>
      <c r="D86" s="249" t="s">
        <v>156</v>
      </c>
      <c r="E86" s="250">
        <v>20</v>
      </c>
      <c r="F86" s="251"/>
      <c r="G86" s="252">
        <f>ROUND(E86*F86,2)</f>
        <v>0</v>
      </c>
      <c r="H86" s="229">
        <v>0.43</v>
      </c>
      <c r="I86" s="228">
        <f>ROUND(E86*H86,2)</f>
        <v>8.6</v>
      </c>
      <c r="J86" s="229">
        <v>3.97</v>
      </c>
      <c r="K86" s="228">
        <f>ROUND(E86*J86,2)</f>
        <v>79.400000000000006</v>
      </c>
      <c r="L86" s="228">
        <v>21</v>
      </c>
      <c r="M86" s="228">
        <f>G86*(1+L86/100)</f>
        <v>0</v>
      </c>
      <c r="N86" s="228">
        <v>0</v>
      </c>
      <c r="O86" s="228">
        <f>ROUND(E86*N86,2)</f>
        <v>0</v>
      </c>
      <c r="P86" s="228">
        <v>0</v>
      </c>
      <c r="Q86" s="228">
        <f>ROUND(E86*P86,2)</f>
        <v>0</v>
      </c>
      <c r="R86" s="228"/>
      <c r="S86" s="228" t="s">
        <v>120</v>
      </c>
      <c r="T86" s="228" t="s">
        <v>121</v>
      </c>
      <c r="U86" s="228">
        <v>8.9999999999999993E-3</v>
      </c>
      <c r="V86" s="228">
        <f>ROUND(E86*U86,2)</f>
        <v>0.18</v>
      </c>
      <c r="W86" s="228"/>
      <c r="X86" s="228" t="s">
        <v>122</v>
      </c>
      <c r="Y86" s="209"/>
      <c r="Z86" s="209"/>
      <c r="AA86" s="209"/>
      <c r="AB86" s="209"/>
      <c r="AC86" s="209"/>
      <c r="AD86" s="209"/>
      <c r="AE86" s="209"/>
      <c r="AF86" s="209"/>
      <c r="AG86" s="209" t="s">
        <v>123</v>
      </c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</row>
    <row r="87" spans="1:60" outlineLevel="1" x14ac:dyDescent="0.25">
      <c r="A87" s="247">
        <v>30</v>
      </c>
      <c r="B87" s="248" t="s">
        <v>354</v>
      </c>
      <c r="C87" s="259" t="s">
        <v>355</v>
      </c>
      <c r="D87" s="249" t="s">
        <v>156</v>
      </c>
      <c r="E87" s="250">
        <v>10</v>
      </c>
      <c r="F87" s="251"/>
      <c r="G87" s="252">
        <f>ROUND(E87*F87,2)</f>
        <v>0</v>
      </c>
      <c r="H87" s="229">
        <v>0.43</v>
      </c>
      <c r="I87" s="228">
        <f>ROUND(E87*H87,2)</f>
        <v>4.3</v>
      </c>
      <c r="J87" s="229">
        <v>6.17</v>
      </c>
      <c r="K87" s="228">
        <f>ROUND(E87*J87,2)</f>
        <v>61.7</v>
      </c>
      <c r="L87" s="228">
        <v>21</v>
      </c>
      <c r="M87" s="228">
        <f>G87*(1+L87/100)</f>
        <v>0</v>
      </c>
      <c r="N87" s="228">
        <v>0</v>
      </c>
      <c r="O87" s="228">
        <f>ROUND(E87*N87,2)</f>
        <v>0</v>
      </c>
      <c r="P87" s="228">
        <v>0</v>
      </c>
      <c r="Q87" s="228">
        <f>ROUND(E87*P87,2)</f>
        <v>0</v>
      </c>
      <c r="R87" s="228"/>
      <c r="S87" s="228" t="s">
        <v>120</v>
      </c>
      <c r="T87" s="228" t="s">
        <v>121</v>
      </c>
      <c r="U87" s="228">
        <v>1.4E-2</v>
      </c>
      <c r="V87" s="228">
        <f>ROUND(E87*U87,2)</f>
        <v>0.14000000000000001</v>
      </c>
      <c r="W87" s="228"/>
      <c r="X87" s="228" t="s">
        <v>122</v>
      </c>
      <c r="Y87" s="209"/>
      <c r="Z87" s="209"/>
      <c r="AA87" s="209"/>
      <c r="AB87" s="209"/>
      <c r="AC87" s="209"/>
      <c r="AD87" s="209"/>
      <c r="AE87" s="209"/>
      <c r="AF87" s="209"/>
      <c r="AG87" s="209" t="s">
        <v>123</v>
      </c>
      <c r="AH87" s="209"/>
      <c r="AI87" s="209"/>
      <c r="AJ87" s="209"/>
      <c r="AK87" s="209"/>
      <c r="AL87" s="209"/>
      <c r="AM87" s="209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09"/>
      <c r="BD87" s="209"/>
      <c r="BE87" s="209"/>
      <c r="BF87" s="209"/>
      <c r="BG87" s="209"/>
      <c r="BH87" s="209"/>
    </row>
    <row r="88" spans="1:60" outlineLevel="1" x14ac:dyDescent="0.25">
      <c r="A88" s="247">
        <v>31</v>
      </c>
      <c r="B88" s="248" t="s">
        <v>258</v>
      </c>
      <c r="C88" s="259" t="s">
        <v>259</v>
      </c>
      <c r="D88" s="249" t="s">
        <v>156</v>
      </c>
      <c r="E88" s="250">
        <v>20</v>
      </c>
      <c r="F88" s="251"/>
      <c r="G88" s="252">
        <f>ROUND(E88*F88,2)</f>
        <v>0</v>
      </c>
      <c r="H88" s="229">
        <v>17.489999999999998</v>
      </c>
      <c r="I88" s="228">
        <f>ROUND(E88*H88,2)</f>
        <v>349.8</v>
      </c>
      <c r="J88" s="229">
        <v>68.31</v>
      </c>
      <c r="K88" s="228">
        <f>ROUND(E88*J88,2)</f>
        <v>1366.2</v>
      </c>
      <c r="L88" s="228">
        <v>21</v>
      </c>
      <c r="M88" s="228">
        <f>G88*(1+L88/100)</f>
        <v>0</v>
      </c>
      <c r="N88" s="228">
        <v>9.0000000000000006E-5</v>
      </c>
      <c r="O88" s="228">
        <f>ROUND(E88*N88,2)</f>
        <v>0</v>
      </c>
      <c r="P88" s="228">
        <v>0</v>
      </c>
      <c r="Q88" s="228">
        <f>ROUND(E88*P88,2)</f>
        <v>0</v>
      </c>
      <c r="R88" s="228"/>
      <c r="S88" s="228" t="s">
        <v>120</v>
      </c>
      <c r="T88" s="228" t="s">
        <v>121</v>
      </c>
      <c r="U88" s="228">
        <v>0.11600000000000001</v>
      </c>
      <c r="V88" s="228">
        <f>ROUND(E88*U88,2)</f>
        <v>2.3199999999999998</v>
      </c>
      <c r="W88" s="228"/>
      <c r="X88" s="228" t="s">
        <v>122</v>
      </c>
      <c r="Y88" s="209"/>
      <c r="Z88" s="209"/>
      <c r="AA88" s="209"/>
      <c r="AB88" s="209"/>
      <c r="AC88" s="209"/>
      <c r="AD88" s="209"/>
      <c r="AE88" s="209"/>
      <c r="AF88" s="209"/>
      <c r="AG88" s="209" t="s">
        <v>123</v>
      </c>
      <c r="AH88" s="209"/>
      <c r="AI88" s="209"/>
      <c r="AJ88" s="209"/>
      <c r="AK88" s="209"/>
      <c r="AL88" s="209"/>
      <c r="AM88" s="209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09"/>
      <c r="BD88" s="209"/>
      <c r="BE88" s="209"/>
      <c r="BF88" s="209"/>
      <c r="BG88" s="209"/>
      <c r="BH88" s="209"/>
    </row>
    <row r="89" spans="1:60" outlineLevel="1" x14ac:dyDescent="0.25">
      <c r="A89" s="247">
        <v>32</v>
      </c>
      <c r="B89" s="248" t="s">
        <v>356</v>
      </c>
      <c r="C89" s="259" t="s">
        <v>357</v>
      </c>
      <c r="D89" s="249" t="s">
        <v>156</v>
      </c>
      <c r="E89" s="250">
        <v>10</v>
      </c>
      <c r="F89" s="251"/>
      <c r="G89" s="252">
        <f>ROUND(E89*F89,2)</f>
        <v>0</v>
      </c>
      <c r="H89" s="229">
        <v>21.85</v>
      </c>
      <c r="I89" s="228">
        <f>ROUND(E89*H89,2)</f>
        <v>218.5</v>
      </c>
      <c r="J89" s="229">
        <v>70.55</v>
      </c>
      <c r="K89" s="228">
        <f>ROUND(E89*J89,2)</f>
        <v>705.5</v>
      </c>
      <c r="L89" s="228">
        <v>21</v>
      </c>
      <c r="M89" s="228">
        <f>G89*(1+L89/100)</f>
        <v>0</v>
      </c>
      <c r="N89" s="228">
        <v>1.3999999999999999E-4</v>
      </c>
      <c r="O89" s="228">
        <f>ROUND(E89*N89,2)</f>
        <v>0</v>
      </c>
      <c r="P89" s="228">
        <v>0</v>
      </c>
      <c r="Q89" s="228">
        <f>ROUND(E89*P89,2)</f>
        <v>0</v>
      </c>
      <c r="R89" s="228"/>
      <c r="S89" s="228" t="s">
        <v>120</v>
      </c>
      <c r="T89" s="228" t="s">
        <v>121</v>
      </c>
      <c r="U89" s="228">
        <v>0.125</v>
      </c>
      <c r="V89" s="228">
        <f>ROUND(E89*U89,2)</f>
        <v>1.25</v>
      </c>
      <c r="W89" s="228"/>
      <c r="X89" s="228" t="s">
        <v>122</v>
      </c>
      <c r="Y89" s="209"/>
      <c r="Z89" s="209"/>
      <c r="AA89" s="209"/>
      <c r="AB89" s="209"/>
      <c r="AC89" s="209"/>
      <c r="AD89" s="209"/>
      <c r="AE89" s="209"/>
      <c r="AF89" s="209"/>
      <c r="AG89" s="209" t="s">
        <v>123</v>
      </c>
      <c r="AH89" s="209"/>
      <c r="AI89" s="209"/>
      <c r="AJ89" s="209"/>
      <c r="AK89" s="209"/>
      <c r="AL89" s="209"/>
      <c r="AM89" s="209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09"/>
      <c r="BD89" s="209"/>
      <c r="BE89" s="209"/>
      <c r="BF89" s="209"/>
      <c r="BG89" s="209"/>
      <c r="BH89" s="209"/>
    </row>
    <row r="90" spans="1:60" ht="20.399999999999999" outlineLevel="1" x14ac:dyDescent="0.25">
      <c r="A90" s="241">
        <v>33</v>
      </c>
      <c r="B90" s="242" t="s">
        <v>358</v>
      </c>
      <c r="C90" s="255" t="s">
        <v>359</v>
      </c>
      <c r="D90" s="243" t="s">
        <v>119</v>
      </c>
      <c r="E90" s="244">
        <v>76.97</v>
      </c>
      <c r="F90" s="245"/>
      <c r="G90" s="246">
        <f>ROUND(E90*F90,2)</f>
        <v>0</v>
      </c>
      <c r="H90" s="229">
        <v>77.39</v>
      </c>
      <c r="I90" s="228">
        <f>ROUND(E90*H90,2)</f>
        <v>5956.71</v>
      </c>
      <c r="J90" s="229">
        <v>209.21</v>
      </c>
      <c r="K90" s="228">
        <f>ROUND(E90*J90,2)</f>
        <v>16102.89</v>
      </c>
      <c r="L90" s="228">
        <v>21</v>
      </c>
      <c r="M90" s="228">
        <f>G90*(1+L90/100)</f>
        <v>0</v>
      </c>
      <c r="N90" s="228">
        <v>6.0999999999999997E-4</v>
      </c>
      <c r="O90" s="228">
        <f>ROUND(E90*N90,2)</f>
        <v>0.05</v>
      </c>
      <c r="P90" s="228">
        <v>0</v>
      </c>
      <c r="Q90" s="228">
        <f>ROUND(E90*P90,2)</f>
        <v>0</v>
      </c>
      <c r="R90" s="228"/>
      <c r="S90" s="228" t="s">
        <v>120</v>
      </c>
      <c r="T90" s="228" t="s">
        <v>121</v>
      </c>
      <c r="U90" s="228">
        <v>0.372</v>
      </c>
      <c r="V90" s="228">
        <f>ROUND(E90*U90,2)</f>
        <v>28.63</v>
      </c>
      <c r="W90" s="228"/>
      <c r="X90" s="228" t="s">
        <v>122</v>
      </c>
      <c r="Y90" s="209"/>
      <c r="Z90" s="209"/>
      <c r="AA90" s="209"/>
      <c r="AB90" s="209"/>
      <c r="AC90" s="209"/>
      <c r="AD90" s="209"/>
      <c r="AE90" s="209"/>
      <c r="AF90" s="209"/>
      <c r="AG90" s="209" t="s">
        <v>123</v>
      </c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</row>
    <row r="91" spans="1:60" outlineLevel="1" x14ac:dyDescent="0.25">
      <c r="A91" s="226"/>
      <c r="B91" s="227"/>
      <c r="C91" s="256" t="s">
        <v>313</v>
      </c>
      <c r="D91" s="230"/>
      <c r="E91" s="231">
        <v>16.940000000000001</v>
      </c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09"/>
      <c r="Z91" s="209"/>
      <c r="AA91" s="209"/>
      <c r="AB91" s="209"/>
      <c r="AC91" s="209"/>
      <c r="AD91" s="209"/>
      <c r="AE91" s="209"/>
      <c r="AF91" s="209"/>
      <c r="AG91" s="209" t="s">
        <v>125</v>
      </c>
      <c r="AH91" s="209">
        <v>0</v>
      </c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</row>
    <row r="92" spans="1:60" outlineLevel="1" x14ac:dyDescent="0.25">
      <c r="A92" s="226"/>
      <c r="B92" s="227"/>
      <c r="C92" s="256" t="s">
        <v>312</v>
      </c>
      <c r="D92" s="230"/>
      <c r="E92" s="231">
        <v>60.03</v>
      </c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09"/>
      <c r="Z92" s="209"/>
      <c r="AA92" s="209"/>
      <c r="AB92" s="209"/>
      <c r="AC92" s="209"/>
      <c r="AD92" s="209"/>
      <c r="AE92" s="209"/>
      <c r="AF92" s="209"/>
      <c r="AG92" s="209" t="s">
        <v>125</v>
      </c>
      <c r="AH92" s="209">
        <v>0</v>
      </c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</row>
    <row r="93" spans="1:60" x14ac:dyDescent="0.25">
      <c r="A93" s="235" t="s">
        <v>115</v>
      </c>
      <c r="B93" s="236" t="s">
        <v>81</v>
      </c>
      <c r="C93" s="254" t="s">
        <v>82</v>
      </c>
      <c r="D93" s="237"/>
      <c r="E93" s="238"/>
      <c r="F93" s="239"/>
      <c r="G93" s="240">
        <f>SUMIF(AG94:AG103,"&lt;&gt;NOR",G94:G103)</f>
        <v>0</v>
      </c>
      <c r="H93" s="234"/>
      <c r="I93" s="234">
        <f>SUM(I94:I103)</f>
        <v>3883.8900000000003</v>
      </c>
      <c r="J93" s="234"/>
      <c r="K93" s="234">
        <f>SUM(K94:K103)</f>
        <v>15175.17</v>
      </c>
      <c r="L93" s="234"/>
      <c r="M93" s="234">
        <f>SUM(M94:M103)</f>
        <v>0</v>
      </c>
      <c r="N93" s="234"/>
      <c r="O93" s="234">
        <f>SUM(O94:O103)</f>
        <v>0.1</v>
      </c>
      <c r="P93" s="234"/>
      <c r="Q93" s="234">
        <f>SUM(Q94:Q103)</f>
        <v>0</v>
      </c>
      <c r="R93" s="234"/>
      <c r="S93" s="234"/>
      <c r="T93" s="234"/>
      <c r="U93" s="234"/>
      <c r="V93" s="234">
        <f>SUM(V94:V103)</f>
        <v>25.849999999999998</v>
      </c>
      <c r="W93" s="234"/>
      <c r="X93" s="234"/>
      <c r="AG93" t="s">
        <v>116</v>
      </c>
    </row>
    <row r="94" spans="1:60" outlineLevel="1" x14ac:dyDescent="0.25">
      <c r="A94" s="241">
        <v>34</v>
      </c>
      <c r="B94" s="242" t="s">
        <v>260</v>
      </c>
      <c r="C94" s="255" t="s">
        <v>261</v>
      </c>
      <c r="D94" s="243" t="s">
        <v>119</v>
      </c>
      <c r="E94" s="244">
        <v>243.49</v>
      </c>
      <c r="F94" s="245"/>
      <c r="G94" s="246">
        <f>ROUND(E94*F94,2)</f>
        <v>0</v>
      </c>
      <c r="H94" s="229">
        <v>12.48</v>
      </c>
      <c r="I94" s="228">
        <f>ROUND(E94*H94,2)</f>
        <v>3038.76</v>
      </c>
      <c r="J94" s="229">
        <v>59.82</v>
      </c>
      <c r="K94" s="228">
        <f>ROUND(E94*J94,2)</f>
        <v>14565.57</v>
      </c>
      <c r="L94" s="228">
        <v>21</v>
      </c>
      <c r="M94" s="228">
        <f>G94*(1+L94/100)</f>
        <v>0</v>
      </c>
      <c r="N94" s="228">
        <v>2.7E-4</v>
      </c>
      <c r="O94" s="228">
        <f>ROUND(E94*N94,2)</f>
        <v>7.0000000000000007E-2</v>
      </c>
      <c r="P94" s="228">
        <v>0</v>
      </c>
      <c r="Q94" s="228">
        <f>ROUND(E94*P94,2)</f>
        <v>0</v>
      </c>
      <c r="R94" s="228"/>
      <c r="S94" s="228" t="s">
        <v>120</v>
      </c>
      <c r="T94" s="228" t="s">
        <v>121</v>
      </c>
      <c r="U94" s="228">
        <v>0.10191</v>
      </c>
      <c r="V94" s="228">
        <f>ROUND(E94*U94,2)</f>
        <v>24.81</v>
      </c>
      <c r="W94" s="228"/>
      <c r="X94" s="228" t="s">
        <v>122</v>
      </c>
      <c r="Y94" s="209"/>
      <c r="Z94" s="209"/>
      <c r="AA94" s="209"/>
      <c r="AB94" s="209"/>
      <c r="AC94" s="209"/>
      <c r="AD94" s="209"/>
      <c r="AE94" s="209"/>
      <c r="AF94" s="209"/>
      <c r="AG94" s="209" t="s">
        <v>123</v>
      </c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</row>
    <row r="95" spans="1:60" outlineLevel="1" x14ac:dyDescent="0.25">
      <c r="A95" s="226"/>
      <c r="B95" s="227"/>
      <c r="C95" s="256" t="s">
        <v>360</v>
      </c>
      <c r="D95" s="230"/>
      <c r="E95" s="231">
        <v>55.44</v>
      </c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09"/>
      <c r="Z95" s="209"/>
      <c r="AA95" s="209"/>
      <c r="AB95" s="209"/>
      <c r="AC95" s="209"/>
      <c r="AD95" s="209"/>
      <c r="AE95" s="209"/>
      <c r="AF95" s="209"/>
      <c r="AG95" s="209" t="s">
        <v>125</v>
      </c>
      <c r="AH95" s="209">
        <v>0</v>
      </c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09"/>
      <c r="BC95" s="209"/>
      <c r="BD95" s="209"/>
      <c r="BE95" s="209"/>
      <c r="BF95" s="209"/>
      <c r="BG95" s="209"/>
      <c r="BH95" s="209"/>
    </row>
    <row r="96" spans="1:60" outlineLevel="1" x14ac:dyDescent="0.25">
      <c r="A96" s="226"/>
      <c r="B96" s="227"/>
      <c r="C96" s="256" t="s">
        <v>307</v>
      </c>
      <c r="D96" s="230"/>
      <c r="E96" s="231">
        <v>-3.6</v>
      </c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  <c r="U96" s="228"/>
      <c r="V96" s="228"/>
      <c r="W96" s="228"/>
      <c r="X96" s="228"/>
      <c r="Y96" s="209"/>
      <c r="Z96" s="209"/>
      <c r="AA96" s="209"/>
      <c r="AB96" s="209"/>
      <c r="AC96" s="209"/>
      <c r="AD96" s="209"/>
      <c r="AE96" s="209"/>
      <c r="AF96" s="209"/>
      <c r="AG96" s="209" t="s">
        <v>125</v>
      </c>
      <c r="AH96" s="209">
        <v>0</v>
      </c>
      <c r="AI96" s="209"/>
      <c r="AJ96" s="209"/>
      <c r="AK96" s="209"/>
      <c r="AL96" s="209"/>
      <c r="AM96" s="209"/>
      <c r="AN96" s="209"/>
      <c r="AO96" s="209"/>
      <c r="AP96" s="209"/>
      <c r="AQ96" s="209"/>
      <c r="AR96" s="209"/>
      <c r="AS96" s="209"/>
      <c r="AT96" s="209"/>
      <c r="AU96" s="209"/>
      <c r="AV96" s="209"/>
      <c r="AW96" s="209"/>
      <c r="AX96" s="209"/>
      <c r="AY96" s="209"/>
      <c r="AZ96" s="209"/>
      <c r="BA96" s="209"/>
      <c r="BB96" s="209"/>
      <c r="BC96" s="209"/>
      <c r="BD96" s="209"/>
      <c r="BE96" s="209"/>
      <c r="BF96" s="209"/>
      <c r="BG96" s="209"/>
      <c r="BH96" s="209"/>
    </row>
    <row r="97" spans="1:60" outlineLevel="1" x14ac:dyDescent="0.25">
      <c r="A97" s="226"/>
      <c r="B97" s="227"/>
      <c r="C97" s="256" t="s">
        <v>308</v>
      </c>
      <c r="D97" s="230"/>
      <c r="E97" s="231">
        <v>116.48</v>
      </c>
      <c r="F97" s="228"/>
      <c r="G97" s="228"/>
      <c r="H97" s="228"/>
      <c r="I97" s="228"/>
      <c r="J97" s="228"/>
      <c r="K97" s="228"/>
      <c r="L97" s="228"/>
      <c r="M97" s="228"/>
      <c r="N97" s="228"/>
      <c r="O97" s="228"/>
      <c r="P97" s="228"/>
      <c r="Q97" s="228"/>
      <c r="R97" s="228"/>
      <c r="S97" s="228"/>
      <c r="T97" s="228"/>
      <c r="U97" s="228"/>
      <c r="V97" s="228"/>
      <c r="W97" s="228"/>
      <c r="X97" s="228"/>
      <c r="Y97" s="209"/>
      <c r="Z97" s="209"/>
      <c r="AA97" s="209"/>
      <c r="AB97" s="209"/>
      <c r="AC97" s="209"/>
      <c r="AD97" s="209"/>
      <c r="AE97" s="209"/>
      <c r="AF97" s="209"/>
      <c r="AG97" s="209" t="s">
        <v>125</v>
      </c>
      <c r="AH97" s="209">
        <v>0</v>
      </c>
      <c r="AI97" s="209"/>
      <c r="AJ97" s="209"/>
      <c r="AK97" s="209"/>
      <c r="AL97" s="209"/>
      <c r="AM97" s="209"/>
      <c r="AN97" s="209"/>
      <c r="AO97" s="209"/>
      <c r="AP97" s="209"/>
      <c r="AQ97" s="209"/>
      <c r="AR97" s="209"/>
      <c r="AS97" s="209"/>
      <c r="AT97" s="209"/>
      <c r="AU97" s="209"/>
      <c r="AV97" s="209"/>
      <c r="AW97" s="209"/>
      <c r="AX97" s="209"/>
      <c r="AY97" s="209"/>
      <c r="AZ97" s="209"/>
      <c r="BA97" s="209"/>
      <c r="BB97" s="209"/>
      <c r="BC97" s="209"/>
      <c r="BD97" s="209"/>
      <c r="BE97" s="209"/>
      <c r="BF97" s="209"/>
      <c r="BG97" s="209"/>
      <c r="BH97" s="209"/>
    </row>
    <row r="98" spans="1:60" outlineLevel="1" x14ac:dyDescent="0.25">
      <c r="A98" s="226"/>
      <c r="B98" s="227"/>
      <c r="C98" s="256" t="s">
        <v>309</v>
      </c>
      <c r="D98" s="230"/>
      <c r="E98" s="231">
        <v>-1.8</v>
      </c>
      <c r="F98" s="228"/>
      <c r="G98" s="228"/>
      <c r="H98" s="228"/>
      <c r="I98" s="228"/>
      <c r="J98" s="228"/>
      <c r="K98" s="228"/>
      <c r="L98" s="228"/>
      <c r="M98" s="228"/>
      <c r="N98" s="228"/>
      <c r="O98" s="228"/>
      <c r="P98" s="228"/>
      <c r="Q98" s="228"/>
      <c r="R98" s="228"/>
      <c r="S98" s="228"/>
      <c r="T98" s="228"/>
      <c r="U98" s="228"/>
      <c r="V98" s="228"/>
      <c r="W98" s="228"/>
      <c r="X98" s="228"/>
      <c r="Y98" s="209"/>
      <c r="Z98" s="209"/>
      <c r="AA98" s="209"/>
      <c r="AB98" s="209"/>
      <c r="AC98" s="209"/>
      <c r="AD98" s="209"/>
      <c r="AE98" s="209"/>
      <c r="AF98" s="209"/>
      <c r="AG98" s="209" t="s">
        <v>125</v>
      </c>
      <c r="AH98" s="209">
        <v>0</v>
      </c>
      <c r="AI98" s="209"/>
      <c r="AJ98" s="209"/>
      <c r="AK98" s="209"/>
      <c r="AL98" s="209"/>
      <c r="AM98" s="209"/>
      <c r="AN98" s="209"/>
      <c r="AO98" s="209"/>
      <c r="AP98" s="209"/>
      <c r="AQ98" s="209"/>
      <c r="AR98" s="209"/>
      <c r="AS98" s="209"/>
      <c r="AT98" s="209"/>
      <c r="AU98" s="209"/>
      <c r="AV98" s="209"/>
      <c r="AW98" s="209"/>
      <c r="AX98" s="209"/>
      <c r="AY98" s="209"/>
      <c r="AZ98" s="209"/>
      <c r="BA98" s="209"/>
      <c r="BB98" s="209"/>
      <c r="BC98" s="209"/>
      <c r="BD98" s="209"/>
      <c r="BE98" s="209"/>
      <c r="BF98" s="209"/>
      <c r="BG98" s="209"/>
      <c r="BH98" s="209"/>
    </row>
    <row r="99" spans="1:60" outlineLevel="1" x14ac:dyDescent="0.25">
      <c r="A99" s="226"/>
      <c r="B99" s="227"/>
      <c r="C99" s="256" t="s">
        <v>361</v>
      </c>
      <c r="D99" s="230"/>
      <c r="E99" s="231">
        <v>60.03</v>
      </c>
      <c r="F99" s="228"/>
      <c r="G99" s="228"/>
      <c r="H99" s="228"/>
      <c r="I99" s="228"/>
      <c r="J99" s="228"/>
      <c r="K99" s="228"/>
      <c r="L99" s="228"/>
      <c r="M99" s="228"/>
      <c r="N99" s="228"/>
      <c r="O99" s="228"/>
      <c r="P99" s="228"/>
      <c r="Q99" s="228"/>
      <c r="R99" s="228"/>
      <c r="S99" s="228"/>
      <c r="T99" s="228"/>
      <c r="U99" s="228"/>
      <c r="V99" s="228"/>
      <c r="W99" s="228"/>
      <c r="X99" s="228"/>
      <c r="Y99" s="209"/>
      <c r="Z99" s="209"/>
      <c r="AA99" s="209"/>
      <c r="AB99" s="209"/>
      <c r="AC99" s="209"/>
      <c r="AD99" s="209"/>
      <c r="AE99" s="209"/>
      <c r="AF99" s="209"/>
      <c r="AG99" s="209" t="s">
        <v>125</v>
      </c>
      <c r="AH99" s="209">
        <v>0</v>
      </c>
      <c r="AI99" s="209"/>
      <c r="AJ99" s="209"/>
      <c r="AK99" s="209"/>
      <c r="AL99" s="209"/>
      <c r="AM99" s="209"/>
      <c r="AN99" s="209"/>
      <c r="AO99" s="209"/>
      <c r="AP99" s="209"/>
      <c r="AQ99" s="209"/>
      <c r="AR99" s="209"/>
      <c r="AS99" s="209"/>
      <c r="AT99" s="209"/>
      <c r="AU99" s="209"/>
      <c r="AV99" s="209"/>
      <c r="AW99" s="209"/>
      <c r="AX99" s="209"/>
      <c r="AY99" s="209"/>
      <c r="AZ99" s="209"/>
      <c r="BA99" s="209"/>
      <c r="BB99" s="209"/>
      <c r="BC99" s="209"/>
      <c r="BD99" s="209"/>
      <c r="BE99" s="209"/>
      <c r="BF99" s="209"/>
      <c r="BG99" s="209"/>
      <c r="BH99" s="209"/>
    </row>
    <row r="100" spans="1:60" outlineLevel="1" x14ac:dyDescent="0.25">
      <c r="A100" s="226"/>
      <c r="B100" s="227"/>
      <c r="C100" s="256" t="s">
        <v>362</v>
      </c>
      <c r="D100" s="230"/>
      <c r="E100" s="231">
        <v>16.940000000000001</v>
      </c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09"/>
      <c r="Z100" s="209"/>
      <c r="AA100" s="209"/>
      <c r="AB100" s="209"/>
      <c r="AC100" s="209"/>
      <c r="AD100" s="209"/>
      <c r="AE100" s="209"/>
      <c r="AF100" s="209"/>
      <c r="AG100" s="209" t="s">
        <v>125</v>
      </c>
      <c r="AH100" s="209">
        <v>0</v>
      </c>
      <c r="AI100" s="209"/>
      <c r="AJ100" s="209"/>
      <c r="AK100" s="209"/>
      <c r="AL100" s="209"/>
      <c r="AM100" s="209"/>
      <c r="AN100" s="209"/>
      <c r="AO100" s="209"/>
      <c r="AP100" s="209"/>
      <c r="AQ100" s="209"/>
      <c r="AR100" s="209"/>
      <c r="AS100" s="209"/>
      <c r="AT100" s="209"/>
      <c r="AU100" s="209"/>
      <c r="AV100" s="209"/>
      <c r="AW100" s="209"/>
      <c r="AX100" s="209"/>
      <c r="AY100" s="209"/>
      <c r="AZ100" s="209"/>
      <c r="BA100" s="209"/>
      <c r="BB100" s="209"/>
      <c r="BC100" s="209"/>
      <c r="BD100" s="209"/>
      <c r="BE100" s="209"/>
      <c r="BF100" s="209"/>
      <c r="BG100" s="209"/>
      <c r="BH100" s="209"/>
    </row>
    <row r="101" spans="1:60" outlineLevel="1" x14ac:dyDescent="0.25">
      <c r="A101" s="241">
        <v>35</v>
      </c>
      <c r="B101" s="242" t="s">
        <v>267</v>
      </c>
      <c r="C101" s="255" t="s">
        <v>268</v>
      </c>
      <c r="D101" s="243" t="s">
        <v>119</v>
      </c>
      <c r="E101" s="244">
        <v>76.97</v>
      </c>
      <c r="F101" s="245"/>
      <c r="G101" s="246">
        <f>ROUND(E101*F101,2)</f>
        <v>0</v>
      </c>
      <c r="H101" s="229">
        <v>10.98</v>
      </c>
      <c r="I101" s="228">
        <f>ROUND(E101*H101,2)</f>
        <v>845.13</v>
      </c>
      <c r="J101" s="229">
        <v>7.92</v>
      </c>
      <c r="K101" s="228">
        <f>ROUND(E101*J101,2)</f>
        <v>609.6</v>
      </c>
      <c r="L101" s="228">
        <v>21</v>
      </c>
      <c r="M101" s="228">
        <f>G101*(1+L101/100)</f>
        <v>0</v>
      </c>
      <c r="N101" s="228">
        <v>3.5E-4</v>
      </c>
      <c r="O101" s="228">
        <f>ROUND(E101*N101,2)</f>
        <v>0.03</v>
      </c>
      <c r="P101" s="228">
        <v>0</v>
      </c>
      <c r="Q101" s="228">
        <f>ROUND(E101*P101,2)</f>
        <v>0</v>
      </c>
      <c r="R101" s="228"/>
      <c r="S101" s="228" t="s">
        <v>120</v>
      </c>
      <c r="T101" s="228" t="s">
        <v>121</v>
      </c>
      <c r="U101" s="228">
        <v>1.35E-2</v>
      </c>
      <c r="V101" s="228">
        <f>ROUND(E101*U101,2)</f>
        <v>1.04</v>
      </c>
      <c r="W101" s="228"/>
      <c r="X101" s="228" t="s">
        <v>122</v>
      </c>
      <c r="Y101" s="209"/>
      <c r="Z101" s="209"/>
      <c r="AA101" s="209"/>
      <c r="AB101" s="209"/>
      <c r="AC101" s="209"/>
      <c r="AD101" s="209"/>
      <c r="AE101" s="209"/>
      <c r="AF101" s="209"/>
      <c r="AG101" s="209" t="s">
        <v>123</v>
      </c>
      <c r="AH101" s="209"/>
      <c r="AI101" s="209"/>
      <c r="AJ101" s="209"/>
      <c r="AK101" s="209"/>
      <c r="AL101" s="209"/>
      <c r="AM101" s="209"/>
      <c r="AN101" s="209"/>
      <c r="AO101" s="209"/>
      <c r="AP101" s="209"/>
      <c r="AQ101" s="209"/>
      <c r="AR101" s="209"/>
      <c r="AS101" s="209"/>
      <c r="AT101" s="209"/>
      <c r="AU101" s="209"/>
      <c r="AV101" s="209"/>
      <c r="AW101" s="209"/>
      <c r="AX101" s="209"/>
      <c r="AY101" s="209"/>
      <c r="AZ101" s="209"/>
      <c r="BA101" s="209"/>
      <c r="BB101" s="209"/>
      <c r="BC101" s="209"/>
      <c r="BD101" s="209"/>
      <c r="BE101" s="209"/>
      <c r="BF101" s="209"/>
      <c r="BG101" s="209"/>
      <c r="BH101" s="209"/>
    </row>
    <row r="102" spans="1:60" outlineLevel="1" x14ac:dyDescent="0.25">
      <c r="A102" s="226"/>
      <c r="B102" s="227"/>
      <c r="C102" s="256" t="s">
        <v>313</v>
      </c>
      <c r="D102" s="230"/>
      <c r="E102" s="231">
        <v>16.940000000000001</v>
      </c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09"/>
      <c r="Z102" s="209"/>
      <c r="AA102" s="209"/>
      <c r="AB102" s="209"/>
      <c r="AC102" s="209"/>
      <c r="AD102" s="209"/>
      <c r="AE102" s="209"/>
      <c r="AF102" s="209"/>
      <c r="AG102" s="209" t="s">
        <v>125</v>
      </c>
      <c r="AH102" s="209">
        <v>0</v>
      </c>
      <c r="AI102" s="209"/>
      <c r="AJ102" s="209"/>
      <c r="AK102" s="209"/>
      <c r="AL102" s="209"/>
      <c r="AM102" s="209"/>
      <c r="AN102" s="209"/>
      <c r="AO102" s="209"/>
      <c r="AP102" s="209"/>
      <c r="AQ102" s="209"/>
      <c r="AR102" s="209"/>
      <c r="AS102" s="209"/>
      <c r="AT102" s="209"/>
      <c r="AU102" s="209"/>
      <c r="AV102" s="209"/>
      <c r="AW102" s="209"/>
      <c r="AX102" s="209"/>
      <c r="AY102" s="209"/>
      <c r="AZ102" s="209"/>
      <c r="BA102" s="209"/>
      <c r="BB102" s="209"/>
      <c r="BC102" s="209"/>
      <c r="BD102" s="209"/>
      <c r="BE102" s="209"/>
      <c r="BF102" s="209"/>
      <c r="BG102" s="209"/>
      <c r="BH102" s="209"/>
    </row>
    <row r="103" spans="1:60" outlineLevel="1" x14ac:dyDescent="0.25">
      <c r="A103" s="226"/>
      <c r="B103" s="227"/>
      <c r="C103" s="256" t="s">
        <v>312</v>
      </c>
      <c r="D103" s="230"/>
      <c r="E103" s="231">
        <v>60.03</v>
      </c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09"/>
      <c r="Z103" s="209"/>
      <c r="AA103" s="209"/>
      <c r="AB103" s="209"/>
      <c r="AC103" s="209"/>
      <c r="AD103" s="209"/>
      <c r="AE103" s="209"/>
      <c r="AF103" s="209"/>
      <c r="AG103" s="209" t="s">
        <v>125</v>
      </c>
      <c r="AH103" s="209">
        <v>0</v>
      </c>
      <c r="AI103" s="209"/>
      <c r="AJ103" s="209"/>
      <c r="AK103" s="209"/>
      <c r="AL103" s="209"/>
      <c r="AM103" s="209"/>
      <c r="AN103" s="209"/>
      <c r="AO103" s="209"/>
      <c r="AP103" s="209"/>
      <c r="AQ103" s="209"/>
      <c r="AR103" s="209"/>
      <c r="AS103" s="209"/>
      <c r="AT103" s="209"/>
      <c r="AU103" s="209"/>
      <c r="AV103" s="209"/>
      <c r="AW103" s="209"/>
      <c r="AX103" s="209"/>
      <c r="AY103" s="209"/>
      <c r="AZ103" s="209"/>
      <c r="BA103" s="209"/>
      <c r="BB103" s="209"/>
      <c r="BC103" s="209"/>
      <c r="BD103" s="209"/>
      <c r="BE103" s="209"/>
      <c r="BF103" s="209"/>
      <c r="BG103" s="209"/>
      <c r="BH103" s="209"/>
    </row>
    <row r="104" spans="1:60" x14ac:dyDescent="0.25">
      <c r="A104" s="235" t="s">
        <v>115</v>
      </c>
      <c r="B104" s="236" t="s">
        <v>83</v>
      </c>
      <c r="C104" s="254" t="s">
        <v>84</v>
      </c>
      <c r="D104" s="237"/>
      <c r="E104" s="238"/>
      <c r="F104" s="239"/>
      <c r="G104" s="240">
        <f>SUMIF(AG105:AG105,"&lt;&gt;NOR",G105:G105)</f>
        <v>0</v>
      </c>
      <c r="H104" s="234"/>
      <c r="I104" s="234">
        <f>SUM(I105:I105)</f>
        <v>0</v>
      </c>
      <c r="J104" s="234"/>
      <c r="K104" s="234">
        <f>SUM(K105:K105)</f>
        <v>3600</v>
      </c>
      <c r="L104" s="234"/>
      <c r="M104" s="234">
        <f>SUM(M105:M105)</f>
        <v>0</v>
      </c>
      <c r="N104" s="234"/>
      <c r="O104" s="234">
        <f>SUM(O105:O105)</f>
        <v>0</v>
      </c>
      <c r="P104" s="234"/>
      <c r="Q104" s="234">
        <f>SUM(Q105:Q105)</f>
        <v>0</v>
      </c>
      <c r="R104" s="234"/>
      <c r="S104" s="234"/>
      <c r="T104" s="234"/>
      <c r="U104" s="234"/>
      <c r="V104" s="234">
        <f>SUM(V105:V105)</f>
        <v>0</v>
      </c>
      <c r="W104" s="234"/>
      <c r="X104" s="234"/>
      <c r="AG104" t="s">
        <v>116</v>
      </c>
    </row>
    <row r="105" spans="1:60" ht="20.399999999999999" outlineLevel="1" x14ac:dyDescent="0.25">
      <c r="A105" s="247">
        <v>36</v>
      </c>
      <c r="B105" s="248" t="s">
        <v>83</v>
      </c>
      <c r="C105" s="259" t="s">
        <v>269</v>
      </c>
      <c r="D105" s="249" t="s">
        <v>270</v>
      </c>
      <c r="E105" s="250">
        <v>8</v>
      </c>
      <c r="F105" s="251"/>
      <c r="G105" s="252">
        <f>ROUND(E105*F105,2)</f>
        <v>0</v>
      </c>
      <c r="H105" s="229">
        <v>0</v>
      </c>
      <c r="I105" s="228">
        <f>ROUND(E105*H105,2)</f>
        <v>0</v>
      </c>
      <c r="J105" s="229">
        <v>450</v>
      </c>
      <c r="K105" s="228">
        <f>ROUND(E105*J105,2)</f>
        <v>3600</v>
      </c>
      <c r="L105" s="228">
        <v>21</v>
      </c>
      <c r="M105" s="228">
        <f>G105*(1+L105/100)</f>
        <v>0</v>
      </c>
      <c r="N105" s="228">
        <v>0</v>
      </c>
      <c r="O105" s="228">
        <f>ROUND(E105*N105,2)</f>
        <v>0</v>
      </c>
      <c r="P105" s="228">
        <v>0</v>
      </c>
      <c r="Q105" s="228">
        <f>ROUND(E105*P105,2)</f>
        <v>0</v>
      </c>
      <c r="R105" s="228"/>
      <c r="S105" s="228" t="s">
        <v>163</v>
      </c>
      <c r="T105" s="228" t="s">
        <v>121</v>
      </c>
      <c r="U105" s="228">
        <v>0</v>
      </c>
      <c r="V105" s="228">
        <f>ROUND(E105*U105,2)</f>
        <v>0</v>
      </c>
      <c r="W105" s="228"/>
      <c r="X105" s="228" t="s">
        <v>175</v>
      </c>
      <c r="Y105" s="209"/>
      <c r="Z105" s="209"/>
      <c r="AA105" s="209"/>
      <c r="AB105" s="209"/>
      <c r="AC105" s="209"/>
      <c r="AD105" s="209"/>
      <c r="AE105" s="209"/>
      <c r="AF105" s="209"/>
      <c r="AG105" s="209" t="s">
        <v>176</v>
      </c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</row>
    <row r="106" spans="1:60" x14ac:dyDescent="0.25">
      <c r="A106" s="235" t="s">
        <v>115</v>
      </c>
      <c r="B106" s="236" t="s">
        <v>85</v>
      </c>
      <c r="C106" s="254" t="s">
        <v>86</v>
      </c>
      <c r="D106" s="237"/>
      <c r="E106" s="238"/>
      <c r="F106" s="239"/>
      <c r="G106" s="240">
        <f>SUMIF(AG107:AG112,"&lt;&gt;NOR",G107:G112)</f>
        <v>0</v>
      </c>
      <c r="H106" s="234"/>
      <c r="I106" s="234">
        <f>SUM(I107:I112)</f>
        <v>0</v>
      </c>
      <c r="J106" s="234"/>
      <c r="K106" s="234">
        <f>SUM(K107:K112)</f>
        <v>19886.25</v>
      </c>
      <c r="L106" s="234"/>
      <c r="M106" s="234">
        <f>SUM(M107:M112)</f>
        <v>0</v>
      </c>
      <c r="N106" s="234"/>
      <c r="O106" s="234">
        <f>SUM(O107:O112)</f>
        <v>0</v>
      </c>
      <c r="P106" s="234"/>
      <c r="Q106" s="234">
        <f>SUM(Q107:Q112)</f>
        <v>0</v>
      </c>
      <c r="R106" s="234"/>
      <c r="S106" s="234"/>
      <c r="T106" s="234"/>
      <c r="U106" s="234"/>
      <c r="V106" s="234">
        <f>SUM(V107:V112)</f>
        <v>15.330000000000002</v>
      </c>
      <c r="W106" s="234"/>
      <c r="X106" s="234"/>
      <c r="AG106" t="s">
        <v>116</v>
      </c>
    </row>
    <row r="107" spans="1:60" outlineLevel="1" x14ac:dyDescent="0.25">
      <c r="A107" s="247">
        <v>37</v>
      </c>
      <c r="B107" s="248" t="s">
        <v>271</v>
      </c>
      <c r="C107" s="259" t="s">
        <v>272</v>
      </c>
      <c r="D107" s="249" t="s">
        <v>202</v>
      </c>
      <c r="E107" s="250">
        <v>7.5722500000000004</v>
      </c>
      <c r="F107" s="251"/>
      <c r="G107" s="252">
        <f>ROUND(E107*F107,2)</f>
        <v>0</v>
      </c>
      <c r="H107" s="229">
        <v>0</v>
      </c>
      <c r="I107" s="228">
        <f>ROUND(E107*H107,2)</f>
        <v>0</v>
      </c>
      <c r="J107" s="229">
        <v>193.8</v>
      </c>
      <c r="K107" s="228">
        <f>ROUND(E107*J107,2)</f>
        <v>1467.5</v>
      </c>
      <c r="L107" s="228">
        <v>21</v>
      </c>
      <c r="M107" s="228">
        <f>G107*(1+L107/100)</f>
        <v>0</v>
      </c>
      <c r="N107" s="228">
        <v>0</v>
      </c>
      <c r="O107" s="228">
        <f>ROUND(E107*N107,2)</f>
        <v>0</v>
      </c>
      <c r="P107" s="228">
        <v>0</v>
      </c>
      <c r="Q107" s="228">
        <f>ROUND(E107*P107,2)</f>
        <v>0</v>
      </c>
      <c r="R107" s="228"/>
      <c r="S107" s="228" t="s">
        <v>120</v>
      </c>
      <c r="T107" s="228" t="s">
        <v>121</v>
      </c>
      <c r="U107" s="228">
        <v>0.27700000000000002</v>
      </c>
      <c r="V107" s="228">
        <f>ROUND(E107*U107,2)</f>
        <v>2.1</v>
      </c>
      <c r="W107" s="228"/>
      <c r="X107" s="228" t="s">
        <v>273</v>
      </c>
      <c r="Y107" s="209"/>
      <c r="Z107" s="209"/>
      <c r="AA107" s="209"/>
      <c r="AB107" s="209"/>
      <c r="AC107" s="209"/>
      <c r="AD107" s="209"/>
      <c r="AE107" s="209"/>
      <c r="AF107" s="209"/>
      <c r="AG107" s="209" t="s">
        <v>274</v>
      </c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</row>
    <row r="108" spans="1:60" outlineLevel="1" x14ac:dyDescent="0.25">
      <c r="A108" s="247">
        <v>38</v>
      </c>
      <c r="B108" s="248" t="s">
        <v>275</v>
      </c>
      <c r="C108" s="259" t="s">
        <v>276</v>
      </c>
      <c r="D108" s="249" t="s">
        <v>202</v>
      </c>
      <c r="E108" s="250">
        <v>7.5722500000000004</v>
      </c>
      <c r="F108" s="251"/>
      <c r="G108" s="252">
        <f>ROUND(E108*F108,2)</f>
        <v>0</v>
      </c>
      <c r="H108" s="229">
        <v>0</v>
      </c>
      <c r="I108" s="228">
        <f>ROUND(E108*H108,2)</f>
        <v>0</v>
      </c>
      <c r="J108" s="229">
        <v>269.7</v>
      </c>
      <c r="K108" s="228">
        <f>ROUND(E108*J108,2)</f>
        <v>2042.24</v>
      </c>
      <c r="L108" s="228">
        <v>21</v>
      </c>
      <c r="M108" s="228">
        <f>G108*(1+L108/100)</f>
        <v>0</v>
      </c>
      <c r="N108" s="228">
        <v>0</v>
      </c>
      <c r="O108" s="228">
        <f>ROUND(E108*N108,2)</f>
        <v>0</v>
      </c>
      <c r="P108" s="228">
        <v>0</v>
      </c>
      <c r="Q108" s="228">
        <f>ROUND(E108*P108,2)</f>
        <v>0</v>
      </c>
      <c r="R108" s="228"/>
      <c r="S108" s="228" t="s">
        <v>120</v>
      </c>
      <c r="T108" s="228" t="s">
        <v>121</v>
      </c>
      <c r="U108" s="228">
        <v>0.49</v>
      </c>
      <c r="V108" s="228">
        <f>ROUND(E108*U108,2)</f>
        <v>3.71</v>
      </c>
      <c r="W108" s="228"/>
      <c r="X108" s="228" t="s">
        <v>273</v>
      </c>
      <c r="Y108" s="209"/>
      <c r="Z108" s="209"/>
      <c r="AA108" s="209"/>
      <c r="AB108" s="209"/>
      <c r="AC108" s="209"/>
      <c r="AD108" s="209"/>
      <c r="AE108" s="209"/>
      <c r="AF108" s="209"/>
      <c r="AG108" s="209" t="s">
        <v>274</v>
      </c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</row>
    <row r="109" spans="1:60" outlineLevel="1" x14ac:dyDescent="0.25">
      <c r="A109" s="247">
        <v>39</v>
      </c>
      <c r="B109" s="248" t="s">
        <v>277</v>
      </c>
      <c r="C109" s="259" t="s">
        <v>278</v>
      </c>
      <c r="D109" s="249" t="s">
        <v>202</v>
      </c>
      <c r="E109" s="250">
        <v>166.58954</v>
      </c>
      <c r="F109" s="251"/>
      <c r="G109" s="252">
        <f>ROUND(E109*F109,2)</f>
        <v>0</v>
      </c>
      <c r="H109" s="229">
        <v>0</v>
      </c>
      <c r="I109" s="228">
        <f>ROUND(E109*H109,2)</f>
        <v>0</v>
      </c>
      <c r="J109" s="229">
        <v>18.399999999999999</v>
      </c>
      <c r="K109" s="228">
        <f>ROUND(E109*J109,2)</f>
        <v>3065.25</v>
      </c>
      <c r="L109" s="228">
        <v>21</v>
      </c>
      <c r="M109" s="228">
        <f>G109*(1+L109/100)</f>
        <v>0</v>
      </c>
      <c r="N109" s="228">
        <v>0</v>
      </c>
      <c r="O109" s="228">
        <f>ROUND(E109*N109,2)</f>
        <v>0</v>
      </c>
      <c r="P109" s="228">
        <v>0</v>
      </c>
      <c r="Q109" s="228">
        <f>ROUND(E109*P109,2)</f>
        <v>0</v>
      </c>
      <c r="R109" s="228"/>
      <c r="S109" s="228" t="s">
        <v>120</v>
      </c>
      <c r="T109" s="228" t="s">
        <v>121</v>
      </c>
      <c r="U109" s="228">
        <v>0</v>
      </c>
      <c r="V109" s="228">
        <f>ROUND(E109*U109,2)</f>
        <v>0</v>
      </c>
      <c r="W109" s="228"/>
      <c r="X109" s="228" t="s">
        <v>273</v>
      </c>
      <c r="Y109" s="209"/>
      <c r="Z109" s="209"/>
      <c r="AA109" s="209"/>
      <c r="AB109" s="209"/>
      <c r="AC109" s="209"/>
      <c r="AD109" s="209"/>
      <c r="AE109" s="209"/>
      <c r="AF109" s="209"/>
      <c r="AG109" s="209" t="s">
        <v>274</v>
      </c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</row>
    <row r="110" spans="1:60" outlineLevel="1" x14ac:dyDescent="0.25">
      <c r="A110" s="247">
        <v>40</v>
      </c>
      <c r="B110" s="248" t="s">
        <v>279</v>
      </c>
      <c r="C110" s="259" t="s">
        <v>280</v>
      </c>
      <c r="D110" s="249" t="s">
        <v>202</v>
      </c>
      <c r="E110" s="250">
        <v>7.5722500000000004</v>
      </c>
      <c r="F110" s="251"/>
      <c r="G110" s="252">
        <f>ROUND(E110*F110,2)</f>
        <v>0</v>
      </c>
      <c r="H110" s="229">
        <v>0</v>
      </c>
      <c r="I110" s="228">
        <f>ROUND(E110*H110,2)</f>
        <v>0</v>
      </c>
      <c r="J110" s="229">
        <v>380.7</v>
      </c>
      <c r="K110" s="228">
        <f>ROUND(E110*J110,2)</f>
        <v>2882.76</v>
      </c>
      <c r="L110" s="228">
        <v>21</v>
      </c>
      <c r="M110" s="228">
        <f>G110*(1+L110/100)</f>
        <v>0</v>
      </c>
      <c r="N110" s="228">
        <v>0</v>
      </c>
      <c r="O110" s="228">
        <f>ROUND(E110*N110,2)</f>
        <v>0</v>
      </c>
      <c r="P110" s="228">
        <v>0</v>
      </c>
      <c r="Q110" s="228">
        <f>ROUND(E110*P110,2)</f>
        <v>0</v>
      </c>
      <c r="R110" s="228"/>
      <c r="S110" s="228" t="s">
        <v>120</v>
      </c>
      <c r="T110" s="228" t="s">
        <v>121</v>
      </c>
      <c r="U110" s="228">
        <v>0.94199999999999995</v>
      </c>
      <c r="V110" s="228">
        <f>ROUND(E110*U110,2)</f>
        <v>7.13</v>
      </c>
      <c r="W110" s="228"/>
      <c r="X110" s="228" t="s">
        <v>273</v>
      </c>
      <c r="Y110" s="209"/>
      <c r="Z110" s="209"/>
      <c r="AA110" s="209"/>
      <c r="AB110" s="209"/>
      <c r="AC110" s="209"/>
      <c r="AD110" s="209"/>
      <c r="AE110" s="209"/>
      <c r="AF110" s="209"/>
      <c r="AG110" s="209" t="s">
        <v>274</v>
      </c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09"/>
      <c r="AU110" s="209"/>
      <c r="AV110" s="209"/>
      <c r="AW110" s="209"/>
      <c r="AX110" s="209"/>
      <c r="AY110" s="209"/>
      <c r="AZ110" s="209"/>
      <c r="BA110" s="209"/>
      <c r="BB110" s="209"/>
      <c r="BC110" s="209"/>
      <c r="BD110" s="209"/>
      <c r="BE110" s="209"/>
      <c r="BF110" s="209"/>
      <c r="BG110" s="209"/>
      <c r="BH110" s="209"/>
    </row>
    <row r="111" spans="1:60" outlineLevel="1" x14ac:dyDescent="0.25">
      <c r="A111" s="247">
        <v>41</v>
      </c>
      <c r="B111" s="248" t="s">
        <v>281</v>
      </c>
      <c r="C111" s="259" t="s">
        <v>282</v>
      </c>
      <c r="D111" s="249" t="s">
        <v>202</v>
      </c>
      <c r="E111" s="250">
        <v>22.716750000000001</v>
      </c>
      <c r="F111" s="251"/>
      <c r="G111" s="252">
        <f>ROUND(E111*F111,2)</f>
        <v>0</v>
      </c>
      <c r="H111" s="229">
        <v>0</v>
      </c>
      <c r="I111" s="228">
        <f>ROUND(E111*H111,2)</f>
        <v>0</v>
      </c>
      <c r="J111" s="229">
        <v>42.4</v>
      </c>
      <c r="K111" s="228">
        <f>ROUND(E111*J111,2)</f>
        <v>963.19</v>
      </c>
      <c r="L111" s="228">
        <v>21</v>
      </c>
      <c r="M111" s="228">
        <f>G111*(1+L111/100)</f>
        <v>0</v>
      </c>
      <c r="N111" s="228">
        <v>0</v>
      </c>
      <c r="O111" s="228">
        <f>ROUND(E111*N111,2)</f>
        <v>0</v>
      </c>
      <c r="P111" s="228">
        <v>0</v>
      </c>
      <c r="Q111" s="228">
        <f>ROUND(E111*P111,2)</f>
        <v>0</v>
      </c>
      <c r="R111" s="228"/>
      <c r="S111" s="228" t="s">
        <v>120</v>
      </c>
      <c r="T111" s="228" t="s">
        <v>121</v>
      </c>
      <c r="U111" s="228">
        <v>0.105</v>
      </c>
      <c r="V111" s="228">
        <f>ROUND(E111*U111,2)</f>
        <v>2.39</v>
      </c>
      <c r="W111" s="228"/>
      <c r="X111" s="228" t="s">
        <v>273</v>
      </c>
      <c r="Y111" s="209"/>
      <c r="Z111" s="209"/>
      <c r="AA111" s="209"/>
      <c r="AB111" s="209"/>
      <c r="AC111" s="209"/>
      <c r="AD111" s="209"/>
      <c r="AE111" s="209"/>
      <c r="AF111" s="209"/>
      <c r="AG111" s="209" t="s">
        <v>274</v>
      </c>
      <c r="AH111" s="209"/>
      <c r="AI111" s="209"/>
      <c r="AJ111" s="209"/>
      <c r="AK111" s="209"/>
      <c r="AL111" s="209"/>
      <c r="AM111" s="209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09"/>
      <c r="BC111" s="209"/>
      <c r="BD111" s="209"/>
      <c r="BE111" s="209"/>
      <c r="BF111" s="209"/>
      <c r="BG111" s="209"/>
      <c r="BH111" s="209"/>
    </row>
    <row r="112" spans="1:60" outlineLevel="1" x14ac:dyDescent="0.25">
      <c r="A112" s="241">
        <v>42</v>
      </c>
      <c r="B112" s="242" t="s">
        <v>283</v>
      </c>
      <c r="C112" s="255" t="s">
        <v>284</v>
      </c>
      <c r="D112" s="243" t="s">
        <v>202</v>
      </c>
      <c r="E112" s="244">
        <v>7.5722500000000004</v>
      </c>
      <c r="F112" s="245"/>
      <c r="G112" s="246">
        <f>ROUND(E112*F112,2)</f>
        <v>0</v>
      </c>
      <c r="H112" s="229">
        <v>0</v>
      </c>
      <c r="I112" s="228">
        <f>ROUND(E112*H112,2)</f>
        <v>0</v>
      </c>
      <c r="J112" s="229">
        <v>1250</v>
      </c>
      <c r="K112" s="228">
        <f>ROUND(E112*J112,2)</f>
        <v>9465.31</v>
      </c>
      <c r="L112" s="228">
        <v>21</v>
      </c>
      <c r="M112" s="228">
        <f>G112*(1+L112/100)</f>
        <v>0</v>
      </c>
      <c r="N112" s="228">
        <v>0</v>
      </c>
      <c r="O112" s="228">
        <f>ROUND(E112*N112,2)</f>
        <v>0</v>
      </c>
      <c r="P112" s="228">
        <v>0</v>
      </c>
      <c r="Q112" s="228">
        <f>ROUND(E112*P112,2)</f>
        <v>0</v>
      </c>
      <c r="R112" s="228"/>
      <c r="S112" s="228" t="s">
        <v>285</v>
      </c>
      <c r="T112" s="228" t="s">
        <v>121</v>
      </c>
      <c r="U112" s="228">
        <v>0</v>
      </c>
      <c r="V112" s="228">
        <f>ROUND(E112*U112,2)</f>
        <v>0</v>
      </c>
      <c r="W112" s="228"/>
      <c r="X112" s="228" t="s">
        <v>273</v>
      </c>
      <c r="Y112" s="209"/>
      <c r="Z112" s="209"/>
      <c r="AA112" s="209"/>
      <c r="AB112" s="209"/>
      <c r="AC112" s="209"/>
      <c r="AD112" s="209"/>
      <c r="AE112" s="209"/>
      <c r="AF112" s="209"/>
      <c r="AG112" s="209" t="s">
        <v>274</v>
      </c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09"/>
      <c r="BF112" s="209"/>
      <c r="BG112" s="209"/>
      <c r="BH112" s="209"/>
    </row>
    <row r="113" spans="1:33" x14ac:dyDescent="0.25">
      <c r="A113" s="3"/>
      <c r="B113" s="4"/>
      <c r="C113" s="260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AE113">
        <v>15</v>
      </c>
      <c r="AF113">
        <v>21</v>
      </c>
      <c r="AG113" t="s">
        <v>102</v>
      </c>
    </row>
    <row r="114" spans="1:33" x14ac:dyDescent="0.25">
      <c r="A114" s="212"/>
      <c r="B114" s="213" t="s">
        <v>31</v>
      </c>
      <c r="C114" s="261"/>
      <c r="D114" s="214"/>
      <c r="E114" s="215"/>
      <c r="F114" s="215"/>
      <c r="G114" s="253">
        <f>G8+G31+G41+G45+G50+G64+G66+G69+G71+G79+G93+G104+G106</f>
        <v>0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AE114">
        <f>SUMIF(L7:L112,AE113,G7:G112)</f>
        <v>0</v>
      </c>
      <c r="AF114">
        <f>SUMIF(L7:L112,AF113,G7:G112)</f>
        <v>0</v>
      </c>
      <c r="AG114" t="s">
        <v>286</v>
      </c>
    </row>
    <row r="115" spans="1:33" x14ac:dyDescent="0.25">
      <c r="A115" s="3"/>
      <c r="B115" s="4"/>
      <c r="C115" s="260"/>
      <c r="D115" s="6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33" x14ac:dyDescent="0.25">
      <c r="A116" s="3"/>
      <c r="B116" s="4"/>
      <c r="C116" s="260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33" x14ac:dyDescent="0.25">
      <c r="A117" s="216" t="s">
        <v>287</v>
      </c>
      <c r="B117" s="216"/>
      <c r="C117" s="262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33" x14ac:dyDescent="0.25">
      <c r="A118" s="217"/>
      <c r="B118" s="218"/>
      <c r="C118" s="263"/>
      <c r="D118" s="218"/>
      <c r="E118" s="218"/>
      <c r="F118" s="218"/>
      <c r="G118" s="219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AG118" t="s">
        <v>288</v>
      </c>
    </row>
    <row r="119" spans="1:33" x14ac:dyDescent="0.25">
      <c r="A119" s="220"/>
      <c r="B119" s="221"/>
      <c r="C119" s="264"/>
      <c r="D119" s="221"/>
      <c r="E119" s="221"/>
      <c r="F119" s="221"/>
      <c r="G119" s="222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33" x14ac:dyDescent="0.25">
      <c r="A120" s="220"/>
      <c r="B120" s="221"/>
      <c r="C120" s="264"/>
      <c r="D120" s="221"/>
      <c r="E120" s="221"/>
      <c r="F120" s="221"/>
      <c r="G120" s="222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33" x14ac:dyDescent="0.25">
      <c r="A121" s="220"/>
      <c r="B121" s="221"/>
      <c r="C121" s="264"/>
      <c r="D121" s="221"/>
      <c r="E121" s="221"/>
      <c r="F121" s="221"/>
      <c r="G121" s="222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33" x14ac:dyDescent="0.25">
      <c r="A122" s="223"/>
      <c r="B122" s="224"/>
      <c r="C122" s="265"/>
      <c r="D122" s="224"/>
      <c r="E122" s="224"/>
      <c r="F122" s="224"/>
      <c r="G122" s="225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33" x14ac:dyDescent="0.25">
      <c r="A123" s="3"/>
      <c r="B123" s="4"/>
      <c r="C123" s="260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33" x14ac:dyDescent="0.25">
      <c r="C124" s="266"/>
      <c r="D124" s="10"/>
      <c r="AG124" t="s">
        <v>289</v>
      </c>
    </row>
    <row r="125" spans="1:33" x14ac:dyDescent="0.25">
      <c r="D125" s="10"/>
    </row>
    <row r="126" spans="1:33" x14ac:dyDescent="0.25">
      <c r="D126" s="10"/>
    </row>
    <row r="127" spans="1:33" x14ac:dyDescent="0.25">
      <c r="D127" s="10"/>
    </row>
    <row r="128" spans="1:33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117:C117"/>
    <mergeCell ref="A118:G12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AA19" sqref="AA19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38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4" t="s">
        <v>7</v>
      </c>
      <c r="B1" s="194"/>
      <c r="C1" s="194"/>
      <c r="D1" s="194"/>
      <c r="E1" s="194"/>
      <c r="F1" s="194"/>
      <c r="G1" s="194"/>
      <c r="AG1" t="s">
        <v>90</v>
      </c>
    </row>
    <row r="2" spans="1:60" ht="25.05" customHeight="1" x14ac:dyDescent="0.25">
      <c r="A2" s="195" t="s">
        <v>8</v>
      </c>
      <c r="B2" s="49"/>
      <c r="C2" s="198" t="s">
        <v>386</v>
      </c>
      <c r="D2" s="196"/>
      <c r="E2" s="196"/>
      <c r="F2" s="196"/>
      <c r="G2" s="197"/>
      <c r="AG2" t="s">
        <v>91</v>
      </c>
    </row>
    <row r="3" spans="1:60" ht="25.05" customHeight="1" x14ac:dyDescent="0.25">
      <c r="A3" s="195" t="s">
        <v>9</v>
      </c>
      <c r="B3" s="49"/>
      <c r="C3" s="198" t="s">
        <v>385</v>
      </c>
      <c r="D3" s="196"/>
      <c r="E3" s="196"/>
      <c r="F3" s="196"/>
      <c r="G3" s="197"/>
      <c r="AC3" s="174" t="s">
        <v>91</v>
      </c>
      <c r="AG3" t="s">
        <v>92</v>
      </c>
    </row>
    <row r="4" spans="1:60" ht="25.05" customHeight="1" x14ac:dyDescent="0.25">
      <c r="A4" s="199" t="s">
        <v>10</v>
      </c>
      <c r="B4" s="200"/>
      <c r="C4" s="201" t="s">
        <v>29</v>
      </c>
      <c r="D4" s="202"/>
      <c r="E4" s="202"/>
      <c r="F4" s="202"/>
      <c r="G4" s="203"/>
      <c r="AG4" t="s">
        <v>93</v>
      </c>
    </row>
    <row r="5" spans="1:60" x14ac:dyDescent="0.25">
      <c r="D5" s="10"/>
    </row>
    <row r="6" spans="1:60" ht="39.6" x14ac:dyDescent="0.25">
      <c r="A6" s="205" t="s">
        <v>94</v>
      </c>
      <c r="B6" s="207" t="s">
        <v>95</v>
      </c>
      <c r="C6" s="207" t="s">
        <v>96</v>
      </c>
      <c r="D6" s="206" t="s">
        <v>97</v>
      </c>
      <c r="E6" s="205" t="s">
        <v>98</v>
      </c>
      <c r="F6" s="204" t="s">
        <v>99</v>
      </c>
      <c r="G6" s="205" t="s">
        <v>31</v>
      </c>
      <c r="H6" s="208" t="s">
        <v>32</v>
      </c>
      <c r="I6" s="208" t="s">
        <v>100</v>
      </c>
      <c r="J6" s="208" t="s">
        <v>33</v>
      </c>
      <c r="K6" s="208" t="s">
        <v>101</v>
      </c>
      <c r="L6" s="208" t="s">
        <v>102</v>
      </c>
      <c r="M6" s="208" t="s">
        <v>103</v>
      </c>
      <c r="N6" s="208" t="s">
        <v>104</v>
      </c>
      <c r="O6" s="208" t="s">
        <v>105</v>
      </c>
      <c r="P6" s="208" t="s">
        <v>106</v>
      </c>
      <c r="Q6" s="208" t="s">
        <v>107</v>
      </c>
      <c r="R6" s="208" t="s">
        <v>108</v>
      </c>
      <c r="S6" s="208" t="s">
        <v>109</v>
      </c>
      <c r="T6" s="208" t="s">
        <v>110</v>
      </c>
      <c r="U6" s="208" t="s">
        <v>111</v>
      </c>
      <c r="V6" s="208" t="s">
        <v>112</v>
      </c>
      <c r="W6" s="208" t="s">
        <v>113</v>
      </c>
      <c r="X6" s="208" t="s">
        <v>114</v>
      </c>
    </row>
    <row r="7" spans="1:60" hidden="1" x14ac:dyDescent="0.25">
      <c r="A7" s="3"/>
      <c r="B7" s="4"/>
      <c r="C7" s="4"/>
      <c r="D7" s="6"/>
      <c r="E7" s="210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  <c r="R7" s="211"/>
      <c r="S7" s="211"/>
      <c r="T7" s="211"/>
      <c r="U7" s="211"/>
      <c r="V7" s="211"/>
      <c r="W7" s="211"/>
      <c r="X7" s="211"/>
    </row>
    <row r="8" spans="1:60" x14ac:dyDescent="0.25">
      <c r="A8" s="235" t="s">
        <v>115</v>
      </c>
      <c r="B8" s="236" t="s">
        <v>88</v>
      </c>
      <c r="C8" s="254" t="s">
        <v>29</v>
      </c>
      <c r="D8" s="237"/>
      <c r="E8" s="238"/>
      <c r="F8" s="239"/>
      <c r="G8" s="240">
        <f>SUMIF(AG9:AG13,"&lt;&gt;NOR",G9:G13)</f>
        <v>0</v>
      </c>
      <c r="H8" s="234"/>
      <c r="I8" s="234">
        <f>SUM(I9:I13)</f>
        <v>0</v>
      </c>
      <c r="J8" s="234"/>
      <c r="K8" s="234">
        <f>SUM(K9:K13)</f>
        <v>30000</v>
      </c>
      <c r="L8" s="234"/>
      <c r="M8" s="234">
        <f>SUM(M9:M13)</f>
        <v>0</v>
      </c>
      <c r="N8" s="234"/>
      <c r="O8" s="234">
        <f>SUM(O9:O13)</f>
        <v>0</v>
      </c>
      <c r="P8" s="234"/>
      <c r="Q8" s="234">
        <f>SUM(Q9:Q13)</f>
        <v>0</v>
      </c>
      <c r="R8" s="234"/>
      <c r="S8" s="234"/>
      <c r="T8" s="234"/>
      <c r="U8" s="234"/>
      <c r="V8" s="234">
        <f>SUM(V9:V13)</f>
        <v>0</v>
      </c>
      <c r="W8" s="234"/>
      <c r="X8" s="234"/>
      <c r="AG8" t="s">
        <v>116</v>
      </c>
    </row>
    <row r="9" spans="1:60" ht="20.399999999999999" outlineLevel="1" x14ac:dyDescent="0.25">
      <c r="A9" s="247">
        <v>1</v>
      </c>
      <c r="B9" s="248" t="s">
        <v>363</v>
      </c>
      <c r="C9" s="259" t="s">
        <v>364</v>
      </c>
      <c r="D9" s="249" t="s">
        <v>183</v>
      </c>
      <c r="E9" s="250">
        <v>1</v>
      </c>
      <c r="F9" s="251"/>
      <c r="G9" s="252">
        <f>ROUND(E9*F9,2)</f>
        <v>0</v>
      </c>
      <c r="H9" s="229">
        <v>0</v>
      </c>
      <c r="I9" s="228">
        <f>ROUND(E9*H9,2)</f>
        <v>0</v>
      </c>
      <c r="J9" s="229">
        <v>10000</v>
      </c>
      <c r="K9" s="228">
        <f>ROUND(E9*J9,2)</f>
        <v>10000</v>
      </c>
      <c r="L9" s="228">
        <v>21</v>
      </c>
      <c r="M9" s="228">
        <f>G9*(1+L9/100)</f>
        <v>0</v>
      </c>
      <c r="N9" s="228">
        <v>0</v>
      </c>
      <c r="O9" s="228">
        <f>ROUND(E9*N9,2)</f>
        <v>0</v>
      </c>
      <c r="P9" s="228">
        <v>0</v>
      </c>
      <c r="Q9" s="228">
        <f>ROUND(E9*P9,2)</f>
        <v>0</v>
      </c>
      <c r="R9" s="228"/>
      <c r="S9" s="228" t="s">
        <v>120</v>
      </c>
      <c r="T9" s="228" t="s">
        <v>121</v>
      </c>
      <c r="U9" s="228">
        <v>0</v>
      </c>
      <c r="V9" s="228">
        <f>ROUND(E9*U9,2)</f>
        <v>0</v>
      </c>
      <c r="W9" s="228"/>
      <c r="X9" s="228" t="s">
        <v>175</v>
      </c>
      <c r="Y9" s="209"/>
      <c r="Z9" s="209"/>
      <c r="AA9" s="209"/>
      <c r="AB9" s="209"/>
      <c r="AC9" s="209"/>
      <c r="AD9" s="209"/>
      <c r="AE9" s="209"/>
      <c r="AF9" s="209"/>
      <c r="AG9" s="209" t="s">
        <v>176</v>
      </c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09"/>
      <c r="AU9" s="209"/>
      <c r="AV9" s="209"/>
      <c r="AW9" s="209"/>
      <c r="AX9" s="209"/>
      <c r="AY9" s="209"/>
      <c r="AZ9" s="209"/>
      <c r="BA9" s="209"/>
      <c r="BB9" s="209"/>
      <c r="BC9" s="209"/>
      <c r="BD9" s="209"/>
      <c r="BE9" s="209"/>
      <c r="BF9" s="209"/>
      <c r="BG9" s="209"/>
      <c r="BH9" s="209"/>
    </row>
    <row r="10" spans="1:60" outlineLevel="1" x14ac:dyDescent="0.25">
      <c r="A10" s="247">
        <v>2</v>
      </c>
      <c r="B10" s="248" t="s">
        <v>365</v>
      </c>
      <c r="C10" s="259" t="s">
        <v>366</v>
      </c>
      <c r="D10" s="249" t="s">
        <v>183</v>
      </c>
      <c r="E10" s="250">
        <v>1</v>
      </c>
      <c r="F10" s="251"/>
      <c r="G10" s="252">
        <f>ROUND(E10*F10,2)</f>
        <v>0</v>
      </c>
      <c r="H10" s="229">
        <v>0</v>
      </c>
      <c r="I10" s="228">
        <f>ROUND(E10*H10,2)</f>
        <v>0</v>
      </c>
      <c r="J10" s="229">
        <v>5000</v>
      </c>
      <c r="K10" s="228">
        <f>ROUND(E10*J10,2)</f>
        <v>5000</v>
      </c>
      <c r="L10" s="228">
        <v>21</v>
      </c>
      <c r="M10" s="228">
        <f>G10*(1+L10/100)</f>
        <v>0</v>
      </c>
      <c r="N10" s="228">
        <v>0</v>
      </c>
      <c r="O10" s="228">
        <f>ROUND(E10*N10,2)</f>
        <v>0</v>
      </c>
      <c r="P10" s="228">
        <v>0</v>
      </c>
      <c r="Q10" s="228">
        <f>ROUND(E10*P10,2)</f>
        <v>0</v>
      </c>
      <c r="R10" s="228"/>
      <c r="S10" s="228" t="s">
        <v>120</v>
      </c>
      <c r="T10" s="228" t="s">
        <v>121</v>
      </c>
      <c r="U10" s="228">
        <v>0</v>
      </c>
      <c r="V10" s="228">
        <f>ROUND(E10*U10,2)</f>
        <v>0</v>
      </c>
      <c r="W10" s="228"/>
      <c r="X10" s="228" t="s">
        <v>367</v>
      </c>
      <c r="Y10" s="209"/>
      <c r="Z10" s="209"/>
      <c r="AA10" s="209"/>
      <c r="AB10" s="209"/>
      <c r="AC10" s="209"/>
      <c r="AD10" s="209"/>
      <c r="AE10" s="209"/>
      <c r="AF10" s="209"/>
      <c r="AG10" s="209" t="s">
        <v>368</v>
      </c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209"/>
      <c r="AW10" s="209"/>
      <c r="AX10" s="209"/>
      <c r="AY10" s="209"/>
      <c r="AZ10" s="209"/>
      <c r="BA10" s="209"/>
      <c r="BB10" s="209"/>
      <c r="BC10" s="209"/>
      <c r="BD10" s="209"/>
      <c r="BE10" s="209"/>
      <c r="BF10" s="209"/>
      <c r="BG10" s="209"/>
      <c r="BH10" s="209"/>
    </row>
    <row r="11" spans="1:60" outlineLevel="1" x14ac:dyDescent="0.25">
      <c r="A11" s="247">
        <v>3</v>
      </c>
      <c r="B11" s="248" t="s">
        <v>369</v>
      </c>
      <c r="C11" s="259" t="s">
        <v>370</v>
      </c>
      <c r="D11" s="249" t="s">
        <v>183</v>
      </c>
      <c r="E11" s="250">
        <v>1</v>
      </c>
      <c r="F11" s="251"/>
      <c r="G11" s="252">
        <f>ROUND(E11*F11,2)</f>
        <v>0</v>
      </c>
      <c r="H11" s="229">
        <v>0</v>
      </c>
      <c r="I11" s="228">
        <f>ROUND(E11*H11,2)</f>
        <v>0</v>
      </c>
      <c r="J11" s="229">
        <v>5000</v>
      </c>
      <c r="K11" s="228">
        <f>ROUND(E11*J11,2)</f>
        <v>5000</v>
      </c>
      <c r="L11" s="228">
        <v>21</v>
      </c>
      <c r="M11" s="228">
        <f>G11*(1+L11/100)</f>
        <v>0</v>
      </c>
      <c r="N11" s="228">
        <v>0</v>
      </c>
      <c r="O11" s="228">
        <f>ROUND(E11*N11,2)</f>
        <v>0</v>
      </c>
      <c r="P11" s="228">
        <v>0</v>
      </c>
      <c r="Q11" s="228">
        <f>ROUND(E11*P11,2)</f>
        <v>0</v>
      </c>
      <c r="R11" s="228"/>
      <c r="S11" s="228" t="s">
        <v>120</v>
      </c>
      <c r="T11" s="228" t="s">
        <v>121</v>
      </c>
      <c r="U11" s="228">
        <v>0</v>
      </c>
      <c r="V11" s="228">
        <f>ROUND(E11*U11,2)</f>
        <v>0</v>
      </c>
      <c r="W11" s="228"/>
      <c r="X11" s="228" t="s">
        <v>367</v>
      </c>
      <c r="Y11" s="209"/>
      <c r="Z11" s="209"/>
      <c r="AA11" s="209"/>
      <c r="AB11" s="209"/>
      <c r="AC11" s="209"/>
      <c r="AD11" s="209"/>
      <c r="AE11" s="209"/>
      <c r="AF11" s="209"/>
      <c r="AG11" s="209" t="s">
        <v>368</v>
      </c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</row>
    <row r="12" spans="1:60" outlineLevel="1" x14ac:dyDescent="0.25">
      <c r="A12" s="247">
        <v>4</v>
      </c>
      <c r="B12" s="248" t="s">
        <v>371</v>
      </c>
      <c r="C12" s="259" t="s">
        <v>372</v>
      </c>
      <c r="D12" s="249" t="s">
        <v>183</v>
      </c>
      <c r="E12" s="250">
        <v>1</v>
      </c>
      <c r="F12" s="251"/>
      <c r="G12" s="252">
        <f>ROUND(E12*F12,2)</f>
        <v>0</v>
      </c>
      <c r="H12" s="229">
        <v>0</v>
      </c>
      <c r="I12" s="228">
        <f>ROUND(E12*H12,2)</f>
        <v>0</v>
      </c>
      <c r="J12" s="229">
        <v>5000</v>
      </c>
      <c r="K12" s="228">
        <f>ROUND(E12*J12,2)</f>
        <v>5000</v>
      </c>
      <c r="L12" s="228">
        <v>21</v>
      </c>
      <c r="M12" s="228">
        <f>G12*(1+L12/100)</f>
        <v>0</v>
      </c>
      <c r="N12" s="228">
        <v>0</v>
      </c>
      <c r="O12" s="228">
        <f>ROUND(E12*N12,2)</f>
        <v>0</v>
      </c>
      <c r="P12" s="228">
        <v>0</v>
      </c>
      <c r="Q12" s="228">
        <f>ROUND(E12*P12,2)</f>
        <v>0</v>
      </c>
      <c r="R12" s="228"/>
      <c r="S12" s="228" t="s">
        <v>120</v>
      </c>
      <c r="T12" s="228" t="s">
        <v>121</v>
      </c>
      <c r="U12" s="228">
        <v>0</v>
      </c>
      <c r="V12" s="228">
        <f>ROUND(E12*U12,2)</f>
        <v>0</v>
      </c>
      <c r="W12" s="228"/>
      <c r="X12" s="228" t="s">
        <v>367</v>
      </c>
      <c r="Y12" s="209"/>
      <c r="Z12" s="209"/>
      <c r="AA12" s="209"/>
      <c r="AB12" s="209"/>
      <c r="AC12" s="209"/>
      <c r="AD12" s="209"/>
      <c r="AE12" s="209"/>
      <c r="AF12" s="209"/>
      <c r="AG12" s="209" t="s">
        <v>368</v>
      </c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</row>
    <row r="13" spans="1:60" outlineLevel="1" x14ac:dyDescent="0.25">
      <c r="A13" s="247">
        <v>5</v>
      </c>
      <c r="B13" s="248" t="s">
        <v>373</v>
      </c>
      <c r="C13" s="259" t="s">
        <v>374</v>
      </c>
      <c r="D13" s="249" t="s">
        <v>183</v>
      </c>
      <c r="E13" s="250">
        <v>1</v>
      </c>
      <c r="F13" s="251"/>
      <c r="G13" s="252">
        <f>ROUND(E13*F13,2)</f>
        <v>0</v>
      </c>
      <c r="H13" s="229">
        <v>0</v>
      </c>
      <c r="I13" s="228">
        <f>ROUND(E13*H13,2)</f>
        <v>0</v>
      </c>
      <c r="J13" s="229">
        <v>5000</v>
      </c>
      <c r="K13" s="228">
        <f>ROUND(E13*J13,2)</f>
        <v>5000</v>
      </c>
      <c r="L13" s="228">
        <v>21</v>
      </c>
      <c r="M13" s="228">
        <f>G13*(1+L13/100)</f>
        <v>0</v>
      </c>
      <c r="N13" s="228">
        <v>0</v>
      </c>
      <c r="O13" s="228">
        <f>ROUND(E13*N13,2)</f>
        <v>0</v>
      </c>
      <c r="P13" s="228">
        <v>0</v>
      </c>
      <c r="Q13" s="228">
        <f>ROUND(E13*P13,2)</f>
        <v>0</v>
      </c>
      <c r="R13" s="228"/>
      <c r="S13" s="228" t="s">
        <v>120</v>
      </c>
      <c r="T13" s="228" t="s">
        <v>121</v>
      </c>
      <c r="U13" s="228">
        <v>0</v>
      </c>
      <c r="V13" s="228">
        <f>ROUND(E13*U13,2)</f>
        <v>0</v>
      </c>
      <c r="W13" s="228"/>
      <c r="X13" s="228" t="s">
        <v>367</v>
      </c>
      <c r="Y13" s="209"/>
      <c r="Z13" s="209"/>
      <c r="AA13" s="209"/>
      <c r="AB13" s="209"/>
      <c r="AC13" s="209"/>
      <c r="AD13" s="209"/>
      <c r="AE13" s="209"/>
      <c r="AF13" s="209"/>
      <c r="AG13" s="209" t="s">
        <v>368</v>
      </c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</row>
    <row r="14" spans="1:60" x14ac:dyDescent="0.25">
      <c r="A14" s="235" t="s">
        <v>115</v>
      </c>
      <c r="B14" s="236" t="s">
        <v>89</v>
      </c>
      <c r="C14" s="254" t="s">
        <v>30</v>
      </c>
      <c r="D14" s="237"/>
      <c r="E14" s="238"/>
      <c r="F14" s="239"/>
      <c r="G14" s="240">
        <f>SUMIF(AG15:AG19,"&lt;&gt;NOR",G15:G19)</f>
        <v>0</v>
      </c>
      <c r="H14" s="234"/>
      <c r="I14" s="234">
        <f>SUM(I15:I19)</f>
        <v>0</v>
      </c>
      <c r="J14" s="234"/>
      <c r="K14" s="234">
        <f>SUM(K15:K19)</f>
        <v>17500</v>
      </c>
      <c r="L14" s="234"/>
      <c r="M14" s="234">
        <f>SUM(M15:M19)</f>
        <v>0</v>
      </c>
      <c r="N14" s="234"/>
      <c r="O14" s="234">
        <f>SUM(O15:O19)</f>
        <v>0</v>
      </c>
      <c r="P14" s="234"/>
      <c r="Q14" s="234">
        <f>SUM(Q15:Q19)</f>
        <v>0</v>
      </c>
      <c r="R14" s="234"/>
      <c r="S14" s="234"/>
      <c r="T14" s="234"/>
      <c r="U14" s="234"/>
      <c r="V14" s="234">
        <f>SUM(V15:V19)</f>
        <v>0</v>
      </c>
      <c r="W14" s="234"/>
      <c r="X14" s="234"/>
      <c r="AG14" t="s">
        <v>116</v>
      </c>
    </row>
    <row r="15" spans="1:60" outlineLevel="1" x14ac:dyDescent="0.25">
      <c r="A15" s="247">
        <v>6</v>
      </c>
      <c r="B15" s="248" t="s">
        <v>375</v>
      </c>
      <c r="C15" s="259" t="s">
        <v>376</v>
      </c>
      <c r="D15" s="249" t="s">
        <v>183</v>
      </c>
      <c r="E15" s="250">
        <v>1</v>
      </c>
      <c r="F15" s="251"/>
      <c r="G15" s="252">
        <f>ROUND(E15*F15,2)</f>
        <v>0</v>
      </c>
      <c r="H15" s="229">
        <v>0</v>
      </c>
      <c r="I15" s="228">
        <f>ROUND(E15*H15,2)</f>
        <v>0</v>
      </c>
      <c r="J15" s="229">
        <v>4000</v>
      </c>
      <c r="K15" s="228">
        <f>ROUND(E15*J15,2)</f>
        <v>4000</v>
      </c>
      <c r="L15" s="228">
        <v>21</v>
      </c>
      <c r="M15" s="228">
        <f>G15*(1+L15/100)</f>
        <v>0</v>
      </c>
      <c r="N15" s="228">
        <v>0</v>
      </c>
      <c r="O15" s="228">
        <f>ROUND(E15*N15,2)</f>
        <v>0</v>
      </c>
      <c r="P15" s="228">
        <v>0</v>
      </c>
      <c r="Q15" s="228">
        <f>ROUND(E15*P15,2)</f>
        <v>0</v>
      </c>
      <c r="R15" s="228"/>
      <c r="S15" s="228" t="s">
        <v>163</v>
      </c>
      <c r="T15" s="228" t="s">
        <v>121</v>
      </c>
      <c r="U15" s="228">
        <v>0</v>
      </c>
      <c r="V15" s="228">
        <f>ROUND(E15*U15,2)</f>
        <v>0</v>
      </c>
      <c r="W15" s="228"/>
      <c r="X15" s="228" t="s">
        <v>175</v>
      </c>
      <c r="Y15" s="209"/>
      <c r="Z15" s="209"/>
      <c r="AA15" s="209"/>
      <c r="AB15" s="209"/>
      <c r="AC15" s="209"/>
      <c r="AD15" s="209"/>
      <c r="AE15" s="209"/>
      <c r="AF15" s="209"/>
      <c r="AG15" s="209" t="s">
        <v>176</v>
      </c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</row>
    <row r="16" spans="1:60" outlineLevel="1" x14ac:dyDescent="0.25">
      <c r="A16" s="247">
        <v>7</v>
      </c>
      <c r="B16" s="248" t="s">
        <v>377</v>
      </c>
      <c r="C16" s="259" t="s">
        <v>378</v>
      </c>
      <c r="D16" s="249" t="s">
        <v>183</v>
      </c>
      <c r="E16" s="250">
        <v>1</v>
      </c>
      <c r="F16" s="251"/>
      <c r="G16" s="252">
        <f>ROUND(E16*F16,2)</f>
        <v>0</v>
      </c>
      <c r="H16" s="229">
        <v>0</v>
      </c>
      <c r="I16" s="228">
        <f>ROUND(E16*H16,2)</f>
        <v>0</v>
      </c>
      <c r="J16" s="229">
        <v>2000</v>
      </c>
      <c r="K16" s="228">
        <f>ROUND(E16*J16,2)</f>
        <v>2000</v>
      </c>
      <c r="L16" s="228">
        <v>21</v>
      </c>
      <c r="M16" s="228">
        <f>G16*(1+L16/100)</f>
        <v>0</v>
      </c>
      <c r="N16" s="228">
        <v>0</v>
      </c>
      <c r="O16" s="228">
        <f>ROUND(E16*N16,2)</f>
        <v>0</v>
      </c>
      <c r="P16" s="228">
        <v>0</v>
      </c>
      <c r="Q16" s="228">
        <f>ROUND(E16*P16,2)</f>
        <v>0</v>
      </c>
      <c r="R16" s="228"/>
      <c r="S16" s="228" t="s">
        <v>120</v>
      </c>
      <c r="T16" s="228" t="s">
        <v>121</v>
      </c>
      <c r="U16" s="228">
        <v>0</v>
      </c>
      <c r="V16" s="228">
        <f>ROUND(E16*U16,2)</f>
        <v>0</v>
      </c>
      <c r="W16" s="228"/>
      <c r="X16" s="228" t="s">
        <v>367</v>
      </c>
      <c r="Y16" s="209"/>
      <c r="Z16" s="209"/>
      <c r="AA16" s="209"/>
      <c r="AB16" s="209"/>
      <c r="AC16" s="209"/>
      <c r="AD16" s="209"/>
      <c r="AE16" s="209"/>
      <c r="AF16" s="209"/>
      <c r="AG16" s="209" t="s">
        <v>368</v>
      </c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</row>
    <row r="17" spans="1:60" outlineLevel="1" x14ac:dyDescent="0.25">
      <c r="A17" s="247">
        <v>8</v>
      </c>
      <c r="B17" s="248" t="s">
        <v>379</v>
      </c>
      <c r="C17" s="259" t="s">
        <v>380</v>
      </c>
      <c r="D17" s="249" t="s">
        <v>183</v>
      </c>
      <c r="E17" s="250">
        <v>1</v>
      </c>
      <c r="F17" s="251"/>
      <c r="G17" s="252">
        <f>ROUND(E17*F17,2)</f>
        <v>0</v>
      </c>
      <c r="H17" s="229">
        <v>0</v>
      </c>
      <c r="I17" s="228">
        <f>ROUND(E17*H17,2)</f>
        <v>0</v>
      </c>
      <c r="J17" s="229">
        <v>6000</v>
      </c>
      <c r="K17" s="228">
        <f>ROUND(E17*J17,2)</f>
        <v>6000</v>
      </c>
      <c r="L17" s="228">
        <v>21</v>
      </c>
      <c r="M17" s="228">
        <f>G17*(1+L17/100)</f>
        <v>0</v>
      </c>
      <c r="N17" s="228">
        <v>0</v>
      </c>
      <c r="O17" s="228">
        <f>ROUND(E17*N17,2)</f>
        <v>0</v>
      </c>
      <c r="P17" s="228">
        <v>0</v>
      </c>
      <c r="Q17" s="228">
        <f>ROUND(E17*P17,2)</f>
        <v>0</v>
      </c>
      <c r="R17" s="228"/>
      <c r="S17" s="228" t="s">
        <v>163</v>
      </c>
      <c r="T17" s="228" t="s">
        <v>121</v>
      </c>
      <c r="U17" s="228">
        <v>0</v>
      </c>
      <c r="V17" s="228">
        <f>ROUND(E17*U17,2)</f>
        <v>0</v>
      </c>
      <c r="W17" s="228"/>
      <c r="X17" s="228" t="s">
        <v>367</v>
      </c>
      <c r="Y17" s="209"/>
      <c r="Z17" s="209"/>
      <c r="AA17" s="209"/>
      <c r="AB17" s="209"/>
      <c r="AC17" s="209"/>
      <c r="AD17" s="209"/>
      <c r="AE17" s="209"/>
      <c r="AF17" s="209"/>
      <c r="AG17" s="209" t="s">
        <v>368</v>
      </c>
      <c r="AH17" s="209"/>
      <c r="AI17" s="209"/>
      <c r="AJ17" s="209"/>
      <c r="AK17" s="209"/>
      <c r="AL17" s="209"/>
      <c r="AM17" s="209"/>
      <c r="AN17" s="209"/>
      <c r="AO17" s="209"/>
      <c r="AP17" s="209"/>
      <c r="AQ17" s="209"/>
      <c r="AR17" s="209"/>
      <c r="AS17" s="209"/>
      <c r="AT17" s="209"/>
      <c r="AU17" s="209"/>
      <c r="AV17" s="209"/>
      <c r="AW17" s="209"/>
      <c r="AX17" s="209"/>
      <c r="AY17" s="209"/>
      <c r="AZ17" s="209"/>
      <c r="BA17" s="209"/>
      <c r="BB17" s="209"/>
      <c r="BC17" s="209"/>
      <c r="BD17" s="209"/>
      <c r="BE17" s="209"/>
      <c r="BF17" s="209"/>
      <c r="BG17" s="209"/>
      <c r="BH17" s="209"/>
    </row>
    <row r="18" spans="1:60" outlineLevel="1" x14ac:dyDescent="0.25">
      <c r="A18" s="247">
        <v>9</v>
      </c>
      <c r="B18" s="248" t="s">
        <v>381</v>
      </c>
      <c r="C18" s="259" t="s">
        <v>382</v>
      </c>
      <c r="D18" s="249" t="s">
        <v>183</v>
      </c>
      <c r="E18" s="250">
        <v>1</v>
      </c>
      <c r="F18" s="251"/>
      <c r="G18" s="252">
        <f>ROUND(E18*F18,2)</f>
        <v>0</v>
      </c>
      <c r="H18" s="229">
        <v>0</v>
      </c>
      <c r="I18" s="228">
        <f>ROUND(E18*H18,2)</f>
        <v>0</v>
      </c>
      <c r="J18" s="229">
        <v>500</v>
      </c>
      <c r="K18" s="228">
        <f>ROUND(E18*J18,2)</f>
        <v>500</v>
      </c>
      <c r="L18" s="228">
        <v>21</v>
      </c>
      <c r="M18" s="228">
        <f>G18*(1+L18/100)</f>
        <v>0</v>
      </c>
      <c r="N18" s="228">
        <v>0</v>
      </c>
      <c r="O18" s="228">
        <f>ROUND(E18*N18,2)</f>
        <v>0</v>
      </c>
      <c r="P18" s="228">
        <v>0</v>
      </c>
      <c r="Q18" s="228">
        <f>ROUND(E18*P18,2)</f>
        <v>0</v>
      </c>
      <c r="R18" s="228"/>
      <c r="S18" s="228" t="s">
        <v>163</v>
      </c>
      <c r="T18" s="228" t="s">
        <v>121</v>
      </c>
      <c r="U18" s="228">
        <v>0</v>
      </c>
      <c r="V18" s="228">
        <f>ROUND(E18*U18,2)</f>
        <v>0</v>
      </c>
      <c r="W18" s="228"/>
      <c r="X18" s="228" t="s">
        <v>367</v>
      </c>
      <c r="Y18" s="209"/>
      <c r="Z18" s="209"/>
      <c r="AA18" s="209"/>
      <c r="AB18" s="209"/>
      <c r="AC18" s="209"/>
      <c r="AD18" s="209"/>
      <c r="AE18" s="209"/>
      <c r="AF18" s="209"/>
      <c r="AG18" s="209" t="s">
        <v>368</v>
      </c>
      <c r="AH18" s="209"/>
      <c r="AI18" s="209"/>
      <c r="AJ18" s="209"/>
      <c r="AK18" s="209"/>
      <c r="AL18" s="209"/>
      <c r="AM18" s="209"/>
      <c r="AN18" s="209"/>
      <c r="AO18" s="209"/>
      <c r="AP18" s="209"/>
      <c r="AQ18" s="209"/>
      <c r="AR18" s="209"/>
      <c r="AS18" s="209"/>
      <c r="AT18" s="209"/>
      <c r="AU18" s="209"/>
      <c r="AV18" s="209"/>
      <c r="AW18" s="209"/>
      <c r="AX18" s="209"/>
      <c r="AY18" s="209"/>
      <c r="AZ18" s="209"/>
      <c r="BA18" s="209"/>
      <c r="BB18" s="209"/>
      <c r="BC18" s="209"/>
      <c r="BD18" s="209"/>
      <c r="BE18" s="209"/>
      <c r="BF18" s="209"/>
      <c r="BG18" s="209"/>
      <c r="BH18" s="209"/>
    </row>
    <row r="19" spans="1:60" ht="20.399999999999999" outlineLevel="1" x14ac:dyDescent="0.25">
      <c r="A19" s="241">
        <v>10</v>
      </c>
      <c r="B19" s="242" t="s">
        <v>383</v>
      </c>
      <c r="C19" s="255" t="s">
        <v>384</v>
      </c>
      <c r="D19" s="243" t="s">
        <v>183</v>
      </c>
      <c r="E19" s="244">
        <v>1</v>
      </c>
      <c r="F19" s="245"/>
      <c r="G19" s="246">
        <f>ROUND(E19*F19,2)</f>
        <v>0</v>
      </c>
      <c r="H19" s="229">
        <v>0</v>
      </c>
      <c r="I19" s="228">
        <f>ROUND(E19*H19,2)</f>
        <v>0</v>
      </c>
      <c r="J19" s="229">
        <v>5000</v>
      </c>
      <c r="K19" s="228">
        <f>ROUND(E19*J19,2)</f>
        <v>5000</v>
      </c>
      <c r="L19" s="228">
        <v>21</v>
      </c>
      <c r="M19" s="228">
        <f>G19*(1+L19/100)</f>
        <v>0</v>
      </c>
      <c r="N19" s="228">
        <v>0</v>
      </c>
      <c r="O19" s="228">
        <f>ROUND(E19*N19,2)</f>
        <v>0</v>
      </c>
      <c r="P19" s="228">
        <v>0</v>
      </c>
      <c r="Q19" s="228">
        <f>ROUND(E19*P19,2)</f>
        <v>0</v>
      </c>
      <c r="R19" s="228"/>
      <c r="S19" s="228" t="s">
        <v>163</v>
      </c>
      <c r="T19" s="228" t="s">
        <v>121</v>
      </c>
      <c r="U19" s="228">
        <v>0</v>
      </c>
      <c r="V19" s="228">
        <f>ROUND(E19*U19,2)</f>
        <v>0</v>
      </c>
      <c r="W19" s="228"/>
      <c r="X19" s="228" t="s">
        <v>367</v>
      </c>
      <c r="Y19" s="209"/>
      <c r="Z19" s="209"/>
      <c r="AA19" s="209"/>
      <c r="AB19" s="209"/>
      <c r="AC19" s="209"/>
      <c r="AD19" s="209"/>
      <c r="AE19" s="209"/>
      <c r="AF19" s="209"/>
      <c r="AG19" s="209" t="s">
        <v>368</v>
      </c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</row>
    <row r="20" spans="1:60" x14ac:dyDescent="0.25">
      <c r="A20" s="3"/>
      <c r="B20" s="4"/>
      <c r="C20" s="26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AE20">
        <v>15</v>
      </c>
      <c r="AF20">
        <v>21</v>
      </c>
      <c r="AG20" t="s">
        <v>102</v>
      </c>
    </row>
    <row r="21" spans="1:60" x14ac:dyDescent="0.25">
      <c r="A21" s="212"/>
      <c r="B21" s="213" t="s">
        <v>31</v>
      </c>
      <c r="C21" s="261"/>
      <c r="D21" s="214"/>
      <c r="E21" s="215"/>
      <c r="F21" s="215"/>
      <c r="G21" s="253">
        <f>G8+G14</f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AE21">
        <f>SUMIF(L7:L19,AE20,G7:G19)</f>
        <v>0</v>
      </c>
      <c r="AF21">
        <f>SUMIF(L7:L19,AF20,G7:G19)</f>
        <v>0</v>
      </c>
      <c r="AG21" t="s">
        <v>286</v>
      </c>
    </row>
    <row r="22" spans="1:60" x14ac:dyDescent="0.25">
      <c r="A22" s="3"/>
      <c r="B22" s="4"/>
      <c r="C22" s="260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60" x14ac:dyDescent="0.25">
      <c r="A23" s="3"/>
      <c r="B23" s="4"/>
      <c r="C23" s="26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60" x14ac:dyDescent="0.25">
      <c r="A24" s="216" t="s">
        <v>287</v>
      </c>
      <c r="B24" s="216"/>
      <c r="C24" s="262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60" x14ac:dyDescent="0.25">
      <c r="A25" s="217"/>
      <c r="B25" s="218"/>
      <c r="C25" s="263"/>
      <c r="D25" s="218"/>
      <c r="E25" s="218"/>
      <c r="F25" s="218"/>
      <c r="G25" s="219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AG25" t="s">
        <v>288</v>
      </c>
    </row>
    <row r="26" spans="1:60" x14ac:dyDescent="0.25">
      <c r="A26" s="220"/>
      <c r="B26" s="221"/>
      <c r="C26" s="264"/>
      <c r="D26" s="221"/>
      <c r="E26" s="221"/>
      <c r="F26" s="221"/>
      <c r="G26" s="222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60" x14ac:dyDescent="0.25">
      <c r="A27" s="220"/>
      <c r="B27" s="221"/>
      <c r="C27" s="264"/>
      <c r="D27" s="221"/>
      <c r="E27" s="221"/>
      <c r="F27" s="221"/>
      <c r="G27" s="222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60" x14ac:dyDescent="0.25">
      <c r="A28" s="220"/>
      <c r="B28" s="221"/>
      <c r="C28" s="264"/>
      <c r="D28" s="221"/>
      <c r="E28" s="221"/>
      <c r="F28" s="221"/>
      <c r="G28" s="222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60" x14ac:dyDescent="0.25">
      <c r="A29" s="223"/>
      <c r="B29" s="224"/>
      <c r="C29" s="265"/>
      <c r="D29" s="224"/>
      <c r="E29" s="224"/>
      <c r="F29" s="224"/>
      <c r="G29" s="225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60" x14ac:dyDescent="0.25">
      <c r="A30" s="3"/>
      <c r="B30" s="4"/>
      <c r="C30" s="26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60" x14ac:dyDescent="0.25">
      <c r="C31" s="266"/>
      <c r="D31" s="10"/>
      <c r="AG31" t="s">
        <v>289</v>
      </c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mergeCells count="6">
    <mergeCell ref="A1:G1"/>
    <mergeCell ref="C2:G2"/>
    <mergeCell ref="C3:G3"/>
    <mergeCell ref="C4:G4"/>
    <mergeCell ref="A24:C24"/>
    <mergeCell ref="A25:G2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vestibul</vt:lpstr>
      <vt:lpstr>tělocvična vchod</vt:lpstr>
      <vt:lpstr>1.PP - strojovna</vt:lpstr>
      <vt:lpstr>Vedlejší náklady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'1.PP - strojovna'!Názvy_tisku</vt:lpstr>
      <vt:lpstr>'tělocvična vchod'!Názvy_tisku</vt:lpstr>
      <vt:lpstr>'Vedlejší náklady'!Názvy_tisku</vt:lpstr>
      <vt:lpstr>vestibul!Názvy_tisku</vt:lpstr>
      <vt:lpstr>oadresa</vt:lpstr>
      <vt:lpstr>Stavba!Objednatel</vt:lpstr>
      <vt:lpstr>Stavba!Objekt</vt:lpstr>
      <vt:lpstr>'1.PP - strojovna'!Oblast_tisku</vt:lpstr>
      <vt:lpstr>Stavba!Oblast_tisku</vt:lpstr>
      <vt:lpstr>'tělocvična vchod'!Oblast_tisku</vt:lpstr>
      <vt:lpstr>'Vedlejší náklady'!Oblast_tisku</vt:lpstr>
      <vt:lpstr>vestibul!Oblast_tisku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Rozpočty</cp:lastModifiedBy>
  <cp:lastPrinted>2019-03-19T12:27:02Z</cp:lastPrinted>
  <dcterms:created xsi:type="dcterms:W3CDTF">2009-04-08T07:15:50Z</dcterms:created>
  <dcterms:modified xsi:type="dcterms:W3CDTF">2025-08-11T12:46:49Z</dcterms:modified>
</cp:coreProperties>
</file>