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57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ed\Desktop\"/>
    </mc:Choice>
  </mc:AlternateContent>
  <bookViews>
    <workbookView xWindow="28680" yWindow="-120" windowWidth="29040" windowHeight="15840" activeTab="3"/>
  </bookViews>
  <sheets>
    <sheet name="Pokyny pro vyplnění" sheetId="11" r:id="rId1"/>
    <sheet name="Stavba" sheetId="1" r:id="rId2"/>
    <sheet name="VzorPolozky" sheetId="10" state="hidden" r:id="rId3"/>
    <sheet name="byt č.11" sheetId="12" r:id="rId4"/>
  </sheets>
  <externalReferences>
    <externalReference r:id="rId5"/>
  </externalReferences>
  <definedNames>
    <definedName name="CelkemDPHVypocet" localSheetId="1">Stavba!$H$41</definedName>
    <definedName name="CenaCelkem">Stavba!$G$28</definedName>
    <definedName name="CenaCelkemBezDPH">Stavba!$G$27</definedName>
    <definedName name="CenaCelkemVypocet" localSheetId="1">Stavba!$I$41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Stavba!#REF!</definedName>
    <definedName name="dadresa">Stavba!$D$11:$G$11</definedName>
    <definedName name="DIČ" localSheetId="1">Stavba!$I$11</definedName>
    <definedName name="dmisto">Stavba!$E$12:$G$12</definedName>
    <definedName name="DPHSni">Stavba!$G$23</definedName>
    <definedName name="DPHZakl">Stavba!$G$25</definedName>
    <definedName name="dpsc" localSheetId="1">Stavba!$D$12</definedName>
    <definedName name="IČO" localSheetId="1">Stavba!$I$10</definedName>
    <definedName name="Mena">Stavba!$J$28</definedName>
    <definedName name="MistoStavby">Stavba!#REF!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Stavba!#REF!</definedName>
    <definedName name="_xlnm.Print_Titles" localSheetId="3">'byt č.11'!$1:$7</definedName>
    <definedName name="oadresa">Stavba!$D$5</definedName>
    <definedName name="Objednatel" localSheetId="1">Stavba!$D$4</definedName>
    <definedName name="Objekt" localSheetId="1">Stavba!$B$37</definedName>
    <definedName name="_xlnm.Print_Area" localSheetId="3">'byt č.11'!$A$1:$X$498</definedName>
    <definedName name="_xlnm.Print_Area" localSheetId="1">Stavba!$A$1:$J$76</definedName>
    <definedName name="odic" localSheetId="1">Stavba!$I$5</definedName>
    <definedName name="oico" localSheetId="1">Stavba!$I$4</definedName>
    <definedName name="omisto" localSheetId="1">Stavba!$E$6</definedName>
    <definedName name="onazev" localSheetId="1">Stavba!$D$5</definedName>
    <definedName name="opsc" localSheetId="1">Stavba!$D$6</definedName>
    <definedName name="padresa">Stavba!$D$8</definedName>
    <definedName name="pdic">Stavba!$I$8</definedName>
    <definedName name="pico">Stavba!$I$7</definedName>
    <definedName name="pmisto">Stavba!$E$9</definedName>
    <definedName name="PocetMJ">#REF!</definedName>
    <definedName name="PoptavkaID">Stavba!$A$1</definedName>
    <definedName name="pPSC">Stavba!$D$9</definedName>
    <definedName name="Projektant">Stavba!$D$7</definedName>
    <definedName name="SazbaDPH1" localSheetId="1">Stavba!$E$22</definedName>
    <definedName name="SazbaDPH1">'[1]Krycí list'!$C$30</definedName>
    <definedName name="SazbaDPH2" localSheetId="1">Stavba!$E$24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Stavba!$D$13</definedName>
    <definedName name="Z_B7E7C763_C459_487D_8ABA_5CFDDFBD5A84_.wvu.Cols" localSheetId="1" hidden="1">Stavba!$A:$A</definedName>
    <definedName name="Z_B7E7C763_C459_487D_8ABA_5CFDDFBD5A84_.wvu.PrintArea" localSheetId="1" hidden="1">Stavba!$B$1:$J$35</definedName>
    <definedName name="ZakladDPHSni">Stavba!$G$22</definedName>
    <definedName name="ZakladDPHSniVypocet" localSheetId="1">Stavba!$F$41</definedName>
    <definedName name="ZakladDPHZakl">Stavba!$G$24</definedName>
    <definedName name="ZakladDPHZaklVypocet" localSheetId="1">Stavba!$G$41</definedName>
    <definedName name="ZaObjednatele">Stavba!$G$33</definedName>
    <definedName name="Zaokrouhleni">Stavba!$G$26</definedName>
    <definedName name="ZaZhotovitele">Stavba!$D$33</definedName>
    <definedName name="Zhotovitel">Stavba!$D$10:$G$10</definedName>
  </definedNames>
  <calcPr calcId="162913"/>
  <customWorkbookViews>
    <customWorkbookView name="Radim" guid="{B7E7C763-C459-487D-8ABA-5CFDDFBD5A84}" maximized="1" xWindow="-8" yWindow="-8" windowWidth="1296" windowHeight="1040" activeSheetId="1"/>
  </customWorkbookViews>
</workbook>
</file>

<file path=xl/calcChain.xml><?xml version="1.0" encoding="utf-8"?>
<calcChain xmlns="http://schemas.openxmlformats.org/spreadsheetml/2006/main">
  <c r="I54" i="1" l="1"/>
  <c r="I52" i="1"/>
  <c r="G9" i="12"/>
  <c r="M9" i="12" s="1"/>
  <c r="I9" i="12"/>
  <c r="I8" i="12" s="1"/>
  <c r="K9" i="12"/>
  <c r="K8" i="12" s="1"/>
  <c r="O9" i="12"/>
  <c r="Q9" i="12"/>
  <c r="Q8" i="12" s="1"/>
  <c r="V9" i="12"/>
  <c r="V8" i="12" s="1"/>
  <c r="G10" i="12"/>
  <c r="M10" i="12" s="1"/>
  <c r="I10" i="12"/>
  <c r="K10" i="12"/>
  <c r="O10" i="12"/>
  <c r="Q10" i="12"/>
  <c r="V10" i="12"/>
  <c r="G12" i="12"/>
  <c r="M12" i="12" s="1"/>
  <c r="I12" i="12"/>
  <c r="K12" i="12"/>
  <c r="O12" i="12"/>
  <c r="Q12" i="12"/>
  <c r="V12" i="12"/>
  <c r="G13" i="12"/>
  <c r="I13" i="12"/>
  <c r="K13" i="12"/>
  <c r="M13" i="12"/>
  <c r="O13" i="12"/>
  <c r="O8" i="12" s="1"/>
  <c r="Q13" i="12"/>
  <c r="V13" i="12"/>
  <c r="G14" i="12"/>
  <c r="M14" i="12" s="1"/>
  <c r="I14" i="12"/>
  <c r="K14" i="12"/>
  <c r="O14" i="12"/>
  <c r="Q14" i="12"/>
  <c r="V14" i="12"/>
  <c r="G16" i="12"/>
  <c r="I16" i="12"/>
  <c r="K16" i="12"/>
  <c r="M16" i="12"/>
  <c r="O16" i="12"/>
  <c r="Q16" i="12"/>
  <c r="V16" i="12"/>
  <c r="G18" i="12"/>
  <c r="M18" i="12" s="1"/>
  <c r="I18" i="12"/>
  <c r="K18" i="12"/>
  <c r="O18" i="12"/>
  <c r="Q18" i="12"/>
  <c r="V18" i="12"/>
  <c r="G22" i="12"/>
  <c r="I22" i="12"/>
  <c r="K22" i="12"/>
  <c r="O22" i="12"/>
  <c r="Q22" i="12"/>
  <c r="V22" i="12"/>
  <c r="G23" i="12"/>
  <c r="M23" i="12" s="1"/>
  <c r="I23" i="12"/>
  <c r="K23" i="12"/>
  <c r="O23" i="12"/>
  <c r="Q23" i="12"/>
  <c r="V23" i="12"/>
  <c r="G25" i="12"/>
  <c r="I49" i="1" s="1"/>
  <c r="K25" i="12"/>
  <c r="V25" i="12"/>
  <c r="G26" i="12"/>
  <c r="M26" i="12" s="1"/>
  <c r="M25" i="12" s="1"/>
  <c r="I26" i="12"/>
  <c r="I25" i="12" s="1"/>
  <c r="K26" i="12"/>
  <c r="O26" i="12"/>
  <c r="O25" i="12" s="1"/>
  <c r="Q26" i="12"/>
  <c r="Q25" i="12" s="1"/>
  <c r="V26" i="12"/>
  <c r="G28" i="12"/>
  <c r="M28" i="12" s="1"/>
  <c r="I28" i="12"/>
  <c r="K28" i="12"/>
  <c r="O28" i="12"/>
  <c r="Q28" i="12"/>
  <c r="V28" i="12"/>
  <c r="G32" i="12"/>
  <c r="M32" i="12" s="1"/>
  <c r="I32" i="12"/>
  <c r="I31" i="12" s="1"/>
  <c r="K32" i="12"/>
  <c r="K31" i="12" s="1"/>
  <c r="O32" i="12"/>
  <c r="O31" i="12" s="1"/>
  <c r="Q32" i="12"/>
  <c r="V32" i="12"/>
  <c r="V31" i="12" s="1"/>
  <c r="G34" i="12"/>
  <c r="M34" i="12" s="1"/>
  <c r="I34" i="12"/>
  <c r="K34" i="12"/>
  <c r="O34" i="12"/>
  <c r="Q34" i="12"/>
  <c r="V34" i="12"/>
  <c r="G38" i="12"/>
  <c r="I38" i="12"/>
  <c r="K38" i="12"/>
  <c r="O38" i="12"/>
  <c r="Q38" i="12"/>
  <c r="V38" i="12"/>
  <c r="G41" i="12"/>
  <c r="M41" i="12" s="1"/>
  <c r="I41" i="12"/>
  <c r="K41" i="12"/>
  <c r="O41" i="12"/>
  <c r="Q41" i="12"/>
  <c r="V41" i="12"/>
  <c r="G45" i="12"/>
  <c r="M45" i="12" s="1"/>
  <c r="I45" i="12"/>
  <c r="K45" i="12"/>
  <c r="O45" i="12"/>
  <c r="Q45" i="12"/>
  <c r="V45" i="12"/>
  <c r="G62" i="12"/>
  <c r="M62" i="12" s="1"/>
  <c r="I62" i="12"/>
  <c r="K62" i="12"/>
  <c r="O62" i="12"/>
  <c r="Q62" i="12"/>
  <c r="V62" i="12"/>
  <c r="G66" i="12"/>
  <c r="M66" i="12" s="1"/>
  <c r="I66" i="12"/>
  <c r="K66" i="12"/>
  <c r="O66" i="12"/>
  <c r="Q66" i="12"/>
  <c r="V66" i="12"/>
  <c r="G70" i="12"/>
  <c r="M70" i="12" s="1"/>
  <c r="I70" i="12"/>
  <c r="K70" i="12"/>
  <c r="O70" i="12"/>
  <c r="Q70" i="12"/>
  <c r="Q31" i="12" s="1"/>
  <c r="V70" i="12"/>
  <c r="G73" i="12"/>
  <c r="I73" i="12"/>
  <c r="K73" i="12"/>
  <c r="M73" i="12"/>
  <c r="O73" i="12"/>
  <c r="Q73" i="12"/>
  <c r="V73" i="12"/>
  <c r="G77" i="12"/>
  <c r="I77" i="12"/>
  <c r="I76" i="12" s="1"/>
  <c r="K77" i="12"/>
  <c r="O77" i="12"/>
  <c r="O76" i="12" s="1"/>
  <c r="Q77" i="12"/>
  <c r="V77" i="12"/>
  <c r="V76" i="12" s="1"/>
  <c r="G79" i="12"/>
  <c r="M79" i="12" s="1"/>
  <c r="I79" i="12"/>
  <c r="K79" i="12"/>
  <c r="O79" i="12"/>
  <c r="Q79" i="12"/>
  <c r="V79" i="12"/>
  <c r="G85" i="12"/>
  <c r="M85" i="12" s="1"/>
  <c r="I85" i="12"/>
  <c r="K85" i="12"/>
  <c r="K76" i="12" s="1"/>
  <c r="O85" i="12"/>
  <c r="Q85" i="12"/>
  <c r="Q76" i="12" s="1"/>
  <c r="V85" i="12"/>
  <c r="G91" i="12"/>
  <c r="M91" i="12" s="1"/>
  <c r="I91" i="12"/>
  <c r="K91" i="12"/>
  <c r="O91" i="12"/>
  <c r="Q91" i="12"/>
  <c r="V91" i="12"/>
  <c r="O97" i="12"/>
  <c r="G98" i="12"/>
  <c r="G97" i="12" s="1"/>
  <c r="I98" i="12"/>
  <c r="I97" i="12" s="1"/>
  <c r="K98" i="12"/>
  <c r="O98" i="12"/>
  <c r="Q98" i="12"/>
  <c r="Q97" i="12" s="1"/>
  <c r="V98" i="12"/>
  <c r="V97" i="12" s="1"/>
  <c r="G105" i="12"/>
  <c r="I105" i="12"/>
  <c r="K105" i="12"/>
  <c r="K97" i="12" s="1"/>
  <c r="M105" i="12"/>
  <c r="O105" i="12"/>
  <c r="Q105" i="12"/>
  <c r="V105" i="12"/>
  <c r="G109" i="12"/>
  <c r="I109" i="12"/>
  <c r="I108" i="12" s="1"/>
  <c r="K109" i="12"/>
  <c r="O109" i="12"/>
  <c r="O108" i="12" s="1"/>
  <c r="Q109" i="12"/>
  <c r="V109" i="12"/>
  <c r="V108" i="12" s="1"/>
  <c r="G112" i="12"/>
  <c r="M112" i="12" s="1"/>
  <c r="I112" i="12"/>
  <c r="K112" i="12"/>
  <c r="K108" i="12" s="1"/>
  <c r="O112" i="12"/>
  <c r="Q112" i="12"/>
  <c r="Q108" i="12" s="1"/>
  <c r="V112" i="12"/>
  <c r="G115" i="12"/>
  <c r="M115" i="12" s="1"/>
  <c r="I115" i="12"/>
  <c r="K115" i="12"/>
  <c r="O115" i="12"/>
  <c r="Q115" i="12"/>
  <c r="V115" i="12"/>
  <c r="G118" i="12"/>
  <c r="M118" i="12" s="1"/>
  <c r="I118" i="12"/>
  <c r="K118" i="12"/>
  <c r="O118" i="12"/>
  <c r="Q118" i="12"/>
  <c r="V118" i="12"/>
  <c r="G120" i="12"/>
  <c r="M120" i="12" s="1"/>
  <c r="I120" i="12"/>
  <c r="K120" i="12"/>
  <c r="O120" i="12"/>
  <c r="Q120" i="12"/>
  <c r="V120" i="12"/>
  <c r="G121" i="12"/>
  <c r="I121" i="12"/>
  <c r="K121" i="12"/>
  <c r="M121" i="12"/>
  <c r="O121" i="12"/>
  <c r="Q121" i="12"/>
  <c r="V121" i="12"/>
  <c r="G122" i="12"/>
  <c r="M122" i="12" s="1"/>
  <c r="I122" i="12"/>
  <c r="K122" i="12"/>
  <c r="O122" i="12"/>
  <c r="Q122" i="12"/>
  <c r="V122" i="12"/>
  <c r="G123" i="12"/>
  <c r="I123" i="12"/>
  <c r="K123" i="12"/>
  <c r="M123" i="12"/>
  <c r="O123" i="12"/>
  <c r="Q123" i="12"/>
  <c r="V123" i="12"/>
  <c r="G124" i="12"/>
  <c r="M124" i="12" s="1"/>
  <c r="I124" i="12"/>
  <c r="K124" i="12"/>
  <c r="O124" i="12"/>
  <c r="Q124" i="12"/>
  <c r="V124" i="12"/>
  <c r="G125" i="12"/>
  <c r="M125" i="12" s="1"/>
  <c r="I125" i="12"/>
  <c r="K125" i="12"/>
  <c r="O125" i="12"/>
  <c r="Q125" i="12"/>
  <c r="V125" i="12"/>
  <c r="G129" i="12"/>
  <c r="M129" i="12" s="1"/>
  <c r="I129" i="12"/>
  <c r="K129" i="12"/>
  <c r="O129" i="12"/>
  <c r="Q129" i="12"/>
  <c r="V129" i="12"/>
  <c r="G146" i="12"/>
  <c r="M146" i="12" s="1"/>
  <c r="I146" i="12"/>
  <c r="K146" i="12"/>
  <c r="O146" i="12"/>
  <c r="Q146" i="12"/>
  <c r="V146" i="12"/>
  <c r="G147" i="12"/>
  <c r="M147" i="12" s="1"/>
  <c r="I147" i="12"/>
  <c r="K147" i="12"/>
  <c r="O147" i="12"/>
  <c r="Q147" i="12"/>
  <c r="V147" i="12"/>
  <c r="G152" i="12"/>
  <c r="Q152" i="12"/>
  <c r="G153" i="12"/>
  <c r="M153" i="12" s="1"/>
  <c r="M152" i="12" s="1"/>
  <c r="I153" i="12"/>
  <c r="I152" i="12" s="1"/>
  <c r="K153" i="12"/>
  <c r="K152" i="12" s="1"/>
  <c r="O153" i="12"/>
  <c r="O152" i="12" s="1"/>
  <c r="Q153" i="12"/>
  <c r="V153" i="12"/>
  <c r="V152" i="12" s="1"/>
  <c r="G155" i="12"/>
  <c r="I155" i="12"/>
  <c r="I154" i="12" s="1"/>
  <c r="K155" i="12"/>
  <c r="O155" i="12"/>
  <c r="O154" i="12" s="1"/>
  <c r="Q155" i="12"/>
  <c r="V155" i="12"/>
  <c r="V154" i="12" s="1"/>
  <c r="G159" i="12"/>
  <c r="M159" i="12" s="1"/>
  <c r="I159" i="12"/>
  <c r="K159" i="12"/>
  <c r="O159" i="12"/>
  <c r="Q159" i="12"/>
  <c r="Q154" i="12" s="1"/>
  <c r="V159" i="12"/>
  <c r="G164" i="12"/>
  <c r="M164" i="12" s="1"/>
  <c r="I164" i="12"/>
  <c r="K164" i="12"/>
  <c r="K154" i="12" s="1"/>
  <c r="O164" i="12"/>
  <c r="Q164" i="12"/>
  <c r="V164" i="12"/>
  <c r="I165" i="12"/>
  <c r="V165" i="12"/>
  <c r="G166" i="12"/>
  <c r="G165" i="12" s="1"/>
  <c r="I56" i="1" s="1"/>
  <c r="I166" i="12"/>
  <c r="K166" i="12"/>
  <c r="K165" i="12" s="1"/>
  <c r="O166" i="12"/>
  <c r="O165" i="12" s="1"/>
  <c r="Q166" i="12"/>
  <c r="Q165" i="12" s="1"/>
  <c r="V166" i="12"/>
  <c r="Q168" i="12"/>
  <c r="G169" i="12"/>
  <c r="M169" i="12" s="1"/>
  <c r="M168" i="12" s="1"/>
  <c r="I169" i="12"/>
  <c r="I168" i="12" s="1"/>
  <c r="K169" i="12"/>
  <c r="K168" i="12" s="1"/>
  <c r="O169" i="12"/>
  <c r="O168" i="12" s="1"/>
  <c r="Q169" i="12"/>
  <c r="V169" i="12"/>
  <c r="V168" i="12" s="1"/>
  <c r="G171" i="12"/>
  <c r="I171" i="12"/>
  <c r="I170" i="12" s="1"/>
  <c r="K171" i="12"/>
  <c r="M171" i="12"/>
  <c r="O171" i="12"/>
  <c r="O170" i="12" s="1"/>
  <c r="Q171" i="12"/>
  <c r="V171" i="12"/>
  <c r="V170" i="12" s="1"/>
  <c r="G172" i="12"/>
  <c r="M172" i="12" s="1"/>
  <c r="I172" i="12"/>
  <c r="K172" i="12"/>
  <c r="O172" i="12"/>
  <c r="Q172" i="12"/>
  <c r="Q170" i="12" s="1"/>
  <c r="V172" i="12"/>
  <c r="G173" i="12"/>
  <c r="I173" i="12"/>
  <c r="K173" i="12"/>
  <c r="K170" i="12" s="1"/>
  <c r="M173" i="12"/>
  <c r="O173" i="12"/>
  <c r="Q173" i="12"/>
  <c r="V173" i="12"/>
  <c r="G174" i="12"/>
  <c r="I174" i="12"/>
  <c r="K174" i="12"/>
  <c r="M174" i="12"/>
  <c r="O174" i="12"/>
  <c r="Q174" i="12"/>
  <c r="V174" i="12"/>
  <c r="G175" i="12"/>
  <c r="M175" i="12" s="1"/>
  <c r="I175" i="12"/>
  <c r="K175" i="12"/>
  <c r="O175" i="12"/>
  <c r="Q175" i="12"/>
  <c r="V175" i="12"/>
  <c r="G176" i="12"/>
  <c r="M176" i="12" s="1"/>
  <c r="I176" i="12"/>
  <c r="K176" i="12"/>
  <c r="O176" i="12"/>
  <c r="Q176" i="12"/>
  <c r="V176" i="12"/>
  <c r="G177" i="12"/>
  <c r="M177" i="12" s="1"/>
  <c r="I177" i="12"/>
  <c r="K177" i="12"/>
  <c r="O177" i="12"/>
  <c r="Q177" i="12"/>
  <c r="V177" i="12"/>
  <c r="G178" i="12"/>
  <c r="I178" i="12"/>
  <c r="K178" i="12"/>
  <c r="M178" i="12"/>
  <c r="O178" i="12"/>
  <c r="Q178" i="12"/>
  <c r="V178" i="12"/>
  <c r="G180" i="12"/>
  <c r="M180" i="12" s="1"/>
  <c r="I180" i="12"/>
  <c r="I179" i="12" s="1"/>
  <c r="K180" i="12"/>
  <c r="K179" i="12" s="1"/>
  <c r="O180" i="12"/>
  <c r="O179" i="12" s="1"/>
  <c r="Q180" i="12"/>
  <c r="Q179" i="12" s="1"/>
  <c r="V180" i="12"/>
  <c r="G181" i="12"/>
  <c r="M181" i="12" s="1"/>
  <c r="I181" i="12"/>
  <c r="K181" i="12"/>
  <c r="O181" i="12"/>
  <c r="Q181" i="12"/>
  <c r="V181" i="12"/>
  <c r="V179" i="12" s="1"/>
  <c r="G182" i="12"/>
  <c r="M182" i="12" s="1"/>
  <c r="I182" i="12"/>
  <c r="K182" i="12"/>
  <c r="O182" i="12"/>
  <c r="Q182" i="12"/>
  <c r="V182" i="12"/>
  <c r="G183" i="12"/>
  <c r="M183" i="12" s="1"/>
  <c r="I183" i="12"/>
  <c r="K183" i="12"/>
  <c r="O183" i="12"/>
  <c r="Q183" i="12"/>
  <c r="V183" i="12"/>
  <c r="G184" i="12"/>
  <c r="M184" i="12" s="1"/>
  <c r="I184" i="12"/>
  <c r="K184" i="12"/>
  <c r="O184" i="12"/>
  <c r="Q184" i="12"/>
  <c r="V184" i="12"/>
  <c r="G185" i="12"/>
  <c r="I185" i="12"/>
  <c r="K185" i="12"/>
  <c r="M185" i="12"/>
  <c r="O185" i="12"/>
  <c r="Q185" i="12"/>
  <c r="V185" i="12"/>
  <c r="G186" i="12"/>
  <c r="I186" i="12"/>
  <c r="K186" i="12"/>
  <c r="M186" i="12"/>
  <c r="O186" i="12"/>
  <c r="Q186" i="12"/>
  <c r="V186" i="12"/>
  <c r="G187" i="12"/>
  <c r="G179" i="12" s="1"/>
  <c r="I59" i="1" s="1"/>
  <c r="I187" i="12"/>
  <c r="K187" i="12"/>
  <c r="O187" i="12"/>
  <c r="Q187" i="12"/>
  <c r="V187" i="12"/>
  <c r="G188" i="12"/>
  <c r="M188" i="12" s="1"/>
  <c r="I188" i="12"/>
  <c r="K188" i="12"/>
  <c r="O188" i="12"/>
  <c r="Q188" i="12"/>
  <c r="V188" i="12"/>
  <c r="G189" i="12"/>
  <c r="M189" i="12" s="1"/>
  <c r="I189" i="12"/>
  <c r="K189" i="12"/>
  <c r="O189" i="12"/>
  <c r="Q189" i="12"/>
  <c r="V189" i="12"/>
  <c r="G193" i="12"/>
  <c r="I193" i="12"/>
  <c r="K193" i="12"/>
  <c r="M193" i="12"/>
  <c r="O193" i="12"/>
  <c r="Q193" i="12"/>
  <c r="V193" i="12"/>
  <c r="G195" i="12"/>
  <c r="M195" i="12" s="1"/>
  <c r="I195" i="12"/>
  <c r="I194" i="12" s="1"/>
  <c r="K195" i="12"/>
  <c r="O195" i="12"/>
  <c r="Q195" i="12"/>
  <c r="Q194" i="12" s="1"/>
  <c r="V195" i="12"/>
  <c r="V194" i="12" s="1"/>
  <c r="G196" i="12"/>
  <c r="M196" i="12" s="1"/>
  <c r="I196" i="12"/>
  <c r="K196" i="12"/>
  <c r="K194" i="12" s="1"/>
  <c r="O196" i="12"/>
  <c r="Q196" i="12"/>
  <c r="V196" i="12"/>
  <c r="G197" i="12"/>
  <c r="M197" i="12" s="1"/>
  <c r="I197" i="12"/>
  <c r="K197" i="12"/>
  <c r="O197" i="12"/>
  <c r="Q197" i="12"/>
  <c r="V197" i="12"/>
  <c r="G198" i="12"/>
  <c r="M198" i="12" s="1"/>
  <c r="I198" i="12"/>
  <c r="K198" i="12"/>
  <c r="O198" i="12"/>
  <c r="Q198" i="12"/>
  <c r="V198" i="12"/>
  <c r="G199" i="12"/>
  <c r="M199" i="12" s="1"/>
  <c r="I199" i="12"/>
  <c r="K199" i="12"/>
  <c r="O199" i="12"/>
  <c r="Q199" i="12"/>
  <c r="V199" i="12"/>
  <c r="G200" i="12"/>
  <c r="I200" i="12"/>
  <c r="K200" i="12"/>
  <c r="M200" i="12"/>
  <c r="O200" i="12"/>
  <c r="Q200" i="12"/>
  <c r="V200" i="12"/>
  <c r="G201" i="12"/>
  <c r="I201" i="12"/>
  <c r="K201" i="12"/>
  <c r="M201" i="12"/>
  <c r="O201" i="12"/>
  <c r="Q201" i="12"/>
  <c r="V201" i="12"/>
  <c r="G202" i="12"/>
  <c r="M202" i="12" s="1"/>
  <c r="I202" i="12"/>
  <c r="K202" i="12"/>
  <c r="O202" i="12"/>
  <c r="O194" i="12" s="1"/>
  <c r="Q202" i="12"/>
  <c r="V202" i="12"/>
  <c r="G203" i="12"/>
  <c r="M203" i="12" s="1"/>
  <c r="I203" i="12"/>
  <c r="K203" i="12"/>
  <c r="O203" i="12"/>
  <c r="Q203" i="12"/>
  <c r="V203" i="12"/>
  <c r="G205" i="12"/>
  <c r="M205" i="12" s="1"/>
  <c r="I205" i="12"/>
  <c r="K205" i="12"/>
  <c r="O205" i="12"/>
  <c r="Q205" i="12"/>
  <c r="Q204" i="12" s="1"/>
  <c r="V205" i="12"/>
  <c r="G206" i="12"/>
  <c r="M206" i="12" s="1"/>
  <c r="I206" i="12"/>
  <c r="K206" i="12"/>
  <c r="O206" i="12"/>
  <c r="O204" i="12" s="1"/>
  <c r="Q206" i="12"/>
  <c r="V206" i="12"/>
  <c r="G207" i="12"/>
  <c r="M207" i="12" s="1"/>
  <c r="I207" i="12"/>
  <c r="I204" i="12" s="1"/>
  <c r="K207" i="12"/>
  <c r="O207" i="12"/>
  <c r="Q207" i="12"/>
  <c r="V207" i="12"/>
  <c r="G208" i="12"/>
  <c r="M208" i="12" s="1"/>
  <c r="I208" i="12"/>
  <c r="K208" i="12"/>
  <c r="K204" i="12" s="1"/>
  <c r="O208" i="12"/>
  <c r="Q208" i="12"/>
  <c r="V208" i="12"/>
  <c r="G209" i="12"/>
  <c r="M209" i="12" s="1"/>
  <c r="I209" i="12"/>
  <c r="K209" i="12"/>
  <c r="O209" i="12"/>
  <c r="Q209" i="12"/>
  <c r="V209" i="12"/>
  <c r="G210" i="12"/>
  <c r="M210" i="12" s="1"/>
  <c r="I210" i="12"/>
  <c r="K210" i="12"/>
  <c r="O210" i="12"/>
  <c r="Q210" i="12"/>
  <c r="V210" i="12"/>
  <c r="G211" i="12"/>
  <c r="M211" i="12" s="1"/>
  <c r="I211" i="12"/>
  <c r="K211" i="12"/>
  <c r="O211" i="12"/>
  <c r="Q211" i="12"/>
  <c r="V211" i="12"/>
  <c r="G212" i="12"/>
  <c r="I212" i="12"/>
  <c r="K212" i="12"/>
  <c r="M212" i="12"/>
  <c r="O212" i="12"/>
  <c r="Q212" i="12"/>
  <c r="V212" i="12"/>
  <c r="V204" i="12" s="1"/>
  <c r="G213" i="12"/>
  <c r="M213" i="12" s="1"/>
  <c r="I213" i="12"/>
  <c r="K213" i="12"/>
  <c r="O213" i="12"/>
  <c r="Q213" i="12"/>
  <c r="V213" i="12"/>
  <c r="G214" i="12"/>
  <c r="M214" i="12" s="1"/>
  <c r="I214" i="12"/>
  <c r="K214" i="12"/>
  <c r="O214" i="12"/>
  <c r="Q214" i="12"/>
  <c r="V214" i="12"/>
  <c r="G215" i="12"/>
  <c r="M215" i="12" s="1"/>
  <c r="I215" i="12"/>
  <c r="K215" i="12"/>
  <c r="O215" i="12"/>
  <c r="Q215" i="12"/>
  <c r="V215" i="12"/>
  <c r="G216" i="12"/>
  <c r="I216" i="12"/>
  <c r="K216" i="12"/>
  <c r="M216" i="12"/>
  <c r="O216" i="12"/>
  <c r="Q216" i="12"/>
  <c r="V216" i="12"/>
  <c r="G217" i="12"/>
  <c r="I217" i="12"/>
  <c r="K217" i="12"/>
  <c r="M217" i="12"/>
  <c r="O217" i="12"/>
  <c r="Q217" i="12"/>
  <c r="V217" i="12"/>
  <c r="G218" i="12"/>
  <c r="M218" i="12" s="1"/>
  <c r="I218" i="12"/>
  <c r="K218" i="12"/>
  <c r="O218" i="12"/>
  <c r="Q218" i="12"/>
  <c r="V218" i="12"/>
  <c r="G219" i="12"/>
  <c r="M219" i="12" s="1"/>
  <c r="I219" i="12"/>
  <c r="K219" i="12"/>
  <c r="O219" i="12"/>
  <c r="Q219" i="12"/>
  <c r="V219" i="12"/>
  <c r="G220" i="12"/>
  <c r="I220" i="12"/>
  <c r="K220" i="12"/>
  <c r="M220" i="12"/>
  <c r="O220" i="12"/>
  <c r="Q220" i="12"/>
  <c r="V220" i="12"/>
  <c r="G221" i="12"/>
  <c r="M221" i="12" s="1"/>
  <c r="I221" i="12"/>
  <c r="K221" i="12"/>
  <c r="O221" i="12"/>
  <c r="Q221" i="12"/>
  <c r="V221" i="12"/>
  <c r="G222" i="12"/>
  <c r="M222" i="12" s="1"/>
  <c r="I222" i="12"/>
  <c r="K222" i="12"/>
  <c r="O222" i="12"/>
  <c r="Q222" i="12"/>
  <c r="V222" i="12"/>
  <c r="G223" i="12"/>
  <c r="M223" i="12" s="1"/>
  <c r="I223" i="12"/>
  <c r="K223" i="12"/>
  <c r="O223" i="12"/>
  <c r="Q223" i="12"/>
  <c r="V223" i="12"/>
  <c r="G224" i="12"/>
  <c r="M224" i="12" s="1"/>
  <c r="I224" i="12"/>
  <c r="K224" i="12"/>
  <c r="O224" i="12"/>
  <c r="Q224" i="12"/>
  <c r="V224" i="12"/>
  <c r="G225" i="12"/>
  <c r="M225" i="12" s="1"/>
  <c r="I225" i="12"/>
  <c r="K225" i="12"/>
  <c r="O225" i="12"/>
  <c r="Q225" i="12"/>
  <c r="V225" i="12"/>
  <c r="G226" i="12"/>
  <c r="M226" i="12" s="1"/>
  <c r="I226" i="12"/>
  <c r="K226" i="12"/>
  <c r="O226" i="12"/>
  <c r="Q226" i="12"/>
  <c r="V226" i="12"/>
  <c r="G228" i="12"/>
  <c r="M228" i="12" s="1"/>
  <c r="I228" i="12"/>
  <c r="K228" i="12"/>
  <c r="O228" i="12"/>
  <c r="Q228" i="12"/>
  <c r="V228" i="12"/>
  <c r="G229" i="12"/>
  <c r="I229" i="12"/>
  <c r="K229" i="12"/>
  <c r="M229" i="12"/>
  <c r="O229" i="12"/>
  <c r="Q229" i="12"/>
  <c r="V229" i="12"/>
  <c r="G230" i="12"/>
  <c r="M230" i="12" s="1"/>
  <c r="I230" i="12"/>
  <c r="K230" i="12"/>
  <c r="O230" i="12"/>
  <c r="Q230" i="12"/>
  <c r="V230" i="12"/>
  <c r="G231" i="12"/>
  <c r="M231" i="12" s="1"/>
  <c r="I231" i="12"/>
  <c r="K231" i="12"/>
  <c r="O231" i="12"/>
  <c r="Q231" i="12"/>
  <c r="V231" i="12"/>
  <c r="G232" i="12"/>
  <c r="M232" i="12" s="1"/>
  <c r="I232" i="12"/>
  <c r="K232" i="12"/>
  <c r="O232" i="12"/>
  <c r="Q232" i="12"/>
  <c r="V232" i="12"/>
  <c r="G233" i="12"/>
  <c r="I233" i="12"/>
  <c r="K233" i="12"/>
  <c r="M233" i="12"/>
  <c r="O233" i="12"/>
  <c r="Q233" i="12"/>
  <c r="V233" i="12"/>
  <c r="G234" i="12"/>
  <c r="I234" i="12"/>
  <c r="K234" i="12"/>
  <c r="M234" i="12"/>
  <c r="O234" i="12"/>
  <c r="Q234" i="12"/>
  <c r="V234" i="12"/>
  <c r="G236" i="12"/>
  <c r="M236" i="12" s="1"/>
  <c r="I236" i="12"/>
  <c r="I235" i="12" s="1"/>
  <c r="K236" i="12"/>
  <c r="O236" i="12"/>
  <c r="Q236" i="12"/>
  <c r="Q235" i="12" s="1"/>
  <c r="V236" i="12"/>
  <c r="V235" i="12" s="1"/>
  <c r="G237" i="12"/>
  <c r="M237" i="12" s="1"/>
  <c r="I237" i="12"/>
  <c r="K237" i="12"/>
  <c r="K235" i="12" s="1"/>
  <c r="O237" i="12"/>
  <c r="Q237" i="12"/>
  <c r="V237" i="12"/>
  <c r="G238" i="12"/>
  <c r="M238" i="12" s="1"/>
  <c r="I238" i="12"/>
  <c r="K238" i="12"/>
  <c r="O238" i="12"/>
  <c r="Q238" i="12"/>
  <c r="V238" i="12"/>
  <c r="G239" i="12"/>
  <c r="M239" i="12" s="1"/>
  <c r="I239" i="12"/>
  <c r="K239" i="12"/>
  <c r="O239" i="12"/>
  <c r="O235" i="12" s="1"/>
  <c r="Q239" i="12"/>
  <c r="V239" i="12"/>
  <c r="G240" i="12"/>
  <c r="M240" i="12" s="1"/>
  <c r="I240" i="12"/>
  <c r="K240" i="12"/>
  <c r="O240" i="12"/>
  <c r="Q240" i="12"/>
  <c r="V240" i="12"/>
  <c r="G241" i="12"/>
  <c r="I241" i="12"/>
  <c r="K241" i="12"/>
  <c r="M241" i="12"/>
  <c r="O241" i="12"/>
  <c r="Q241" i="12"/>
  <c r="V241" i="12"/>
  <c r="G243" i="12"/>
  <c r="G242" i="12" s="1"/>
  <c r="I63" i="1" s="1"/>
  <c r="I243" i="12"/>
  <c r="K243" i="12"/>
  <c r="K242" i="12" s="1"/>
  <c r="O243" i="12"/>
  <c r="O242" i="12" s="1"/>
  <c r="Q243" i="12"/>
  <c r="Q242" i="12" s="1"/>
  <c r="V243" i="12"/>
  <c r="G245" i="12"/>
  <c r="M245" i="12" s="1"/>
  <c r="I245" i="12"/>
  <c r="I242" i="12" s="1"/>
  <c r="K245" i="12"/>
  <c r="O245" i="12"/>
  <c r="Q245" i="12"/>
  <c r="V245" i="12"/>
  <c r="G247" i="12"/>
  <c r="M247" i="12" s="1"/>
  <c r="I247" i="12"/>
  <c r="K247" i="12"/>
  <c r="O247" i="12"/>
  <c r="Q247" i="12"/>
  <c r="V247" i="12"/>
  <c r="V242" i="12" s="1"/>
  <c r="G248" i="12"/>
  <c r="I248" i="12"/>
  <c r="K248" i="12"/>
  <c r="M248" i="12"/>
  <c r="O248" i="12"/>
  <c r="Q248" i="12"/>
  <c r="V248" i="12"/>
  <c r="G251" i="12"/>
  <c r="M251" i="12" s="1"/>
  <c r="I251" i="12"/>
  <c r="I250" i="12" s="1"/>
  <c r="K251" i="12"/>
  <c r="K250" i="12" s="1"/>
  <c r="O251" i="12"/>
  <c r="Q251" i="12"/>
  <c r="Q250" i="12" s="1"/>
  <c r="V251" i="12"/>
  <c r="G252" i="12"/>
  <c r="M252" i="12" s="1"/>
  <c r="I252" i="12"/>
  <c r="K252" i="12"/>
  <c r="O252" i="12"/>
  <c r="Q252" i="12"/>
  <c r="V252" i="12"/>
  <c r="V250" i="12" s="1"/>
  <c r="G253" i="12"/>
  <c r="M253" i="12" s="1"/>
  <c r="I253" i="12"/>
  <c r="K253" i="12"/>
  <c r="O253" i="12"/>
  <c r="Q253" i="12"/>
  <c r="V253" i="12"/>
  <c r="G254" i="12"/>
  <c r="M254" i="12" s="1"/>
  <c r="I254" i="12"/>
  <c r="K254" i="12"/>
  <c r="O254" i="12"/>
  <c r="O250" i="12" s="1"/>
  <c r="Q254" i="12"/>
  <c r="V254" i="12"/>
  <c r="G255" i="12"/>
  <c r="M255" i="12" s="1"/>
  <c r="I255" i="12"/>
  <c r="K255" i="12"/>
  <c r="O255" i="12"/>
  <c r="Q255" i="12"/>
  <c r="V255" i="12"/>
  <c r="G256" i="12"/>
  <c r="I256" i="12"/>
  <c r="K256" i="12"/>
  <c r="M256" i="12"/>
  <c r="O256" i="12"/>
  <c r="Q256" i="12"/>
  <c r="V256" i="12"/>
  <c r="G257" i="12"/>
  <c r="I257" i="12"/>
  <c r="K257" i="12"/>
  <c r="M257" i="12"/>
  <c r="O257" i="12"/>
  <c r="Q257" i="12"/>
  <c r="V257" i="12"/>
  <c r="G258" i="12"/>
  <c r="G250" i="12" s="1"/>
  <c r="I258" i="12"/>
  <c r="K258" i="12"/>
  <c r="O258" i="12"/>
  <c r="Q258" i="12"/>
  <c r="V258" i="12"/>
  <c r="G259" i="12"/>
  <c r="M259" i="12" s="1"/>
  <c r="I259" i="12"/>
  <c r="K259" i="12"/>
  <c r="O259" i="12"/>
  <c r="Q259" i="12"/>
  <c r="V259" i="12"/>
  <c r="G260" i="12"/>
  <c r="M260" i="12" s="1"/>
  <c r="I260" i="12"/>
  <c r="K260" i="12"/>
  <c r="O260" i="12"/>
  <c r="Q260" i="12"/>
  <c r="V260" i="12"/>
  <c r="G261" i="12"/>
  <c r="I261" i="12"/>
  <c r="K261" i="12"/>
  <c r="M261" i="12"/>
  <c r="O261" i="12"/>
  <c r="Q261" i="12"/>
  <c r="V261" i="12"/>
  <c r="G262" i="12"/>
  <c r="M262" i="12" s="1"/>
  <c r="I262" i="12"/>
  <c r="K262" i="12"/>
  <c r="O262" i="12"/>
  <c r="Q262" i="12"/>
  <c r="V262" i="12"/>
  <c r="G263" i="12"/>
  <c r="M263" i="12" s="1"/>
  <c r="I263" i="12"/>
  <c r="K263" i="12"/>
  <c r="O263" i="12"/>
  <c r="Q263" i="12"/>
  <c r="V263" i="12"/>
  <c r="G264" i="12"/>
  <c r="M264" i="12" s="1"/>
  <c r="I264" i="12"/>
  <c r="K264" i="12"/>
  <c r="O264" i="12"/>
  <c r="Q264" i="12"/>
  <c r="V264" i="12"/>
  <c r="G265" i="12"/>
  <c r="I265" i="12"/>
  <c r="K265" i="12"/>
  <c r="M265" i="12"/>
  <c r="O265" i="12"/>
  <c r="Q265" i="12"/>
  <c r="V265" i="12"/>
  <c r="G266" i="12"/>
  <c r="M266" i="12" s="1"/>
  <c r="I266" i="12"/>
  <c r="K266" i="12"/>
  <c r="O266" i="12"/>
  <c r="Q266" i="12"/>
  <c r="V266" i="12"/>
  <c r="G267" i="12"/>
  <c r="M267" i="12" s="1"/>
  <c r="I267" i="12"/>
  <c r="K267" i="12"/>
  <c r="O267" i="12"/>
  <c r="Q267" i="12"/>
  <c r="V267" i="12"/>
  <c r="G268" i="12"/>
  <c r="M268" i="12" s="1"/>
  <c r="I268" i="12"/>
  <c r="K268" i="12"/>
  <c r="O268" i="12"/>
  <c r="Q268" i="12"/>
  <c r="V268" i="12"/>
  <c r="G269" i="12"/>
  <c r="M269" i="12" s="1"/>
  <c r="I269" i="12"/>
  <c r="K269" i="12"/>
  <c r="O269" i="12"/>
  <c r="Q269" i="12"/>
  <c r="V269" i="12"/>
  <c r="G270" i="12"/>
  <c r="M270" i="12" s="1"/>
  <c r="I270" i="12"/>
  <c r="K270" i="12"/>
  <c r="O270" i="12"/>
  <c r="Q270" i="12"/>
  <c r="V270" i="12"/>
  <c r="G283" i="12"/>
  <c r="M283" i="12" s="1"/>
  <c r="I283" i="12"/>
  <c r="K283" i="12"/>
  <c r="O283" i="12"/>
  <c r="Q283" i="12"/>
  <c r="V283" i="12"/>
  <c r="G285" i="12"/>
  <c r="I285" i="12"/>
  <c r="K285" i="12"/>
  <c r="M285" i="12"/>
  <c r="O285" i="12"/>
  <c r="Q285" i="12"/>
  <c r="V285" i="12"/>
  <c r="G287" i="12"/>
  <c r="I287" i="12"/>
  <c r="I286" i="12" s="1"/>
  <c r="K287" i="12"/>
  <c r="O287" i="12"/>
  <c r="O286" i="12" s="1"/>
  <c r="Q287" i="12"/>
  <c r="V287" i="12"/>
  <c r="V286" i="12" s="1"/>
  <c r="G288" i="12"/>
  <c r="M288" i="12" s="1"/>
  <c r="I288" i="12"/>
  <c r="K288" i="12"/>
  <c r="K286" i="12" s="1"/>
  <c r="O288" i="12"/>
  <c r="Q288" i="12"/>
  <c r="Q286" i="12" s="1"/>
  <c r="V288" i="12"/>
  <c r="G289" i="12"/>
  <c r="I289" i="12"/>
  <c r="K289" i="12"/>
  <c r="M289" i="12"/>
  <c r="O289" i="12"/>
  <c r="Q289" i="12"/>
  <c r="V289" i="12"/>
  <c r="G290" i="12"/>
  <c r="M290" i="12" s="1"/>
  <c r="I290" i="12"/>
  <c r="K290" i="12"/>
  <c r="O290" i="12"/>
  <c r="Q290" i="12"/>
  <c r="V290" i="12"/>
  <c r="G291" i="12"/>
  <c r="M291" i="12" s="1"/>
  <c r="I291" i="12"/>
  <c r="K291" i="12"/>
  <c r="O291" i="12"/>
  <c r="Q291" i="12"/>
  <c r="V291" i="12"/>
  <c r="G292" i="12"/>
  <c r="M292" i="12" s="1"/>
  <c r="I292" i="12"/>
  <c r="K292" i="12"/>
  <c r="O292" i="12"/>
  <c r="Q292" i="12"/>
  <c r="V292" i="12"/>
  <c r="G293" i="12"/>
  <c r="M293" i="12" s="1"/>
  <c r="I293" i="12"/>
  <c r="K293" i="12"/>
  <c r="O293" i="12"/>
  <c r="Q293" i="12"/>
  <c r="V293" i="12"/>
  <c r="G294" i="12"/>
  <c r="M294" i="12" s="1"/>
  <c r="I294" i="12"/>
  <c r="K294" i="12"/>
  <c r="O294" i="12"/>
  <c r="Q294" i="12"/>
  <c r="V294" i="12"/>
  <c r="G296" i="12"/>
  <c r="M296" i="12" s="1"/>
  <c r="I296" i="12"/>
  <c r="I295" i="12" s="1"/>
  <c r="K296" i="12"/>
  <c r="K295" i="12" s="1"/>
  <c r="O296" i="12"/>
  <c r="Q296" i="12"/>
  <c r="Q295" i="12" s="1"/>
  <c r="V296" i="12"/>
  <c r="G297" i="12"/>
  <c r="M297" i="12" s="1"/>
  <c r="I297" i="12"/>
  <c r="K297" i="12"/>
  <c r="O297" i="12"/>
  <c r="Q297" i="12"/>
  <c r="V297" i="12"/>
  <c r="V295" i="12" s="1"/>
  <c r="G298" i="12"/>
  <c r="I298" i="12"/>
  <c r="K298" i="12"/>
  <c r="M298" i="12"/>
  <c r="O298" i="12"/>
  <c r="Q298" i="12"/>
  <c r="V298" i="12"/>
  <c r="G299" i="12"/>
  <c r="M299" i="12" s="1"/>
  <c r="I299" i="12"/>
  <c r="K299" i="12"/>
  <c r="O299" i="12"/>
  <c r="O295" i="12" s="1"/>
  <c r="Q299" i="12"/>
  <c r="V299" i="12"/>
  <c r="G300" i="12"/>
  <c r="M300" i="12" s="1"/>
  <c r="I300" i="12"/>
  <c r="K300" i="12"/>
  <c r="O300" i="12"/>
  <c r="Q300" i="12"/>
  <c r="V300" i="12"/>
  <c r="K301" i="12"/>
  <c r="V301" i="12"/>
  <c r="G302" i="12"/>
  <c r="G301" i="12" s="1"/>
  <c r="I65" i="1" s="1"/>
  <c r="I302" i="12"/>
  <c r="K302" i="12"/>
  <c r="O302" i="12"/>
  <c r="Q302" i="12"/>
  <c r="Q301" i="12" s="1"/>
  <c r="V302" i="12"/>
  <c r="G304" i="12"/>
  <c r="M304" i="12" s="1"/>
  <c r="I304" i="12"/>
  <c r="I301" i="12" s="1"/>
  <c r="K304" i="12"/>
  <c r="O304" i="12"/>
  <c r="O301" i="12" s="1"/>
  <c r="Q304" i="12"/>
  <c r="V304" i="12"/>
  <c r="G306" i="12"/>
  <c r="I306" i="12"/>
  <c r="I305" i="12" s="1"/>
  <c r="K306" i="12"/>
  <c r="K305" i="12" s="1"/>
  <c r="M306" i="12"/>
  <c r="O306" i="12"/>
  <c r="Q306" i="12"/>
  <c r="V306" i="12"/>
  <c r="V305" i="12" s="1"/>
  <c r="G313" i="12"/>
  <c r="M313" i="12" s="1"/>
  <c r="I313" i="12"/>
  <c r="K313" i="12"/>
  <c r="O313" i="12"/>
  <c r="O305" i="12" s="1"/>
  <c r="Q313" i="12"/>
  <c r="V313" i="12"/>
  <c r="G316" i="12"/>
  <c r="I316" i="12"/>
  <c r="K316" i="12"/>
  <c r="M316" i="12"/>
  <c r="O316" i="12"/>
  <c r="Q316" i="12"/>
  <c r="V316" i="12"/>
  <c r="G319" i="12"/>
  <c r="M319" i="12" s="1"/>
  <c r="I319" i="12"/>
  <c r="K319" i="12"/>
  <c r="O319" i="12"/>
  <c r="Q319" i="12"/>
  <c r="Q305" i="12" s="1"/>
  <c r="V319" i="12"/>
  <c r="G322" i="12"/>
  <c r="M322" i="12" s="1"/>
  <c r="I322" i="12"/>
  <c r="K322" i="12"/>
  <c r="O322" i="12"/>
  <c r="Q322" i="12"/>
  <c r="V322" i="12"/>
  <c r="G326" i="12"/>
  <c r="M326" i="12" s="1"/>
  <c r="I326" i="12"/>
  <c r="K326" i="12"/>
  <c r="O326" i="12"/>
  <c r="Q326" i="12"/>
  <c r="V326" i="12"/>
  <c r="G329" i="12"/>
  <c r="M329" i="12" s="1"/>
  <c r="I329" i="12"/>
  <c r="K329" i="12"/>
  <c r="O329" i="12"/>
  <c r="Q329" i="12"/>
  <c r="V329" i="12"/>
  <c r="G332" i="12"/>
  <c r="M332" i="12" s="1"/>
  <c r="I332" i="12"/>
  <c r="K332" i="12"/>
  <c r="O332" i="12"/>
  <c r="Q332" i="12"/>
  <c r="V332" i="12"/>
  <c r="I333" i="12"/>
  <c r="V333" i="12"/>
  <c r="G334" i="12"/>
  <c r="M334" i="12" s="1"/>
  <c r="M333" i="12" s="1"/>
  <c r="I334" i="12"/>
  <c r="K334" i="12"/>
  <c r="K333" i="12" s="1"/>
  <c r="O334" i="12"/>
  <c r="O333" i="12" s="1"/>
  <c r="Q334" i="12"/>
  <c r="V334" i="12"/>
  <c r="G335" i="12"/>
  <c r="I335" i="12"/>
  <c r="K335" i="12"/>
  <c r="M335" i="12"/>
  <c r="O335" i="12"/>
  <c r="Q335" i="12"/>
  <c r="Q333" i="12" s="1"/>
  <c r="V335" i="12"/>
  <c r="G338" i="12"/>
  <c r="M338" i="12" s="1"/>
  <c r="I338" i="12"/>
  <c r="K338" i="12"/>
  <c r="K337" i="12" s="1"/>
  <c r="O338" i="12"/>
  <c r="Q338" i="12"/>
  <c r="Q337" i="12" s="1"/>
  <c r="V338" i="12"/>
  <c r="V337" i="12" s="1"/>
  <c r="G343" i="12"/>
  <c r="M343" i="12" s="1"/>
  <c r="I343" i="12"/>
  <c r="K343" i="12"/>
  <c r="O343" i="12"/>
  <c r="Q343" i="12"/>
  <c r="V343" i="12"/>
  <c r="G348" i="12"/>
  <c r="I348" i="12"/>
  <c r="K348" i="12"/>
  <c r="O348" i="12"/>
  <c r="Q348" i="12"/>
  <c r="V348" i="12"/>
  <c r="G353" i="12"/>
  <c r="M353" i="12" s="1"/>
  <c r="I353" i="12"/>
  <c r="I337" i="12" s="1"/>
  <c r="K353" i="12"/>
  <c r="O353" i="12"/>
  <c r="Q353" i="12"/>
  <c r="V353" i="12"/>
  <c r="G358" i="12"/>
  <c r="I358" i="12"/>
  <c r="K358" i="12"/>
  <c r="M358" i="12"/>
  <c r="O358" i="12"/>
  <c r="Q358" i="12"/>
  <c r="V358" i="12"/>
  <c r="G366" i="12"/>
  <c r="I366" i="12"/>
  <c r="K366" i="12"/>
  <c r="M366" i="12"/>
  <c r="O366" i="12"/>
  <c r="Q366" i="12"/>
  <c r="V366" i="12"/>
  <c r="G371" i="12"/>
  <c r="I371" i="12"/>
  <c r="K371" i="12"/>
  <c r="M371" i="12"/>
  <c r="O371" i="12"/>
  <c r="O337" i="12" s="1"/>
  <c r="Q371" i="12"/>
  <c r="V371" i="12"/>
  <c r="G373" i="12"/>
  <c r="M373" i="12" s="1"/>
  <c r="I373" i="12"/>
  <c r="I372" i="12" s="1"/>
  <c r="K373" i="12"/>
  <c r="K372" i="12" s="1"/>
  <c r="O373" i="12"/>
  <c r="Q373" i="12"/>
  <c r="Q372" i="12" s="1"/>
  <c r="V373" i="12"/>
  <c r="V372" i="12" s="1"/>
  <c r="G374" i="12"/>
  <c r="M374" i="12" s="1"/>
  <c r="I374" i="12"/>
  <c r="K374" i="12"/>
  <c r="O374" i="12"/>
  <c r="Q374" i="12"/>
  <c r="V374" i="12"/>
  <c r="G381" i="12"/>
  <c r="I381" i="12"/>
  <c r="K381" i="12"/>
  <c r="O381" i="12"/>
  <c r="Q381" i="12"/>
  <c r="V381" i="12"/>
  <c r="G382" i="12"/>
  <c r="M382" i="12" s="1"/>
  <c r="I382" i="12"/>
  <c r="K382" i="12"/>
  <c r="O382" i="12"/>
  <c r="Q382" i="12"/>
  <c r="V382" i="12"/>
  <c r="G386" i="12"/>
  <c r="I386" i="12"/>
  <c r="K386" i="12"/>
  <c r="M386" i="12"/>
  <c r="O386" i="12"/>
  <c r="Q386" i="12"/>
  <c r="V386" i="12"/>
  <c r="G390" i="12"/>
  <c r="M390" i="12" s="1"/>
  <c r="I390" i="12"/>
  <c r="K390" i="12"/>
  <c r="O390" i="12"/>
  <c r="Q390" i="12"/>
  <c r="V390" i="12"/>
  <c r="G394" i="12"/>
  <c r="M394" i="12" s="1"/>
  <c r="I394" i="12"/>
  <c r="K394" i="12"/>
  <c r="O394" i="12"/>
  <c r="O372" i="12" s="1"/>
  <c r="Q394" i="12"/>
  <c r="V394" i="12"/>
  <c r="G398" i="12"/>
  <c r="M398" i="12" s="1"/>
  <c r="I398" i="12"/>
  <c r="K398" i="12"/>
  <c r="O398" i="12"/>
  <c r="Q398" i="12"/>
  <c r="V398" i="12"/>
  <c r="G402" i="12"/>
  <c r="M402" i="12" s="1"/>
  <c r="I402" i="12"/>
  <c r="K402" i="12"/>
  <c r="O402" i="12"/>
  <c r="Q402" i="12"/>
  <c r="V402" i="12"/>
  <c r="V403" i="12"/>
  <c r="G404" i="12"/>
  <c r="I404" i="12"/>
  <c r="I403" i="12" s="1"/>
  <c r="K404" i="12"/>
  <c r="O404" i="12"/>
  <c r="O403" i="12" s="1"/>
  <c r="Q404" i="12"/>
  <c r="V404" i="12"/>
  <c r="G408" i="12"/>
  <c r="M408" i="12" s="1"/>
  <c r="I408" i="12"/>
  <c r="K408" i="12"/>
  <c r="O408" i="12"/>
  <c r="Q408" i="12"/>
  <c r="Q403" i="12" s="1"/>
  <c r="V408" i="12"/>
  <c r="G411" i="12"/>
  <c r="M411" i="12" s="1"/>
  <c r="I411" i="12"/>
  <c r="K411" i="12"/>
  <c r="K403" i="12" s="1"/>
  <c r="O411" i="12"/>
  <c r="Q411" i="12"/>
  <c r="V411" i="12"/>
  <c r="G412" i="12"/>
  <c r="M412" i="12" s="1"/>
  <c r="I412" i="12"/>
  <c r="K412" i="12"/>
  <c r="O412" i="12"/>
  <c r="Q412" i="12"/>
  <c r="V412" i="12"/>
  <c r="G416" i="12"/>
  <c r="M416" i="12" s="1"/>
  <c r="I416" i="12"/>
  <c r="I415" i="12" s="1"/>
  <c r="K416" i="12"/>
  <c r="O416" i="12"/>
  <c r="O415" i="12" s="1"/>
  <c r="Q416" i="12"/>
  <c r="Q415" i="12" s="1"/>
  <c r="V416" i="12"/>
  <c r="V415" i="12" s="1"/>
  <c r="G419" i="12"/>
  <c r="M419" i="12" s="1"/>
  <c r="I419" i="12"/>
  <c r="K419" i="12"/>
  <c r="K415" i="12" s="1"/>
  <c r="O419" i="12"/>
  <c r="Q419" i="12"/>
  <c r="V419" i="12"/>
  <c r="G422" i="12"/>
  <c r="I422" i="12"/>
  <c r="K422" i="12"/>
  <c r="M422" i="12"/>
  <c r="O422" i="12"/>
  <c r="Q422" i="12"/>
  <c r="V422" i="12"/>
  <c r="G425" i="12"/>
  <c r="M425" i="12" s="1"/>
  <c r="I425" i="12"/>
  <c r="K425" i="12"/>
  <c r="O425" i="12"/>
  <c r="Q425" i="12"/>
  <c r="V425" i="12"/>
  <c r="G430" i="12"/>
  <c r="M430" i="12" s="1"/>
  <c r="I430" i="12"/>
  <c r="K430" i="12"/>
  <c r="O430" i="12"/>
  <c r="Q430" i="12"/>
  <c r="V430" i="12"/>
  <c r="G438" i="12"/>
  <c r="M438" i="12" s="1"/>
  <c r="I438" i="12"/>
  <c r="K438" i="12"/>
  <c r="K437" i="12" s="1"/>
  <c r="O438" i="12"/>
  <c r="O437" i="12" s="1"/>
  <c r="Q438" i="12"/>
  <c r="V438" i="12"/>
  <c r="G439" i="12"/>
  <c r="I439" i="12"/>
  <c r="K439" i="12"/>
  <c r="M439" i="12"/>
  <c r="O439" i="12"/>
  <c r="Q439" i="12"/>
  <c r="V439" i="12"/>
  <c r="G440" i="12"/>
  <c r="M440" i="12" s="1"/>
  <c r="I440" i="12"/>
  <c r="K440" i="12"/>
  <c r="O440" i="12"/>
  <c r="Q440" i="12"/>
  <c r="Q437" i="12" s="1"/>
  <c r="V440" i="12"/>
  <c r="G441" i="12"/>
  <c r="I441" i="12"/>
  <c r="K441" i="12"/>
  <c r="M441" i="12"/>
  <c r="O441" i="12"/>
  <c r="Q441" i="12"/>
  <c r="V441" i="12"/>
  <c r="V437" i="12" s="1"/>
  <c r="G442" i="12"/>
  <c r="I442" i="12"/>
  <c r="K442" i="12"/>
  <c r="M442" i="12"/>
  <c r="O442" i="12"/>
  <c r="Q442" i="12"/>
  <c r="V442" i="12"/>
  <c r="G443" i="12"/>
  <c r="M443" i="12" s="1"/>
  <c r="I443" i="12"/>
  <c r="K443" i="12"/>
  <c r="O443" i="12"/>
  <c r="Q443" i="12"/>
  <c r="V443" i="12"/>
  <c r="G444" i="12"/>
  <c r="M444" i="12" s="1"/>
  <c r="I444" i="12"/>
  <c r="I437" i="12" s="1"/>
  <c r="K444" i="12"/>
  <c r="O444" i="12"/>
  <c r="Q444" i="12"/>
  <c r="V444" i="12"/>
  <c r="G445" i="12"/>
  <c r="M445" i="12" s="1"/>
  <c r="I445" i="12"/>
  <c r="K445" i="12"/>
  <c r="O445" i="12"/>
  <c r="Q445" i="12"/>
  <c r="V445" i="12"/>
  <c r="G446" i="12"/>
  <c r="I446" i="12"/>
  <c r="K446" i="12"/>
  <c r="M446" i="12"/>
  <c r="O446" i="12"/>
  <c r="Q446" i="12"/>
  <c r="V446" i="12"/>
  <c r="G447" i="12"/>
  <c r="I447" i="12"/>
  <c r="K447" i="12"/>
  <c r="M447" i="12"/>
  <c r="O447" i="12"/>
  <c r="Q447" i="12"/>
  <c r="V447" i="12"/>
  <c r="G448" i="12"/>
  <c r="M448" i="12" s="1"/>
  <c r="I448" i="12"/>
  <c r="K448" i="12"/>
  <c r="O448" i="12"/>
  <c r="Q448" i="12"/>
  <c r="V448" i="12"/>
  <c r="G449" i="12"/>
  <c r="M449" i="12" s="1"/>
  <c r="I449" i="12"/>
  <c r="K449" i="12"/>
  <c r="O449" i="12"/>
  <c r="Q449" i="12"/>
  <c r="V449" i="12"/>
  <c r="G450" i="12"/>
  <c r="M450" i="12" s="1"/>
  <c r="I450" i="12"/>
  <c r="K450" i="12"/>
  <c r="O450" i="12"/>
  <c r="Q450" i="12"/>
  <c r="V450" i="12"/>
  <c r="G451" i="12"/>
  <c r="M451" i="12" s="1"/>
  <c r="I451" i="12"/>
  <c r="K451" i="12"/>
  <c r="O451" i="12"/>
  <c r="Q451" i="12"/>
  <c r="V451" i="12"/>
  <c r="G452" i="12"/>
  <c r="M452" i="12" s="1"/>
  <c r="I452" i="12"/>
  <c r="K452" i="12"/>
  <c r="O452" i="12"/>
  <c r="Q452" i="12"/>
  <c r="V452" i="12"/>
  <c r="G453" i="12"/>
  <c r="I453" i="12"/>
  <c r="K453" i="12"/>
  <c r="M453" i="12"/>
  <c r="O453" i="12"/>
  <c r="Q453" i="12"/>
  <c r="V453" i="12"/>
  <c r="G454" i="12"/>
  <c r="M454" i="12" s="1"/>
  <c r="I454" i="12"/>
  <c r="K454" i="12"/>
  <c r="O454" i="12"/>
  <c r="Q454" i="12"/>
  <c r="V454" i="12"/>
  <c r="G455" i="12"/>
  <c r="M455" i="12" s="1"/>
  <c r="I455" i="12"/>
  <c r="K455" i="12"/>
  <c r="O455" i="12"/>
  <c r="Q455" i="12"/>
  <c r="V455" i="12"/>
  <c r="G456" i="12"/>
  <c r="M456" i="12" s="1"/>
  <c r="I456" i="12"/>
  <c r="K456" i="12"/>
  <c r="O456" i="12"/>
  <c r="Q456" i="12"/>
  <c r="V456" i="12"/>
  <c r="G457" i="12"/>
  <c r="M457" i="12" s="1"/>
  <c r="I457" i="12"/>
  <c r="K457" i="12"/>
  <c r="O457" i="12"/>
  <c r="Q457" i="12"/>
  <c r="V457" i="12"/>
  <c r="G458" i="12"/>
  <c r="I458" i="12"/>
  <c r="K458" i="12"/>
  <c r="M458" i="12"/>
  <c r="O458" i="12"/>
  <c r="Q458" i="12"/>
  <c r="V458" i="12"/>
  <c r="G459" i="12"/>
  <c r="M459" i="12" s="1"/>
  <c r="I459" i="12"/>
  <c r="K459" i="12"/>
  <c r="O459" i="12"/>
  <c r="Q459" i="12"/>
  <c r="V459" i="12"/>
  <c r="G460" i="12"/>
  <c r="M460" i="12" s="1"/>
  <c r="I460" i="12"/>
  <c r="K460" i="12"/>
  <c r="O460" i="12"/>
  <c r="Q460" i="12"/>
  <c r="V460" i="12"/>
  <c r="G461" i="12"/>
  <c r="M461" i="12" s="1"/>
  <c r="I461" i="12"/>
  <c r="K461" i="12"/>
  <c r="O461" i="12"/>
  <c r="Q461" i="12"/>
  <c r="V461" i="12"/>
  <c r="G462" i="12"/>
  <c r="I462" i="12"/>
  <c r="K462" i="12"/>
  <c r="M462" i="12"/>
  <c r="O462" i="12"/>
  <c r="Q462" i="12"/>
  <c r="V462" i="12"/>
  <c r="G463" i="12"/>
  <c r="M463" i="12" s="1"/>
  <c r="I463" i="12"/>
  <c r="K463" i="12"/>
  <c r="O463" i="12"/>
  <c r="Q463" i="12"/>
  <c r="V463" i="12"/>
  <c r="G464" i="12"/>
  <c r="M464" i="12" s="1"/>
  <c r="I464" i="12"/>
  <c r="K464" i="12"/>
  <c r="O464" i="12"/>
  <c r="Q464" i="12"/>
  <c r="V464" i="12"/>
  <c r="G465" i="12"/>
  <c r="M465" i="12" s="1"/>
  <c r="I465" i="12"/>
  <c r="K465" i="12"/>
  <c r="O465" i="12"/>
  <c r="Q465" i="12"/>
  <c r="V465" i="12"/>
  <c r="G466" i="12"/>
  <c r="M466" i="12" s="1"/>
  <c r="I466" i="12"/>
  <c r="K466" i="12"/>
  <c r="O466" i="12"/>
  <c r="Q466" i="12"/>
  <c r="V466" i="12"/>
  <c r="G467" i="12"/>
  <c r="M467" i="12" s="1"/>
  <c r="I467" i="12"/>
  <c r="K467" i="12"/>
  <c r="O467" i="12"/>
  <c r="Q467" i="12"/>
  <c r="V467" i="12"/>
  <c r="G468" i="12"/>
  <c r="M468" i="12" s="1"/>
  <c r="I468" i="12"/>
  <c r="K468" i="12"/>
  <c r="O468" i="12"/>
  <c r="Q468" i="12"/>
  <c r="V468" i="12"/>
  <c r="G469" i="12"/>
  <c r="I469" i="12"/>
  <c r="K469" i="12"/>
  <c r="M469" i="12"/>
  <c r="O469" i="12"/>
  <c r="Q469" i="12"/>
  <c r="V469" i="12"/>
  <c r="G470" i="12"/>
  <c r="I470" i="12"/>
  <c r="K470" i="12"/>
  <c r="M470" i="12"/>
  <c r="O470" i="12"/>
  <c r="Q470" i="12"/>
  <c r="V470" i="12"/>
  <c r="G471" i="12"/>
  <c r="M471" i="12" s="1"/>
  <c r="I471" i="12"/>
  <c r="K471" i="12"/>
  <c r="O471" i="12"/>
  <c r="Q471" i="12"/>
  <c r="V471" i="12"/>
  <c r="O472" i="12"/>
  <c r="Q472" i="12"/>
  <c r="G473" i="12"/>
  <c r="I473" i="12"/>
  <c r="K473" i="12"/>
  <c r="K472" i="12" s="1"/>
  <c r="M473" i="12"/>
  <c r="O473" i="12"/>
  <c r="Q473" i="12"/>
  <c r="V473" i="12"/>
  <c r="V472" i="12" s="1"/>
  <c r="G474" i="12"/>
  <c r="M474" i="12" s="1"/>
  <c r="I474" i="12"/>
  <c r="K474" i="12"/>
  <c r="O474" i="12"/>
  <c r="Q474" i="12"/>
  <c r="V474" i="12"/>
  <c r="G475" i="12"/>
  <c r="M475" i="12" s="1"/>
  <c r="I475" i="12"/>
  <c r="K475" i="12"/>
  <c r="O475" i="12"/>
  <c r="Q475" i="12"/>
  <c r="V475" i="12"/>
  <c r="G476" i="12"/>
  <c r="M476" i="12" s="1"/>
  <c r="I476" i="12"/>
  <c r="I472" i="12" s="1"/>
  <c r="K476" i="12"/>
  <c r="O476" i="12"/>
  <c r="Q476" i="12"/>
  <c r="V476" i="12"/>
  <c r="G478" i="12"/>
  <c r="I478" i="12"/>
  <c r="K478" i="12"/>
  <c r="M478" i="12"/>
  <c r="O478" i="12"/>
  <c r="O477" i="12" s="1"/>
  <c r="Q478" i="12"/>
  <c r="V478" i="12"/>
  <c r="G479" i="12"/>
  <c r="I479" i="12"/>
  <c r="K479" i="12"/>
  <c r="M479" i="12"/>
  <c r="O479" i="12"/>
  <c r="Q479" i="12"/>
  <c r="V479" i="12"/>
  <c r="G480" i="12"/>
  <c r="M480" i="12" s="1"/>
  <c r="I480" i="12"/>
  <c r="K480" i="12"/>
  <c r="O480" i="12"/>
  <c r="Q480" i="12"/>
  <c r="Q477" i="12" s="1"/>
  <c r="V480" i="12"/>
  <c r="G481" i="12"/>
  <c r="M481" i="12" s="1"/>
  <c r="I481" i="12"/>
  <c r="K481" i="12"/>
  <c r="O481" i="12"/>
  <c r="Q481" i="12"/>
  <c r="V481" i="12"/>
  <c r="V477" i="12" s="1"/>
  <c r="G482" i="12"/>
  <c r="M482" i="12" s="1"/>
  <c r="I482" i="12"/>
  <c r="K482" i="12"/>
  <c r="O482" i="12"/>
  <c r="Q482" i="12"/>
  <c r="V482" i="12"/>
  <c r="G483" i="12"/>
  <c r="M483" i="12" s="1"/>
  <c r="I483" i="12"/>
  <c r="K483" i="12"/>
  <c r="O483" i="12"/>
  <c r="Q483" i="12"/>
  <c r="V483" i="12"/>
  <c r="G484" i="12"/>
  <c r="M484" i="12" s="1"/>
  <c r="I484" i="12"/>
  <c r="I477" i="12" s="1"/>
  <c r="K484" i="12"/>
  <c r="O484" i="12"/>
  <c r="Q484" i="12"/>
  <c r="V484" i="12"/>
  <c r="G485" i="12"/>
  <c r="M485" i="12" s="1"/>
  <c r="I485" i="12"/>
  <c r="K485" i="12"/>
  <c r="K477" i="12" s="1"/>
  <c r="O485" i="12"/>
  <c r="Q485" i="12"/>
  <c r="V485" i="12"/>
  <c r="G486" i="12"/>
  <c r="M486" i="12" s="1"/>
  <c r="I486" i="12"/>
  <c r="K486" i="12"/>
  <c r="O486" i="12"/>
  <c r="Q486" i="12"/>
  <c r="V486" i="12"/>
  <c r="AF488" i="12"/>
  <c r="G38" i="1" s="1"/>
  <c r="G41" i="1" s="1"/>
  <c r="G24" i="1" s="1"/>
  <c r="A24" i="1" s="1"/>
  <c r="I18" i="1"/>
  <c r="G337" i="12" l="1"/>
  <c r="I68" i="1" s="1"/>
  <c r="G39" i="1"/>
  <c r="AE488" i="12"/>
  <c r="M415" i="12"/>
  <c r="G31" i="12"/>
  <c r="I50" i="1" s="1"/>
  <c r="G437" i="12"/>
  <c r="I72" i="1" s="1"/>
  <c r="G372" i="12"/>
  <c r="I69" i="1" s="1"/>
  <c r="G295" i="12"/>
  <c r="I64" i="1" s="1"/>
  <c r="G170" i="12"/>
  <c r="I58" i="1" s="1"/>
  <c r="G40" i="1"/>
  <c r="G403" i="12"/>
  <c r="I70" i="1" s="1"/>
  <c r="G204" i="12"/>
  <c r="I61" i="1" s="1"/>
  <c r="G108" i="12"/>
  <c r="I53" i="1" s="1"/>
  <c r="G76" i="12"/>
  <c r="I51" i="1" s="1"/>
  <c r="G333" i="12"/>
  <c r="I67" i="1" s="1"/>
  <c r="M302" i="12"/>
  <c r="M301" i="12" s="1"/>
  <c r="G168" i="12"/>
  <c r="I57" i="1" s="1"/>
  <c r="G8" i="12"/>
  <c r="M295" i="12"/>
  <c r="G477" i="12"/>
  <c r="I74" i="1" s="1"/>
  <c r="G286" i="12"/>
  <c r="I75" i="1" s="1"/>
  <c r="I19" i="1" s="1"/>
  <c r="G154" i="12"/>
  <c r="I55" i="1" s="1"/>
  <c r="M98" i="12"/>
  <c r="M97" i="12" s="1"/>
  <c r="A25" i="1"/>
  <c r="G25" i="1"/>
  <c r="M472" i="12"/>
  <c r="M194" i="12"/>
  <c r="M437" i="12"/>
  <c r="M235" i="12"/>
  <c r="M305" i="12"/>
  <c r="M170" i="12"/>
  <c r="M204" i="12"/>
  <c r="M477" i="12"/>
  <c r="G305" i="12"/>
  <c r="I66" i="1" s="1"/>
  <c r="M243" i="12"/>
  <c r="M242" i="12" s="1"/>
  <c r="M166" i="12"/>
  <c r="M165" i="12" s="1"/>
  <c r="G415" i="12"/>
  <c r="I71" i="1" s="1"/>
  <c r="G235" i="12"/>
  <c r="I62" i="1" s="1"/>
  <c r="G194" i="12"/>
  <c r="I60" i="1" s="1"/>
  <c r="G472" i="12"/>
  <c r="I73" i="1" s="1"/>
  <c r="M404" i="12"/>
  <c r="M403" i="12" s="1"/>
  <c r="M381" i="12"/>
  <c r="M372" i="12" s="1"/>
  <c r="M348" i="12"/>
  <c r="M337" i="12" s="1"/>
  <c r="M287" i="12"/>
  <c r="M286" i="12" s="1"/>
  <c r="M258" i="12"/>
  <c r="M250" i="12" s="1"/>
  <c r="M187" i="12"/>
  <c r="M179" i="12" s="1"/>
  <c r="M155" i="12"/>
  <c r="M154" i="12" s="1"/>
  <c r="M109" i="12"/>
  <c r="M108" i="12" s="1"/>
  <c r="M77" i="12"/>
  <c r="M76" i="12" s="1"/>
  <c r="M38" i="12"/>
  <c r="M31" i="12" s="1"/>
  <c r="M22" i="12"/>
  <c r="M8" i="12" s="1"/>
  <c r="J27" i="1"/>
  <c r="J25" i="1"/>
  <c r="G37" i="1"/>
  <c r="F37" i="1"/>
  <c r="J22" i="1"/>
  <c r="J23" i="1"/>
  <c r="J24" i="1"/>
  <c r="J26" i="1"/>
  <c r="E23" i="1"/>
  <c r="E25" i="1"/>
  <c r="I17" i="1" l="1"/>
  <c r="I16" i="1"/>
  <c r="F38" i="1"/>
  <c r="F40" i="1"/>
  <c r="H40" i="1" s="1"/>
  <c r="I40" i="1" s="1"/>
  <c r="F39" i="1"/>
  <c r="H39" i="1" s="1"/>
  <c r="I39" i="1" s="1"/>
  <c r="G488" i="12"/>
  <c r="I48" i="1"/>
  <c r="I15" i="1" l="1"/>
  <c r="I20" i="1" s="1"/>
  <c r="I76" i="1"/>
  <c r="F41" i="1"/>
  <c r="H38" i="1"/>
  <c r="H41" i="1" s="1"/>
  <c r="I38" i="1"/>
  <c r="I41" i="1" s="1"/>
  <c r="J38" i="1" l="1"/>
  <c r="J41" i="1" s="1"/>
  <c r="J39" i="1"/>
  <c r="J40" i="1"/>
  <c r="G22" i="1"/>
  <c r="A22" i="1" s="1"/>
  <c r="G27" i="1"/>
  <c r="J68" i="1"/>
  <c r="J75" i="1"/>
  <c r="J57" i="1"/>
  <c r="J65" i="1"/>
  <c r="J67" i="1"/>
  <c r="J49" i="1"/>
  <c r="J50" i="1"/>
  <c r="J63" i="1"/>
  <c r="J60" i="1"/>
  <c r="J53" i="1"/>
  <c r="J73" i="1"/>
  <c r="J54" i="1"/>
  <c r="J66" i="1"/>
  <c r="J72" i="1"/>
  <c r="J55" i="1"/>
  <c r="J69" i="1"/>
  <c r="J70" i="1"/>
  <c r="J71" i="1"/>
  <c r="J74" i="1"/>
  <c r="J48" i="1"/>
  <c r="J76" i="1" s="1"/>
  <c r="J56" i="1"/>
  <c r="J61" i="1"/>
  <c r="J58" i="1"/>
  <c r="J64" i="1"/>
  <c r="J51" i="1"/>
  <c r="J59" i="1"/>
  <c r="J62" i="1"/>
  <c r="J52" i="1"/>
  <c r="A23" i="1" l="1"/>
  <c r="G23" i="1"/>
  <c r="A26" i="1" s="1"/>
  <c r="G28" i="1" l="1"/>
  <c r="G26" i="1" s="1"/>
  <c r="A28" i="1"/>
</calcChain>
</file>

<file path=xl/comments1.xml><?xml version="1.0" encoding="utf-8"?>
<comments xmlns="http://schemas.openxmlformats.org/spreadsheetml/2006/main">
  <authors>
    <author>Radim Štěpánek</author>
    <author>Pavel Veternik</author>
  </authors>
  <commentList>
    <comment ref="D10" authorId="0" shapeId="0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0" authorId="0" shapeId="0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1" authorId="0" shapeId="0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1" authorId="0" shapeId="0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2" authorId="0" shapeId="0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2" authorId="1" shapeId="0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>
  <authors>
    <author>Rozpočty</author>
  </authors>
  <commentList>
    <comment ref="S6" authorId="0" shapeId="0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<sst xmlns="http://schemas.openxmlformats.org/spreadsheetml/2006/main" count="2396" uniqueCount="755">
  <si>
    <t>%</t>
  </si>
  <si>
    <t>Cena celkem</t>
  </si>
  <si>
    <t>Za zhotovitele</t>
  </si>
  <si>
    <t>Za objednatele</t>
  </si>
  <si>
    <t>Položkový rozpočet stavby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</si>
  <si>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</si>
  <si>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</si>
  <si>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</si>
  <si>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</si>
  <si>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</si>
  <si>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</si>
  <si>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</si>
  <si>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</si>
  <si>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</si>
  <si>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</si>
  <si>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</si>
  <si>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</si>
  <si>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</si>
  <si>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</si>
  <si>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</si>
  <si>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</si>
  <si>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</si>
  <si>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</si>
  <si>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</si>
  <si>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</si>
  <si>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</si>
  <si>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</si>
  <si>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</si>
  <si>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</si>
  <si>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</si>
  <si>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</si>
  <si>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</si>
  <si>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</si>
  <si>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</si>
  <si>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</si>
  <si>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</si>
  <si>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</si>
  <si>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</si>
  <si>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</si>
  <si>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</si>
  <si>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</si>
  <si>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</si>
  <si>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</si>
  <si>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01</t>
  </si>
  <si>
    <t>Rekonstrukce bytu - SPC L byt č.11</t>
  </si>
  <si>
    <t>SO01</t>
  </si>
  <si>
    <t>Rekonstrukce bytu</t>
  </si>
  <si>
    <t>Objekt:</t>
  </si>
  <si>
    <t xml:space="preserve">Stavební práce </t>
  </si>
  <si>
    <t>Stavba</t>
  </si>
  <si>
    <t>Celkem za stavbu</t>
  </si>
  <si>
    <t>CZK</t>
  </si>
  <si>
    <t>Rekapitulace dílů</t>
  </si>
  <si>
    <t>Typ dílu</t>
  </si>
  <si>
    <t>3</t>
  </si>
  <si>
    <t>Svislé a kompletní konstrukce</t>
  </si>
  <si>
    <t>4</t>
  </si>
  <si>
    <t>Vodorovné konstrukce</t>
  </si>
  <si>
    <t>61</t>
  </si>
  <si>
    <t>Úpravy povrchů vnitřní</t>
  </si>
  <si>
    <t>63</t>
  </si>
  <si>
    <t>Podlahy a podlahové konstrukce</t>
  </si>
  <si>
    <t>95</t>
  </si>
  <si>
    <t>Dokončovací konstrukce na pozemních stavbách</t>
  </si>
  <si>
    <t>96</t>
  </si>
  <si>
    <t>Bourání konstrukcí</t>
  </si>
  <si>
    <t>99</t>
  </si>
  <si>
    <t>Staveništní přesun hmot</t>
  </si>
  <si>
    <t>711</t>
  </si>
  <si>
    <t>Izolace proti vodě</t>
  </si>
  <si>
    <t>713</t>
  </si>
  <si>
    <t>Izolace tepelné</t>
  </si>
  <si>
    <t>720</t>
  </si>
  <si>
    <t>Zdravotechnická instalace</t>
  </si>
  <si>
    <t>721</t>
  </si>
  <si>
    <t>Vnitřní kanalizace</t>
  </si>
  <si>
    <t>722</t>
  </si>
  <si>
    <t>Vnitřní vodovod</t>
  </si>
  <si>
    <t>723</t>
  </si>
  <si>
    <t>Vnitřní plynovod</t>
  </si>
  <si>
    <t>725</t>
  </si>
  <si>
    <t>Zařizovací předměty</t>
  </si>
  <si>
    <t>728</t>
  </si>
  <si>
    <t>Vzduchotechnika</t>
  </si>
  <si>
    <t>763</t>
  </si>
  <si>
    <t>Dřevostavby</t>
  </si>
  <si>
    <t>766</t>
  </si>
  <si>
    <t>Konstrukce truhlářské</t>
  </si>
  <si>
    <t>767</t>
  </si>
  <si>
    <t>Konstrukce zámečnické</t>
  </si>
  <si>
    <t>771</t>
  </si>
  <si>
    <t>Podlahy z dlaždic a obklady</t>
  </si>
  <si>
    <t>775</t>
  </si>
  <si>
    <t>Podlahy vlysové a parketové</t>
  </si>
  <si>
    <t>776</t>
  </si>
  <si>
    <t>Podlahy povlakové</t>
  </si>
  <si>
    <t>781</t>
  </si>
  <si>
    <t>Obklady keramické</t>
  </si>
  <si>
    <t>783</t>
  </si>
  <si>
    <t>Nátěry</t>
  </si>
  <si>
    <t>784</t>
  </si>
  <si>
    <t>Malby</t>
  </si>
  <si>
    <t>M21</t>
  </si>
  <si>
    <t>Elektromontáže</t>
  </si>
  <si>
    <t>M22</t>
  </si>
  <si>
    <t>Montáž sdělovací a zabezp. techniky</t>
  </si>
  <si>
    <t>D96</t>
  </si>
  <si>
    <t>Přesuny suti a vybouraných hmot</t>
  </si>
  <si>
    <t>PSU</t>
  </si>
  <si>
    <t>ON</t>
  </si>
  <si>
    <t>VN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</si>
  <si>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</si>
  <si>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</si>
  <si>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</si>
  <si>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</si>
  <si>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</si>
  <si>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</si>
  <si>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</si>
  <si>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</si>
  <si>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</si>
  <si>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</si>
  <si>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</si>
  <si>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</si>
  <si>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</si>
  <si>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</si>
  <si>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</si>
  <si>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</si>
  <si>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</si>
  <si>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</si>
  <si>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</si>
  <si>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</si>
  <si>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</si>
  <si>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</si>
  <si>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</si>
  <si>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</si>
  <si>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</si>
  <si>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Díl:</t>
  </si>
  <si>
    <t>DIL</t>
  </si>
  <si>
    <t>Revizní dvířka 60x60 bílá - plast</t>
  </si>
  <si>
    <t>ks</t>
  </si>
  <si>
    <t>Vlastní</t>
  </si>
  <si>
    <t>Indiv</t>
  </si>
  <si>
    <t>Specifikace</t>
  </si>
  <si>
    <t>POL3_</t>
  </si>
  <si>
    <t>340271610</t>
  </si>
  <si>
    <t xml:space="preserve">Zazdívka otvorů pl.do 4 m2, pórobet.tvár.,tl.10 cm </t>
  </si>
  <si>
    <t>m3</t>
  </si>
  <si>
    <t>RTS 21/ II</t>
  </si>
  <si>
    <t>Práce</t>
  </si>
  <si>
    <t>POL1_</t>
  </si>
  <si>
    <t>Koupelna : 0,6*2,0*0,1</t>
  </si>
  <si>
    <t>VV</t>
  </si>
  <si>
    <t>342263410</t>
  </si>
  <si>
    <t>Osazení revizních dvířek do příček, do 0,25 m2</t>
  </si>
  <si>
    <t>kus</t>
  </si>
  <si>
    <t>342263420</t>
  </si>
  <si>
    <t>Osazení revizních dvířek do SDK příček, do 0,50 m2</t>
  </si>
  <si>
    <t>342948111</t>
  </si>
  <si>
    <t>Ukotvení příček k cihel.konstr. kotvami na hmožd.</t>
  </si>
  <si>
    <t>m</t>
  </si>
  <si>
    <t>2,0*2</t>
  </si>
  <si>
    <t>346244313</t>
  </si>
  <si>
    <t>Obezdívky van a WC nádržek z desek Ytong tl.100 mm</t>
  </si>
  <si>
    <t>m2</t>
  </si>
  <si>
    <t>(1,6*2+0,6*2)*0,5</t>
  </si>
  <si>
    <t>342264098</t>
  </si>
  <si>
    <t>Příplatek k podhledu sádrokart. za plochu do 10 m2</t>
  </si>
  <si>
    <t>Chodba : 4,6*1,4</t>
  </si>
  <si>
    <t>Koupelna : 2,0*2,1</t>
  </si>
  <si>
    <t>WC : 1,2*0,9</t>
  </si>
  <si>
    <t>28349052</t>
  </si>
  <si>
    <t>Dvířka vanová 300 x 300 mm bílá - plast</t>
  </si>
  <si>
    <t>SPCM</t>
  </si>
  <si>
    <t>347013111RZ1</t>
  </si>
  <si>
    <t>Předstěna SDK,tl.75mm,1xoc.kce CD,1xRBI 12,5mm,izol bez dodávky izolace</t>
  </si>
  <si>
    <t>R-položka</t>
  </si>
  <si>
    <t>POL12_1</t>
  </si>
  <si>
    <t>WC : 0,9*2,6</t>
  </si>
  <si>
    <t>416021121</t>
  </si>
  <si>
    <t>Podhledy SDK, kovová.kce CD. 1x deska RB 12,5 mm</t>
  </si>
  <si>
    <t>416021123</t>
  </si>
  <si>
    <t>Podhledy SDK, kovová.kce CD. 1x deska RBI 12,5 mm</t>
  </si>
  <si>
    <t>Koupelna : 2,1*2,0</t>
  </si>
  <si>
    <t>WC : 0,9*1,2</t>
  </si>
  <si>
    <t>612409991</t>
  </si>
  <si>
    <t>Začištění omítek kolem oken,dveří apod. s použitím suché maltové směsi včetně výmalby</t>
  </si>
  <si>
    <t>Oprava omítek po zazdění zárubní vchodových dveří : 0,8+2,0*2</t>
  </si>
  <si>
    <t>602011141</t>
  </si>
  <si>
    <t>Štuk na stěnách vnitřní, ručně tloušťka vrstvy 4 mm</t>
  </si>
  <si>
    <t>Kuchyň : 0,8*2,2</t>
  </si>
  <si>
    <t>2,3*0,6</t>
  </si>
  <si>
    <t>Koupelna : 0,8*0,2</t>
  </si>
  <si>
    <t>610991111</t>
  </si>
  <si>
    <t>Zakrývání výplní vnitřních otvorů, oken</t>
  </si>
  <si>
    <t>1,6*1,3</t>
  </si>
  <si>
    <t>0,8*2,1+1,3*1,3</t>
  </si>
  <si>
    <t>611421231</t>
  </si>
  <si>
    <t>Oprava váp.omítek stropů do 10% plochy - štukových po provedení rozvodů elektro</t>
  </si>
  <si>
    <t>Šatna : 1,4*0,7</t>
  </si>
  <si>
    <t>Pokoj 1 : 3,2*5,0</t>
  </si>
  <si>
    <t>Kuchyň : 3,0*2,8</t>
  </si>
  <si>
    <t>612421331</t>
  </si>
  <si>
    <t>Oprava vápen.omítek stěn do 30 % pl. - štukových s použitím suché maltové směsi</t>
  </si>
  <si>
    <t>Chodba : (4,6*2+1,4*2)*2,6</t>
  </si>
  <si>
    <t>-1,25*2,0</t>
  </si>
  <si>
    <t>-0,8*2,0</t>
  </si>
  <si>
    <t>-0,6*2,0*3</t>
  </si>
  <si>
    <t>Šatna : (1,4*2+0,7*2)*2,6</t>
  </si>
  <si>
    <t>-0,6*2,0</t>
  </si>
  <si>
    <t>Pokoj 1 : (5,0*2+3,2*2)*2,6</t>
  </si>
  <si>
    <t>-(0,8*2,1+1,3*1,3)</t>
  </si>
  <si>
    <t>WC : (1,2*2+0,9)*(2,6-1,5)</t>
  </si>
  <si>
    <t>-0,6*0,5</t>
  </si>
  <si>
    <t>Kuchyň : (2,8*2+3,0*2)*2,6</t>
  </si>
  <si>
    <t>-1,6*1,3</t>
  </si>
  <si>
    <t>Koupelna : (2,0*2+2,1*2)*(2,6-2,1)</t>
  </si>
  <si>
    <t>612423531</t>
  </si>
  <si>
    <t>Omítka rýh stěn vápenná šířky do 15 cm, štuková</t>
  </si>
  <si>
    <t>0,07*5,0</t>
  </si>
  <si>
    <t>0,1*2,0</t>
  </si>
  <si>
    <t>0,03*50,0</t>
  </si>
  <si>
    <t>612451121</t>
  </si>
  <si>
    <t>Omítka vnitřní zdiva, cementová (MC), hladká</t>
  </si>
  <si>
    <t>Koupelna : (2,0*2+2,1*2)*2,1</t>
  </si>
  <si>
    <t>Kuchyň : (1,0+0,6)*1,75</t>
  </si>
  <si>
    <t>612481211</t>
  </si>
  <si>
    <t>Montáž výztužné sítě(perlinky)do stěrky-vnit.stěny včetně výztužné sítě a stěrkového tmelu Cemix</t>
  </si>
  <si>
    <t>Koupelna : 0,7*2,1</t>
  </si>
  <si>
    <t>Kuchyň : 0,7*2,1</t>
  </si>
  <si>
    <t>632411904</t>
  </si>
  <si>
    <t>Penetrace savých podkladů 0,25 l/m2</t>
  </si>
  <si>
    <t>1x perlinka : 2,94</t>
  </si>
  <si>
    <t>1x štuk : 3,3</t>
  </si>
  <si>
    <t>631571008</t>
  </si>
  <si>
    <t>Násyp z písku prosátého tl. do 20 mm včetně vyrovnání</t>
  </si>
  <si>
    <t>Pokoj : 5,0*3,2</t>
  </si>
  <si>
    <t>632421120</t>
  </si>
  <si>
    <t>Potěr samonivelační ,ručně zpracovaný,tl. do 10 mm</t>
  </si>
  <si>
    <t>637101101R00</t>
  </si>
  <si>
    <t>Příprava podkladu - vysávání podlah prům.vysavačem</t>
  </si>
  <si>
    <t>952901111</t>
  </si>
  <si>
    <t>Vyčištění budov o výšce podlaží do 4 m</t>
  </si>
  <si>
    <t>952901110</t>
  </si>
  <si>
    <t>Čištění mytím ploch oken, dveří a parapetů</t>
  </si>
  <si>
    <t>968072455</t>
  </si>
  <si>
    <t>Vybourání kovových dveřních zárubní pl. do 2 m2</t>
  </si>
  <si>
    <t>0,8*2,0</t>
  </si>
  <si>
    <t>0,6*2,0</t>
  </si>
  <si>
    <t>965048150</t>
  </si>
  <si>
    <t>Dočištění povrchu po vybourání dlažeb, tmel do 50%</t>
  </si>
  <si>
    <t>965081713</t>
  </si>
  <si>
    <t>Bourání dlažeb keramických tl.10 mm, nad 1 m2</t>
  </si>
  <si>
    <t>965081702</t>
  </si>
  <si>
    <t xml:space="preserve">Bourání soklíků z dlažeb keramických </t>
  </si>
  <si>
    <t>WC : 1,2*2+0,9*2-0,6</t>
  </si>
  <si>
    <t>968061125</t>
  </si>
  <si>
    <t>Vyvěšení dřevěných dveřních křídel pl. do 2 m2</t>
  </si>
  <si>
    <t>974031132</t>
  </si>
  <si>
    <t>Vysekání rýh ve zdi cihelné 5 x 7 cm</t>
  </si>
  <si>
    <t>974031154</t>
  </si>
  <si>
    <t>Vysekání rýh ve zdi cihelné 10 x 15 cm</t>
  </si>
  <si>
    <t>974051513</t>
  </si>
  <si>
    <t>Frézování drážky do 30x30 mm, zdivo, beton</t>
  </si>
  <si>
    <t>974082212</t>
  </si>
  <si>
    <t>Vysekání rýh pro vodiče omítka stěn MC šířka 3 cm</t>
  </si>
  <si>
    <t>978011121</t>
  </si>
  <si>
    <t>Otlučení omítek vnitřních vápenných stropů do 10 %</t>
  </si>
  <si>
    <t>Pokoj 1 : 5,0*3,2</t>
  </si>
  <si>
    <t>978013141</t>
  </si>
  <si>
    <t>Otlučení omítek vnitřních stěn v rozsahu do 30 %</t>
  </si>
  <si>
    <t>460680021</t>
  </si>
  <si>
    <t>Průraz zdivem v cihlové zdi tloušťky 15 cm plochy do 0,025 m2</t>
  </si>
  <si>
    <t>978021191R00</t>
  </si>
  <si>
    <t>Otlučení cementových omítek vnitřních stěn do 100% včetně obkladů</t>
  </si>
  <si>
    <t>Koupelna : (2,0*2+2,1*2)*2,0</t>
  </si>
  <si>
    <t>Kuchyň : 2,3*0,6</t>
  </si>
  <si>
    <t>(1,0+0,6)*1,75</t>
  </si>
  <si>
    <t>999281145</t>
  </si>
  <si>
    <t>Přesun hmot pro opravy a údržbu do v. 6 m, nošením</t>
  </si>
  <si>
    <t>t</t>
  </si>
  <si>
    <t>Přesun hmot</t>
  </si>
  <si>
    <t>POL7_</t>
  </si>
  <si>
    <t>711212002</t>
  </si>
  <si>
    <t>Hydroizolační povlak - nátěr nebo stěrka</t>
  </si>
  <si>
    <t>(2,0*2+2,1*2-0,6)*0,1</t>
  </si>
  <si>
    <t>(1,0+2,1)*1,9</t>
  </si>
  <si>
    <t>711212601</t>
  </si>
  <si>
    <t>Těsnicí pás do spoje podlaha - stěna</t>
  </si>
  <si>
    <t>Koupelna : (2,1*2+2,0*2-0,6)</t>
  </si>
  <si>
    <t>0,6*2</t>
  </si>
  <si>
    <t>1,4</t>
  </si>
  <si>
    <t>0,7+1,6</t>
  </si>
  <si>
    <t>998711201</t>
  </si>
  <si>
    <t>Přesun hmot pro izolace proti vodě, výšky do 6 m</t>
  </si>
  <si>
    <t>713190811</t>
  </si>
  <si>
    <t>Odstranění tepelné izolace, škvára tl. do 5 cm</t>
  </si>
  <si>
    <t>7201947774</t>
  </si>
  <si>
    <t>Podružný materiál pro ZTI (vyústění, přechodky, hadice)</t>
  </si>
  <si>
    <t>kpl</t>
  </si>
  <si>
    <t>733171140</t>
  </si>
  <si>
    <t>Montáž - napojení potrubí na stoupačku</t>
  </si>
  <si>
    <t>72145488</t>
  </si>
  <si>
    <t>Práce spojené s demontáži rozvodů - voda, kanalizace</t>
  </si>
  <si>
    <t>hod</t>
  </si>
  <si>
    <t>721176105</t>
  </si>
  <si>
    <t>Potrubí HT připojovací D 110 x 2,7 mm</t>
  </si>
  <si>
    <t>721176113</t>
  </si>
  <si>
    <t>Potrubí HT odpadní svislé D 50 x 1,8 mm</t>
  </si>
  <si>
    <t>721194104</t>
  </si>
  <si>
    <t>Vyvedení odpadních výpustek D 40 x 1,8</t>
  </si>
  <si>
    <t>721194105</t>
  </si>
  <si>
    <t>Vyvedení odpadních výpustek D 50 x 1,8</t>
  </si>
  <si>
    <t>721194109</t>
  </si>
  <si>
    <t>Vyvedení odpadních výpustek D 110 x 2,3</t>
  </si>
  <si>
    <t>998721201</t>
  </si>
  <si>
    <t>Přesun hmot pro vnitřní kanalizaci, výšky do 6 m</t>
  </si>
  <si>
    <t>722172311</t>
  </si>
  <si>
    <t>Potrubí z PPR, D 20x2,8 mm, PN 16, vč.zed.výpom.</t>
  </si>
  <si>
    <t>722181213</t>
  </si>
  <si>
    <t>Izolace návleková MIRELON PRO tl. stěny 13 mm vnitřní průměr 22 mm</t>
  </si>
  <si>
    <t>722220111</t>
  </si>
  <si>
    <t>Nástěnka K 247, pro výtokový ventil G 1/2</t>
  </si>
  <si>
    <t>722220121</t>
  </si>
  <si>
    <t>Nástěnka K 247, pro baterii G 1/2</t>
  </si>
  <si>
    <t>pár</t>
  </si>
  <si>
    <t>722220872</t>
  </si>
  <si>
    <t>Demontáž armatur se závitem a šroubením G 3/4</t>
  </si>
  <si>
    <t>722229102</t>
  </si>
  <si>
    <t>Montáž vodovodních armatur,1závit, G 3/4 včetně armatury (kulový kohout 3/4")</t>
  </si>
  <si>
    <t>722260812</t>
  </si>
  <si>
    <t>Demontáž vodoměrů závitových G 3/4</t>
  </si>
  <si>
    <t>722260922</t>
  </si>
  <si>
    <t>Zpětná montáž vodoměrů závitových G 3/4</t>
  </si>
  <si>
    <t>733190107</t>
  </si>
  <si>
    <t>Tlaková zkouška potrubí  DN 40</t>
  </si>
  <si>
    <t xml:space="preserve">900      </t>
  </si>
  <si>
    <t>HZS Práce v tarifní třídě 4</t>
  </si>
  <si>
    <t>h</t>
  </si>
  <si>
    <t>vyhledávání hlavních uzávěrů vody v objektu : 2</t>
  </si>
  <si>
    <t xml:space="preserve">vypuštění, zpětné napuštění vody do stoupaček : </t>
  </si>
  <si>
    <t xml:space="preserve">zaplombování vodoměrů : </t>
  </si>
  <si>
    <t>998722201</t>
  </si>
  <si>
    <t>Přesun hmot pro vnitřní vodovod, výšky do 6 m</t>
  </si>
  <si>
    <t>723548777</t>
  </si>
  <si>
    <t>Revize PLYNU</t>
  </si>
  <si>
    <t>723160204</t>
  </si>
  <si>
    <t>Přípojka k plynoměru, závitová bez ochozu G 1 včetně kouhout kulový 1"</t>
  </si>
  <si>
    <t>soubor</t>
  </si>
  <si>
    <t>723160334</t>
  </si>
  <si>
    <t>Rozpěrka přípojky plynoměru G 1</t>
  </si>
  <si>
    <t>723163102</t>
  </si>
  <si>
    <t>Potrubí z měděných plyn.trubek D 15 x 1,0 mm</t>
  </si>
  <si>
    <t>723190251</t>
  </si>
  <si>
    <t>Vyvedení a upevnění plynovodních výpustek DN 15</t>
  </si>
  <si>
    <t>723191113</t>
  </si>
  <si>
    <t>Hadice pro spotřeb. IVAR.FLEXIGAS DN 15,dl. 1,5 m</t>
  </si>
  <si>
    <t>723191118</t>
  </si>
  <si>
    <t>Kohout kulový pro flexigas rohový IVAR.G2T DN 15</t>
  </si>
  <si>
    <t>723236114</t>
  </si>
  <si>
    <t>Kohout kulový, vnitřní-vnitřní závit, G 3/4"</t>
  </si>
  <si>
    <t>998723201</t>
  </si>
  <si>
    <t>Přesun hmot pro vnitřní plynovod, výšky do 6 m</t>
  </si>
  <si>
    <t>64214330R</t>
  </si>
  <si>
    <t>Koupelnová skříňka s umyvadlem79,5x62x44,7 cm bílá lesk na šrouby</t>
  </si>
  <si>
    <t>42377000R</t>
  </si>
  <si>
    <t xml:space="preserve">Dvojháček chrom lesklá </t>
  </si>
  <si>
    <t>551789001R</t>
  </si>
  <si>
    <t>Držák toaletního papíru chrom</t>
  </si>
  <si>
    <t>63465124</t>
  </si>
  <si>
    <t>Zrcadlo nemontované čiré tl. 4 mm 60x80cm</t>
  </si>
  <si>
    <t>725013138</t>
  </si>
  <si>
    <t xml:space="preserve">Klozet kombi ,nádrž s armat.odpad svislý,bílý včetně sedátka v bílé barvě </t>
  </si>
  <si>
    <t>725119305</t>
  </si>
  <si>
    <t>Montáž klozetových mís kombinovaných</t>
  </si>
  <si>
    <t>725219521</t>
  </si>
  <si>
    <t>Montáž umyvadel se závěsnou skříňkou</t>
  </si>
  <si>
    <t>725220851</t>
  </si>
  <si>
    <t>Demontáž van včetně vybourání obezdezdívky</t>
  </si>
  <si>
    <t>725299101</t>
  </si>
  <si>
    <t>Montáž koupelnových doplňků - mýdelníků, držáků ap</t>
  </si>
  <si>
    <t>725810402</t>
  </si>
  <si>
    <t>Ventil rohový kulový s filtrem 1/2" x 3/8"</t>
  </si>
  <si>
    <t>725814122</t>
  </si>
  <si>
    <t>Ventil pračkový kulový se zpětnou klapkou a filtrem 3/4"</t>
  </si>
  <si>
    <t>725823114</t>
  </si>
  <si>
    <t>Baterie dřezová stojánková ruční, bez otvír.odpadu standardní chrom</t>
  </si>
  <si>
    <t>725823121</t>
  </si>
  <si>
    <t>Baterie umyvadlová stoján. ruční,  standardní chrom</t>
  </si>
  <si>
    <t>725829301</t>
  </si>
  <si>
    <t>Montáž baterie umyv.a dřezové stojánkové</t>
  </si>
  <si>
    <t>725820801</t>
  </si>
  <si>
    <t>Demontáž baterie nástěnné do G 3/4</t>
  </si>
  <si>
    <t>725820802</t>
  </si>
  <si>
    <t>Demontáž baterie stojánkové do 1otvoru</t>
  </si>
  <si>
    <t>725860188</t>
  </si>
  <si>
    <t>Sifon pračkový HL440, D 40/50 mm podomítkový, suchá zápachová klapka</t>
  </si>
  <si>
    <t>725860190</t>
  </si>
  <si>
    <t>Sifon vanový PP HL500, D 40,50 mm samočistící s nastavitelným odpadem 5/4 "</t>
  </si>
  <si>
    <t>725860201</t>
  </si>
  <si>
    <t>Sifon dřezový HL100, 6/4 ", přípoj myčka, pračka</t>
  </si>
  <si>
    <t>725860213</t>
  </si>
  <si>
    <t>Sifon umyvadlový HL132, D 32, 40 mm</t>
  </si>
  <si>
    <t>726190932</t>
  </si>
  <si>
    <t xml:space="preserve">Montáž vany dl. do 170cm </t>
  </si>
  <si>
    <t>787911111</t>
  </si>
  <si>
    <t>Montáž zrcadla na stěnu, na lepidlo, pl. do 2 m2</t>
  </si>
  <si>
    <t>0,6*0,8</t>
  </si>
  <si>
    <t>55144162</t>
  </si>
  <si>
    <t>Baterie vanová nástěnná včetně sprchová sada 3-funkční ruční sprcha d 100 mm, Chrom</t>
  </si>
  <si>
    <t>55220578</t>
  </si>
  <si>
    <t>Vana akrylátová Klasik bílá 160x70x41 cm 140l</t>
  </si>
  <si>
    <t>725110811R00</t>
  </si>
  <si>
    <t>Demontáž klozetů splachovacích</t>
  </si>
  <si>
    <t>725210821R00</t>
  </si>
  <si>
    <t>Demontáž umyvadel bez výtokových armatur</t>
  </si>
  <si>
    <t>725619101R00</t>
  </si>
  <si>
    <t xml:space="preserve">Montáž plynových sporáků </t>
  </si>
  <si>
    <t>725610810R00</t>
  </si>
  <si>
    <t xml:space="preserve">Demontáž plynového sporáku </t>
  </si>
  <si>
    <t>998725201</t>
  </si>
  <si>
    <t>Přesun hmot pro zařizovací předměty, výšky do 6 m</t>
  </si>
  <si>
    <t>728617711R00</t>
  </si>
  <si>
    <t xml:space="preserve">Kontrola a zprovoznění odvětrání WC a koupelny - časový spínač společného </t>
  </si>
  <si>
    <t>429724811R</t>
  </si>
  <si>
    <t>Větrací mřížka 100x300mm plast bílá se žaluzií</t>
  </si>
  <si>
    <t>728415112</t>
  </si>
  <si>
    <t>Montáž mřížky větrací nebo ventilační do 0,10 m2</t>
  </si>
  <si>
    <t>728415812</t>
  </si>
  <si>
    <t>Demontáž mřížky větrací nebo ventilační do 0,10 m2</t>
  </si>
  <si>
    <t>728611815</t>
  </si>
  <si>
    <t>Dmtž ventilátoru radiál.nízkotl.potrub. do 0,28 m2</t>
  </si>
  <si>
    <t>998728201</t>
  </si>
  <si>
    <t>Přesun hmot pro vzduchotechniku, výšky do 6 m</t>
  </si>
  <si>
    <t>763614142</t>
  </si>
  <si>
    <t>M.podlahy z desek do tl.18 mm, P+D, lepením bez dodávky desek</t>
  </si>
  <si>
    <t>60725014</t>
  </si>
  <si>
    <t>Deska dřevoštěpková OSB 3 N tl. 18 mm</t>
  </si>
  <si>
    <t>Pokoj : 5,0*3,2*1,05</t>
  </si>
  <si>
    <t>998763201</t>
  </si>
  <si>
    <t>Přesun hmot pro dřevostavby, výšky do 12 m</t>
  </si>
  <si>
    <t>319244311R00</t>
  </si>
  <si>
    <t>Tmelení spár s přebroušením</t>
  </si>
  <si>
    <t>767723344R00</t>
  </si>
  <si>
    <t>Úprava dveří do starých zárubní - seříznutí</t>
  </si>
  <si>
    <t>766695212</t>
  </si>
  <si>
    <t>Montáž prahů dveří jednokřídlových š. do 10 cm</t>
  </si>
  <si>
    <t>766695232</t>
  </si>
  <si>
    <t>Montáž prahů dveří dvoukřídlových š. do 10 cm</t>
  </si>
  <si>
    <t>61187193</t>
  </si>
  <si>
    <t>Prah dubový délka 145 cm šířka 8 cm tl. 2 cm</t>
  </si>
  <si>
    <t>61187154</t>
  </si>
  <si>
    <t>Prah dubový délka 80 cm šířka 8 cm tl. 2 cm</t>
  </si>
  <si>
    <t>61187114</t>
  </si>
  <si>
    <t>Prah dubový délka 60 cm šířka 8 cm tl. 2 cm</t>
  </si>
  <si>
    <t>766669922</t>
  </si>
  <si>
    <t>Oprava dveří - výměna vložky Fab - wc zámek</t>
  </si>
  <si>
    <t>04</t>
  </si>
  <si>
    <t>D+M kombi sporák, Počet hořáků 4,senzory StopGas,integrovaným zapalováním a  klasickou elektrickou troubu s dvojicí topných těles a horkovzdušným ventilátorem.</t>
  </si>
  <si>
    <t>766644301R00</t>
  </si>
  <si>
    <t>Seřízení plastových oken</t>
  </si>
  <si>
    <t>766655488</t>
  </si>
  <si>
    <t>Dodávka nových polic - laminát - šatna,cca 70x40cm včetně konzol</t>
  </si>
  <si>
    <t>766772840R00</t>
  </si>
  <si>
    <t xml:space="preserve">D+M šatní skříně - DTD, TL. 18mm,ABS HRANA. BARVA DEKOR DŘEVO - sonoma šatní tyč kovová včetně madel rozměr 1,5*0,4*2,5m 6dveřová, uchytky nerez, 8x vnitřní police </t>
  </si>
  <si>
    <t>766877840R00</t>
  </si>
  <si>
    <t>Dodávka nových polic - laminát - špíz,cca 60x40cm včetně konzol</t>
  </si>
  <si>
    <t>61160171R</t>
  </si>
  <si>
    <t xml:space="preserve">Dveře vnitřní hladké plné 1kř. 60x197 dub sonoma včetně kování </t>
  </si>
  <si>
    <t>POL12_0</t>
  </si>
  <si>
    <t>76685488</t>
  </si>
  <si>
    <t>Vnitřní vchodové dveře 800/1970  EI 30DP3, VSTUPNÍ, PLNÉ, DEKOR DŘEVO, KOVÁNÍ BEZPEČNOSTNÍ  klika-klika(nerez),KUKÁTKO, ZÁMEK S VLOŽKOU (3 KLÍČE), PRÁH, zárubeň</t>
  </si>
  <si>
    <t>61260603R</t>
  </si>
  <si>
    <t xml:space="preserve">Dveře vnitřní hladké 2/3 sklo 1kř. 80x197 dub sonoma včetně kování </t>
  </si>
  <si>
    <t>61260703R</t>
  </si>
  <si>
    <t xml:space="preserve">Dveře vnitřní hladké 2/3 sklo 2kř. 145x197 dub sonoma včetně kování </t>
  </si>
  <si>
    <t>06</t>
  </si>
  <si>
    <t xml:space="preserve">D+M Odsavač par bílý 630W rekuperační </t>
  </si>
  <si>
    <t>7665488</t>
  </si>
  <si>
    <t>Vystěhování bytu - kuchyň. linka skříň špajz, regál z šatny, skříň včetně odvozu a poplatku za skládku</t>
  </si>
  <si>
    <t>766872840R00</t>
  </si>
  <si>
    <t>D+M nových dveří špíze - laminát v barvě kuchyň. linky včetně madla 60x210cm 60x40cm</t>
  </si>
  <si>
    <t>766877115R00</t>
  </si>
  <si>
    <t>D+M Kuchyňské linky atyp DL=2300mm + 600mm skříňka nad digestoří</t>
  </si>
  <si>
    <t>Lamino barvy dle požadavku invesotra, hrany ABS, : 2,9</t>
  </si>
  <si>
    <t xml:space="preserve">dolní i horní skříňky, dřez se stojánkovou baterií, : </t>
  </si>
  <si>
    <t xml:space="preserve">výškově stavitelné nožky se soklovou lištou. : </t>
  </si>
  <si>
    <t xml:space="preserve">- pracovní deska vysokotlaký HPL tl. 38mm, korpus tl. min. 18mm : </t>
  </si>
  <si>
    <t xml:space="preserve">- v horní části skříněk počítat s digestoří : </t>
  </si>
  <si>
    <t xml:space="preserve">- obkladový panel i pracovní deska šedá (bez rohové lišty) /transparentní tmel : </t>
  </si>
  <si>
    <t xml:space="preserve">- dvířka i šuplíky osadit kvalitním systémem pro tlumení : </t>
  </si>
  <si>
    <t xml:space="preserve">- nerezové úchyty skříněk dl=200mm : </t>
  </si>
  <si>
    <t xml:space="preserve">- osvětlení led páskem AL liště : </t>
  </si>
  <si>
    <t xml:space="preserve">- nerezový dřez (chromnikl) 340 mm x 400 mm x 150 mm : </t>
  </si>
  <si>
    <t xml:space="preserve">- pod dřezem prostor pro uzavřené nádoby na tříděný odpad : </t>
  </si>
  <si>
    <t xml:space="preserve">- výstroj šuplíků : </t>
  </si>
  <si>
    <t>766711021</t>
  </si>
  <si>
    <t>Montáž vstupních dveří přizděním/zabetonováním</t>
  </si>
  <si>
    <t>2,0*2+0,8</t>
  </si>
  <si>
    <t>766661112</t>
  </si>
  <si>
    <t>Montáž dveří do zárubně,otevíravých 1kř.do 0,8 m</t>
  </si>
  <si>
    <t>005121 R</t>
  </si>
  <si>
    <t>Zařízení staveniště</t>
  </si>
  <si>
    <t>Soubor</t>
  </si>
  <si>
    <t>VRN</t>
  </si>
  <si>
    <t>POL99_8</t>
  </si>
  <si>
    <t>005122 R</t>
  </si>
  <si>
    <t xml:space="preserve">Provozní vlivy </t>
  </si>
  <si>
    <t>005211080R</t>
  </si>
  <si>
    <t>Bezpečnostní a hygienická opatření na staveništi</t>
  </si>
  <si>
    <t>00523  R</t>
  </si>
  <si>
    <t>Zkoušky a revize celého bytu vč. hlavního jističe</t>
  </si>
  <si>
    <t>00144854</t>
  </si>
  <si>
    <t>Vzorkování dlažeb, obkladů, pvc, kuchyň linky</t>
  </si>
  <si>
    <t>0041477</t>
  </si>
  <si>
    <t>Průběžný úklid společných prostor</t>
  </si>
  <si>
    <t>004211</t>
  </si>
  <si>
    <t>Mimostaveništní doprava materiálu</t>
  </si>
  <si>
    <t>0051444</t>
  </si>
  <si>
    <t>Fotodokumentace</t>
  </si>
  <si>
    <t>766661132</t>
  </si>
  <si>
    <t>Montáž dveří do zárubně,otevíravých 2kř.do 1,45 m</t>
  </si>
  <si>
    <t>766662811</t>
  </si>
  <si>
    <t>Demontáž prahů dveří 1křídlových</t>
  </si>
  <si>
    <t>766662812</t>
  </si>
  <si>
    <t>Demontáž prahů dveří 2křídlových</t>
  </si>
  <si>
    <t>766825821</t>
  </si>
  <si>
    <t xml:space="preserve">Demontáž vestavěných skříní </t>
  </si>
  <si>
    <t>998766201</t>
  </si>
  <si>
    <t>Přesun hmot pro truhlářské konstr., výšky do 6 m</t>
  </si>
  <si>
    <t>767137803R00</t>
  </si>
  <si>
    <t>Demontáž příček umakartových, desek do suti</t>
  </si>
  <si>
    <t>998767201</t>
  </si>
  <si>
    <t>Přesun hmot pro zámečnické konstr., výšky do 6 m</t>
  </si>
  <si>
    <t>02</t>
  </si>
  <si>
    <t>Keramická dlažba 30x30 - předpoklad ceny 500Kč/m2</t>
  </si>
  <si>
    <t>Začátek provozního součtu</t>
  </si>
  <si>
    <t xml:space="preserve">  Koupelna : 2,0*2,1</t>
  </si>
  <si>
    <t xml:space="preserve">  WC : 1,2*0,9</t>
  </si>
  <si>
    <t xml:space="preserve">  (0,9*2+1,2*2-0,6)*0,1</t>
  </si>
  <si>
    <t>Konec provozního součtu</t>
  </si>
  <si>
    <t>5,64*1,1</t>
  </si>
  <si>
    <t>771101101</t>
  </si>
  <si>
    <t>Vysávání podlah prům.vysavačem pro pokládku dlažby</t>
  </si>
  <si>
    <t>771101210</t>
  </si>
  <si>
    <t>Penetrace podkladu pod dlažby</t>
  </si>
  <si>
    <t>771575113</t>
  </si>
  <si>
    <t>Montáž podlah keram.,hladké, tmel, 30x30 cm</t>
  </si>
  <si>
    <t>771578011</t>
  </si>
  <si>
    <t>Spára podlaha - stěna, silikonem</t>
  </si>
  <si>
    <t>WC : (0,9*2+1,2*2-0,6)</t>
  </si>
  <si>
    <t>Koupelna : (2,0*2+2,1*2)</t>
  </si>
  <si>
    <t>1,6+0,7</t>
  </si>
  <si>
    <t>771579791</t>
  </si>
  <si>
    <t>Příplatek za plochu podlah keram. do 5 m2 jednotl.</t>
  </si>
  <si>
    <t>771579793</t>
  </si>
  <si>
    <t>Příplatek za spárovací hmotu - plošně,keram.dlažba</t>
  </si>
  <si>
    <t>998771201</t>
  </si>
  <si>
    <t>Přesun hmot pro podlahy z dlaždic, výšky do 6 m</t>
  </si>
  <si>
    <t>998775201</t>
  </si>
  <si>
    <t>Přesun hmot pro podlahy vlysové, výšky do 6 m</t>
  </si>
  <si>
    <t>775521800</t>
  </si>
  <si>
    <t>Demontáž podlah vlysových přibíjených včetně lišt</t>
  </si>
  <si>
    <t>776101101</t>
  </si>
  <si>
    <t>Vysávání podlah prům.vysavačem pod povlak.podlahy</t>
  </si>
  <si>
    <t>Kuchyň : 2,9*3,0</t>
  </si>
  <si>
    <t>776101121</t>
  </si>
  <si>
    <t>Provedení penetrace podkladu pod.povlak.podlahy</t>
  </si>
  <si>
    <t>776421100</t>
  </si>
  <si>
    <t>Lepení podlahových soklíků z PVC a vinylu včetně dodávky soklíku PVC</t>
  </si>
  <si>
    <t>Šatna : (1,4*2+0,7*2-0,6)</t>
  </si>
  <si>
    <t>Kuchyň : (2,9*2+3,0*2-0,8)</t>
  </si>
  <si>
    <t>Chodba : (4,6*2+1,4*2-0,6*3-0,8-1,45)</t>
  </si>
  <si>
    <t>Pokoj : (5,0*2+3,2*2-1,25-0,8)</t>
  </si>
  <si>
    <t>776511820</t>
  </si>
  <si>
    <t>Odstranění PVC a koberců lepených s podložkou včetně lišt</t>
  </si>
  <si>
    <t>Šatna : 1,2*0,9</t>
  </si>
  <si>
    <t>Kuchyň : 2,9*2,8</t>
  </si>
  <si>
    <t>Chodba : 4,3*1,4+1,7*1,2</t>
  </si>
  <si>
    <t>Pokoj : 3,2*5,0</t>
  </si>
  <si>
    <t>776994111</t>
  </si>
  <si>
    <t>Svařování povlakových podlah z pásů nebo čtverců včetně svařovací šňůry PVC 1179</t>
  </si>
  <si>
    <t xml:space="preserve">  Šatna : 1,4*0,7</t>
  </si>
  <si>
    <t xml:space="preserve">  Kuchyň : 2,9*3,0</t>
  </si>
  <si>
    <t xml:space="preserve">  Chodba : 4,6*1,4</t>
  </si>
  <si>
    <t xml:space="preserve">  Pokoj : 5,0*3,2</t>
  </si>
  <si>
    <t>32,12*0,5</t>
  </si>
  <si>
    <t>776521100RU3</t>
  </si>
  <si>
    <t>Lepení povlak.podlah z pásů PVC na Chemopren včetně podlahoviny s nášlapnou vrstvou 0,6mm (dekor dřeva)</t>
  </si>
  <si>
    <t>998776201</t>
  </si>
  <si>
    <t>Přesun hmot pro podlahy povlakové, výšky do 6 m</t>
  </si>
  <si>
    <t>781111116</t>
  </si>
  <si>
    <t>Otvor v obkladačce diamant.korunkou prům.do 90 mm</t>
  </si>
  <si>
    <t>03</t>
  </si>
  <si>
    <t>Keramický obklad 20x40 - předpoklad ceny 500Kč/m2</t>
  </si>
  <si>
    <t xml:space="preserve">  Koupelna : (2,0*2+2,1*2)*2,0</t>
  </si>
  <si>
    <t xml:space="preserve">  -0,6*2,0</t>
  </si>
  <si>
    <t xml:space="preserve">  Kuchyň : (1,0+0,6)*1,75</t>
  </si>
  <si>
    <t>18,0*1,1</t>
  </si>
  <si>
    <t>59760720.AR</t>
  </si>
  <si>
    <t>Lišta obkl/dlažba plast</t>
  </si>
  <si>
    <t>781101210</t>
  </si>
  <si>
    <t>Penetrace podkladu pod obklady</t>
  </si>
  <si>
    <t>781419711</t>
  </si>
  <si>
    <t>Příplatek k obkladu stěn za plochu do 10 m2 jedntl</t>
  </si>
  <si>
    <t>781475120</t>
  </si>
  <si>
    <t>Obklad vnitřní stěn keramický, do tmele, do 30x60 cm</t>
  </si>
  <si>
    <t>781479705</t>
  </si>
  <si>
    <t>Přípl.za spárovací hmotu-plošně,keram.vnitř.obklad</t>
  </si>
  <si>
    <t>781491001</t>
  </si>
  <si>
    <t>Montáž lišt k obkladům rohových, koutových i dilatačních</t>
  </si>
  <si>
    <t>Koupelna : 0,7+1,6</t>
  </si>
  <si>
    <t>2,1*2+0,6</t>
  </si>
  <si>
    <t>Kuchyň : 1,75+1,0</t>
  </si>
  <si>
    <t>998781201</t>
  </si>
  <si>
    <t>Přesun hmot pro obklady keramické, výšky do 6 m</t>
  </si>
  <si>
    <t>783225400</t>
  </si>
  <si>
    <t>Nátěr syntetický kov. konstr. 2x + 1x email + tmel</t>
  </si>
  <si>
    <t>(0,6+2*2,1)*(0,15+0,05*2)*3</t>
  </si>
  <si>
    <t>(0,8+2*2,1)*(0,15+0,05*2)*2</t>
  </si>
  <si>
    <t>(1,45+2*2,1)*(0,15+0,05*2)</t>
  </si>
  <si>
    <t>783112510</t>
  </si>
  <si>
    <t>Nátěr olejový OK "A" 2x + 1x email</t>
  </si>
  <si>
    <t>0,15*0,6*11*2</t>
  </si>
  <si>
    <t>0,15*0,6*13*2</t>
  </si>
  <si>
    <t>783424340</t>
  </si>
  <si>
    <t>Nátěr syntet. potrubí do DN 50 mm  Z+2x +1x email</t>
  </si>
  <si>
    <t>783522900</t>
  </si>
  <si>
    <t xml:space="preserve">Údržba, nátěr syntet. klempířských konstr. Z + 2 x </t>
  </si>
  <si>
    <t>1,6*0,3</t>
  </si>
  <si>
    <t>1,9*0,3</t>
  </si>
  <si>
    <t>784403801</t>
  </si>
  <si>
    <t>Odstranění maleb omytím v místnosti H do 3,8 m - následně plochy napenetrovat hloubkovou penetrací pro zpevnění podkladu</t>
  </si>
  <si>
    <t>Stropy : 25,38</t>
  </si>
  <si>
    <t>Stěny : 102,3</t>
  </si>
  <si>
    <t>784402801</t>
  </si>
  <si>
    <t>Odstranění malby oškrábáním v místnosti H do 3,8 m</t>
  </si>
  <si>
    <t>784191101</t>
  </si>
  <si>
    <t>Penetrace podkladu univerzální Primalex 1x</t>
  </si>
  <si>
    <t>SDK Stropy : 11,72</t>
  </si>
  <si>
    <t>Předstěna : 2,34</t>
  </si>
  <si>
    <t>784195112</t>
  </si>
  <si>
    <t>Malba Primalex Standard, bílá, bez penetrace, 2x</t>
  </si>
  <si>
    <t>SDK stropy : 11,72</t>
  </si>
  <si>
    <t>Stropy stávající : 25,38</t>
  </si>
  <si>
    <t>Stěny stávající : 102,3</t>
  </si>
  <si>
    <t>784011222</t>
  </si>
  <si>
    <t>Zakrytí podlah včetně papírové lepenky</t>
  </si>
  <si>
    <t>210544888</t>
  </si>
  <si>
    <t>Napojení v hlavním rozvaděči</t>
  </si>
  <si>
    <t>2145877558</t>
  </si>
  <si>
    <t xml:space="preserve">Demontáž stávající elektroinstalace </t>
  </si>
  <si>
    <t>21547455</t>
  </si>
  <si>
    <t>Stavební přípomoce HZS včetně materiálu</t>
  </si>
  <si>
    <t>21548777</t>
  </si>
  <si>
    <t>Revize ELEKTRO vč. přívodu a hlavního jističe</t>
  </si>
  <si>
    <t>348247102R</t>
  </si>
  <si>
    <t>LED Stropní svítidlo 24W/230V IP54</t>
  </si>
  <si>
    <t>357377061R</t>
  </si>
  <si>
    <t>ELEKTRICKÝ ROZVADĚČ 12T NÁSTĚNNÝ</t>
  </si>
  <si>
    <t>58541252</t>
  </si>
  <si>
    <t>Sádra stavební bilá         5 kg           bal.</t>
  </si>
  <si>
    <t>kg</t>
  </si>
  <si>
    <t>210100001</t>
  </si>
  <si>
    <t>Ukončení vodičů v rozvaděči + zapojení do 2,5 mm2</t>
  </si>
  <si>
    <t>210100002</t>
  </si>
  <si>
    <t>Ukončení vodičů v rozvaděči + zapojení do 6 mm2</t>
  </si>
  <si>
    <t>210110001</t>
  </si>
  <si>
    <t>Spínač nástěnný jednopól.- řaz. 1, obyč.prostředí</t>
  </si>
  <si>
    <t>210111014</t>
  </si>
  <si>
    <t>Zásuvka domovní zapuštěná - provedení 2x (2P+PE) včetně dodávky zásuvky s natočenou dutin.a rámečku</t>
  </si>
  <si>
    <t>210120561</t>
  </si>
  <si>
    <t>Jistič jednopólový do 25 A se zapojením</t>
  </si>
  <si>
    <t>210191532</t>
  </si>
  <si>
    <t>Usazení rozvaděče ER 1.0 +1.1</t>
  </si>
  <si>
    <t>210201514</t>
  </si>
  <si>
    <t>Svítidlo LED bytové stropní závěsné 4 upevňov.body</t>
  </si>
  <si>
    <t>210800004</t>
  </si>
  <si>
    <t>Vodič CYY 6 mm2 uložený pod omítkou</t>
  </si>
  <si>
    <t>210800666</t>
  </si>
  <si>
    <t>Vodič H07V-K (CYA)  6 mm2 uložený v rozvaděčích</t>
  </si>
  <si>
    <t>210800105</t>
  </si>
  <si>
    <t>Kabel CYKY 750 V 3x1,5 mm2 uložený pod omítkou včetně dodávky kabelu</t>
  </si>
  <si>
    <t>210800106</t>
  </si>
  <si>
    <t>Kabel CYKY 750 V 3x2,5 mm2 uložený pod omítkou včetně dodávky kabelu</t>
  </si>
  <si>
    <t>210800116</t>
  </si>
  <si>
    <t>Kabel CYKY 750 V 5x2,5 mm2 uložený pod omítkou včetně dodávky kabelu</t>
  </si>
  <si>
    <t>222260020</t>
  </si>
  <si>
    <t>Krabice KU 68 pod omítku + vysekání</t>
  </si>
  <si>
    <t>650063611</t>
  </si>
  <si>
    <t>Montáž chrániče proudového dvoupólového do 25 A</t>
  </si>
  <si>
    <t>34141303</t>
  </si>
  <si>
    <t>Vodič silový pevné uložení CYY 6,0 mm2</t>
  </si>
  <si>
    <t>34142157</t>
  </si>
  <si>
    <t>Vodič silový pevné uložení CYA 6,00 mm2</t>
  </si>
  <si>
    <t>34535400</t>
  </si>
  <si>
    <t>Strojek spínače 1pólového Tango 3558-A01340 řaz.1</t>
  </si>
  <si>
    <t>34536490</t>
  </si>
  <si>
    <t>Kryt spínače Tango 3558A-A651</t>
  </si>
  <si>
    <t>34536700</t>
  </si>
  <si>
    <t>Rámeček pro spínače a zásuvky Tango 3901A-B10</t>
  </si>
  <si>
    <t>345601050000</t>
  </si>
  <si>
    <t>Lišta upevňovací   6035-84</t>
  </si>
  <si>
    <t>34571519</t>
  </si>
  <si>
    <t>Krabice univerzální z PH  KU 68</t>
  </si>
  <si>
    <t>348241102</t>
  </si>
  <si>
    <t>LED Stropní svítidlo 12W/230V IP54</t>
  </si>
  <si>
    <t>35822001013</t>
  </si>
  <si>
    <t>Jistič do 80 A 1 pól. charakteristika B, LTN-10B-1</t>
  </si>
  <si>
    <t>35822001014</t>
  </si>
  <si>
    <t>Jistič do 80 A 1 pól. charakteristika B, LTN-13B-1</t>
  </si>
  <si>
    <t>35822001015</t>
  </si>
  <si>
    <t>Jistič do 80 A 1 pól. charakteristika B, LTN-16B-1</t>
  </si>
  <si>
    <t>35822003015</t>
  </si>
  <si>
    <t>Jistič S203M-B16, 3pólový, 16A/B, 10kA</t>
  </si>
  <si>
    <t>358890405</t>
  </si>
  <si>
    <t>Proudový chránič PF6-25/2/0,03 na DIN lištu</t>
  </si>
  <si>
    <t>220300642</t>
  </si>
  <si>
    <t>Ukončení koaxiálního kabelu do D 10 mm</t>
  </si>
  <si>
    <t>222323307</t>
  </si>
  <si>
    <t>Demontáž a zpětná montáž domacího telefonu</t>
  </si>
  <si>
    <t>222730001</t>
  </si>
  <si>
    <t>Účastnická zásuvka TV+R+SAT koncová pod omítku</t>
  </si>
  <si>
    <t>371202024</t>
  </si>
  <si>
    <t>Zásuvka TV+R koncová, bílá</t>
  </si>
  <si>
    <t>979990001</t>
  </si>
  <si>
    <t>Poplatek za skládku stavební suti</t>
  </si>
  <si>
    <t>RTS 20/ I</t>
  </si>
  <si>
    <t>Přesun suti</t>
  </si>
  <si>
    <t>POL8_</t>
  </si>
  <si>
    <t>979097011</t>
  </si>
  <si>
    <t>Pronájem kontejneru 4 t</t>
  </si>
  <si>
    <t xml:space="preserve">den   </t>
  </si>
  <si>
    <t>979086112</t>
  </si>
  <si>
    <t>Nakládání nebo překládání suti a vybouraných hmot</t>
  </si>
  <si>
    <t>979011211</t>
  </si>
  <si>
    <t>Svislá doprava suti a vybour. hmot za 2.NP nošením</t>
  </si>
  <si>
    <t>979011219</t>
  </si>
  <si>
    <t>Přípl.k svislé dopr.suti za každé další NP nošením</t>
  </si>
  <si>
    <t>979081111</t>
  </si>
  <si>
    <t>Odvoz suti a vybour. hmot na skládku do 1 km</t>
  </si>
  <si>
    <t>979081121</t>
  </si>
  <si>
    <t>Příplatek k odvozu za každý další 1 km</t>
  </si>
  <si>
    <t>979082111</t>
  </si>
  <si>
    <t>Vnitrostaveništní doprava suti do 10 m</t>
  </si>
  <si>
    <t>979082121</t>
  </si>
  <si>
    <t>Příplatek k vnitrost. dopravě suti za dalších 5 m</t>
  </si>
  <si>
    <t>SUM</t>
  </si>
  <si>
    <t>Poznámky uchazeče k zadání</t>
  </si>
  <si>
    <t>POPUZIV</t>
  </si>
  <si>
    <t>END</t>
  </si>
  <si>
    <t>Město Krnov</t>
  </si>
  <si>
    <t>Hlavní náměstí 96/1</t>
  </si>
  <si>
    <t>Krnov-Pod Bezručovým vrchem</t>
  </si>
  <si>
    <t>CZ00296139</t>
  </si>
  <si>
    <t>SPC L byt č.11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</si>
</sst>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00"/>
  </numFmts>
  <fonts count="19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family val="2"/>
      <charset val="238"/>
    </font>
    <font>
      <sz val="8"/>
      <name val="Arial CE"/>
      <family val="2"/>
      <charset val="238"/>
    </font>
    <font>
      <sz val="8"/>
      <color indexed="12"/>
      <name val="Arial CE"/>
      <family val="2"/>
      <charset val="238"/>
    </font>
    <font>
      <sz val="8"/>
      <color indexed="21"/>
      <name val="Arial CE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65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6" xfId="0" applyBorder="1" applyAlignment="1">
      <alignment vertical="center" wrapText="1"/>
    </xf>
    <xf numFmtId="0" fontId="3" fillId="2" borderId="0" xfId="0" applyFont="1" applyFill="1" applyAlignment="1">
      <alignment horizontal="left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1" fontId="0" fillId="0" borderId="6" xfId="0" applyNumberFormat="1" applyBorder="1" applyAlignment="1">
      <alignment horizontal="right" indent="1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22" xfId="0" applyNumberFormat="1" applyFont="1" applyBorder="1" applyAlignment="1">
      <alignment horizontal="right" vertical="center" indent="1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1" fillId="0" borderId="16" xfId="0" applyNumberFormat="1" applyFont="1" applyBorder="1" applyAlignment="1">
      <alignment horizontal="right" vertical="center" indent="1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Alignment="1">
      <alignment wrapText="1"/>
    </xf>
    <xf numFmtId="49" fontId="6" fillId="3" borderId="0" xfId="0" applyNumberFormat="1" applyFont="1" applyFill="1" applyAlignment="1">
      <alignment horizontal="left" vertical="center" wrapText="1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49" fontId="8" fillId="3" borderId="0" xfId="0" applyNumberFormat="1" applyFont="1" applyFill="1" applyAlignment="1">
      <alignment horizontal="left" vertical="center" wrapText="1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 applyAlignment="1">
      <alignment wrapText="1"/>
    </xf>
    <xf numFmtId="49" fontId="8" fillId="3" borderId="6" xfId="0" applyNumberFormat="1" applyFont="1" applyFill="1" applyBorder="1" applyAlignment="1">
      <alignment horizontal="left" vertical="center" wrapText="1"/>
    </xf>
    <xf numFmtId="0" fontId="8" fillId="4" borderId="18" xfId="0" applyFont="1" applyFill="1" applyBorder="1" applyAlignment="1" applyProtection="1">
      <alignment horizontal="left" vertical="center"/>
      <protection locked="0"/>
    </xf>
    <xf numFmtId="0" fontId="8" fillId="4" borderId="0" xfId="0" applyFont="1" applyFill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/>
      <protection locked="0"/>
    </xf>
    <xf numFmtId="0" fontId="0" fillId="4" borderId="6" xfId="0" applyFill="1" applyBorder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 wrapText="1"/>
      <protection locked="0"/>
    </xf>
    <xf numFmtId="0" fontId="8" fillId="4" borderId="0" xfId="0" applyFont="1" applyFill="1" applyAlignment="1" applyProtection="1">
      <alignment horizontal="left" vertical="center"/>
      <protection locked="0"/>
    </xf>
    <xf numFmtId="4" fontId="0" fillId="0" borderId="0" xfId="0" applyNumberFormat="1"/>
    <xf numFmtId="3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5" borderId="30" xfId="0" applyNumberFormat="1" applyFont="1" applyFill="1" applyBorder="1" applyAlignment="1">
      <alignment vertical="center"/>
    </xf>
    <xf numFmtId="4" fontId="7" fillId="5" borderId="31" xfId="0" applyNumberFormat="1" applyFont="1" applyFill="1" applyBorder="1" applyAlignment="1">
      <alignment vertical="center" wrapText="1"/>
    </xf>
    <xf numFmtId="4" fontId="10" fillId="5" borderId="32" xfId="0" applyNumberFormat="1" applyFont="1" applyFill="1" applyBorder="1" applyAlignment="1">
      <alignment horizontal="center" vertical="center" wrapText="1" shrinkToFit="1"/>
    </xf>
    <xf numFmtId="4" fontId="7" fillId="5" borderId="32" xfId="0" applyNumberFormat="1" applyFont="1" applyFill="1" applyBorder="1" applyAlignment="1">
      <alignment horizontal="center" vertical="center" wrapText="1" shrinkToFit="1"/>
    </xf>
    <xf numFmtId="3" fontId="7" fillId="5" borderId="32" xfId="0" applyNumberFormat="1" applyFont="1" applyFill="1" applyBorder="1" applyAlignment="1">
      <alignment horizontal="center" vertical="center" wrapText="1"/>
    </xf>
    <xf numFmtId="4" fontId="0" fillId="0" borderId="33" xfId="0" applyNumberFormat="1" applyBorder="1" applyAlignment="1">
      <alignment vertical="center"/>
    </xf>
    <xf numFmtId="4" fontId="0" fillId="0" borderId="34" xfId="0" applyNumberFormat="1" applyBorder="1" applyAlignment="1">
      <alignment vertical="center" wrapText="1"/>
    </xf>
    <xf numFmtId="4" fontId="3" fillId="0" borderId="35" xfId="0" applyNumberFormat="1" applyFont="1" applyBorder="1" applyAlignment="1">
      <alignment horizontal="right" vertical="center" wrapText="1" shrinkToFit="1"/>
    </xf>
    <xf numFmtId="4" fontId="3" fillId="0" borderId="35" xfId="0" applyNumberFormat="1" applyFont="1" applyBorder="1" applyAlignment="1">
      <alignment horizontal="right" vertical="center" shrinkToFit="1"/>
    </xf>
    <xf numFmtId="4" fontId="0" fillId="0" borderId="35" xfId="0" applyNumberFormat="1" applyBorder="1" applyAlignment="1">
      <alignment vertical="center" shrinkToFit="1"/>
    </xf>
    <xf numFmtId="3" fontId="0" fillId="0" borderId="35" xfId="0" applyNumberFormat="1" applyBorder="1" applyAlignment="1">
      <alignment vertical="center"/>
    </xf>
    <xf numFmtId="4" fontId="5" fillId="0" borderId="33" xfId="0" applyNumberFormat="1" applyFont="1" applyBorder="1" applyAlignment="1">
      <alignment vertical="center"/>
    </xf>
    <xf numFmtId="4" fontId="5" fillId="0" borderId="34" xfId="0" applyNumberFormat="1" applyFont="1" applyBorder="1" applyAlignment="1">
      <alignment vertical="center" wrapText="1"/>
    </xf>
    <xf numFmtId="4" fontId="5" fillId="0" borderId="35" xfId="0" applyNumberFormat="1" applyFont="1" applyBorder="1" applyAlignment="1">
      <alignment vertical="center" wrapText="1" shrinkToFit="1"/>
    </xf>
    <xf numFmtId="4" fontId="5" fillId="0" borderId="35" xfId="0" applyNumberFormat="1" applyFont="1" applyBorder="1" applyAlignment="1">
      <alignment vertical="center" shrinkToFit="1"/>
    </xf>
    <xf numFmtId="3" fontId="5" fillId="0" borderId="35" xfId="0" applyNumberFormat="1" applyFont="1" applyBorder="1" applyAlignment="1">
      <alignment vertical="center"/>
    </xf>
    <xf numFmtId="4" fontId="0" fillId="0" borderId="33" xfId="0" applyNumberFormat="1" applyBorder="1" applyAlignment="1">
      <alignment horizontal="left" vertical="center"/>
    </xf>
    <xf numFmtId="4" fontId="0" fillId="0" borderId="35" xfId="0" applyNumberFormat="1" applyBorder="1" applyAlignment="1">
      <alignment vertical="center" wrapText="1" shrinkToFit="1"/>
    </xf>
    <xf numFmtId="4" fontId="0" fillId="3" borderId="36" xfId="0" applyNumberFormat="1" applyFill="1" applyBorder="1" applyAlignment="1">
      <alignment vertical="center"/>
    </xf>
    <xf numFmtId="4" fontId="0" fillId="3" borderId="37" xfId="0" applyNumberFormat="1" applyFill="1" applyBorder="1" applyAlignment="1">
      <alignment vertical="center"/>
    </xf>
    <xf numFmtId="4" fontId="0" fillId="3" borderId="38" xfId="0" applyNumberFormat="1" applyFill="1" applyBorder="1" applyAlignment="1">
      <alignment vertical="center"/>
    </xf>
    <xf numFmtId="4" fontId="0" fillId="3" borderId="39" xfId="0" applyNumberFormat="1" applyFill="1" applyBorder="1" applyAlignment="1">
      <alignment vertical="center" wrapText="1" shrinkToFit="1"/>
    </xf>
    <xf numFmtId="4" fontId="0" fillId="3" borderId="39" xfId="0" applyNumberFormat="1" applyFill="1" applyBorder="1" applyAlignment="1">
      <alignment vertical="center" shrinkToFit="1"/>
    </xf>
    <xf numFmtId="3" fontId="0" fillId="3" borderId="39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4" fontId="4" fillId="3" borderId="7" xfId="0" applyNumberFormat="1" applyFont="1" applyFill="1" applyBorder="1" applyAlignment="1">
      <alignment horizontal="left" vertical="center"/>
    </xf>
    <xf numFmtId="4" fontId="12" fillId="3" borderId="7" xfId="0" applyNumberFormat="1" applyFont="1" applyFill="1" applyBorder="1" applyAlignment="1">
      <alignment horizontal="right" vertical="center"/>
    </xf>
    <xf numFmtId="2" fontId="12" fillId="3" borderId="7" xfId="0" applyNumberFormat="1" applyFont="1" applyFill="1" applyBorder="1" applyAlignment="1">
      <alignment horizontal="righ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 applyAlignment="1">
      <alignment wrapText="1"/>
    </xf>
    <xf numFmtId="0" fontId="0" fillId="3" borderId="7" xfId="0" applyFill="1" applyBorder="1"/>
    <xf numFmtId="49" fontId="8" fillId="3" borderId="13" xfId="0" applyNumberFormat="1" applyFont="1" applyFill="1" applyBorder="1" applyAlignment="1">
      <alignment horizontal="left" vertical="center"/>
    </xf>
    <xf numFmtId="0" fontId="4" fillId="0" borderId="0" xfId="0" applyFont="1"/>
    <xf numFmtId="49" fontId="0" fillId="0" borderId="0" xfId="0" applyNumberFormat="1"/>
    <xf numFmtId="0" fontId="15" fillId="0" borderId="26" xfId="0" applyFont="1" applyBorder="1" applyAlignment="1">
      <alignment horizontal="center" vertical="center" wrapText="1"/>
    </xf>
    <xf numFmtId="0" fontId="3" fillId="0" borderId="26" xfId="0" applyFont="1" applyBorder="1" applyAlignment="1">
      <alignment vertical="center"/>
    </xf>
    <xf numFmtId="0" fontId="3" fillId="0" borderId="26" xfId="0" applyFont="1" applyBorder="1"/>
    <xf numFmtId="0" fontId="15" fillId="5" borderId="30" xfId="0" applyFont="1" applyFill="1" applyBorder="1" applyAlignment="1">
      <alignment horizontal="center" vertical="center" wrapText="1"/>
    </xf>
    <xf numFmtId="0" fontId="15" fillId="5" borderId="31" xfId="0" applyFont="1" applyFill="1" applyBorder="1" applyAlignment="1">
      <alignment horizontal="center" vertical="center" wrapText="1"/>
    </xf>
    <xf numFmtId="0" fontId="15" fillId="5" borderId="32" xfId="0" applyFont="1" applyFill="1" applyBorder="1" applyAlignment="1">
      <alignment horizontal="center" vertical="center" wrapText="1"/>
    </xf>
    <xf numFmtId="49" fontId="3" fillId="0" borderId="33" xfId="0" applyNumberFormat="1" applyFont="1" applyBorder="1" applyAlignment="1">
      <alignment vertical="center"/>
    </xf>
    <xf numFmtId="49" fontId="3" fillId="0" borderId="33" xfId="0" applyNumberFormat="1" applyFont="1" applyBorder="1" applyAlignment="1">
      <alignment vertical="center" wrapText="1"/>
    </xf>
    <xf numFmtId="49" fontId="3" fillId="0" borderId="34" xfId="0" applyNumberFormat="1" applyFont="1" applyBorder="1" applyAlignment="1">
      <alignment vertical="center" wrapText="1"/>
    </xf>
    <xf numFmtId="4" fontId="3" fillId="0" borderId="35" xfId="0" applyNumberFormat="1" applyFont="1" applyBorder="1" applyAlignment="1">
      <alignment vertical="center"/>
    </xf>
    <xf numFmtId="0" fontId="3" fillId="3" borderId="36" xfId="0" applyFont="1" applyFill="1" applyBorder="1" applyAlignment="1">
      <alignment vertical="center"/>
    </xf>
    <xf numFmtId="0" fontId="3" fillId="3" borderId="36" xfId="0" applyFont="1" applyFill="1" applyBorder="1" applyAlignment="1">
      <alignment vertical="center" wrapText="1"/>
    </xf>
    <xf numFmtId="0" fontId="3" fillId="3" borderId="37" xfId="0" applyFont="1" applyFill="1" applyBorder="1" applyAlignment="1">
      <alignment vertical="center" wrapText="1"/>
    </xf>
    <xf numFmtId="4" fontId="3" fillId="3" borderId="39" xfId="0" applyNumberFormat="1" applyFont="1" applyFill="1" applyBorder="1" applyAlignment="1">
      <alignment vertical="center"/>
    </xf>
    <xf numFmtId="3" fontId="3" fillId="0" borderId="35" xfId="0" applyNumberFormat="1" applyFont="1" applyBorder="1" applyAlignment="1">
      <alignment vertical="center"/>
    </xf>
    <xf numFmtId="3" fontId="3" fillId="3" borderId="39" xfId="0" applyNumberFormat="1" applyFont="1" applyFill="1" applyBorder="1" applyAlignment="1">
      <alignment vertical="center"/>
    </xf>
    <xf numFmtId="4" fontId="3" fillId="0" borderId="35" xfId="0" applyNumberFormat="1" applyFont="1" applyBorder="1" applyAlignment="1">
      <alignment horizontal="center" vertical="center"/>
    </xf>
    <xf numFmtId="4" fontId="3" fillId="3" borderId="39" xfId="0" applyNumberFormat="1" applyFont="1" applyFill="1" applyBorder="1" applyAlignment="1">
      <alignment horizontal="center" vertical="center"/>
    </xf>
    <xf numFmtId="49" fontId="0" fillId="0" borderId="1" xfId="0" applyNumberFormat="1" applyBorder="1"/>
    <xf numFmtId="0" fontId="4" fillId="0" borderId="0" xfId="0" applyFont="1" applyAlignment="1">
      <alignment horizontal="center"/>
    </xf>
    <xf numFmtId="0" fontId="1" fillId="0" borderId="21" xfId="0" applyFon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0" borderId="12" xfId="0" applyNumberFormat="1" applyBorder="1" applyAlignment="1">
      <alignment vertical="center"/>
    </xf>
    <xf numFmtId="0" fontId="1" fillId="3" borderId="21" xfId="0" applyFon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  <xf numFmtId="0" fontId="0" fillId="5" borderId="15" xfId="0" applyFill="1" applyBorder="1"/>
    <xf numFmtId="0" fontId="0" fillId="5" borderId="21" xfId="0" applyFill="1" applyBorder="1"/>
    <xf numFmtId="0" fontId="0" fillId="5" borderId="21" xfId="0" applyFill="1" applyBorder="1" applyAlignment="1">
      <alignment horizontal="center"/>
    </xf>
    <xf numFmtId="49" fontId="0" fillId="5" borderId="21" xfId="0" applyNumberFormat="1" applyFill="1" applyBorder="1"/>
    <xf numFmtId="0" fontId="0" fillId="5" borderId="21" xfId="0" applyFill="1" applyBorder="1" applyAlignment="1">
      <alignment wrapText="1"/>
    </xf>
    <xf numFmtId="0" fontId="16" fillId="0" borderId="0" xfId="0" applyFont="1"/>
    <xf numFmtId="164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5" fillId="3" borderId="15" xfId="0" applyFont="1" applyFill="1" applyBorder="1" applyAlignment="1">
      <alignment vertical="top"/>
    </xf>
    <xf numFmtId="49" fontId="5" fillId="3" borderId="12" xfId="0" applyNumberFormat="1" applyFont="1" applyFill="1" applyBorder="1" applyAlignment="1">
      <alignment vertical="top"/>
    </xf>
    <xf numFmtId="0" fontId="5" fillId="3" borderId="12" xfId="0" applyFont="1" applyFill="1" applyBorder="1" applyAlignment="1">
      <alignment horizontal="center" vertical="top"/>
    </xf>
    <xf numFmtId="0" fontId="5" fillId="3" borderId="12" xfId="0" applyFont="1" applyFill="1" applyBorder="1" applyAlignment="1">
      <alignment vertical="top"/>
    </xf>
    <xf numFmtId="0" fontId="0" fillId="0" borderId="0" xfId="0" applyAlignment="1">
      <alignment vertical="top"/>
    </xf>
    <xf numFmtId="0" fontId="0" fillId="4" borderId="29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vertical="top" wrapText="1"/>
      <protection locked="0"/>
    </xf>
    <xf numFmtId="0" fontId="0" fillId="4" borderId="40" xfId="0" applyFill="1" applyBorder="1" applyAlignment="1" applyProtection="1">
      <alignment vertical="top" wrapText="1"/>
      <protection locked="0"/>
    </xf>
    <xf numFmtId="0" fontId="0" fillId="4" borderId="26" xfId="0" applyFill="1" applyBorder="1" applyAlignment="1" applyProtection="1">
      <alignment vertical="top" wrapText="1"/>
      <protection locked="0"/>
    </xf>
    <xf numFmtId="0" fontId="0" fillId="4" borderId="0" xfId="0" applyFill="1" applyBorder="1" applyAlignment="1" applyProtection="1">
      <alignment vertical="top" wrapText="1"/>
      <protection locked="0"/>
    </xf>
    <xf numFmtId="0" fontId="0" fillId="4" borderId="27" xfId="0" applyFill="1" applyBorder="1" applyAlignment="1" applyProtection="1">
      <alignment vertical="top" wrapText="1"/>
      <protection locked="0"/>
    </xf>
    <xf numFmtId="0" fontId="0" fillId="4" borderId="10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vertical="top" wrapText="1"/>
      <protection locked="0"/>
    </xf>
    <xf numFmtId="0" fontId="0" fillId="4" borderId="28" xfId="0" applyFill="1" applyBorder="1" applyAlignment="1" applyProtection="1">
      <alignment vertical="top" wrapText="1"/>
      <protection locked="0"/>
    </xf>
    <xf numFmtId="0" fontId="16" fillId="0" borderId="0" xfId="0" applyFont="1" applyBorder="1" applyAlignment="1">
      <alignment vertical="top"/>
    </xf>
    <xf numFmtId="49" fontId="16" fillId="0" borderId="0" xfId="0" applyNumberFormat="1" applyFont="1" applyBorder="1" applyAlignment="1">
      <alignment vertical="top"/>
    </xf>
    <xf numFmtId="4" fontId="16" fillId="0" borderId="0" xfId="0" applyNumberFormat="1" applyFont="1" applyBorder="1" applyAlignment="1">
      <alignment vertical="top" shrinkToFit="1"/>
    </xf>
    <xf numFmtId="4" fontId="16" fillId="4" borderId="0" xfId="0" applyNumberFormat="1" applyFont="1" applyFill="1" applyBorder="1" applyAlignment="1" applyProtection="1">
      <alignment vertical="top" shrinkToFit="1"/>
      <protection locked="0"/>
    </xf>
    <xf numFmtId="164" fontId="17" fillId="0" borderId="0" xfId="0" applyNumberFormat="1" applyFont="1" applyBorder="1" applyAlignment="1">
      <alignment horizontal="center" vertical="top" wrapText="1" shrinkToFit="1"/>
    </xf>
    <xf numFmtId="164" fontId="17" fillId="0" borderId="0" xfId="0" applyNumberFormat="1" applyFont="1" applyBorder="1" applyAlignment="1">
      <alignment vertical="top" wrapText="1" shrinkToFit="1"/>
    </xf>
    <xf numFmtId="164" fontId="18" fillId="0" borderId="0" xfId="0" applyNumberFormat="1" applyFont="1" applyBorder="1" applyAlignment="1">
      <alignment horizontal="center" vertical="top" wrapText="1" shrinkToFit="1"/>
    </xf>
    <xf numFmtId="164" fontId="18" fillId="0" borderId="0" xfId="0" applyNumberFormat="1" applyFont="1" applyBorder="1" applyAlignment="1">
      <alignment vertical="top" wrapText="1" shrinkToFit="1"/>
    </xf>
    <xf numFmtId="4" fontId="5" fillId="3" borderId="0" xfId="0" applyNumberFormat="1" applyFont="1" applyFill="1" applyBorder="1" applyAlignment="1">
      <alignment vertical="top" shrinkToFit="1"/>
    </xf>
    <xf numFmtId="0" fontId="5" fillId="3" borderId="29" xfId="0" applyFont="1" applyFill="1" applyBorder="1" applyAlignment="1">
      <alignment vertical="top"/>
    </xf>
    <xf numFmtId="49" fontId="5" fillId="3" borderId="18" xfId="0" applyNumberFormat="1" applyFont="1" applyFill="1" applyBorder="1" applyAlignment="1">
      <alignment vertical="top"/>
    </xf>
    <xf numFmtId="0" fontId="5" fillId="3" borderId="18" xfId="0" applyFont="1" applyFill="1" applyBorder="1" applyAlignment="1">
      <alignment horizontal="center" vertical="top" shrinkToFit="1"/>
    </xf>
    <xf numFmtId="164" fontId="5" fillId="3" borderId="18" xfId="0" applyNumberFormat="1" applyFont="1" applyFill="1" applyBorder="1" applyAlignment="1">
      <alignment vertical="top" shrinkToFit="1"/>
    </xf>
    <xf numFmtId="4" fontId="5" fillId="3" borderId="18" xfId="0" applyNumberFormat="1" applyFont="1" applyFill="1" applyBorder="1" applyAlignment="1">
      <alignment vertical="top" shrinkToFit="1"/>
    </xf>
    <xf numFmtId="4" fontId="5" fillId="3" borderId="40" xfId="0" applyNumberFormat="1" applyFont="1" applyFill="1" applyBorder="1" applyAlignment="1">
      <alignment vertical="top" shrinkToFit="1"/>
    </xf>
    <xf numFmtId="0" fontId="16" fillId="0" borderId="41" xfId="0" applyFont="1" applyBorder="1" applyAlignment="1">
      <alignment vertical="top"/>
    </xf>
    <xf numFmtId="49" fontId="16" fillId="0" borderId="42" xfId="0" applyNumberFormat="1" applyFont="1" applyBorder="1" applyAlignment="1">
      <alignment vertical="top"/>
    </xf>
    <xf numFmtId="0" fontId="16" fillId="0" borderId="42" xfId="0" applyFont="1" applyBorder="1" applyAlignment="1">
      <alignment horizontal="center" vertical="top" shrinkToFit="1"/>
    </xf>
    <xf numFmtId="164" fontId="16" fillId="0" borderId="42" xfId="0" applyNumberFormat="1" applyFont="1" applyBorder="1" applyAlignment="1">
      <alignment vertical="top" shrinkToFit="1"/>
    </xf>
    <xf numFmtId="4" fontId="16" fillId="4" borderId="42" xfId="0" applyNumberFormat="1" applyFont="1" applyFill="1" applyBorder="1" applyAlignment="1" applyProtection="1">
      <alignment vertical="top" shrinkToFit="1"/>
      <protection locked="0"/>
    </xf>
    <xf numFmtId="4" fontId="16" fillId="0" borderId="43" xfId="0" applyNumberFormat="1" applyFont="1" applyBorder="1" applyAlignment="1">
      <alignment vertical="top" shrinkToFit="1"/>
    </xf>
    <xf numFmtId="0" fontId="16" fillId="0" borderId="44" xfId="0" applyFont="1" applyBorder="1" applyAlignment="1">
      <alignment vertical="top"/>
    </xf>
    <xf numFmtId="49" fontId="16" fillId="0" borderId="45" xfId="0" applyNumberFormat="1" applyFont="1" applyBorder="1" applyAlignment="1">
      <alignment vertical="top"/>
    </xf>
    <xf numFmtId="0" fontId="16" fillId="0" borderId="45" xfId="0" applyFont="1" applyBorder="1" applyAlignment="1">
      <alignment horizontal="center" vertical="top" shrinkToFit="1"/>
    </xf>
    <xf numFmtId="164" fontId="16" fillId="0" borderId="45" xfId="0" applyNumberFormat="1" applyFont="1" applyBorder="1" applyAlignment="1">
      <alignment vertical="top" shrinkToFit="1"/>
    </xf>
    <xf numFmtId="4" fontId="16" fillId="4" borderId="45" xfId="0" applyNumberFormat="1" applyFont="1" applyFill="1" applyBorder="1" applyAlignment="1" applyProtection="1">
      <alignment vertical="top" shrinkToFit="1"/>
      <protection locked="0"/>
    </xf>
    <xf numFmtId="4" fontId="16" fillId="0" borderId="46" xfId="0" applyNumberFormat="1" applyFont="1" applyBorder="1" applyAlignment="1">
      <alignment vertical="top" shrinkToFit="1"/>
    </xf>
    <xf numFmtId="4" fontId="5" fillId="3" borderId="22" xfId="0" applyNumberFormat="1" applyFont="1" applyFill="1" applyBorder="1" applyAlignment="1">
      <alignment vertical="top"/>
    </xf>
    <xf numFmtId="49" fontId="5" fillId="3" borderId="18" xfId="0" applyNumberFormat="1" applyFont="1" applyFill="1" applyBorder="1" applyAlignment="1">
      <alignment horizontal="left" vertical="top" wrapText="1"/>
    </xf>
    <xf numFmtId="49" fontId="16" fillId="0" borderId="45" xfId="0" applyNumberFormat="1" applyFont="1" applyBorder="1" applyAlignment="1">
      <alignment horizontal="left" vertical="top" wrapText="1"/>
    </xf>
    <xf numFmtId="49" fontId="16" fillId="0" borderId="42" xfId="0" applyNumberFormat="1" applyFont="1" applyBorder="1" applyAlignment="1">
      <alignment horizontal="left" vertical="top" wrapText="1"/>
    </xf>
    <xf numFmtId="164" fontId="17" fillId="0" borderId="0" xfId="0" quotePrefix="1" applyNumberFormat="1" applyFont="1" applyBorder="1" applyAlignment="1">
      <alignment horizontal="left" vertical="top" wrapText="1"/>
    </xf>
    <xf numFmtId="164" fontId="18" fillId="0" borderId="0" xfId="0" applyNumberFormat="1" applyFont="1" applyBorder="1" applyAlignment="1">
      <alignment horizontal="left" vertical="top" wrapText="1"/>
    </xf>
    <xf numFmtId="164" fontId="18" fillId="0" borderId="0" xfId="0" quotePrefix="1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5" fillId="3" borderId="12" xfId="0" applyNumberFormat="1" applyFont="1" applyFill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4" borderId="18" xfId="0" applyFill="1" applyBorder="1" applyAlignment="1" applyProtection="1">
      <alignment horizontal="left" vertical="top" wrapText="1"/>
      <protection locked="0"/>
    </xf>
    <xf numFmtId="0" fontId="0" fillId="4" borderId="0" xfId="0" applyFill="1" applyBorder="1" applyAlignment="1" applyProtection="1">
      <alignment horizontal="left" vertical="top" wrapText="1"/>
      <protection locked="0"/>
    </xf>
    <xf numFmtId="0" fontId="0" fillId="4" borderId="6" xfId="0" applyFill="1" applyBorder="1" applyAlignment="1" applyProtection="1">
      <alignment horizontal="left" vertical="top" wrapText="1"/>
      <protection locked="0"/>
    </xf>
    <xf numFmtId="49" fontId="0" fillId="0" borderId="0" xfId="0" applyNumberFormat="1" applyAlignment="1">
      <alignment horizontal="left" wrapText="1"/>
    </xf>
    <xf numFmtId="0" fontId="0" fillId="3" borderId="6" xfId="0" applyFill="1" applyBorder="1" applyAlignment="1">
      <alignment wrapText="1"/>
    </xf>
    <xf numFmtId="0" fontId="0" fillId="3" borderId="8" xfId="0" applyFill="1" applyBorder="1" applyAlignment="1">
      <alignment wrapText="1"/>
    </xf>
    <xf numFmtId="0" fontId="0" fillId="0" borderId="0" xfId="0" applyBorder="1" applyAlignment="1">
      <alignment vertical="center" wrapText="1"/>
    </xf>
    <xf numFmtId="0" fontId="8" fillId="0" borderId="0" xfId="0" applyFont="1" applyAlignment="1">
      <alignment vertical="center"/>
    </xf>
  </cellXfs>
  <cellStyles count="2">
    <cellStyle name="Normální" xfId="0" builtinId="0"/>
    <cellStyle name="normální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uildPowerS/Templates/Rozpocty/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/>
  <dimension ref="A1:G2"/>
  <sheetViews>
    <sheetView workbookViewId="0">
      <selection activeCell="A2" sqref="A2:G2"/>
    </sheetView>
  </sheetViews>
  <sheetFormatPr defaultRowHeight="13.2" x14ac:dyDescent="0.25"/>
  <sheetData>
    <row r="1" spans="1:7" x14ac:dyDescent="0.25">
      <c r="A1" s="21" t="s">
        <v>40</v>
      </c>
    </row>
    <row r="2" spans="1:7" ht="57.75" customHeight="1" x14ac:dyDescent="0.25">
      <c r="A2" s="81" t="s">
        <v>41</v>
      </c>
      <c r="B2" s="81"/>
      <c r="C2" s="81"/>
      <c r="D2" s="81"/>
      <c r="E2" s="81"/>
      <c r="F2" s="81"/>
      <c r="G2" s="81"/>
    </row>
  </sheetData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5112">
    <tabColor rgb="FF66FF66"/>
  </sheetPr>
  <dimension ref="A1:O79"/>
  <sheetViews>
    <sheetView showGridLines="0" topLeftCell="B2" zoomScaleNormal="100" zoomScaleSheetLayoutView="75" workbookViewId="0">
      <selection activeCell="L10" sqref="L10"/>
    </sheetView>
  </sheetViews>
  <sheetFormatPr defaultColWidth="9" defaultRowHeight="13.2" x14ac:dyDescent="0.25"/>
  <cols>
    <col min="1" max="1" width="8.44140625" hidden="1" customWidth="1"/>
    <col min="2" max="2" width="13.44140625" customWidth="1"/>
    <col min="3" max="3" width="7.44140625" style="52" customWidth="1"/>
    <col min="4" max="4" width="13" style="52" customWidth="1"/>
    <col min="5" max="5" width="9.6640625" style="52" customWidth="1"/>
    <col min="6" max="6" width="11.6640625" customWidth="1"/>
    <col min="7" max="9" width="13" customWidth="1"/>
    <col min="10" max="10" width="5.5546875" customWidth="1"/>
    <col min="11" max="11" width="4.33203125" customWidth="1"/>
    <col min="12" max="15" width="10.6640625" customWidth="1"/>
  </cols>
  <sheetData>
    <row r="1" spans="1:15" ht="33.75" customHeight="1" x14ac:dyDescent="0.25">
      <c r="A1" s="47" t="s">
        <v>38</v>
      </c>
      <c r="B1" s="82" t="s">
        <v>4</v>
      </c>
      <c r="C1" s="83"/>
      <c r="D1" s="83"/>
      <c r="E1" s="83"/>
      <c r="F1" s="83"/>
      <c r="G1" s="83"/>
      <c r="H1" s="83"/>
      <c r="I1" s="83"/>
      <c r="J1" s="84"/>
    </row>
    <row r="2" spans="1:15" ht="36" customHeight="1" x14ac:dyDescent="0.25">
      <c r="A2" s="2"/>
      <c r="B2" s="110" t="s">
        <v>24</v>
      </c>
      <c r="C2" s="111"/>
      <c r="D2" s="112"/>
      <c r="E2" s="113" t="s">
        <v>48</v>
      </c>
      <c r="F2" s="114"/>
      <c r="G2" s="114"/>
      <c r="H2" s="114"/>
      <c r="I2" s="114"/>
      <c r="J2" s="115"/>
      <c r="O2" s="1"/>
    </row>
    <row r="3" spans="1:15" ht="27" customHeight="1" x14ac:dyDescent="0.25">
      <c r="A3" s="2"/>
      <c r="B3" s="117" t="s">
        <v>47</v>
      </c>
      <c r="C3" s="118"/>
      <c r="D3" s="116"/>
      <c r="E3" s="119" t="s">
        <v>44</v>
      </c>
      <c r="F3" s="261"/>
      <c r="G3" s="261"/>
      <c r="H3" s="261"/>
      <c r="I3" s="261"/>
      <c r="J3" s="262"/>
    </row>
    <row r="4" spans="1:15" ht="24" customHeight="1" x14ac:dyDescent="0.25">
      <c r="A4" s="2"/>
      <c r="B4" s="31" t="s">
        <v>23</v>
      </c>
      <c r="D4" s="60" t="s">
        <v>750</v>
      </c>
      <c r="E4" s="78"/>
      <c r="F4" s="78"/>
      <c r="G4" s="263"/>
      <c r="H4" s="18" t="s">
        <v>42</v>
      </c>
      <c r="I4" s="76">
        <v>296139</v>
      </c>
      <c r="J4" s="8"/>
    </row>
    <row r="5" spans="1:15" ht="15.75" customHeight="1" x14ac:dyDescent="0.25">
      <c r="A5" s="2"/>
      <c r="B5" s="28"/>
      <c r="C5" s="55"/>
      <c r="D5" s="264" t="s">
        <v>751</v>
      </c>
      <c r="E5" s="79"/>
      <c r="F5" s="79"/>
      <c r="G5" s="79"/>
      <c r="H5" s="18" t="s">
        <v>36</v>
      </c>
      <c r="I5" s="76" t="s">
        <v>753</v>
      </c>
      <c r="J5" s="8"/>
    </row>
    <row r="6" spans="1:15" ht="15.75" customHeight="1" x14ac:dyDescent="0.25">
      <c r="A6" s="2"/>
      <c r="B6" s="29"/>
      <c r="C6" s="56"/>
      <c r="D6" s="77">
        <v>79401</v>
      </c>
      <c r="E6" s="23" t="s">
        <v>752</v>
      </c>
      <c r="F6" s="80"/>
      <c r="G6" s="80"/>
      <c r="H6" s="24"/>
      <c r="I6" s="23"/>
      <c r="J6" s="34"/>
    </row>
    <row r="7" spans="1:15" ht="24" hidden="1" customHeight="1" x14ac:dyDescent="0.25">
      <c r="A7" s="2"/>
      <c r="B7" s="31" t="s">
        <v>21</v>
      </c>
      <c r="D7" s="51"/>
      <c r="H7" s="18" t="s">
        <v>42</v>
      </c>
      <c r="I7" s="22"/>
      <c r="J7" s="8"/>
    </row>
    <row r="8" spans="1:15" ht="15.75" hidden="1" customHeight="1" x14ac:dyDescent="0.25">
      <c r="A8" s="2"/>
      <c r="B8" s="2"/>
      <c r="D8" s="51"/>
      <c r="H8" s="18" t="s">
        <v>36</v>
      </c>
      <c r="I8" s="22"/>
      <c r="J8" s="8"/>
    </row>
    <row r="9" spans="1:15" ht="15.75" hidden="1" customHeight="1" x14ac:dyDescent="0.25">
      <c r="A9" s="2"/>
      <c r="B9" s="35"/>
      <c r="C9" s="56"/>
      <c r="D9" s="53"/>
      <c r="E9" s="57"/>
      <c r="F9" s="24"/>
      <c r="G9" s="14"/>
      <c r="H9" s="14"/>
      <c r="I9" s="36"/>
      <c r="J9" s="34"/>
    </row>
    <row r="10" spans="1:15" ht="24" customHeight="1" x14ac:dyDescent="0.25">
      <c r="A10" s="2"/>
      <c r="B10" s="31" t="s">
        <v>20</v>
      </c>
      <c r="D10" s="120"/>
      <c r="E10" s="120"/>
      <c r="F10" s="120"/>
      <c r="G10" s="120"/>
      <c r="H10" s="18" t="s">
        <v>42</v>
      </c>
      <c r="I10" s="125"/>
      <c r="J10" s="8"/>
    </row>
    <row r="11" spans="1:15" ht="15.75" customHeight="1" x14ac:dyDescent="0.25">
      <c r="A11" s="2"/>
      <c r="B11" s="28"/>
      <c r="C11" s="55"/>
      <c r="D11" s="121"/>
      <c r="E11" s="121"/>
      <c r="F11" s="121"/>
      <c r="G11" s="121"/>
      <c r="H11" s="18" t="s">
        <v>36</v>
      </c>
      <c r="I11" s="125"/>
      <c r="J11" s="8"/>
    </row>
    <row r="12" spans="1:15" ht="15.75" customHeight="1" x14ac:dyDescent="0.25">
      <c r="A12" s="2"/>
      <c r="B12" s="29"/>
      <c r="C12" s="56"/>
      <c r="D12" s="124"/>
      <c r="E12" s="122"/>
      <c r="F12" s="123"/>
      <c r="G12" s="123"/>
      <c r="H12" s="19"/>
      <c r="I12" s="23"/>
      <c r="J12" s="34"/>
    </row>
    <row r="13" spans="1:15" ht="24" customHeight="1" x14ac:dyDescent="0.25">
      <c r="A13" s="2"/>
      <c r="B13" s="43" t="s">
        <v>22</v>
      </c>
      <c r="C13" s="58"/>
      <c r="D13" s="59"/>
      <c r="E13" s="60"/>
      <c r="F13" s="44"/>
      <c r="G13" s="44"/>
      <c r="H13" s="45"/>
      <c r="I13" s="44"/>
      <c r="J13" s="46"/>
    </row>
    <row r="14" spans="1:15" ht="32.25" customHeight="1" x14ac:dyDescent="0.25">
      <c r="A14" s="2"/>
      <c r="B14" s="35" t="s">
        <v>34</v>
      </c>
      <c r="C14" s="61"/>
      <c r="D14" s="54"/>
      <c r="E14" s="91"/>
      <c r="F14" s="91"/>
      <c r="G14" s="92"/>
      <c r="H14" s="92"/>
      <c r="I14" s="92" t="s">
        <v>31</v>
      </c>
      <c r="J14" s="93"/>
    </row>
    <row r="15" spans="1:15" ht="23.25" customHeight="1" x14ac:dyDescent="0.25">
      <c r="A15" s="187" t="s">
        <v>26</v>
      </c>
      <c r="B15" s="38" t="s">
        <v>26</v>
      </c>
      <c r="C15" s="62"/>
      <c r="D15" s="63"/>
      <c r="E15" s="88"/>
      <c r="F15" s="89"/>
      <c r="G15" s="88"/>
      <c r="H15" s="89"/>
      <c r="I15" s="88">
        <f>SUMIF(F48:F75,A15,I48:I75)+SUMIF(F48:F75,"PSU",I48:I75)</f>
        <v>0</v>
      </c>
      <c r="J15" s="90"/>
    </row>
    <row r="16" spans="1:15" ht="23.25" customHeight="1" x14ac:dyDescent="0.25">
      <c r="A16" s="187" t="s">
        <v>27</v>
      </c>
      <c r="B16" s="38" t="s">
        <v>27</v>
      </c>
      <c r="C16" s="62"/>
      <c r="D16" s="63"/>
      <c r="E16" s="88"/>
      <c r="F16" s="89"/>
      <c r="G16" s="88"/>
      <c r="H16" s="89"/>
      <c r="I16" s="88">
        <f>SUMIF(F48:F75,A16,I48:I75)</f>
        <v>0</v>
      </c>
      <c r="J16" s="90"/>
    </row>
    <row r="17" spans="1:10" ht="23.25" customHeight="1" x14ac:dyDescent="0.25">
      <c r="A17" s="187" t="s">
        <v>28</v>
      </c>
      <c r="B17" s="38" t="s">
        <v>28</v>
      </c>
      <c r="C17" s="62"/>
      <c r="D17" s="63"/>
      <c r="E17" s="88"/>
      <c r="F17" s="89"/>
      <c r="G17" s="88"/>
      <c r="H17" s="89"/>
      <c r="I17" s="88">
        <f>SUMIF(F48:F75,A17,I48:I75)</f>
        <v>0</v>
      </c>
      <c r="J17" s="90"/>
    </row>
    <row r="18" spans="1:10" ht="23.25" customHeight="1" x14ac:dyDescent="0.25">
      <c r="A18" s="187" t="s">
        <v>110</v>
      </c>
      <c r="B18" s="38" t="s">
        <v>29</v>
      </c>
      <c r="C18" s="62"/>
      <c r="D18" s="63"/>
      <c r="E18" s="88"/>
      <c r="F18" s="89"/>
      <c r="G18" s="88"/>
      <c r="H18" s="89"/>
      <c r="I18" s="88">
        <f>SUMIF(F48:F75,A18,I48:I75)</f>
        <v>0</v>
      </c>
      <c r="J18" s="90"/>
    </row>
    <row r="19" spans="1:10" ht="23.25" customHeight="1" x14ac:dyDescent="0.25">
      <c r="A19" s="187" t="s">
        <v>109</v>
      </c>
      <c r="B19" s="38" t="s">
        <v>30</v>
      </c>
      <c r="C19" s="62"/>
      <c r="D19" s="63"/>
      <c r="E19" s="88"/>
      <c r="F19" s="89"/>
      <c r="G19" s="88"/>
      <c r="H19" s="89"/>
      <c r="I19" s="88">
        <f>SUMIF(F48:F75,A19,I48:I75)</f>
        <v>0</v>
      </c>
      <c r="J19" s="90"/>
    </row>
    <row r="20" spans="1:10" ht="23.25" customHeight="1" x14ac:dyDescent="0.25">
      <c r="A20" s="2"/>
      <c r="B20" s="48" t="s">
        <v>31</v>
      </c>
      <c r="C20" s="64"/>
      <c r="D20" s="65"/>
      <c r="E20" s="94"/>
      <c r="F20" s="95"/>
      <c r="G20" s="94"/>
      <c r="H20" s="95"/>
      <c r="I20" s="94">
        <f>SUM(I15:J19)</f>
        <v>0</v>
      </c>
      <c r="J20" s="101"/>
    </row>
    <row r="21" spans="1:10" ht="33" customHeight="1" x14ac:dyDescent="0.25">
      <c r="A21" s="2"/>
      <c r="B21" s="42" t="s">
        <v>35</v>
      </c>
      <c r="C21" s="62"/>
      <c r="D21" s="63"/>
      <c r="E21" s="66"/>
      <c r="F21" s="39"/>
      <c r="G21" s="33"/>
      <c r="H21" s="33"/>
      <c r="I21" s="33"/>
      <c r="J21" s="40"/>
    </row>
    <row r="22" spans="1:10" ht="23.25" customHeight="1" x14ac:dyDescent="0.25">
      <c r="A22" s="2">
        <f>ZakladDPHSni*SazbaDPH1/100</f>
        <v>0</v>
      </c>
      <c r="B22" s="38" t="s">
        <v>13</v>
      </c>
      <c r="C22" s="62"/>
      <c r="D22" s="63"/>
      <c r="E22" s="67">
        <v>12</v>
      </c>
      <c r="F22" s="39" t="s">
        <v>0</v>
      </c>
      <c r="G22" s="99">
        <f>ZakladDPHSniVypocet</f>
        <v>0</v>
      </c>
      <c r="H22" s="100"/>
      <c r="I22" s="100"/>
      <c r="J22" s="40" t="str">
        <f t="shared" ref="J22:J27" si="0">Mena</f>
        <v>CZK</v>
      </c>
    </row>
    <row r="23" spans="1:10" ht="23.25" customHeight="1" x14ac:dyDescent="0.25">
      <c r="A23" s="2">
        <f>(A22-INT(A22))*100</f>
        <v>0</v>
      </c>
      <c r="B23" s="38" t="s">
        <v>14</v>
      </c>
      <c r="C23" s="62"/>
      <c r="D23" s="63"/>
      <c r="E23" s="67">
        <f>SazbaDPH1</f>
        <v>12</v>
      </c>
      <c r="F23" s="39" t="s">
        <v>0</v>
      </c>
      <c r="G23" s="97">
        <f>A22</f>
        <v>0</v>
      </c>
      <c r="H23" s="98"/>
      <c r="I23" s="98"/>
      <c r="J23" s="40" t="str">
        <f t="shared" si="0"/>
        <v>CZK</v>
      </c>
    </row>
    <row r="24" spans="1:10" ht="23.25" customHeight="1" x14ac:dyDescent="0.25">
      <c r="A24" s="2">
        <f>ZakladDPHZakl*SazbaDPH2/100</f>
        <v>0</v>
      </c>
      <c r="B24" s="38" t="s">
        <v>15</v>
      </c>
      <c r="C24" s="62"/>
      <c r="D24" s="63"/>
      <c r="E24" s="67">
        <v>21</v>
      </c>
      <c r="F24" s="39" t="s">
        <v>0</v>
      </c>
      <c r="G24" s="99">
        <f>ZakladDPHZaklVypocet</f>
        <v>0</v>
      </c>
      <c r="H24" s="100"/>
      <c r="I24" s="100"/>
      <c r="J24" s="40" t="str">
        <f t="shared" si="0"/>
        <v>CZK</v>
      </c>
    </row>
    <row r="25" spans="1:10" ht="23.25" customHeight="1" x14ac:dyDescent="0.25">
      <c r="A25" s="2">
        <f>(A24-INT(A24))*100</f>
        <v>0</v>
      </c>
      <c r="B25" s="32" t="s">
        <v>16</v>
      </c>
      <c r="C25" s="68"/>
      <c r="D25" s="54"/>
      <c r="E25" s="69">
        <f>SazbaDPH2</f>
        <v>21</v>
      </c>
      <c r="F25" s="30" t="s">
        <v>0</v>
      </c>
      <c r="G25" s="85">
        <f>A24</f>
        <v>0</v>
      </c>
      <c r="H25" s="86"/>
      <c r="I25" s="86"/>
      <c r="J25" s="37" t="str">
        <f t="shared" si="0"/>
        <v>CZK</v>
      </c>
    </row>
    <row r="26" spans="1:10" ht="23.25" customHeight="1" thickBot="1" x14ac:dyDescent="0.3">
      <c r="A26" s="2">
        <f>ZakladDPHSni+DPHSni+ZakladDPHZakl+DPHZakl</f>
        <v>0</v>
      </c>
      <c r="B26" s="31" t="s">
        <v>5</v>
      </c>
      <c r="C26" s="70"/>
      <c r="D26" s="71"/>
      <c r="E26" s="70"/>
      <c r="F26" s="16"/>
      <c r="G26" s="87">
        <f>CenaCelkem-(ZakladDPHSni+DPHSni+ZakladDPHZakl+DPHZakl)</f>
        <v>0</v>
      </c>
      <c r="H26" s="87"/>
      <c r="I26" s="87"/>
      <c r="J26" s="41" t="str">
        <f t="shared" si="0"/>
        <v>CZK</v>
      </c>
    </row>
    <row r="27" spans="1:10" ht="27.75" hidden="1" customHeight="1" thickBot="1" x14ac:dyDescent="0.3">
      <c r="A27" s="2"/>
      <c r="B27" s="157" t="s">
        <v>25</v>
      </c>
      <c r="C27" s="158"/>
      <c r="D27" s="158"/>
      <c r="E27" s="159"/>
      <c r="F27" s="160"/>
      <c r="G27" s="161">
        <f>ZakladDPHSniVypocet+ZakladDPHZaklVypocet</f>
        <v>0</v>
      </c>
      <c r="H27" s="162"/>
      <c r="I27" s="162"/>
      <c r="J27" s="163" t="str">
        <f t="shared" si="0"/>
        <v>CZK</v>
      </c>
    </row>
    <row r="28" spans="1:10" ht="27.75" customHeight="1" thickBot="1" x14ac:dyDescent="0.3">
      <c r="A28" s="2">
        <f>(A26-INT(A26))*100</f>
        <v>0</v>
      </c>
      <c r="B28" s="157" t="s">
        <v>37</v>
      </c>
      <c r="C28" s="164"/>
      <c r="D28" s="164"/>
      <c r="E28" s="164"/>
      <c r="F28" s="165"/>
      <c r="G28" s="161">
        <f>A26</f>
        <v>0</v>
      </c>
      <c r="H28" s="161"/>
      <c r="I28" s="161"/>
      <c r="J28" s="166" t="s">
        <v>51</v>
      </c>
    </row>
    <row r="29" spans="1:10" ht="12.75" customHeight="1" x14ac:dyDescent="0.25">
      <c r="A29" s="2"/>
      <c r="B29" s="2"/>
      <c r="J29" s="9"/>
    </row>
    <row r="30" spans="1:10" ht="30" customHeight="1" x14ac:dyDescent="0.25">
      <c r="A30" s="2"/>
      <c r="B30" s="2"/>
      <c r="J30" s="9"/>
    </row>
    <row r="31" spans="1:10" ht="18.75" customHeight="1" x14ac:dyDescent="0.25">
      <c r="A31" s="2"/>
      <c r="B31" s="17"/>
      <c r="C31" s="72" t="s">
        <v>12</v>
      </c>
      <c r="D31" s="73"/>
      <c r="E31" s="73"/>
      <c r="F31" s="15" t="s">
        <v>11</v>
      </c>
      <c r="G31" s="26"/>
      <c r="H31" s="27"/>
      <c r="I31" s="26"/>
      <c r="J31" s="9"/>
    </row>
    <row r="32" spans="1:10" ht="47.25" customHeight="1" x14ac:dyDescent="0.25">
      <c r="A32" s="2"/>
      <c r="B32" s="2"/>
      <c r="J32" s="9"/>
    </row>
    <row r="33" spans="1:10" s="21" customFormat="1" ht="18.75" customHeight="1" x14ac:dyDescent="0.25">
      <c r="A33" s="20"/>
      <c r="B33" s="20"/>
      <c r="C33" s="74"/>
      <c r="D33" s="102"/>
      <c r="E33" s="103"/>
      <c r="G33" s="104"/>
      <c r="H33" s="105"/>
      <c r="I33" s="105"/>
      <c r="J33" s="25"/>
    </row>
    <row r="34" spans="1:10" ht="12.75" customHeight="1" x14ac:dyDescent="0.25">
      <c r="A34" s="2"/>
      <c r="B34" s="2"/>
      <c r="D34" s="96" t="s">
        <v>2</v>
      </c>
      <c r="E34" s="96"/>
      <c r="H34" s="10" t="s">
        <v>3</v>
      </c>
      <c r="J34" s="9"/>
    </row>
    <row r="35" spans="1:10" ht="13.5" customHeight="1" thickBot="1" x14ac:dyDescent="0.3">
      <c r="A35" s="11"/>
      <c r="B35" s="11"/>
      <c r="C35" s="75"/>
      <c r="D35" s="75"/>
      <c r="E35" s="75"/>
      <c r="F35" s="12"/>
      <c r="G35" s="12"/>
      <c r="H35" s="12"/>
      <c r="I35" s="12"/>
      <c r="J35" s="13"/>
    </row>
    <row r="36" spans="1:10" ht="27" hidden="1" customHeight="1" x14ac:dyDescent="0.25">
      <c r="B36" s="129" t="s">
        <v>17</v>
      </c>
      <c r="C36" s="130"/>
      <c r="D36" s="130"/>
      <c r="E36" s="130"/>
      <c r="F36" s="131"/>
      <c r="G36" s="131"/>
      <c r="H36" s="131"/>
      <c r="I36" s="131"/>
      <c r="J36" s="132"/>
    </row>
    <row r="37" spans="1:10" ht="25.5" hidden="1" customHeight="1" x14ac:dyDescent="0.25">
      <c r="A37" s="128" t="s">
        <v>39</v>
      </c>
      <c r="B37" s="133" t="s">
        <v>18</v>
      </c>
      <c r="C37" s="134" t="s">
        <v>6</v>
      </c>
      <c r="D37" s="134"/>
      <c r="E37" s="134"/>
      <c r="F37" s="135" t="str">
        <f>B22</f>
        <v>Základ pro sníženou DPH</v>
      </c>
      <c r="G37" s="135" t="str">
        <f>B24</f>
        <v>Základ pro základní DPH</v>
      </c>
      <c r="H37" s="136" t="s">
        <v>19</v>
      </c>
      <c r="I37" s="136" t="s">
        <v>1</v>
      </c>
      <c r="J37" s="137" t="s">
        <v>0</v>
      </c>
    </row>
    <row r="38" spans="1:10" ht="25.5" hidden="1" customHeight="1" x14ac:dyDescent="0.25">
      <c r="A38" s="128">
        <v>1</v>
      </c>
      <c r="B38" s="138" t="s">
        <v>49</v>
      </c>
      <c r="C38" s="139"/>
      <c r="D38" s="139"/>
      <c r="E38" s="139"/>
      <c r="F38" s="140">
        <f>'byt č.11'!AE488</f>
        <v>0</v>
      </c>
      <c r="G38" s="141">
        <f>'byt č.11'!AF488</f>
        <v>0</v>
      </c>
      <c r="H38" s="142">
        <f>(F38*SazbaDPH1/100)+(G38*SazbaDPH2/100)</f>
        <v>0</v>
      </c>
      <c r="I38" s="142">
        <f>F38+G38+H38</f>
        <v>0</v>
      </c>
      <c r="J38" s="143" t="str">
        <f>IF(CenaCelkemVypocet=0,"",I38/CenaCelkemVypocet*100)</f>
        <v/>
      </c>
    </row>
    <row r="39" spans="1:10" ht="25.5" hidden="1" customHeight="1" x14ac:dyDescent="0.25">
      <c r="A39" s="128">
        <v>2</v>
      </c>
      <c r="B39" s="144" t="s">
        <v>45</v>
      </c>
      <c r="C39" s="145" t="s">
        <v>46</v>
      </c>
      <c r="D39" s="145"/>
      <c r="E39" s="145"/>
      <c r="F39" s="146">
        <f>'byt č.11'!AE488</f>
        <v>0</v>
      </c>
      <c r="G39" s="147">
        <f>'byt č.11'!AF488</f>
        <v>0</v>
      </c>
      <c r="H39" s="147">
        <f>(F39*SazbaDPH1/100)+(G39*SazbaDPH2/100)</f>
        <v>0</v>
      </c>
      <c r="I39" s="147">
        <f>F39+G39+H39</f>
        <v>0</v>
      </c>
      <c r="J39" s="148" t="str">
        <f>IF(CenaCelkemVypocet=0,"",I39/CenaCelkemVypocet*100)</f>
        <v/>
      </c>
    </row>
    <row r="40" spans="1:10" ht="25.5" hidden="1" customHeight="1" x14ac:dyDescent="0.25">
      <c r="A40" s="128">
        <v>3</v>
      </c>
      <c r="B40" s="149" t="s">
        <v>43</v>
      </c>
      <c r="C40" s="139" t="s">
        <v>44</v>
      </c>
      <c r="D40" s="139"/>
      <c r="E40" s="139"/>
      <c r="F40" s="150">
        <f>'byt č.11'!AE488</f>
        <v>0</v>
      </c>
      <c r="G40" s="142">
        <f>'byt č.11'!AF488</f>
        <v>0</v>
      </c>
      <c r="H40" s="142">
        <f>(F40*SazbaDPH1/100)+(G40*SazbaDPH2/100)</f>
        <v>0</v>
      </c>
      <c r="I40" s="142">
        <f>F40+G40+H40</f>
        <v>0</v>
      </c>
      <c r="J40" s="143" t="str">
        <f>IF(CenaCelkemVypocet=0,"",I40/CenaCelkemVypocet*100)</f>
        <v/>
      </c>
    </row>
    <row r="41" spans="1:10" ht="25.5" hidden="1" customHeight="1" x14ac:dyDescent="0.25">
      <c r="A41" s="128"/>
      <c r="B41" s="151" t="s">
        <v>50</v>
      </c>
      <c r="C41" s="152"/>
      <c r="D41" s="152"/>
      <c r="E41" s="153"/>
      <c r="F41" s="154">
        <f>SUMIF(A38:A40,"=1",F38:F40)</f>
        <v>0</v>
      </c>
      <c r="G41" s="155">
        <f>SUMIF(A38:A40,"=1",G38:G40)</f>
        <v>0</v>
      </c>
      <c r="H41" s="155">
        <f>SUMIF(A38:A40,"=1",H38:H40)</f>
        <v>0</v>
      </c>
      <c r="I41" s="155">
        <f>SUMIF(A38:A40,"=1",I38:I40)</f>
        <v>0</v>
      </c>
      <c r="J41" s="156">
        <f>SUMIF(A38:A40,"=1",J38:J40)</f>
        <v>0</v>
      </c>
    </row>
    <row r="45" spans="1:10" ht="15.6" x14ac:dyDescent="0.3">
      <c r="B45" s="167" t="s">
        <v>52</v>
      </c>
    </row>
    <row r="47" spans="1:10" ht="25.5" customHeight="1" x14ac:dyDescent="0.25">
      <c r="A47" s="169"/>
      <c r="B47" s="172" t="s">
        <v>18</v>
      </c>
      <c r="C47" s="172" t="s">
        <v>6</v>
      </c>
      <c r="D47" s="173"/>
      <c r="E47" s="173"/>
      <c r="F47" s="174" t="s">
        <v>53</v>
      </c>
      <c r="G47" s="174"/>
      <c r="H47" s="174"/>
      <c r="I47" s="174" t="s">
        <v>31</v>
      </c>
      <c r="J47" s="174" t="s">
        <v>0</v>
      </c>
    </row>
    <row r="48" spans="1:10" ht="36.75" customHeight="1" x14ac:dyDescent="0.25">
      <c r="A48" s="170"/>
      <c r="B48" s="175" t="s">
        <v>54</v>
      </c>
      <c r="C48" s="176" t="s">
        <v>55</v>
      </c>
      <c r="D48" s="177"/>
      <c r="E48" s="177"/>
      <c r="F48" s="185" t="s">
        <v>26</v>
      </c>
      <c r="G48" s="178"/>
      <c r="H48" s="178"/>
      <c r="I48" s="178">
        <f>'byt č.11'!G8</f>
        <v>0</v>
      </c>
      <c r="J48" s="183" t="str">
        <f>IF(I76=0,"",I48/I76*100)</f>
        <v/>
      </c>
    </row>
    <row r="49" spans="1:10" ht="36.75" customHeight="1" x14ac:dyDescent="0.25">
      <c r="A49" s="170"/>
      <c r="B49" s="175" t="s">
        <v>56</v>
      </c>
      <c r="C49" s="176" t="s">
        <v>57</v>
      </c>
      <c r="D49" s="177"/>
      <c r="E49" s="177"/>
      <c r="F49" s="185" t="s">
        <v>26</v>
      </c>
      <c r="G49" s="178"/>
      <c r="H49" s="178"/>
      <c r="I49" s="178">
        <f>'byt č.11'!G25</f>
        <v>0</v>
      </c>
      <c r="J49" s="183" t="str">
        <f>IF(I76=0,"",I49/I76*100)</f>
        <v/>
      </c>
    </row>
    <row r="50" spans="1:10" ht="36.75" customHeight="1" x14ac:dyDescent="0.25">
      <c r="A50" s="170"/>
      <c r="B50" s="175" t="s">
        <v>58</v>
      </c>
      <c r="C50" s="176" t="s">
        <v>59</v>
      </c>
      <c r="D50" s="177"/>
      <c r="E50" s="177"/>
      <c r="F50" s="185" t="s">
        <v>26</v>
      </c>
      <c r="G50" s="178"/>
      <c r="H50" s="178"/>
      <c r="I50" s="178">
        <f>'byt č.11'!G31</f>
        <v>0</v>
      </c>
      <c r="J50" s="183" t="str">
        <f>IF(I76=0,"",I50/I76*100)</f>
        <v/>
      </c>
    </row>
    <row r="51" spans="1:10" ht="36.75" customHeight="1" x14ac:dyDescent="0.25">
      <c r="A51" s="170"/>
      <c r="B51" s="175" t="s">
        <v>60</v>
      </c>
      <c r="C51" s="176" t="s">
        <v>61</v>
      </c>
      <c r="D51" s="177"/>
      <c r="E51" s="177"/>
      <c r="F51" s="185" t="s">
        <v>26</v>
      </c>
      <c r="G51" s="178"/>
      <c r="H51" s="178"/>
      <c r="I51" s="178">
        <f>'byt č.11'!G76</f>
        <v>0</v>
      </c>
      <c r="J51" s="183" t="str">
        <f>IF(I76=0,"",I51/I76*100)</f>
        <v/>
      </c>
    </row>
    <row r="52" spans="1:10" ht="36.75" customHeight="1" x14ac:dyDescent="0.25">
      <c r="A52" s="170"/>
      <c r="B52" s="175" t="s">
        <v>62</v>
      </c>
      <c r="C52" s="176" t="s">
        <v>63</v>
      </c>
      <c r="D52" s="177"/>
      <c r="E52" s="177"/>
      <c r="F52" s="185" t="s">
        <v>26</v>
      </c>
      <c r="G52" s="178"/>
      <c r="H52" s="178"/>
      <c r="I52" s="178">
        <f>'byt č.11'!G97</f>
        <v>0</v>
      </c>
      <c r="J52" s="183" t="str">
        <f>IF(I76=0,"",I52/I76*100)</f>
        <v/>
      </c>
    </row>
    <row r="53" spans="1:10" ht="36.75" customHeight="1" x14ac:dyDescent="0.25">
      <c r="A53" s="170"/>
      <c r="B53" s="175" t="s">
        <v>64</v>
      </c>
      <c r="C53" s="176" t="s">
        <v>65</v>
      </c>
      <c r="D53" s="177"/>
      <c r="E53" s="177"/>
      <c r="F53" s="185" t="s">
        <v>26</v>
      </c>
      <c r="G53" s="178"/>
      <c r="H53" s="178"/>
      <c r="I53" s="178">
        <f>'byt č.11'!G108</f>
        <v>0</v>
      </c>
      <c r="J53" s="183" t="str">
        <f>IF(I76=0,"",I53/I76*100)</f>
        <v/>
      </c>
    </row>
    <row r="54" spans="1:10" ht="36.75" customHeight="1" x14ac:dyDescent="0.25">
      <c r="A54" s="170"/>
      <c r="B54" s="175" t="s">
        <v>66</v>
      </c>
      <c r="C54" s="176" t="s">
        <v>67</v>
      </c>
      <c r="D54" s="177"/>
      <c r="E54" s="177"/>
      <c r="F54" s="185" t="s">
        <v>26</v>
      </c>
      <c r="G54" s="178"/>
      <c r="H54" s="178"/>
      <c r="I54" s="178">
        <f>'byt č.11'!G152</f>
        <v>0</v>
      </c>
      <c r="J54" s="183" t="str">
        <f>IF(I76=0,"",I54/I76*100)</f>
        <v/>
      </c>
    </row>
    <row r="55" spans="1:10" ht="36.75" customHeight="1" x14ac:dyDescent="0.25">
      <c r="A55" s="170"/>
      <c r="B55" s="175" t="s">
        <v>68</v>
      </c>
      <c r="C55" s="176" t="s">
        <v>69</v>
      </c>
      <c r="D55" s="177"/>
      <c r="E55" s="177"/>
      <c r="F55" s="185" t="s">
        <v>27</v>
      </c>
      <c r="G55" s="178"/>
      <c r="H55" s="178"/>
      <c r="I55" s="178">
        <f>'byt č.11'!G154</f>
        <v>0</v>
      </c>
      <c r="J55" s="183" t="str">
        <f>IF(I76=0,"",I55/I76*100)</f>
        <v/>
      </c>
    </row>
    <row r="56" spans="1:10" ht="36.75" customHeight="1" x14ac:dyDescent="0.25">
      <c r="A56" s="170"/>
      <c r="B56" s="175" t="s">
        <v>70</v>
      </c>
      <c r="C56" s="176" t="s">
        <v>71</v>
      </c>
      <c r="D56" s="177"/>
      <c r="E56" s="177"/>
      <c r="F56" s="185" t="s">
        <v>27</v>
      </c>
      <c r="G56" s="178"/>
      <c r="H56" s="178"/>
      <c r="I56" s="178">
        <f>'byt č.11'!G165</f>
        <v>0</v>
      </c>
      <c r="J56" s="183" t="str">
        <f>IF(I76=0,"",I56/I76*100)</f>
        <v/>
      </c>
    </row>
    <row r="57" spans="1:10" ht="36.75" customHeight="1" x14ac:dyDescent="0.25">
      <c r="A57" s="170"/>
      <c r="B57" s="175" t="s">
        <v>72</v>
      </c>
      <c r="C57" s="176" t="s">
        <v>73</v>
      </c>
      <c r="D57" s="177"/>
      <c r="E57" s="177"/>
      <c r="F57" s="185" t="s">
        <v>27</v>
      </c>
      <c r="G57" s="178"/>
      <c r="H57" s="178"/>
      <c r="I57" s="178">
        <f>'byt č.11'!G168</f>
        <v>0</v>
      </c>
      <c r="J57" s="183" t="str">
        <f>IF(I76=0,"",I57/I76*100)</f>
        <v/>
      </c>
    </row>
    <row r="58" spans="1:10" ht="36.75" customHeight="1" x14ac:dyDescent="0.25">
      <c r="A58" s="170"/>
      <c r="B58" s="175" t="s">
        <v>74</v>
      </c>
      <c r="C58" s="176" t="s">
        <v>75</v>
      </c>
      <c r="D58" s="177"/>
      <c r="E58" s="177"/>
      <c r="F58" s="185" t="s">
        <v>27</v>
      </c>
      <c r="G58" s="178"/>
      <c r="H58" s="178"/>
      <c r="I58" s="178">
        <f>'byt č.11'!G170</f>
        <v>0</v>
      </c>
      <c r="J58" s="183" t="str">
        <f>IF(I76=0,"",I58/I76*100)</f>
        <v/>
      </c>
    </row>
    <row r="59" spans="1:10" ht="36.75" customHeight="1" x14ac:dyDescent="0.25">
      <c r="A59" s="170"/>
      <c r="B59" s="175" t="s">
        <v>76</v>
      </c>
      <c r="C59" s="176" t="s">
        <v>77</v>
      </c>
      <c r="D59" s="177"/>
      <c r="E59" s="177"/>
      <c r="F59" s="185" t="s">
        <v>27</v>
      </c>
      <c r="G59" s="178"/>
      <c r="H59" s="178"/>
      <c r="I59" s="178">
        <f>'byt č.11'!G179</f>
        <v>0</v>
      </c>
      <c r="J59" s="183" t="str">
        <f>IF(I76=0,"",I59/I76*100)</f>
        <v/>
      </c>
    </row>
    <row r="60" spans="1:10" ht="36.75" customHeight="1" x14ac:dyDescent="0.25">
      <c r="A60" s="170"/>
      <c r="B60" s="175" t="s">
        <v>78</v>
      </c>
      <c r="C60" s="176" t="s">
        <v>79</v>
      </c>
      <c r="D60" s="177"/>
      <c r="E60" s="177"/>
      <c r="F60" s="185" t="s">
        <v>27</v>
      </c>
      <c r="G60" s="178"/>
      <c r="H60" s="178"/>
      <c r="I60" s="178">
        <f>'byt č.11'!G194</f>
        <v>0</v>
      </c>
      <c r="J60" s="183" t="str">
        <f>IF(I76=0,"",I60/I76*100)</f>
        <v/>
      </c>
    </row>
    <row r="61" spans="1:10" ht="36.75" customHeight="1" x14ac:dyDescent="0.25">
      <c r="A61" s="170"/>
      <c r="B61" s="175" t="s">
        <v>80</v>
      </c>
      <c r="C61" s="176" t="s">
        <v>81</v>
      </c>
      <c r="D61" s="177"/>
      <c r="E61" s="177"/>
      <c r="F61" s="185" t="s">
        <v>27</v>
      </c>
      <c r="G61" s="178"/>
      <c r="H61" s="178"/>
      <c r="I61" s="178">
        <f>'byt č.11'!G204</f>
        <v>0</v>
      </c>
      <c r="J61" s="183" t="str">
        <f>IF(I76=0,"",I61/I76*100)</f>
        <v/>
      </c>
    </row>
    <row r="62" spans="1:10" ht="36.75" customHeight="1" x14ac:dyDescent="0.25">
      <c r="A62" s="170"/>
      <c r="B62" s="175" t="s">
        <v>82</v>
      </c>
      <c r="C62" s="176" t="s">
        <v>83</v>
      </c>
      <c r="D62" s="177"/>
      <c r="E62" s="177"/>
      <c r="F62" s="185" t="s">
        <v>27</v>
      </c>
      <c r="G62" s="178"/>
      <c r="H62" s="178"/>
      <c r="I62" s="178">
        <f>'byt č.11'!G235</f>
        <v>0</v>
      </c>
      <c r="J62" s="183" t="str">
        <f>IF(I76=0,"",I62/I76*100)</f>
        <v/>
      </c>
    </row>
    <row r="63" spans="1:10" ht="36.75" customHeight="1" x14ac:dyDescent="0.25">
      <c r="A63" s="170"/>
      <c r="B63" s="175" t="s">
        <v>84</v>
      </c>
      <c r="C63" s="176" t="s">
        <v>85</v>
      </c>
      <c r="D63" s="177"/>
      <c r="E63" s="177"/>
      <c r="F63" s="185" t="s">
        <v>27</v>
      </c>
      <c r="G63" s="178"/>
      <c r="H63" s="178"/>
      <c r="I63" s="178">
        <f>'byt č.11'!G242</f>
        <v>0</v>
      </c>
      <c r="J63" s="183" t="str">
        <f>IF(I76=0,"",I63/I76*100)</f>
        <v/>
      </c>
    </row>
    <row r="64" spans="1:10" ht="36.75" customHeight="1" x14ac:dyDescent="0.25">
      <c r="A64" s="170"/>
      <c r="B64" s="175" t="s">
        <v>86</v>
      </c>
      <c r="C64" s="176" t="s">
        <v>87</v>
      </c>
      <c r="D64" s="177"/>
      <c r="E64" s="177"/>
      <c r="F64" s="185" t="s">
        <v>27</v>
      </c>
      <c r="G64" s="178"/>
      <c r="H64" s="178"/>
      <c r="I64" s="178">
        <f>'byt č.11'!G250+'byt č.11'!G295</f>
        <v>0</v>
      </c>
      <c r="J64" s="183" t="str">
        <f>IF(I76=0,"",I64/I76*100)</f>
        <v/>
      </c>
    </row>
    <row r="65" spans="1:10" ht="36.75" customHeight="1" x14ac:dyDescent="0.25">
      <c r="A65" s="170"/>
      <c r="B65" s="175" t="s">
        <v>88</v>
      </c>
      <c r="C65" s="176" t="s">
        <v>89</v>
      </c>
      <c r="D65" s="177"/>
      <c r="E65" s="177"/>
      <c r="F65" s="185" t="s">
        <v>27</v>
      </c>
      <c r="G65" s="178"/>
      <c r="H65" s="178"/>
      <c r="I65" s="178">
        <f>'byt č.11'!G301</f>
        <v>0</v>
      </c>
      <c r="J65" s="183" t="str">
        <f>IF(I76=0,"",I65/I76*100)</f>
        <v/>
      </c>
    </row>
    <row r="66" spans="1:10" ht="36.75" customHeight="1" x14ac:dyDescent="0.25">
      <c r="A66" s="170"/>
      <c r="B66" s="175" t="s">
        <v>90</v>
      </c>
      <c r="C66" s="176" t="s">
        <v>91</v>
      </c>
      <c r="D66" s="177"/>
      <c r="E66" s="177"/>
      <c r="F66" s="185" t="s">
        <v>27</v>
      </c>
      <c r="G66" s="178"/>
      <c r="H66" s="178"/>
      <c r="I66" s="178">
        <f>'byt č.11'!G305</f>
        <v>0</v>
      </c>
      <c r="J66" s="183" t="str">
        <f>IF(I76=0,"",I66/I76*100)</f>
        <v/>
      </c>
    </row>
    <row r="67" spans="1:10" ht="36.75" customHeight="1" x14ac:dyDescent="0.25">
      <c r="A67" s="170"/>
      <c r="B67" s="175" t="s">
        <v>92</v>
      </c>
      <c r="C67" s="176" t="s">
        <v>93</v>
      </c>
      <c r="D67" s="177"/>
      <c r="E67" s="177"/>
      <c r="F67" s="185" t="s">
        <v>27</v>
      </c>
      <c r="G67" s="178"/>
      <c r="H67" s="178"/>
      <c r="I67" s="178">
        <f>'byt č.11'!G333</f>
        <v>0</v>
      </c>
      <c r="J67" s="183" t="str">
        <f>IF(I76=0,"",I67/I76*100)</f>
        <v/>
      </c>
    </row>
    <row r="68" spans="1:10" ht="36.75" customHeight="1" x14ac:dyDescent="0.25">
      <c r="A68" s="170"/>
      <c r="B68" s="175" t="s">
        <v>94</v>
      </c>
      <c r="C68" s="176" t="s">
        <v>95</v>
      </c>
      <c r="D68" s="177"/>
      <c r="E68" s="177"/>
      <c r="F68" s="185" t="s">
        <v>27</v>
      </c>
      <c r="G68" s="178"/>
      <c r="H68" s="178"/>
      <c r="I68" s="178">
        <f>'byt č.11'!G337</f>
        <v>0</v>
      </c>
      <c r="J68" s="183" t="str">
        <f>IF(I76=0,"",I68/I76*100)</f>
        <v/>
      </c>
    </row>
    <row r="69" spans="1:10" ht="36.75" customHeight="1" x14ac:dyDescent="0.25">
      <c r="A69" s="170"/>
      <c r="B69" s="175" t="s">
        <v>96</v>
      </c>
      <c r="C69" s="176" t="s">
        <v>97</v>
      </c>
      <c r="D69" s="177"/>
      <c r="E69" s="177"/>
      <c r="F69" s="185" t="s">
        <v>27</v>
      </c>
      <c r="G69" s="178"/>
      <c r="H69" s="178"/>
      <c r="I69" s="178">
        <f>'byt č.11'!G372</f>
        <v>0</v>
      </c>
      <c r="J69" s="183" t="str">
        <f>IF(I76=0,"",I69/I76*100)</f>
        <v/>
      </c>
    </row>
    <row r="70" spans="1:10" ht="36.75" customHeight="1" x14ac:dyDescent="0.25">
      <c r="A70" s="170"/>
      <c r="B70" s="175" t="s">
        <v>98</v>
      </c>
      <c r="C70" s="176" t="s">
        <v>99</v>
      </c>
      <c r="D70" s="177"/>
      <c r="E70" s="177"/>
      <c r="F70" s="185" t="s">
        <v>27</v>
      </c>
      <c r="G70" s="178"/>
      <c r="H70" s="178"/>
      <c r="I70" s="178">
        <f>'byt č.11'!G403</f>
        <v>0</v>
      </c>
      <c r="J70" s="183" t="str">
        <f>IF(I76=0,"",I70/I76*100)</f>
        <v/>
      </c>
    </row>
    <row r="71" spans="1:10" ht="36.75" customHeight="1" x14ac:dyDescent="0.25">
      <c r="A71" s="170"/>
      <c r="B71" s="175" t="s">
        <v>100</v>
      </c>
      <c r="C71" s="176" t="s">
        <v>101</v>
      </c>
      <c r="D71" s="177"/>
      <c r="E71" s="177"/>
      <c r="F71" s="185" t="s">
        <v>27</v>
      </c>
      <c r="G71" s="178"/>
      <c r="H71" s="178"/>
      <c r="I71" s="178">
        <f>'byt č.11'!G415</f>
        <v>0</v>
      </c>
      <c r="J71" s="183" t="str">
        <f>IF(I76=0,"",I71/I76*100)</f>
        <v/>
      </c>
    </row>
    <row r="72" spans="1:10" ht="36.75" customHeight="1" x14ac:dyDescent="0.25">
      <c r="A72" s="170"/>
      <c r="B72" s="175" t="s">
        <v>102</v>
      </c>
      <c r="C72" s="176" t="s">
        <v>103</v>
      </c>
      <c r="D72" s="177"/>
      <c r="E72" s="177"/>
      <c r="F72" s="185" t="s">
        <v>28</v>
      </c>
      <c r="G72" s="178"/>
      <c r="H72" s="178"/>
      <c r="I72" s="178">
        <f>'byt č.11'!G437</f>
        <v>0</v>
      </c>
      <c r="J72" s="183" t="str">
        <f>IF(I76=0,"",I72/I76*100)</f>
        <v/>
      </c>
    </row>
    <row r="73" spans="1:10" ht="36.75" customHeight="1" x14ac:dyDescent="0.25">
      <c r="A73" s="170"/>
      <c r="B73" s="175" t="s">
        <v>104</v>
      </c>
      <c r="C73" s="176" t="s">
        <v>105</v>
      </c>
      <c r="D73" s="177"/>
      <c r="E73" s="177"/>
      <c r="F73" s="185" t="s">
        <v>28</v>
      </c>
      <c r="G73" s="178"/>
      <c r="H73" s="178"/>
      <c r="I73" s="178">
        <f>'byt č.11'!G472</f>
        <v>0</v>
      </c>
      <c r="J73" s="183" t="str">
        <f>IF(I76=0,"",I73/I76*100)</f>
        <v/>
      </c>
    </row>
    <row r="74" spans="1:10" ht="36.75" customHeight="1" x14ac:dyDescent="0.25">
      <c r="A74" s="170"/>
      <c r="B74" s="175" t="s">
        <v>106</v>
      </c>
      <c r="C74" s="176" t="s">
        <v>107</v>
      </c>
      <c r="D74" s="177"/>
      <c r="E74" s="177"/>
      <c r="F74" s="185" t="s">
        <v>108</v>
      </c>
      <c r="G74" s="178"/>
      <c r="H74" s="178"/>
      <c r="I74" s="178">
        <f>'byt č.11'!G477</f>
        <v>0</v>
      </c>
      <c r="J74" s="183" t="str">
        <f>IF(I76=0,"",I74/I76*100)</f>
        <v/>
      </c>
    </row>
    <row r="75" spans="1:10" ht="36.75" customHeight="1" x14ac:dyDescent="0.25">
      <c r="A75" s="170"/>
      <c r="B75" s="175" t="s">
        <v>109</v>
      </c>
      <c r="C75" s="176" t="s">
        <v>30</v>
      </c>
      <c r="D75" s="177"/>
      <c r="E75" s="177"/>
      <c r="F75" s="185" t="s">
        <v>109</v>
      </c>
      <c r="G75" s="178"/>
      <c r="H75" s="178"/>
      <c r="I75" s="178">
        <f>'byt č.11'!G286</f>
        <v>0</v>
      </c>
      <c r="J75" s="183" t="str">
        <f>IF(I76=0,"",I75/I76*100)</f>
        <v/>
      </c>
    </row>
    <row r="76" spans="1:10" ht="25.5" customHeight="1" x14ac:dyDescent="0.25">
      <c r="A76" s="171"/>
      <c r="B76" s="179" t="s">
        <v>1</v>
      </c>
      <c r="C76" s="180"/>
      <c r="D76" s="181"/>
      <c r="E76" s="181"/>
      <c r="F76" s="186"/>
      <c r="G76" s="182"/>
      <c r="H76" s="182"/>
      <c r="I76" s="182">
        <f>SUM(I48:I75)</f>
        <v>0</v>
      </c>
      <c r="J76" s="184">
        <f>SUM(J48:J75)</f>
        <v>0</v>
      </c>
    </row>
    <row r="77" spans="1:10" x14ac:dyDescent="0.25">
      <c r="F77" s="126"/>
      <c r="G77" s="126"/>
      <c r="H77" s="126"/>
      <c r="I77" s="126"/>
      <c r="J77" s="127"/>
    </row>
    <row r="78" spans="1:10" x14ac:dyDescent="0.25">
      <c r="F78" s="126"/>
      <c r="G78" s="126"/>
      <c r="H78" s="126"/>
      <c r="I78" s="126"/>
      <c r="J78" s="127"/>
    </row>
    <row r="79" spans="1:10" x14ac:dyDescent="0.25">
      <c r="F79" s="126"/>
      <c r="G79" s="126"/>
      <c r="H79" s="126"/>
      <c r="I79" s="126"/>
      <c r="J79" s="127"/>
    </row>
  </sheetData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69">
    <mergeCell ref="C74:E74"/>
    <mergeCell ref="C75:E75"/>
    <mergeCell ref="C69:E69"/>
    <mergeCell ref="C70:E70"/>
    <mergeCell ref="C71:E71"/>
    <mergeCell ref="C72:E72"/>
    <mergeCell ref="C73:E73"/>
    <mergeCell ref="C64:E64"/>
    <mergeCell ref="C65:E65"/>
    <mergeCell ref="C66:E66"/>
    <mergeCell ref="C67:E67"/>
    <mergeCell ref="C68:E68"/>
    <mergeCell ref="C59:E59"/>
    <mergeCell ref="C60:E60"/>
    <mergeCell ref="C61:E61"/>
    <mergeCell ref="C62:E62"/>
    <mergeCell ref="C63:E63"/>
    <mergeCell ref="C54:E54"/>
    <mergeCell ref="C55:E55"/>
    <mergeCell ref="C56:E56"/>
    <mergeCell ref="C57:E57"/>
    <mergeCell ref="C58:E58"/>
    <mergeCell ref="C49:E49"/>
    <mergeCell ref="C50:E50"/>
    <mergeCell ref="C51:E51"/>
    <mergeCell ref="C52:E52"/>
    <mergeCell ref="C53:E53"/>
    <mergeCell ref="C38:E38"/>
    <mergeCell ref="C39:E39"/>
    <mergeCell ref="C40:E40"/>
    <mergeCell ref="B41:E41"/>
    <mergeCell ref="C48:E48"/>
    <mergeCell ref="D34:E34"/>
    <mergeCell ref="G23:I23"/>
    <mergeCell ref="G22:I22"/>
    <mergeCell ref="E18:F18"/>
    <mergeCell ref="E19:F19"/>
    <mergeCell ref="I19:J19"/>
    <mergeCell ref="I20:J20"/>
    <mergeCell ref="G18:H18"/>
    <mergeCell ref="G19:H19"/>
    <mergeCell ref="G28:I28"/>
    <mergeCell ref="G24:I24"/>
    <mergeCell ref="I18:J18"/>
    <mergeCell ref="G27:I27"/>
    <mergeCell ref="D33:E33"/>
    <mergeCell ref="G33:I33"/>
    <mergeCell ref="E16:F16"/>
    <mergeCell ref="D11:G11"/>
    <mergeCell ref="G15:H15"/>
    <mergeCell ref="G16:H16"/>
    <mergeCell ref="E15:F15"/>
    <mergeCell ref="E12:G12"/>
    <mergeCell ref="B1:J1"/>
    <mergeCell ref="G25:I25"/>
    <mergeCell ref="G26:I26"/>
    <mergeCell ref="G17:H17"/>
    <mergeCell ref="I16:J16"/>
    <mergeCell ref="I17:J17"/>
    <mergeCell ref="E17:F17"/>
    <mergeCell ref="E2:J2"/>
    <mergeCell ref="E3:J3"/>
    <mergeCell ref="E14:F14"/>
    <mergeCell ref="D10:G10"/>
    <mergeCell ref="G14:H14"/>
    <mergeCell ref="I14:J14"/>
    <mergeCell ref="I15:J15"/>
    <mergeCell ref="E20:F20"/>
    <mergeCell ref="G20:H20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1" manualBreakCount="1">
    <brk id="35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ColWidth="9.109375" defaultRowHeight="13.2" x14ac:dyDescent="0.25"/>
  <cols>
    <col min="1" max="1" width="4.33203125" style="3" customWidth="1"/>
    <col min="2" max="2" width="14.44140625" style="3" customWidth="1"/>
    <col min="3" max="3" width="38.33203125" style="7" customWidth="1"/>
    <col min="4" max="4" width="4.5546875" style="3" customWidth="1"/>
    <col min="5" max="5" width="10.5546875" style="3" customWidth="1"/>
    <col min="6" max="6" width="9.88671875" style="3" customWidth="1"/>
    <col min="7" max="7" width="12.6640625" style="3" customWidth="1"/>
    <col min="8" max="16384" width="9.109375" style="3"/>
  </cols>
  <sheetData>
    <row r="1" spans="1:7" ht="15.6" x14ac:dyDescent="0.25">
      <c r="A1" s="106" t="s">
        <v>7</v>
      </c>
      <c r="B1" s="106"/>
      <c r="C1" s="107"/>
      <c r="D1" s="106"/>
      <c r="E1" s="106"/>
      <c r="F1" s="106"/>
      <c r="G1" s="106"/>
    </row>
    <row r="2" spans="1:7" ht="24.9" customHeight="1" x14ac:dyDescent="0.25">
      <c r="A2" s="50" t="s">
        <v>8</v>
      </c>
      <c r="B2" s="49"/>
      <c r="C2" s="108"/>
      <c r="D2" s="108"/>
      <c r="E2" s="108"/>
      <c r="F2" s="108"/>
      <c r="G2" s="109"/>
    </row>
    <row r="3" spans="1:7" ht="24.9" customHeight="1" x14ac:dyDescent="0.25">
      <c r="A3" s="50" t="s">
        <v>9</v>
      </c>
      <c r="B3" s="49"/>
      <c r="C3" s="108"/>
      <c r="D3" s="108"/>
      <c r="E3" s="108"/>
      <c r="F3" s="108"/>
      <c r="G3" s="109"/>
    </row>
    <row r="4" spans="1:7" ht="24.9" customHeight="1" x14ac:dyDescent="0.25">
      <c r="A4" s="50" t="s">
        <v>10</v>
      </c>
      <c r="B4" s="49"/>
      <c r="C4" s="108"/>
      <c r="D4" s="108"/>
      <c r="E4" s="108"/>
      <c r="F4" s="108"/>
      <c r="G4" s="109"/>
    </row>
    <row r="5" spans="1:7" x14ac:dyDescent="0.25">
      <c r="B5" s="4"/>
      <c r="C5" s="5"/>
      <c r="D5" s="6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/>
  </sheetPr>
  <dimension ref="A1:BH5000"/>
  <sheetViews>
    <sheetView tabSelected="1" workbookViewId="0">
      <pane ySplit="7" topLeftCell="A8" activePane="bottomLeft" state="frozen"/>
      <selection pane="bottomLeft" activeCell="Z11" sqref="Z11"/>
    </sheetView>
  </sheetViews>
  <sheetFormatPr defaultRowHeight="13.2" outlineLevelRow="1" x14ac:dyDescent="0.25"/>
  <cols>
    <col min="1" max="1" width="3.44140625" customWidth="1"/>
    <col min="2" max="2" width="12.6640625" style="168" customWidth="1"/>
    <col min="3" max="3" width="38.33203125" style="168" customWidth="1"/>
    <col min="4" max="4" width="4.88671875" customWidth="1"/>
    <col min="5" max="5" width="10.6640625" customWidth="1"/>
    <col min="6" max="6" width="9.88671875" customWidth="1"/>
    <col min="7" max="7" width="12.77734375" customWidth="1"/>
    <col min="8" max="24" width="0" hidden="1" customWidth="1"/>
    <col min="29" max="29" width="0" hidden="1" customWidth="1"/>
    <col min="31" max="41" width="0" hidden="1" customWidth="1"/>
  </cols>
  <sheetData>
    <row r="1" spans="1:60" ht="15.75" customHeight="1" x14ac:dyDescent="0.3">
      <c r="A1" s="188" t="s">
        <v>7</v>
      </c>
      <c r="B1" s="188"/>
      <c r="C1" s="188"/>
      <c r="D1" s="188"/>
      <c r="E1" s="188"/>
      <c r="F1" s="188"/>
      <c r="G1" s="188"/>
      <c r="AG1" t="s">
        <v>111</v>
      </c>
    </row>
    <row r="2" spans="1:60" ht="25.05" customHeight="1" x14ac:dyDescent="0.25">
      <c r="A2" s="189" t="s">
        <v>8</v>
      </c>
      <c r="B2" s="49"/>
      <c r="C2" s="192" t="s">
        <v>48</v>
      </c>
      <c r="D2" s="190"/>
      <c r="E2" s="190"/>
      <c r="F2" s="190"/>
      <c r="G2" s="191"/>
      <c r="AG2" t="s">
        <v>112</v>
      </c>
    </row>
    <row r="3" spans="1:60" ht="25.05" customHeight="1" x14ac:dyDescent="0.25">
      <c r="A3" s="189" t="s">
        <v>9</v>
      </c>
      <c r="B3" s="49"/>
      <c r="C3" s="192" t="s">
        <v>44</v>
      </c>
      <c r="D3" s="190"/>
      <c r="E3" s="190"/>
      <c r="F3" s="190"/>
      <c r="G3" s="191"/>
      <c r="AC3" s="168" t="s">
        <v>112</v>
      </c>
      <c r="AG3" t="s">
        <v>113</v>
      </c>
    </row>
    <row r="4" spans="1:60" ht="25.05" customHeight="1" x14ac:dyDescent="0.25">
      <c r="A4" s="193" t="s">
        <v>10</v>
      </c>
      <c r="B4" s="194"/>
      <c r="C4" s="195" t="s">
        <v>754</v>
      </c>
      <c r="D4" s="196"/>
      <c r="E4" s="196"/>
      <c r="F4" s="196"/>
      <c r="G4" s="197"/>
      <c r="AG4" t="s">
        <v>114</v>
      </c>
    </row>
    <row r="5" spans="1:60" x14ac:dyDescent="0.25">
      <c r="D5" s="10"/>
    </row>
    <row r="6" spans="1:60" ht="39.6" x14ac:dyDescent="0.25">
      <c r="A6" s="199" t="s">
        <v>115</v>
      </c>
      <c r="B6" s="201" t="s">
        <v>116</v>
      </c>
      <c r="C6" s="201" t="s">
        <v>117</v>
      </c>
      <c r="D6" s="200" t="s">
        <v>118</v>
      </c>
      <c r="E6" s="199" t="s">
        <v>119</v>
      </c>
      <c r="F6" s="198" t="s">
        <v>120</v>
      </c>
      <c r="G6" s="199" t="s">
        <v>31</v>
      </c>
      <c r="H6" s="202" t="s">
        <v>32</v>
      </c>
      <c r="I6" s="202" t="s">
        <v>121</v>
      </c>
      <c r="J6" s="202" t="s">
        <v>33</v>
      </c>
      <c r="K6" s="202" t="s">
        <v>122</v>
      </c>
      <c r="L6" s="202" t="s">
        <v>123</v>
      </c>
      <c r="M6" s="202" t="s">
        <v>124</v>
      </c>
      <c r="N6" s="202" t="s">
        <v>125</v>
      </c>
      <c r="O6" s="202" t="s">
        <v>126</v>
      </c>
      <c r="P6" s="202" t="s">
        <v>127</v>
      </c>
      <c r="Q6" s="202" t="s">
        <v>128</v>
      </c>
      <c r="R6" s="202" t="s">
        <v>129</v>
      </c>
      <c r="S6" s="202" t="s">
        <v>130</v>
      </c>
      <c r="T6" s="202" t="s">
        <v>131</v>
      </c>
      <c r="U6" s="202" t="s">
        <v>132</v>
      </c>
      <c r="V6" s="202" t="s">
        <v>133</v>
      </c>
      <c r="W6" s="202" t="s">
        <v>134</v>
      </c>
      <c r="X6" s="202" t="s">
        <v>135</v>
      </c>
    </row>
    <row r="7" spans="1:60" hidden="1" x14ac:dyDescent="0.25">
      <c r="A7" s="3"/>
      <c r="B7" s="4"/>
      <c r="C7" s="4"/>
      <c r="D7" s="6"/>
      <c r="E7" s="204"/>
      <c r="F7" s="205"/>
      <c r="G7" s="205"/>
      <c r="H7" s="205"/>
      <c r="I7" s="205"/>
      <c r="J7" s="205"/>
      <c r="K7" s="205"/>
      <c r="L7" s="205"/>
      <c r="M7" s="205"/>
      <c r="N7" s="205"/>
      <c r="O7" s="205"/>
      <c r="P7" s="205"/>
      <c r="Q7" s="205"/>
      <c r="R7" s="205"/>
      <c r="S7" s="205"/>
      <c r="T7" s="205"/>
      <c r="U7" s="205"/>
      <c r="V7" s="205"/>
      <c r="W7" s="205"/>
      <c r="X7" s="205"/>
    </row>
    <row r="8" spans="1:60" x14ac:dyDescent="0.25">
      <c r="A8" s="229" t="s">
        <v>136</v>
      </c>
      <c r="B8" s="230" t="s">
        <v>54</v>
      </c>
      <c r="C8" s="248" t="s">
        <v>55</v>
      </c>
      <c r="D8" s="231"/>
      <c r="E8" s="232"/>
      <c r="F8" s="233"/>
      <c r="G8" s="234">
        <f>SUMIF(AG9:AG24,"&lt;&gt;NOR",G9:G24)</f>
        <v>0</v>
      </c>
      <c r="H8" s="228"/>
      <c r="I8" s="228">
        <f>SUM(I9:I24)</f>
        <v>3654.28</v>
      </c>
      <c r="J8" s="228"/>
      <c r="K8" s="228">
        <f>SUM(K9:K24)</f>
        <v>8607.4</v>
      </c>
      <c r="L8" s="228"/>
      <c r="M8" s="228">
        <f>SUM(M9:M24)</f>
        <v>0</v>
      </c>
      <c r="N8" s="228"/>
      <c r="O8" s="228">
        <f>SUM(O9:O24)</f>
        <v>0.28000000000000003</v>
      </c>
      <c r="P8" s="228"/>
      <c r="Q8" s="228">
        <f>SUM(Q9:Q24)</f>
        <v>0</v>
      </c>
      <c r="R8" s="228"/>
      <c r="S8" s="228"/>
      <c r="T8" s="228"/>
      <c r="U8" s="228"/>
      <c r="V8" s="228">
        <f>SUM(V9:V24)</f>
        <v>11.75</v>
      </c>
      <c r="W8" s="228"/>
      <c r="X8" s="228"/>
      <c r="AG8" t="s">
        <v>137</v>
      </c>
    </row>
    <row r="9" spans="1:60" outlineLevel="1" x14ac:dyDescent="0.25">
      <c r="A9" s="241">
        <v>1</v>
      </c>
      <c r="B9" s="242" t="s">
        <v>43</v>
      </c>
      <c r="C9" s="249" t="s">
        <v>138</v>
      </c>
      <c r="D9" s="243" t="s">
        <v>139</v>
      </c>
      <c r="E9" s="244">
        <v>1</v>
      </c>
      <c r="F9" s="245"/>
      <c r="G9" s="246">
        <f>ROUND(E9*F9,2)</f>
        <v>0</v>
      </c>
      <c r="H9" s="223">
        <v>1547.9</v>
      </c>
      <c r="I9" s="222">
        <f>ROUND(E9*H9,2)</f>
        <v>1547.9</v>
      </c>
      <c r="J9" s="223">
        <v>0</v>
      </c>
      <c r="K9" s="222">
        <f>ROUND(E9*J9,2)</f>
        <v>0</v>
      </c>
      <c r="L9" s="222">
        <v>15</v>
      </c>
      <c r="M9" s="222">
        <f>G9*(1+L9/100)</f>
        <v>0</v>
      </c>
      <c r="N9" s="222">
        <v>0</v>
      </c>
      <c r="O9" s="222">
        <f>ROUND(E9*N9,2)</f>
        <v>0</v>
      </c>
      <c r="P9" s="222">
        <v>0</v>
      </c>
      <c r="Q9" s="222">
        <f>ROUND(E9*P9,2)</f>
        <v>0</v>
      </c>
      <c r="R9" s="222"/>
      <c r="S9" s="222" t="s">
        <v>140</v>
      </c>
      <c r="T9" s="222" t="s">
        <v>141</v>
      </c>
      <c r="U9" s="222">
        <v>0</v>
      </c>
      <c r="V9" s="222">
        <f>ROUND(E9*U9,2)</f>
        <v>0</v>
      </c>
      <c r="W9" s="222"/>
      <c r="X9" s="222" t="s">
        <v>142</v>
      </c>
      <c r="Y9" s="203"/>
      <c r="Z9" s="203"/>
      <c r="AA9" s="203"/>
      <c r="AB9" s="203"/>
      <c r="AC9" s="203"/>
      <c r="AD9" s="203"/>
      <c r="AE9" s="203"/>
      <c r="AF9" s="203"/>
      <c r="AG9" s="203" t="s">
        <v>143</v>
      </c>
      <c r="AH9" s="203"/>
      <c r="AI9" s="203"/>
      <c r="AJ9" s="203"/>
      <c r="AK9" s="203"/>
      <c r="AL9" s="203"/>
      <c r="AM9" s="203"/>
      <c r="AN9" s="203"/>
      <c r="AO9" s="203"/>
      <c r="AP9" s="203"/>
      <c r="AQ9" s="203"/>
      <c r="AR9" s="203"/>
      <c r="AS9" s="203"/>
      <c r="AT9" s="203"/>
      <c r="AU9" s="203"/>
      <c r="AV9" s="203"/>
      <c r="AW9" s="203"/>
      <c r="AX9" s="203"/>
      <c r="AY9" s="203"/>
      <c r="AZ9" s="203"/>
      <c r="BA9" s="203"/>
      <c r="BB9" s="203"/>
      <c r="BC9" s="203"/>
      <c r="BD9" s="203"/>
      <c r="BE9" s="203"/>
      <c r="BF9" s="203"/>
      <c r="BG9" s="203"/>
      <c r="BH9" s="203"/>
    </row>
    <row r="10" spans="1:60" outlineLevel="1" x14ac:dyDescent="0.25">
      <c r="A10" s="235">
        <v>2</v>
      </c>
      <c r="B10" s="236" t="s">
        <v>144</v>
      </c>
      <c r="C10" s="250" t="s">
        <v>145</v>
      </c>
      <c r="D10" s="237" t="s">
        <v>146</v>
      </c>
      <c r="E10" s="238">
        <v>0.12</v>
      </c>
      <c r="F10" s="239"/>
      <c r="G10" s="240">
        <f>ROUND(E10*F10,2)</f>
        <v>0</v>
      </c>
      <c r="H10" s="223">
        <v>5569.09</v>
      </c>
      <c r="I10" s="222">
        <f>ROUND(E10*H10,2)</f>
        <v>668.29</v>
      </c>
      <c r="J10" s="223">
        <v>1658.71</v>
      </c>
      <c r="K10" s="222">
        <f>ROUND(E10*J10,2)</f>
        <v>199.05</v>
      </c>
      <c r="L10" s="222">
        <v>15</v>
      </c>
      <c r="M10" s="222">
        <f>G10*(1+L10/100)</f>
        <v>0</v>
      </c>
      <c r="N10" s="222">
        <v>0.76182000000000005</v>
      </c>
      <c r="O10" s="222">
        <f>ROUND(E10*N10,2)</f>
        <v>0.09</v>
      </c>
      <c r="P10" s="222">
        <v>0</v>
      </c>
      <c r="Q10" s="222">
        <f>ROUND(E10*P10,2)</f>
        <v>0</v>
      </c>
      <c r="R10" s="222"/>
      <c r="S10" s="222" t="s">
        <v>147</v>
      </c>
      <c r="T10" s="222" t="s">
        <v>141</v>
      </c>
      <c r="U10" s="222">
        <v>3.08188</v>
      </c>
      <c r="V10" s="222">
        <f>ROUND(E10*U10,2)</f>
        <v>0.37</v>
      </c>
      <c r="W10" s="222"/>
      <c r="X10" s="222" t="s">
        <v>148</v>
      </c>
      <c r="Y10" s="203"/>
      <c r="Z10" s="203"/>
      <c r="AA10" s="203"/>
      <c r="AB10" s="203"/>
      <c r="AC10" s="203"/>
      <c r="AD10" s="203"/>
      <c r="AE10" s="203"/>
      <c r="AF10" s="203"/>
      <c r="AG10" s="203" t="s">
        <v>149</v>
      </c>
      <c r="AH10" s="203"/>
      <c r="AI10" s="203"/>
      <c r="AJ10" s="203"/>
      <c r="AK10" s="203"/>
      <c r="AL10" s="203"/>
      <c r="AM10" s="203"/>
      <c r="AN10" s="203"/>
      <c r="AO10" s="203"/>
      <c r="AP10" s="203"/>
      <c r="AQ10" s="203"/>
      <c r="AR10" s="203"/>
      <c r="AS10" s="203"/>
      <c r="AT10" s="203"/>
      <c r="AU10" s="203"/>
      <c r="AV10" s="203"/>
      <c r="AW10" s="203"/>
      <c r="AX10" s="203"/>
      <c r="AY10" s="203"/>
      <c r="AZ10" s="203"/>
      <c r="BA10" s="203"/>
      <c r="BB10" s="203"/>
      <c r="BC10" s="203"/>
      <c r="BD10" s="203"/>
      <c r="BE10" s="203"/>
      <c r="BF10" s="203"/>
      <c r="BG10" s="203"/>
      <c r="BH10" s="203"/>
    </row>
    <row r="11" spans="1:60" outlineLevel="1" x14ac:dyDescent="0.25">
      <c r="A11" s="220"/>
      <c r="B11" s="221"/>
      <c r="C11" s="251" t="s">
        <v>150</v>
      </c>
      <c r="D11" s="224"/>
      <c r="E11" s="225">
        <v>0.12</v>
      </c>
      <c r="F11" s="222"/>
      <c r="G11" s="222"/>
      <c r="H11" s="222"/>
      <c r="I11" s="222"/>
      <c r="J11" s="222"/>
      <c r="K11" s="222"/>
      <c r="L11" s="222"/>
      <c r="M11" s="222"/>
      <c r="N11" s="222"/>
      <c r="O11" s="222"/>
      <c r="P11" s="222"/>
      <c r="Q11" s="222"/>
      <c r="R11" s="222"/>
      <c r="S11" s="222"/>
      <c r="T11" s="222"/>
      <c r="U11" s="222"/>
      <c r="V11" s="222"/>
      <c r="W11" s="222"/>
      <c r="X11" s="222"/>
      <c r="Y11" s="203"/>
      <c r="Z11" s="203"/>
      <c r="AA11" s="203"/>
      <c r="AB11" s="203"/>
      <c r="AC11" s="203"/>
      <c r="AD11" s="203"/>
      <c r="AE11" s="203"/>
      <c r="AF11" s="203"/>
      <c r="AG11" s="203" t="s">
        <v>151</v>
      </c>
      <c r="AH11" s="203">
        <v>0</v>
      </c>
      <c r="AI11" s="203"/>
      <c r="AJ11" s="203"/>
      <c r="AK11" s="203"/>
      <c r="AL11" s="203"/>
      <c r="AM11" s="203"/>
      <c r="AN11" s="203"/>
      <c r="AO11" s="203"/>
      <c r="AP11" s="203"/>
      <c r="AQ11" s="203"/>
      <c r="AR11" s="203"/>
      <c r="AS11" s="203"/>
      <c r="AT11" s="203"/>
      <c r="AU11" s="203"/>
      <c r="AV11" s="203"/>
      <c r="AW11" s="203"/>
      <c r="AX11" s="203"/>
      <c r="AY11" s="203"/>
      <c r="AZ11" s="203"/>
      <c r="BA11" s="203"/>
      <c r="BB11" s="203"/>
      <c r="BC11" s="203"/>
      <c r="BD11" s="203"/>
      <c r="BE11" s="203"/>
      <c r="BF11" s="203"/>
      <c r="BG11" s="203"/>
      <c r="BH11" s="203"/>
    </row>
    <row r="12" spans="1:60" outlineLevel="1" x14ac:dyDescent="0.25">
      <c r="A12" s="241">
        <v>3</v>
      </c>
      <c r="B12" s="242" t="s">
        <v>152</v>
      </c>
      <c r="C12" s="249" t="s">
        <v>153</v>
      </c>
      <c r="D12" s="243" t="s">
        <v>154</v>
      </c>
      <c r="E12" s="244">
        <v>1</v>
      </c>
      <c r="F12" s="245"/>
      <c r="G12" s="246">
        <f>ROUND(E12*F12,2)</f>
        <v>0</v>
      </c>
      <c r="H12" s="223">
        <v>6.52</v>
      </c>
      <c r="I12" s="222">
        <f>ROUND(E12*H12,2)</f>
        <v>6.52</v>
      </c>
      <c r="J12" s="223">
        <v>547.17999999999995</v>
      </c>
      <c r="K12" s="222">
        <f>ROUND(E12*J12,2)</f>
        <v>547.17999999999995</v>
      </c>
      <c r="L12" s="222">
        <v>15</v>
      </c>
      <c r="M12" s="222">
        <f>G12*(1+L12/100)</f>
        <v>0</v>
      </c>
      <c r="N12" s="222">
        <v>1.6000000000000001E-4</v>
      </c>
      <c r="O12" s="222">
        <f>ROUND(E12*N12,2)</f>
        <v>0</v>
      </c>
      <c r="P12" s="222">
        <v>0</v>
      </c>
      <c r="Q12" s="222">
        <f>ROUND(E12*P12,2)</f>
        <v>0</v>
      </c>
      <c r="R12" s="222"/>
      <c r="S12" s="222" t="s">
        <v>147</v>
      </c>
      <c r="T12" s="222" t="s">
        <v>141</v>
      </c>
      <c r="U12" s="222">
        <v>0.94</v>
      </c>
      <c r="V12" s="222">
        <f>ROUND(E12*U12,2)</f>
        <v>0.94</v>
      </c>
      <c r="W12" s="222"/>
      <c r="X12" s="222" t="s">
        <v>148</v>
      </c>
      <c r="Y12" s="203"/>
      <c r="Z12" s="203"/>
      <c r="AA12" s="203"/>
      <c r="AB12" s="203"/>
      <c r="AC12" s="203"/>
      <c r="AD12" s="203"/>
      <c r="AE12" s="203"/>
      <c r="AF12" s="203"/>
      <c r="AG12" s="203" t="s">
        <v>149</v>
      </c>
      <c r="AH12" s="203"/>
      <c r="AI12" s="203"/>
      <c r="AJ12" s="203"/>
      <c r="AK12" s="203"/>
      <c r="AL12" s="203"/>
      <c r="AM12" s="203"/>
      <c r="AN12" s="203"/>
      <c r="AO12" s="203"/>
      <c r="AP12" s="203"/>
      <c r="AQ12" s="203"/>
      <c r="AR12" s="203"/>
      <c r="AS12" s="203"/>
      <c r="AT12" s="203"/>
      <c r="AU12" s="203"/>
      <c r="AV12" s="203"/>
      <c r="AW12" s="203"/>
      <c r="AX12" s="203"/>
      <c r="AY12" s="203"/>
      <c r="AZ12" s="203"/>
      <c r="BA12" s="203"/>
      <c r="BB12" s="203"/>
      <c r="BC12" s="203"/>
      <c r="BD12" s="203"/>
      <c r="BE12" s="203"/>
      <c r="BF12" s="203"/>
      <c r="BG12" s="203"/>
      <c r="BH12" s="203"/>
    </row>
    <row r="13" spans="1:60" outlineLevel="1" x14ac:dyDescent="0.25">
      <c r="A13" s="241">
        <v>4</v>
      </c>
      <c r="B13" s="242" t="s">
        <v>155</v>
      </c>
      <c r="C13" s="249" t="s">
        <v>156</v>
      </c>
      <c r="D13" s="243" t="s">
        <v>154</v>
      </c>
      <c r="E13" s="244">
        <v>1</v>
      </c>
      <c r="F13" s="245"/>
      <c r="G13" s="246">
        <f>ROUND(E13*F13,2)</f>
        <v>0</v>
      </c>
      <c r="H13" s="223">
        <v>9.7899999999999991</v>
      </c>
      <c r="I13" s="222">
        <f>ROUND(E13*H13,2)</f>
        <v>9.7899999999999991</v>
      </c>
      <c r="J13" s="223">
        <v>606.61</v>
      </c>
      <c r="K13" s="222">
        <f>ROUND(E13*J13,2)</f>
        <v>606.61</v>
      </c>
      <c r="L13" s="222">
        <v>15</v>
      </c>
      <c r="M13" s="222">
        <f>G13*(1+L13/100)</f>
        <v>0</v>
      </c>
      <c r="N13" s="222">
        <v>2.4000000000000001E-4</v>
      </c>
      <c r="O13" s="222">
        <f>ROUND(E13*N13,2)</f>
        <v>0</v>
      </c>
      <c r="P13" s="222">
        <v>0</v>
      </c>
      <c r="Q13" s="222">
        <f>ROUND(E13*P13,2)</f>
        <v>0</v>
      </c>
      <c r="R13" s="222"/>
      <c r="S13" s="222" t="s">
        <v>147</v>
      </c>
      <c r="T13" s="222" t="s">
        <v>141</v>
      </c>
      <c r="U13" s="222">
        <v>1.04</v>
      </c>
      <c r="V13" s="222">
        <f>ROUND(E13*U13,2)</f>
        <v>1.04</v>
      </c>
      <c r="W13" s="222"/>
      <c r="X13" s="222" t="s">
        <v>148</v>
      </c>
      <c r="Y13" s="203"/>
      <c r="Z13" s="203"/>
      <c r="AA13" s="203"/>
      <c r="AB13" s="203"/>
      <c r="AC13" s="203"/>
      <c r="AD13" s="203"/>
      <c r="AE13" s="203"/>
      <c r="AF13" s="203"/>
      <c r="AG13" s="203" t="s">
        <v>149</v>
      </c>
      <c r="AH13" s="203"/>
      <c r="AI13" s="203"/>
      <c r="AJ13" s="203"/>
      <c r="AK13" s="203"/>
      <c r="AL13" s="203"/>
      <c r="AM13" s="203"/>
      <c r="AN13" s="203"/>
      <c r="AO13" s="203"/>
      <c r="AP13" s="203"/>
      <c r="AQ13" s="203"/>
      <c r="AR13" s="203"/>
      <c r="AS13" s="203"/>
      <c r="AT13" s="203"/>
      <c r="AU13" s="203"/>
      <c r="AV13" s="203"/>
      <c r="AW13" s="203"/>
      <c r="AX13" s="203"/>
      <c r="AY13" s="203"/>
      <c r="AZ13" s="203"/>
      <c r="BA13" s="203"/>
      <c r="BB13" s="203"/>
      <c r="BC13" s="203"/>
      <c r="BD13" s="203"/>
      <c r="BE13" s="203"/>
      <c r="BF13" s="203"/>
      <c r="BG13" s="203"/>
      <c r="BH13" s="203"/>
    </row>
    <row r="14" spans="1:60" outlineLevel="1" x14ac:dyDescent="0.25">
      <c r="A14" s="235">
        <v>5</v>
      </c>
      <c r="B14" s="236" t="s">
        <v>157</v>
      </c>
      <c r="C14" s="250" t="s">
        <v>158</v>
      </c>
      <c r="D14" s="237" t="s">
        <v>159</v>
      </c>
      <c r="E14" s="238">
        <v>4</v>
      </c>
      <c r="F14" s="239"/>
      <c r="G14" s="240">
        <f>ROUND(E14*F14,2)</f>
        <v>0</v>
      </c>
      <c r="H14" s="223">
        <v>27.88</v>
      </c>
      <c r="I14" s="222">
        <f>ROUND(E14*H14,2)</f>
        <v>111.52</v>
      </c>
      <c r="J14" s="223">
        <v>125.62</v>
      </c>
      <c r="K14" s="222">
        <f>ROUND(E14*J14,2)</f>
        <v>502.48</v>
      </c>
      <c r="L14" s="222">
        <v>15</v>
      </c>
      <c r="M14" s="222">
        <f>G14*(1+L14/100)</f>
        <v>0</v>
      </c>
      <c r="N14" s="222">
        <v>1.0200000000000001E-3</v>
      </c>
      <c r="O14" s="222">
        <f>ROUND(E14*N14,2)</f>
        <v>0</v>
      </c>
      <c r="P14" s="222">
        <v>0</v>
      </c>
      <c r="Q14" s="222">
        <f>ROUND(E14*P14,2)</f>
        <v>0</v>
      </c>
      <c r="R14" s="222"/>
      <c r="S14" s="222" t="s">
        <v>147</v>
      </c>
      <c r="T14" s="222" t="s">
        <v>141</v>
      </c>
      <c r="U14" s="222">
        <v>0.223</v>
      </c>
      <c r="V14" s="222">
        <f>ROUND(E14*U14,2)</f>
        <v>0.89</v>
      </c>
      <c r="W14" s="222"/>
      <c r="X14" s="222" t="s">
        <v>148</v>
      </c>
      <c r="Y14" s="203"/>
      <c r="Z14" s="203"/>
      <c r="AA14" s="203"/>
      <c r="AB14" s="203"/>
      <c r="AC14" s="203"/>
      <c r="AD14" s="203"/>
      <c r="AE14" s="203"/>
      <c r="AF14" s="203"/>
      <c r="AG14" s="203" t="s">
        <v>149</v>
      </c>
      <c r="AH14" s="203"/>
      <c r="AI14" s="203"/>
      <c r="AJ14" s="203"/>
      <c r="AK14" s="203"/>
      <c r="AL14" s="203"/>
      <c r="AM14" s="203"/>
      <c r="AN14" s="203"/>
      <c r="AO14" s="203"/>
      <c r="AP14" s="203"/>
      <c r="AQ14" s="203"/>
      <c r="AR14" s="203"/>
      <c r="AS14" s="203"/>
      <c r="AT14" s="203"/>
      <c r="AU14" s="203"/>
      <c r="AV14" s="203"/>
      <c r="AW14" s="203"/>
      <c r="AX14" s="203"/>
      <c r="AY14" s="203"/>
      <c r="AZ14" s="203"/>
      <c r="BA14" s="203"/>
      <c r="BB14" s="203"/>
      <c r="BC14" s="203"/>
      <c r="BD14" s="203"/>
      <c r="BE14" s="203"/>
      <c r="BF14" s="203"/>
      <c r="BG14" s="203"/>
      <c r="BH14" s="203"/>
    </row>
    <row r="15" spans="1:60" outlineLevel="1" x14ac:dyDescent="0.25">
      <c r="A15" s="220"/>
      <c r="B15" s="221"/>
      <c r="C15" s="251" t="s">
        <v>160</v>
      </c>
      <c r="D15" s="224"/>
      <c r="E15" s="225">
        <v>4</v>
      </c>
      <c r="F15" s="222"/>
      <c r="G15" s="222"/>
      <c r="H15" s="222"/>
      <c r="I15" s="222"/>
      <c r="J15" s="222"/>
      <c r="K15" s="222"/>
      <c r="L15" s="222"/>
      <c r="M15" s="222"/>
      <c r="N15" s="222"/>
      <c r="O15" s="222"/>
      <c r="P15" s="222"/>
      <c r="Q15" s="222"/>
      <c r="R15" s="222"/>
      <c r="S15" s="222"/>
      <c r="T15" s="222"/>
      <c r="U15" s="222"/>
      <c r="V15" s="222"/>
      <c r="W15" s="222"/>
      <c r="X15" s="222"/>
      <c r="Y15" s="203"/>
      <c r="Z15" s="203"/>
      <c r="AA15" s="203"/>
      <c r="AB15" s="203"/>
      <c r="AC15" s="203"/>
      <c r="AD15" s="203"/>
      <c r="AE15" s="203"/>
      <c r="AF15" s="203"/>
      <c r="AG15" s="203" t="s">
        <v>151</v>
      </c>
      <c r="AH15" s="203">
        <v>0</v>
      </c>
      <c r="AI15" s="203"/>
      <c r="AJ15" s="203"/>
      <c r="AK15" s="203"/>
      <c r="AL15" s="203"/>
      <c r="AM15" s="203"/>
      <c r="AN15" s="203"/>
      <c r="AO15" s="203"/>
      <c r="AP15" s="203"/>
      <c r="AQ15" s="203"/>
      <c r="AR15" s="203"/>
      <c r="AS15" s="203"/>
      <c r="AT15" s="203"/>
      <c r="AU15" s="203"/>
      <c r="AV15" s="203"/>
      <c r="AW15" s="203"/>
      <c r="AX15" s="203"/>
      <c r="AY15" s="203"/>
      <c r="AZ15" s="203"/>
      <c r="BA15" s="203"/>
      <c r="BB15" s="203"/>
      <c r="BC15" s="203"/>
      <c r="BD15" s="203"/>
      <c r="BE15" s="203"/>
      <c r="BF15" s="203"/>
      <c r="BG15" s="203"/>
      <c r="BH15" s="203"/>
    </row>
    <row r="16" spans="1:60" outlineLevel="1" x14ac:dyDescent="0.25">
      <c r="A16" s="235">
        <v>6</v>
      </c>
      <c r="B16" s="236" t="s">
        <v>161</v>
      </c>
      <c r="C16" s="250" t="s">
        <v>162</v>
      </c>
      <c r="D16" s="237" t="s">
        <v>163</v>
      </c>
      <c r="E16" s="238">
        <v>2.2000000000000002</v>
      </c>
      <c r="F16" s="239"/>
      <c r="G16" s="240">
        <f>ROUND(E16*F16,2)</f>
        <v>0</v>
      </c>
      <c r="H16" s="223">
        <v>541.21</v>
      </c>
      <c r="I16" s="222">
        <f>ROUND(E16*H16,2)</f>
        <v>1190.6600000000001</v>
      </c>
      <c r="J16" s="223">
        <v>430.59</v>
      </c>
      <c r="K16" s="222">
        <f>ROUND(E16*J16,2)</f>
        <v>947.3</v>
      </c>
      <c r="L16" s="222">
        <v>15</v>
      </c>
      <c r="M16" s="222">
        <f>G16*(1+L16/100)</f>
        <v>0</v>
      </c>
      <c r="N16" s="222">
        <v>7.392E-2</v>
      </c>
      <c r="O16" s="222">
        <f>ROUND(E16*N16,2)</f>
        <v>0.16</v>
      </c>
      <c r="P16" s="222">
        <v>0</v>
      </c>
      <c r="Q16" s="222">
        <f>ROUND(E16*P16,2)</f>
        <v>0</v>
      </c>
      <c r="R16" s="222"/>
      <c r="S16" s="222" t="s">
        <v>147</v>
      </c>
      <c r="T16" s="222" t="s">
        <v>141</v>
      </c>
      <c r="U16" s="222">
        <v>0.77700000000000002</v>
      </c>
      <c r="V16" s="222">
        <f>ROUND(E16*U16,2)</f>
        <v>1.71</v>
      </c>
      <c r="W16" s="222"/>
      <c r="X16" s="222" t="s">
        <v>148</v>
      </c>
      <c r="Y16" s="203"/>
      <c r="Z16" s="203"/>
      <c r="AA16" s="203"/>
      <c r="AB16" s="203"/>
      <c r="AC16" s="203"/>
      <c r="AD16" s="203"/>
      <c r="AE16" s="203"/>
      <c r="AF16" s="203"/>
      <c r="AG16" s="203" t="s">
        <v>149</v>
      </c>
      <c r="AH16" s="203"/>
      <c r="AI16" s="203"/>
      <c r="AJ16" s="203"/>
      <c r="AK16" s="203"/>
      <c r="AL16" s="203"/>
      <c r="AM16" s="203"/>
      <c r="AN16" s="203"/>
      <c r="AO16" s="203"/>
      <c r="AP16" s="203"/>
      <c r="AQ16" s="203"/>
      <c r="AR16" s="203"/>
      <c r="AS16" s="203"/>
      <c r="AT16" s="203"/>
      <c r="AU16" s="203"/>
      <c r="AV16" s="203"/>
      <c r="AW16" s="203"/>
      <c r="AX16" s="203"/>
      <c r="AY16" s="203"/>
      <c r="AZ16" s="203"/>
      <c r="BA16" s="203"/>
      <c r="BB16" s="203"/>
      <c r="BC16" s="203"/>
      <c r="BD16" s="203"/>
      <c r="BE16" s="203"/>
      <c r="BF16" s="203"/>
      <c r="BG16" s="203"/>
      <c r="BH16" s="203"/>
    </row>
    <row r="17" spans="1:60" outlineLevel="1" x14ac:dyDescent="0.25">
      <c r="A17" s="220"/>
      <c r="B17" s="221"/>
      <c r="C17" s="251" t="s">
        <v>164</v>
      </c>
      <c r="D17" s="224"/>
      <c r="E17" s="225">
        <v>2.2000000000000002</v>
      </c>
      <c r="F17" s="222"/>
      <c r="G17" s="222"/>
      <c r="H17" s="222"/>
      <c r="I17" s="222"/>
      <c r="J17" s="222"/>
      <c r="K17" s="222"/>
      <c r="L17" s="222"/>
      <c r="M17" s="222"/>
      <c r="N17" s="222"/>
      <c r="O17" s="222"/>
      <c r="P17" s="222"/>
      <c r="Q17" s="222"/>
      <c r="R17" s="222"/>
      <c r="S17" s="222"/>
      <c r="T17" s="222"/>
      <c r="U17" s="222"/>
      <c r="V17" s="222"/>
      <c r="W17" s="222"/>
      <c r="X17" s="222"/>
      <c r="Y17" s="203"/>
      <c r="Z17" s="203"/>
      <c r="AA17" s="203"/>
      <c r="AB17" s="203"/>
      <c r="AC17" s="203"/>
      <c r="AD17" s="203"/>
      <c r="AE17" s="203"/>
      <c r="AF17" s="203"/>
      <c r="AG17" s="203" t="s">
        <v>151</v>
      </c>
      <c r="AH17" s="203">
        <v>0</v>
      </c>
      <c r="AI17" s="203"/>
      <c r="AJ17" s="203"/>
      <c r="AK17" s="203"/>
      <c r="AL17" s="203"/>
      <c r="AM17" s="203"/>
      <c r="AN17" s="203"/>
      <c r="AO17" s="203"/>
      <c r="AP17" s="203"/>
      <c r="AQ17" s="203"/>
      <c r="AR17" s="203"/>
      <c r="AS17" s="203"/>
      <c r="AT17" s="203"/>
      <c r="AU17" s="203"/>
      <c r="AV17" s="203"/>
      <c r="AW17" s="203"/>
      <c r="AX17" s="203"/>
      <c r="AY17" s="203"/>
      <c r="AZ17" s="203"/>
      <c r="BA17" s="203"/>
      <c r="BB17" s="203"/>
      <c r="BC17" s="203"/>
      <c r="BD17" s="203"/>
      <c r="BE17" s="203"/>
      <c r="BF17" s="203"/>
      <c r="BG17" s="203"/>
      <c r="BH17" s="203"/>
    </row>
    <row r="18" spans="1:60" outlineLevel="1" x14ac:dyDescent="0.25">
      <c r="A18" s="235">
        <v>7</v>
      </c>
      <c r="B18" s="236" t="s">
        <v>165</v>
      </c>
      <c r="C18" s="250" t="s">
        <v>166</v>
      </c>
      <c r="D18" s="237" t="s">
        <v>163</v>
      </c>
      <c r="E18" s="238">
        <v>11.72</v>
      </c>
      <c r="F18" s="239"/>
      <c r="G18" s="240">
        <f>ROUND(E18*F18,2)</f>
        <v>0</v>
      </c>
      <c r="H18" s="223">
        <v>0</v>
      </c>
      <c r="I18" s="222">
        <f>ROUND(E18*H18,2)</f>
        <v>0</v>
      </c>
      <c r="J18" s="223">
        <v>336.4</v>
      </c>
      <c r="K18" s="222">
        <f>ROUND(E18*J18,2)</f>
        <v>3942.61</v>
      </c>
      <c r="L18" s="222">
        <v>15</v>
      </c>
      <c r="M18" s="222">
        <f>G18*(1+L18/100)</f>
        <v>0</v>
      </c>
      <c r="N18" s="222">
        <v>0</v>
      </c>
      <c r="O18" s="222">
        <f>ROUND(E18*N18,2)</f>
        <v>0</v>
      </c>
      <c r="P18" s="222">
        <v>0</v>
      </c>
      <c r="Q18" s="222">
        <f>ROUND(E18*P18,2)</f>
        <v>0</v>
      </c>
      <c r="R18" s="222"/>
      <c r="S18" s="222" t="s">
        <v>147</v>
      </c>
      <c r="T18" s="222" t="s">
        <v>141</v>
      </c>
      <c r="U18" s="222">
        <v>0.57999999999999996</v>
      </c>
      <c r="V18" s="222">
        <f>ROUND(E18*U18,2)</f>
        <v>6.8</v>
      </c>
      <c r="W18" s="222"/>
      <c r="X18" s="222" t="s">
        <v>148</v>
      </c>
      <c r="Y18" s="203"/>
      <c r="Z18" s="203"/>
      <c r="AA18" s="203"/>
      <c r="AB18" s="203"/>
      <c r="AC18" s="203"/>
      <c r="AD18" s="203"/>
      <c r="AE18" s="203"/>
      <c r="AF18" s="203"/>
      <c r="AG18" s="203" t="s">
        <v>149</v>
      </c>
      <c r="AH18" s="203"/>
      <c r="AI18" s="203"/>
      <c r="AJ18" s="203"/>
      <c r="AK18" s="203"/>
      <c r="AL18" s="203"/>
      <c r="AM18" s="203"/>
      <c r="AN18" s="203"/>
      <c r="AO18" s="203"/>
      <c r="AP18" s="203"/>
      <c r="AQ18" s="203"/>
      <c r="AR18" s="203"/>
      <c r="AS18" s="203"/>
      <c r="AT18" s="203"/>
      <c r="AU18" s="203"/>
      <c r="AV18" s="203"/>
      <c r="AW18" s="203"/>
      <c r="AX18" s="203"/>
      <c r="AY18" s="203"/>
      <c r="AZ18" s="203"/>
      <c r="BA18" s="203"/>
      <c r="BB18" s="203"/>
      <c r="BC18" s="203"/>
      <c r="BD18" s="203"/>
      <c r="BE18" s="203"/>
      <c r="BF18" s="203"/>
      <c r="BG18" s="203"/>
      <c r="BH18" s="203"/>
    </row>
    <row r="19" spans="1:60" outlineLevel="1" x14ac:dyDescent="0.25">
      <c r="A19" s="220"/>
      <c r="B19" s="221"/>
      <c r="C19" s="251" t="s">
        <v>167</v>
      </c>
      <c r="D19" s="224"/>
      <c r="E19" s="225">
        <v>6.44</v>
      </c>
      <c r="F19" s="222"/>
      <c r="G19" s="222"/>
      <c r="H19" s="222"/>
      <c r="I19" s="222"/>
      <c r="J19" s="222"/>
      <c r="K19" s="222"/>
      <c r="L19" s="222"/>
      <c r="M19" s="222"/>
      <c r="N19" s="222"/>
      <c r="O19" s="222"/>
      <c r="P19" s="222"/>
      <c r="Q19" s="222"/>
      <c r="R19" s="222"/>
      <c r="S19" s="222"/>
      <c r="T19" s="222"/>
      <c r="U19" s="222"/>
      <c r="V19" s="222"/>
      <c r="W19" s="222"/>
      <c r="X19" s="222"/>
      <c r="Y19" s="203"/>
      <c r="Z19" s="203"/>
      <c r="AA19" s="203"/>
      <c r="AB19" s="203"/>
      <c r="AC19" s="203"/>
      <c r="AD19" s="203"/>
      <c r="AE19" s="203"/>
      <c r="AF19" s="203"/>
      <c r="AG19" s="203" t="s">
        <v>151</v>
      </c>
      <c r="AH19" s="203">
        <v>0</v>
      </c>
      <c r="AI19" s="203"/>
      <c r="AJ19" s="203"/>
      <c r="AK19" s="203"/>
      <c r="AL19" s="203"/>
      <c r="AM19" s="203"/>
      <c r="AN19" s="203"/>
      <c r="AO19" s="203"/>
      <c r="AP19" s="203"/>
      <c r="AQ19" s="203"/>
      <c r="AR19" s="203"/>
      <c r="AS19" s="203"/>
      <c r="AT19" s="203"/>
      <c r="AU19" s="203"/>
      <c r="AV19" s="203"/>
      <c r="AW19" s="203"/>
      <c r="AX19" s="203"/>
      <c r="AY19" s="203"/>
      <c r="AZ19" s="203"/>
      <c r="BA19" s="203"/>
      <c r="BB19" s="203"/>
      <c r="BC19" s="203"/>
      <c r="BD19" s="203"/>
      <c r="BE19" s="203"/>
      <c r="BF19" s="203"/>
      <c r="BG19" s="203"/>
      <c r="BH19" s="203"/>
    </row>
    <row r="20" spans="1:60" outlineLevel="1" x14ac:dyDescent="0.25">
      <c r="A20" s="220"/>
      <c r="B20" s="221"/>
      <c r="C20" s="251" t="s">
        <v>168</v>
      </c>
      <c r="D20" s="224"/>
      <c r="E20" s="225">
        <v>4.2</v>
      </c>
      <c r="F20" s="222"/>
      <c r="G20" s="222"/>
      <c r="H20" s="222"/>
      <c r="I20" s="222"/>
      <c r="J20" s="222"/>
      <c r="K20" s="222"/>
      <c r="L20" s="222"/>
      <c r="M20" s="222"/>
      <c r="N20" s="222"/>
      <c r="O20" s="222"/>
      <c r="P20" s="222"/>
      <c r="Q20" s="222"/>
      <c r="R20" s="222"/>
      <c r="S20" s="222"/>
      <c r="T20" s="222"/>
      <c r="U20" s="222"/>
      <c r="V20" s="222"/>
      <c r="W20" s="222"/>
      <c r="X20" s="222"/>
      <c r="Y20" s="203"/>
      <c r="Z20" s="203"/>
      <c r="AA20" s="203"/>
      <c r="AB20" s="203"/>
      <c r="AC20" s="203"/>
      <c r="AD20" s="203"/>
      <c r="AE20" s="203"/>
      <c r="AF20" s="203"/>
      <c r="AG20" s="203" t="s">
        <v>151</v>
      </c>
      <c r="AH20" s="203">
        <v>0</v>
      </c>
      <c r="AI20" s="203"/>
      <c r="AJ20" s="203"/>
      <c r="AK20" s="203"/>
      <c r="AL20" s="203"/>
      <c r="AM20" s="203"/>
      <c r="AN20" s="203"/>
      <c r="AO20" s="203"/>
      <c r="AP20" s="203"/>
      <c r="AQ20" s="203"/>
      <c r="AR20" s="203"/>
      <c r="AS20" s="203"/>
      <c r="AT20" s="203"/>
      <c r="AU20" s="203"/>
      <c r="AV20" s="203"/>
      <c r="AW20" s="203"/>
      <c r="AX20" s="203"/>
      <c r="AY20" s="203"/>
      <c r="AZ20" s="203"/>
      <c r="BA20" s="203"/>
      <c r="BB20" s="203"/>
      <c r="BC20" s="203"/>
      <c r="BD20" s="203"/>
      <c r="BE20" s="203"/>
      <c r="BF20" s="203"/>
      <c r="BG20" s="203"/>
      <c r="BH20" s="203"/>
    </row>
    <row r="21" spans="1:60" outlineLevel="1" x14ac:dyDescent="0.25">
      <c r="A21" s="220"/>
      <c r="B21" s="221"/>
      <c r="C21" s="251" t="s">
        <v>169</v>
      </c>
      <c r="D21" s="224"/>
      <c r="E21" s="225">
        <v>1.08</v>
      </c>
      <c r="F21" s="222"/>
      <c r="G21" s="222"/>
      <c r="H21" s="222"/>
      <c r="I21" s="222"/>
      <c r="J21" s="222"/>
      <c r="K21" s="222"/>
      <c r="L21" s="222"/>
      <c r="M21" s="222"/>
      <c r="N21" s="222"/>
      <c r="O21" s="222"/>
      <c r="P21" s="222"/>
      <c r="Q21" s="222"/>
      <c r="R21" s="222"/>
      <c r="S21" s="222"/>
      <c r="T21" s="222"/>
      <c r="U21" s="222"/>
      <c r="V21" s="222"/>
      <c r="W21" s="222"/>
      <c r="X21" s="222"/>
      <c r="Y21" s="203"/>
      <c r="Z21" s="203"/>
      <c r="AA21" s="203"/>
      <c r="AB21" s="203"/>
      <c r="AC21" s="203"/>
      <c r="AD21" s="203"/>
      <c r="AE21" s="203"/>
      <c r="AF21" s="203"/>
      <c r="AG21" s="203" t="s">
        <v>151</v>
      </c>
      <c r="AH21" s="203">
        <v>0</v>
      </c>
      <c r="AI21" s="203"/>
      <c r="AJ21" s="203"/>
      <c r="AK21" s="203"/>
      <c r="AL21" s="203"/>
      <c r="AM21" s="203"/>
      <c r="AN21" s="203"/>
      <c r="AO21" s="203"/>
      <c r="AP21" s="203"/>
      <c r="AQ21" s="203"/>
      <c r="AR21" s="203"/>
      <c r="AS21" s="203"/>
      <c r="AT21" s="203"/>
      <c r="AU21" s="203"/>
      <c r="AV21" s="203"/>
      <c r="AW21" s="203"/>
      <c r="AX21" s="203"/>
      <c r="AY21" s="203"/>
      <c r="AZ21" s="203"/>
      <c r="BA21" s="203"/>
      <c r="BB21" s="203"/>
      <c r="BC21" s="203"/>
      <c r="BD21" s="203"/>
      <c r="BE21" s="203"/>
      <c r="BF21" s="203"/>
      <c r="BG21" s="203"/>
      <c r="BH21" s="203"/>
    </row>
    <row r="22" spans="1:60" outlineLevel="1" x14ac:dyDescent="0.25">
      <c r="A22" s="241">
        <v>8</v>
      </c>
      <c r="B22" s="242" t="s">
        <v>170</v>
      </c>
      <c r="C22" s="249" t="s">
        <v>171</v>
      </c>
      <c r="D22" s="243" t="s">
        <v>154</v>
      </c>
      <c r="E22" s="244">
        <v>1</v>
      </c>
      <c r="F22" s="245"/>
      <c r="G22" s="246">
        <f>ROUND(E22*F22,2)</f>
        <v>0</v>
      </c>
      <c r="H22" s="223">
        <v>119.6</v>
      </c>
      <c r="I22" s="222">
        <f>ROUND(E22*H22,2)</f>
        <v>119.6</v>
      </c>
      <c r="J22" s="223">
        <v>0</v>
      </c>
      <c r="K22" s="222">
        <f>ROUND(E22*J22,2)</f>
        <v>0</v>
      </c>
      <c r="L22" s="222">
        <v>15</v>
      </c>
      <c r="M22" s="222">
        <f>G22*(1+L22/100)</f>
        <v>0</v>
      </c>
      <c r="N22" s="222">
        <v>5.9999999999999995E-4</v>
      </c>
      <c r="O22" s="222">
        <f>ROUND(E22*N22,2)</f>
        <v>0</v>
      </c>
      <c r="P22" s="222">
        <v>0</v>
      </c>
      <c r="Q22" s="222">
        <f>ROUND(E22*P22,2)</f>
        <v>0</v>
      </c>
      <c r="R22" s="222" t="s">
        <v>172</v>
      </c>
      <c r="S22" s="222" t="s">
        <v>147</v>
      </c>
      <c r="T22" s="222" t="s">
        <v>141</v>
      </c>
      <c r="U22" s="222">
        <v>0</v>
      </c>
      <c r="V22" s="222">
        <f>ROUND(E22*U22,2)</f>
        <v>0</v>
      </c>
      <c r="W22" s="222"/>
      <c r="X22" s="222" t="s">
        <v>142</v>
      </c>
      <c r="Y22" s="203"/>
      <c r="Z22" s="203"/>
      <c r="AA22" s="203"/>
      <c r="AB22" s="203"/>
      <c r="AC22" s="203"/>
      <c r="AD22" s="203"/>
      <c r="AE22" s="203"/>
      <c r="AF22" s="203"/>
      <c r="AG22" s="203" t="s">
        <v>143</v>
      </c>
      <c r="AH22" s="203"/>
      <c r="AI22" s="203"/>
      <c r="AJ22" s="203"/>
      <c r="AK22" s="203"/>
      <c r="AL22" s="203"/>
      <c r="AM22" s="203"/>
      <c r="AN22" s="203"/>
      <c r="AO22" s="203"/>
      <c r="AP22" s="203"/>
      <c r="AQ22" s="203"/>
      <c r="AR22" s="203"/>
      <c r="AS22" s="203"/>
      <c r="AT22" s="203"/>
      <c r="AU22" s="203"/>
      <c r="AV22" s="203"/>
      <c r="AW22" s="203"/>
      <c r="AX22" s="203"/>
      <c r="AY22" s="203"/>
      <c r="AZ22" s="203"/>
      <c r="BA22" s="203"/>
      <c r="BB22" s="203"/>
      <c r="BC22" s="203"/>
      <c r="BD22" s="203"/>
      <c r="BE22" s="203"/>
      <c r="BF22" s="203"/>
      <c r="BG22" s="203"/>
      <c r="BH22" s="203"/>
    </row>
    <row r="23" spans="1:60" ht="20.399999999999999" outlineLevel="1" x14ac:dyDescent="0.25">
      <c r="A23" s="235">
        <v>9</v>
      </c>
      <c r="B23" s="236" t="s">
        <v>173</v>
      </c>
      <c r="C23" s="250" t="s">
        <v>174</v>
      </c>
      <c r="D23" s="237" t="s">
        <v>163</v>
      </c>
      <c r="E23" s="238">
        <v>2.34</v>
      </c>
      <c r="F23" s="239"/>
      <c r="G23" s="240">
        <f>ROUND(E23*F23,2)</f>
        <v>0</v>
      </c>
      <c r="H23" s="223">
        <v>0</v>
      </c>
      <c r="I23" s="222">
        <f>ROUND(E23*H23,2)</f>
        <v>0</v>
      </c>
      <c r="J23" s="223">
        <v>795.8</v>
      </c>
      <c r="K23" s="222">
        <f>ROUND(E23*J23,2)</f>
        <v>1862.17</v>
      </c>
      <c r="L23" s="222">
        <v>15</v>
      </c>
      <c r="M23" s="222">
        <f>G23*(1+L23/100)</f>
        <v>0</v>
      </c>
      <c r="N23" s="222">
        <v>1.1469999999999999E-2</v>
      </c>
      <c r="O23" s="222">
        <f>ROUND(E23*N23,2)</f>
        <v>0.03</v>
      </c>
      <c r="P23" s="222">
        <v>0</v>
      </c>
      <c r="Q23" s="222">
        <f>ROUND(E23*P23,2)</f>
        <v>0</v>
      </c>
      <c r="R23" s="222"/>
      <c r="S23" s="222" t="s">
        <v>147</v>
      </c>
      <c r="T23" s="222" t="s">
        <v>141</v>
      </c>
      <c r="U23" s="222">
        <v>0</v>
      </c>
      <c r="V23" s="222">
        <f>ROUND(E23*U23,2)</f>
        <v>0</v>
      </c>
      <c r="W23" s="222"/>
      <c r="X23" s="222" t="s">
        <v>175</v>
      </c>
      <c r="Y23" s="203"/>
      <c r="Z23" s="203"/>
      <c r="AA23" s="203"/>
      <c r="AB23" s="203"/>
      <c r="AC23" s="203"/>
      <c r="AD23" s="203"/>
      <c r="AE23" s="203"/>
      <c r="AF23" s="203"/>
      <c r="AG23" s="203" t="s">
        <v>176</v>
      </c>
      <c r="AH23" s="203"/>
      <c r="AI23" s="203"/>
      <c r="AJ23" s="203"/>
      <c r="AK23" s="203"/>
      <c r="AL23" s="203"/>
      <c r="AM23" s="203"/>
      <c r="AN23" s="203"/>
      <c r="AO23" s="203"/>
      <c r="AP23" s="203"/>
      <c r="AQ23" s="203"/>
      <c r="AR23" s="203"/>
      <c r="AS23" s="203"/>
      <c r="AT23" s="203"/>
      <c r="AU23" s="203"/>
      <c r="AV23" s="203"/>
      <c r="AW23" s="203"/>
      <c r="AX23" s="203"/>
      <c r="AY23" s="203"/>
      <c r="AZ23" s="203"/>
      <c r="BA23" s="203"/>
      <c r="BB23" s="203"/>
      <c r="BC23" s="203"/>
      <c r="BD23" s="203"/>
      <c r="BE23" s="203"/>
      <c r="BF23" s="203"/>
      <c r="BG23" s="203"/>
      <c r="BH23" s="203"/>
    </row>
    <row r="24" spans="1:60" outlineLevel="1" x14ac:dyDescent="0.25">
      <c r="A24" s="220"/>
      <c r="B24" s="221"/>
      <c r="C24" s="251" t="s">
        <v>177</v>
      </c>
      <c r="D24" s="224"/>
      <c r="E24" s="225">
        <v>2.34</v>
      </c>
      <c r="F24" s="222"/>
      <c r="G24" s="222"/>
      <c r="H24" s="222"/>
      <c r="I24" s="222"/>
      <c r="J24" s="222"/>
      <c r="K24" s="222"/>
      <c r="L24" s="222"/>
      <c r="M24" s="222"/>
      <c r="N24" s="222"/>
      <c r="O24" s="222"/>
      <c r="P24" s="222"/>
      <c r="Q24" s="222"/>
      <c r="R24" s="222"/>
      <c r="S24" s="222"/>
      <c r="T24" s="222"/>
      <c r="U24" s="222"/>
      <c r="V24" s="222"/>
      <c r="W24" s="222"/>
      <c r="X24" s="222"/>
      <c r="Y24" s="203"/>
      <c r="Z24" s="203"/>
      <c r="AA24" s="203"/>
      <c r="AB24" s="203"/>
      <c r="AC24" s="203"/>
      <c r="AD24" s="203"/>
      <c r="AE24" s="203"/>
      <c r="AF24" s="203"/>
      <c r="AG24" s="203" t="s">
        <v>151</v>
      </c>
      <c r="AH24" s="203">
        <v>0</v>
      </c>
      <c r="AI24" s="203"/>
      <c r="AJ24" s="203"/>
      <c r="AK24" s="203"/>
      <c r="AL24" s="203"/>
      <c r="AM24" s="203"/>
      <c r="AN24" s="203"/>
      <c r="AO24" s="203"/>
      <c r="AP24" s="203"/>
      <c r="AQ24" s="203"/>
      <c r="AR24" s="203"/>
      <c r="AS24" s="203"/>
      <c r="AT24" s="203"/>
      <c r="AU24" s="203"/>
      <c r="AV24" s="203"/>
      <c r="AW24" s="203"/>
      <c r="AX24" s="203"/>
      <c r="AY24" s="203"/>
      <c r="AZ24" s="203"/>
      <c r="BA24" s="203"/>
      <c r="BB24" s="203"/>
      <c r="BC24" s="203"/>
      <c r="BD24" s="203"/>
      <c r="BE24" s="203"/>
      <c r="BF24" s="203"/>
      <c r="BG24" s="203"/>
      <c r="BH24" s="203"/>
    </row>
    <row r="25" spans="1:60" x14ac:dyDescent="0.25">
      <c r="A25" s="229" t="s">
        <v>136</v>
      </c>
      <c r="B25" s="230" t="s">
        <v>56</v>
      </c>
      <c r="C25" s="248" t="s">
        <v>57</v>
      </c>
      <c r="D25" s="231"/>
      <c r="E25" s="232"/>
      <c r="F25" s="233"/>
      <c r="G25" s="234">
        <f>SUMIF(AG26:AG30,"&lt;&gt;NOR",G26:G30)</f>
        <v>0</v>
      </c>
      <c r="H25" s="228"/>
      <c r="I25" s="228">
        <f>SUM(I26:I30)</f>
        <v>3565.07</v>
      </c>
      <c r="J25" s="228"/>
      <c r="K25" s="228">
        <f>SUM(K26:K30)</f>
        <v>7594.7099999999991</v>
      </c>
      <c r="L25" s="228"/>
      <c r="M25" s="228">
        <f>SUM(M26:M30)</f>
        <v>0</v>
      </c>
      <c r="N25" s="228"/>
      <c r="O25" s="228">
        <f>SUM(O26:O30)</f>
        <v>0.14000000000000001</v>
      </c>
      <c r="P25" s="228"/>
      <c r="Q25" s="228">
        <f>SUM(Q26:Q30)</f>
        <v>0</v>
      </c>
      <c r="R25" s="228"/>
      <c r="S25" s="228"/>
      <c r="T25" s="228"/>
      <c r="U25" s="228"/>
      <c r="V25" s="228">
        <f>SUM(V26:V30)</f>
        <v>11.14</v>
      </c>
      <c r="W25" s="228"/>
      <c r="X25" s="228"/>
      <c r="AG25" t="s">
        <v>137</v>
      </c>
    </row>
    <row r="26" spans="1:60" outlineLevel="1" x14ac:dyDescent="0.25">
      <c r="A26" s="235">
        <v>10</v>
      </c>
      <c r="B26" s="236" t="s">
        <v>178</v>
      </c>
      <c r="C26" s="250" t="s">
        <v>179</v>
      </c>
      <c r="D26" s="237" t="s">
        <v>163</v>
      </c>
      <c r="E26" s="238">
        <v>6.44</v>
      </c>
      <c r="F26" s="239"/>
      <c r="G26" s="240">
        <f>ROUND(E26*F26,2)</f>
        <v>0</v>
      </c>
      <c r="H26" s="223">
        <v>275.26</v>
      </c>
      <c r="I26" s="222">
        <f>ROUND(E26*H26,2)</f>
        <v>1772.67</v>
      </c>
      <c r="J26" s="223">
        <v>650.54</v>
      </c>
      <c r="K26" s="222">
        <f>ROUND(E26*J26,2)</f>
        <v>4189.4799999999996</v>
      </c>
      <c r="L26" s="222">
        <v>15</v>
      </c>
      <c r="M26" s="222">
        <f>G26*(1+L26/100)</f>
        <v>0</v>
      </c>
      <c r="N26" s="222">
        <v>1.1900000000000001E-2</v>
      </c>
      <c r="O26" s="222">
        <f>ROUND(E26*N26,2)</f>
        <v>0.08</v>
      </c>
      <c r="P26" s="222">
        <v>0</v>
      </c>
      <c r="Q26" s="222">
        <f>ROUND(E26*P26,2)</f>
        <v>0</v>
      </c>
      <c r="R26" s="222"/>
      <c r="S26" s="222" t="s">
        <v>147</v>
      </c>
      <c r="T26" s="222" t="s">
        <v>141</v>
      </c>
      <c r="U26" s="222">
        <v>0.95</v>
      </c>
      <c r="V26" s="222">
        <f>ROUND(E26*U26,2)</f>
        <v>6.12</v>
      </c>
      <c r="W26" s="222"/>
      <c r="X26" s="222" t="s">
        <v>148</v>
      </c>
      <c r="Y26" s="203"/>
      <c r="Z26" s="203"/>
      <c r="AA26" s="203"/>
      <c r="AB26" s="203"/>
      <c r="AC26" s="203"/>
      <c r="AD26" s="203"/>
      <c r="AE26" s="203"/>
      <c r="AF26" s="203"/>
      <c r="AG26" s="203" t="s">
        <v>149</v>
      </c>
      <c r="AH26" s="203"/>
      <c r="AI26" s="203"/>
      <c r="AJ26" s="203"/>
      <c r="AK26" s="203"/>
      <c r="AL26" s="203"/>
      <c r="AM26" s="203"/>
      <c r="AN26" s="203"/>
      <c r="AO26" s="203"/>
      <c r="AP26" s="203"/>
      <c r="AQ26" s="203"/>
      <c r="AR26" s="203"/>
      <c r="AS26" s="203"/>
      <c r="AT26" s="203"/>
      <c r="AU26" s="203"/>
      <c r="AV26" s="203"/>
      <c r="AW26" s="203"/>
      <c r="AX26" s="203"/>
      <c r="AY26" s="203"/>
      <c r="AZ26" s="203"/>
      <c r="BA26" s="203"/>
      <c r="BB26" s="203"/>
      <c r="BC26" s="203"/>
      <c r="BD26" s="203"/>
      <c r="BE26" s="203"/>
      <c r="BF26" s="203"/>
      <c r="BG26" s="203"/>
      <c r="BH26" s="203"/>
    </row>
    <row r="27" spans="1:60" outlineLevel="1" x14ac:dyDescent="0.25">
      <c r="A27" s="220"/>
      <c r="B27" s="221"/>
      <c r="C27" s="251" t="s">
        <v>167</v>
      </c>
      <c r="D27" s="224"/>
      <c r="E27" s="225">
        <v>6.44</v>
      </c>
      <c r="F27" s="222"/>
      <c r="G27" s="222"/>
      <c r="H27" s="222"/>
      <c r="I27" s="222"/>
      <c r="J27" s="222"/>
      <c r="K27" s="222"/>
      <c r="L27" s="222"/>
      <c r="M27" s="222"/>
      <c r="N27" s="222"/>
      <c r="O27" s="222"/>
      <c r="P27" s="222"/>
      <c r="Q27" s="222"/>
      <c r="R27" s="222"/>
      <c r="S27" s="222"/>
      <c r="T27" s="222"/>
      <c r="U27" s="222"/>
      <c r="V27" s="222"/>
      <c r="W27" s="222"/>
      <c r="X27" s="222"/>
      <c r="Y27" s="203"/>
      <c r="Z27" s="203"/>
      <c r="AA27" s="203"/>
      <c r="AB27" s="203"/>
      <c r="AC27" s="203"/>
      <c r="AD27" s="203"/>
      <c r="AE27" s="203"/>
      <c r="AF27" s="203"/>
      <c r="AG27" s="203" t="s">
        <v>151</v>
      </c>
      <c r="AH27" s="203">
        <v>0</v>
      </c>
      <c r="AI27" s="203"/>
      <c r="AJ27" s="203"/>
      <c r="AK27" s="203"/>
      <c r="AL27" s="203"/>
      <c r="AM27" s="203"/>
      <c r="AN27" s="203"/>
      <c r="AO27" s="203"/>
      <c r="AP27" s="203"/>
      <c r="AQ27" s="203"/>
      <c r="AR27" s="203"/>
      <c r="AS27" s="203"/>
      <c r="AT27" s="203"/>
      <c r="AU27" s="203"/>
      <c r="AV27" s="203"/>
      <c r="AW27" s="203"/>
      <c r="AX27" s="203"/>
      <c r="AY27" s="203"/>
      <c r="AZ27" s="203"/>
      <c r="BA27" s="203"/>
      <c r="BB27" s="203"/>
      <c r="BC27" s="203"/>
      <c r="BD27" s="203"/>
      <c r="BE27" s="203"/>
      <c r="BF27" s="203"/>
      <c r="BG27" s="203"/>
      <c r="BH27" s="203"/>
    </row>
    <row r="28" spans="1:60" outlineLevel="1" x14ac:dyDescent="0.25">
      <c r="A28" s="235">
        <v>11</v>
      </c>
      <c r="B28" s="236" t="s">
        <v>180</v>
      </c>
      <c r="C28" s="250" t="s">
        <v>181</v>
      </c>
      <c r="D28" s="237" t="s">
        <v>163</v>
      </c>
      <c r="E28" s="238">
        <v>5.28</v>
      </c>
      <c r="F28" s="239"/>
      <c r="G28" s="240">
        <f>ROUND(E28*F28,2)</f>
        <v>0</v>
      </c>
      <c r="H28" s="223">
        <v>339.47</v>
      </c>
      <c r="I28" s="222">
        <f>ROUND(E28*H28,2)</f>
        <v>1792.4</v>
      </c>
      <c r="J28" s="223">
        <v>644.92999999999995</v>
      </c>
      <c r="K28" s="222">
        <f>ROUND(E28*J28,2)</f>
        <v>3405.23</v>
      </c>
      <c r="L28" s="222">
        <v>15</v>
      </c>
      <c r="M28" s="222">
        <f>G28*(1+L28/100)</f>
        <v>0</v>
      </c>
      <c r="N28" s="222">
        <v>1.201E-2</v>
      </c>
      <c r="O28" s="222">
        <f>ROUND(E28*N28,2)</f>
        <v>0.06</v>
      </c>
      <c r="P28" s="222">
        <v>0</v>
      </c>
      <c r="Q28" s="222">
        <f>ROUND(E28*P28,2)</f>
        <v>0</v>
      </c>
      <c r="R28" s="222"/>
      <c r="S28" s="222" t="s">
        <v>147</v>
      </c>
      <c r="T28" s="222" t="s">
        <v>141</v>
      </c>
      <c r="U28" s="222">
        <v>0.95</v>
      </c>
      <c r="V28" s="222">
        <f>ROUND(E28*U28,2)</f>
        <v>5.0199999999999996</v>
      </c>
      <c r="W28" s="222"/>
      <c r="X28" s="222" t="s">
        <v>148</v>
      </c>
      <c r="Y28" s="203"/>
      <c r="Z28" s="203"/>
      <c r="AA28" s="203"/>
      <c r="AB28" s="203"/>
      <c r="AC28" s="203"/>
      <c r="AD28" s="203"/>
      <c r="AE28" s="203"/>
      <c r="AF28" s="203"/>
      <c r="AG28" s="203" t="s">
        <v>149</v>
      </c>
      <c r="AH28" s="203"/>
      <c r="AI28" s="203"/>
      <c r="AJ28" s="203"/>
      <c r="AK28" s="203"/>
      <c r="AL28" s="203"/>
      <c r="AM28" s="203"/>
      <c r="AN28" s="203"/>
      <c r="AO28" s="203"/>
      <c r="AP28" s="203"/>
      <c r="AQ28" s="203"/>
      <c r="AR28" s="203"/>
      <c r="AS28" s="203"/>
      <c r="AT28" s="203"/>
      <c r="AU28" s="203"/>
      <c r="AV28" s="203"/>
      <c r="AW28" s="203"/>
      <c r="AX28" s="203"/>
      <c r="AY28" s="203"/>
      <c r="AZ28" s="203"/>
      <c r="BA28" s="203"/>
      <c r="BB28" s="203"/>
      <c r="BC28" s="203"/>
      <c r="BD28" s="203"/>
      <c r="BE28" s="203"/>
      <c r="BF28" s="203"/>
      <c r="BG28" s="203"/>
      <c r="BH28" s="203"/>
    </row>
    <row r="29" spans="1:60" outlineLevel="1" x14ac:dyDescent="0.25">
      <c r="A29" s="220"/>
      <c r="B29" s="221"/>
      <c r="C29" s="251" t="s">
        <v>182</v>
      </c>
      <c r="D29" s="224"/>
      <c r="E29" s="225">
        <v>4.2</v>
      </c>
      <c r="F29" s="222"/>
      <c r="G29" s="222"/>
      <c r="H29" s="222"/>
      <c r="I29" s="222"/>
      <c r="J29" s="222"/>
      <c r="K29" s="222"/>
      <c r="L29" s="222"/>
      <c r="M29" s="222"/>
      <c r="N29" s="222"/>
      <c r="O29" s="222"/>
      <c r="P29" s="222"/>
      <c r="Q29" s="222"/>
      <c r="R29" s="222"/>
      <c r="S29" s="222"/>
      <c r="T29" s="222"/>
      <c r="U29" s="222"/>
      <c r="V29" s="222"/>
      <c r="W29" s="222"/>
      <c r="X29" s="222"/>
      <c r="Y29" s="203"/>
      <c r="Z29" s="203"/>
      <c r="AA29" s="203"/>
      <c r="AB29" s="203"/>
      <c r="AC29" s="203"/>
      <c r="AD29" s="203"/>
      <c r="AE29" s="203"/>
      <c r="AF29" s="203"/>
      <c r="AG29" s="203" t="s">
        <v>151</v>
      </c>
      <c r="AH29" s="203">
        <v>0</v>
      </c>
      <c r="AI29" s="203"/>
      <c r="AJ29" s="203"/>
      <c r="AK29" s="203"/>
      <c r="AL29" s="203"/>
      <c r="AM29" s="203"/>
      <c r="AN29" s="203"/>
      <c r="AO29" s="203"/>
      <c r="AP29" s="203"/>
      <c r="AQ29" s="203"/>
      <c r="AR29" s="203"/>
      <c r="AS29" s="203"/>
      <c r="AT29" s="203"/>
      <c r="AU29" s="203"/>
      <c r="AV29" s="203"/>
      <c r="AW29" s="203"/>
      <c r="AX29" s="203"/>
      <c r="AY29" s="203"/>
      <c r="AZ29" s="203"/>
      <c r="BA29" s="203"/>
      <c r="BB29" s="203"/>
      <c r="BC29" s="203"/>
      <c r="BD29" s="203"/>
      <c r="BE29" s="203"/>
      <c r="BF29" s="203"/>
      <c r="BG29" s="203"/>
      <c r="BH29" s="203"/>
    </row>
    <row r="30" spans="1:60" outlineLevel="1" x14ac:dyDescent="0.25">
      <c r="A30" s="220"/>
      <c r="B30" s="221"/>
      <c r="C30" s="251" t="s">
        <v>183</v>
      </c>
      <c r="D30" s="224"/>
      <c r="E30" s="225">
        <v>1.08</v>
      </c>
      <c r="F30" s="222"/>
      <c r="G30" s="222"/>
      <c r="H30" s="222"/>
      <c r="I30" s="222"/>
      <c r="J30" s="222"/>
      <c r="K30" s="222"/>
      <c r="L30" s="222"/>
      <c r="M30" s="222"/>
      <c r="N30" s="222"/>
      <c r="O30" s="222"/>
      <c r="P30" s="222"/>
      <c r="Q30" s="222"/>
      <c r="R30" s="222"/>
      <c r="S30" s="222"/>
      <c r="T30" s="222"/>
      <c r="U30" s="222"/>
      <c r="V30" s="222"/>
      <c r="W30" s="222"/>
      <c r="X30" s="222"/>
      <c r="Y30" s="203"/>
      <c r="Z30" s="203"/>
      <c r="AA30" s="203"/>
      <c r="AB30" s="203"/>
      <c r="AC30" s="203"/>
      <c r="AD30" s="203"/>
      <c r="AE30" s="203"/>
      <c r="AF30" s="203"/>
      <c r="AG30" s="203" t="s">
        <v>151</v>
      </c>
      <c r="AH30" s="203">
        <v>0</v>
      </c>
      <c r="AI30" s="203"/>
      <c r="AJ30" s="203"/>
      <c r="AK30" s="203"/>
      <c r="AL30" s="203"/>
      <c r="AM30" s="203"/>
      <c r="AN30" s="203"/>
      <c r="AO30" s="203"/>
      <c r="AP30" s="203"/>
      <c r="AQ30" s="203"/>
      <c r="AR30" s="203"/>
      <c r="AS30" s="203"/>
      <c r="AT30" s="203"/>
      <c r="AU30" s="203"/>
      <c r="AV30" s="203"/>
      <c r="AW30" s="203"/>
      <c r="AX30" s="203"/>
      <c r="AY30" s="203"/>
      <c r="AZ30" s="203"/>
      <c r="BA30" s="203"/>
      <c r="BB30" s="203"/>
      <c r="BC30" s="203"/>
      <c r="BD30" s="203"/>
      <c r="BE30" s="203"/>
      <c r="BF30" s="203"/>
      <c r="BG30" s="203"/>
      <c r="BH30" s="203"/>
    </row>
    <row r="31" spans="1:60" x14ac:dyDescent="0.25">
      <c r="A31" s="229" t="s">
        <v>136</v>
      </c>
      <c r="B31" s="230" t="s">
        <v>58</v>
      </c>
      <c r="C31" s="248" t="s">
        <v>59</v>
      </c>
      <c r="D31" s="231"/>
      <c r="E31" s="232"/>
      <c r="F31" s="233"/>
      <c r="G31" s="234">
        <f>SUMIF(AG32:AG75,"&lt;&gt;NOR",G32:G75)</f>
        <v>0</v>
      </c>
      <c r="H31" s="228"/>
      <c r="I31" s="228">
        <f>SUM(I32:I75)</f>
        <v>9576.4600000000009</v>
      </c>
      <c r="J31" s="228"/>
      <c r="K31" s="228">
        <f>SUM(K32:K75)</f>
        <v>33886.68</v>
      </c>
      <c r="L31" s="228"/>
      <c r="M31" s="228">
        <f>SUM(M32:M75)</f>
        <v>0</v>
      </c>
      <c r="N31" s="228"/>
      <c r="O31" s="228">
        <f>SUM(O32:O75)</f>
        <v>2.2299999999999995</v>
      </c>
      <c r="P31" s="228"/>
      <c r="Q31" s="228">
        <f>SUM(Q32:Q75)</f>
        <v>0</v>
      </c>
      <c r="R31" s="228"/>
      <c r="S31" s="228"/>
      <c r="T31" s="228"/>
      <c r="U31" s="228"/>
      <c r="V31" s="228">
        <f>SUM(V32:V75)</f>
        <v>58.38</v>
      </c>
      <c r="W31" s="228"/>
      <c r="X31" s="228"/>
      <c r="AG31" t="s">
        <v>137</v>
      </c>
    </row>
    <row r="32" spans="1:60" ht="20.399999999999999" outlineLevel="1" x14ac:dyDescent="0.25">
      <c r="A32" s="235">
        <v>12</v>
      </c>
      <c r="B32" s="236" t="s">
        <v>184</v>
      </c>
      <c r="C32" s="250" t="s">
        <v>185</v>
      </c>
      <c r="D32" s="237" t="s">
        <v>159</v>
      </c>
      <c r="E32" s="238">
        <v>4.8</v>
      </c>
      <c r="F32" s="239"/>
      <c r="G32" s="240">
        <f>ROUND(E32*F32,2)</f>
        <v>0</v>
      </c>
      <c r="H32" s="223">
        <v>15.33</v>
      </c>
      <c r="I32" s="222">
        <f>ROUND(E32*H32,2)</f>
        <v>73.58</v>
      </c>
      <c r="J32" s="223">
        <v>124.67</v>
      </c>
      <c r="K32" s="222">
        <f>ROUND(E32*J32,2)</f>
        <v>598.41999999999996</v>
      </c>
      <c r="L32" s="222">
        <v>15</v>
      </c>
      <c r="M32" s="222">
        <f>G32*(1+L32/100)</f>
        <v>0</v>
      </c>
      <c r="N32" s="222">
        <v>2.3800000000000002E-3</v>
      </c>
      <c r="O32" s="222">
        <f>ROUND(E32*N32,2)</f>
        <v>0.01</v>
      </c>
      <c r="P32" s="222">
        <v>0</v>
      </c>
      <c r="Q32" s="222">
        <f>ROUND(E32*P32,2)</f>
        <v>0</v>
      </c>
      <c r="R32" s="222"/>
      <c r="S32" s="222" t="s">
        <v>147</v>
      </c>
      <c r="T32" s="222" t="s">
        <v>141</v>
      </c>
      <c r="U32" s="222">
        <v>0.18232999999999999</v>
      </c>
      <c r="V32" s="222">
        <f>ROUND(E32*U32,2)</f>
        <v>0.88</v>
      </c>
      <c r="W32" s="222"/>
      <c r="X32" s="222" t="s">
        <v>148</v>
      </c>
      <c r="Y32" s="203"/>
      <c r="Z32" s="203"/>
      <c r="AA32" s="203"/>
      <c r="AB32" s="203"/>
      <c r="AC32" s="203"/>
      <c r="AD32" s="203"/>
      <c r="AE32" s="203"/>
      <c r="AF32" s="203"/>
      <c r="AG32" s="203" t="s">
        <v>149</v>
      </c>
      <c r="AH32" s="203"/>
      <c r="AI32" s="203"/>
      <c r="AJ32" s="203"/>
      <c r="AK32" s="203"/>
      <c r="AL32" s="203"/>
      <c r="AM32" s="203"/>
      <c r="AN32" s="203"/>
      <c r="AO32" s="203"/>
      <c r="AP32" s="203"/>
      <c r="AQ32" s="203"/>
      <c r="AR32" s="203"/>
      <c r="AS32" s="203"/>
      <c r="AT32" s="203"/>
      <c r="AU32" s="203"/>
      <c r="AV32" s="203"/>
      <c r="AW32" s="203"/>
      <c r="AX32" s="203"/>
      <c r="AY32" s="203"/>
      <c r="AZ32" s="203"/>
      <c r="BA32" s="203"/>
      <c r="BB32" s="203"/>
      <c r="BC32" s="203"/>
      <c r="BD32" s="203"/>
      <c r="BE32" s="203"/>
      <c r="BF32" s="203"/>
      <c r="BG32" s="203"/>
      <c r="BH32" s="203"/>
    </row>
    <row r="33" spans="1:60" ht="20.399999999999999" outlineLevel="1" x14ac:dyDescent="0.25">
      <c r="A33" s="220"/>
      <c r="B33" s="221"/>
      <c r="C33" s="251" t="s">
        <v>186</v>
      </c>
      <c r="D33" s="224"/>
      <c r="E33" s="225">
        <v>4.8</v>
      </c>
      <c r="F33" s="222"/>
      <c r="G33" s="222"/>
      <c r="H33" s="222"/>
      <c r="I33" s="222"/>
      <c r="J33" s="222"/>
      <c r="K33" s="222"/>
      <c r="L33" s="222"/>
      <c r="M33" s="222"/>
      <c r="N33" s="222"/>
      <c r="O33" s="222"/>
      <c r="P33" s="222"/>
      <c r="Q33" s="222"/>
      <c r="R33" s="222"/>
      <c r="S33" s="222"/>
      <c r="T33" s="222"/>
      <c r="U33" s="222"/>
      <c r="V33" s="222"/>
      <c r="W33" s="222"/>
      <c r="X33" s="222"/>
      <c r="Y33" s="203"/>
      <c r="Z33" s="203"/>
      <c r="AA33" s="203"/>
      <c r="AB33" s="203"/>
      <c r="AC33" s="203"/>
      <c r="AD33" s="203"/>
      <c r="AE33" s="203"/>
      <c r="AF33" s="203"/>
      <c r="AG33" s="203" t="s">
        <v>151</v>
      </c>
      <c r="AH33" s="203">
        <v>0</v>
      </c>
      <c r="AI33" s="203"/>
      <c r="AJ33" s="203"/>
      <c r="AK33" s="203"/>
      <c r="AL33" s="203"/>
      <c r="AM33" s="203"/>
      <c r="AN33" s="203"/>
      <c r="AO33" s="203"/>
      <c r="AP33" s="203"/>
      <c r="AQ33" s="203"/>
      <c r="AR33" s="203"/>
      <c r="AS33" s="203"/>
      <c r="AT33" s="203"/>
      <c r="AU33" s="203"/>
      <c r="AV33" s="203"/>
      <c r="AW33" s="203"/>
      <c r="AX33" s="203"/>
      <c r="AY33" s="203"/>
      <c r="AZ33" s="203"/>
      <c r="BA33" s="203"/>
      <c r="BB33" s="203"/>
      <c r="BC33" s="203"/>
      <c r="BD33" s="203"/>
      <c r="BE33" s="203"/>
      <c r="BF33" s="203"/>
      <c r="BG33" s="203"/>
      <c r="BH33" s="203"/>
    </row>
    <row r="34" spans="1:60" outlineLevel="1" x14ac:dyDescent="0.25">
      <c r="A34" s="235">
        <v>13</v>
      </c>
      <c r="B34" s="236" t="s">
        <v>187</v>
      </c>
      <c r="C34" s="250" t="s">
        <v>188</v>
      </c>
      <c r="D34" s="237" t="s">
        <v>163</v>
      </c>
      <c r="E34" s="238">
        <v>3.3</v>
      </c>
      <c r="F34" s="239"/>
      <c r="G34" s="240">
        <f>ROUND(E34*F34,2)</f>
        <v>0</v>
      </c>
      <c r="H34" s="223">
        <v>31.54</v>
      </c>
      <c r="I34" s="222">
        <f>ROUND(E34*H34,2)</f>
        <v>104.08</v>
      </c>
      <c r="J34" s="223">
        <v>139.26</v>
      </c>
      <c r="K34" s="222">
        <f>ROUND(E34*J34,2)</f>
        <v>459.56</v>
      </c>
      <c r="L34" s="222">
        <v>15</v>
      </c>
      <c r="M34" s="222">
        <f>G34*(1+L34/100)</f>
        <v>0</v>
      </c>
      <c r="N34" s="222">
        <v>4.8999999999999998E-3</v>
      </c>
      <c r="O34" s="222">
        <f>ROUND(E34*N34,2)</f>
        <v>0.02</v>
      </c>
      <c r="P34" s="222">
        <v>0</v>
      </c>
      <c r="Q34" s="222">
        <f>ROUND(E34*P34,2)</f>
        <v>0</v>
      </c>
      <c r="R34" s="222"/>
      <c r="S34" s="222" t="s">
        <v>147</v>
      </c>
      <c r="T34" s="222" t="s">
        <v>141</v>
      </c>
      <c r="U34" s="222">
        <v>0.25</v>
      </c>
      <c r="V34" s="222">
        <f>ROUND(E34*U34,2)</f>
        <v>0.83</v>
      </c>
      <c r="W34" s="222"/>
      <c r="X34" s="222" t="s">
        <v>148</v>
      </c>
      <c r="Y34" s="203"/>
      <c r="Z34" s="203"/>
      <c r="AA34" s="203"/>
      <c r="AB34" s="203"/>
      <c r="AC34" s="203"/>
      <c r="AD34" s="203"/>
      <c r="AE34" s="203"/>
      <c r="AF34" s="203"/>
      <c r="AG34" s="203" t="s">
        <v>149</v>
      </c>
      <c r="AH34" s="203"/>
      <c r="AI34" s="203"/>
      <c r="AJ34" s="203"/>
      <c r="AK34" s="203"/>
      <c r="AL34" s="203"/>
      <c r="AM34" s="203"/>
      <c r="AN34" s="203"/>
      <c r="AO34" s="203"/>
      <c r="AP34" s="203"/>
      <c r="AQ34" s="203"/>
      <c r="AR34" s="203"/>
      <c r="AS34" s="203"/>
      <c r="AT34" s="203"/>
      <c r="AU34" s="203"/>
      <c r="AV34" s="203"/>
      <c r="AW34" s="203"/>
      <c r="AX34" s="203"/>
      <c r="AY34" s="203"/>
      <c r="AZ34" s="203"/>
      <c r="BA34" s="203"/>
      <c r="BB34" s="203"/>
      <c r="BC34" s="203"/>
      <c r="BD34" s="203"/>
      <c r="BE34" s="203"/>
      <c r="BF34" s="203"/>
      <c r="BG34" s="203"/>
      <c r="BH34" s="203"/>
    </row>
    <row r="35" spans="1:60" outlineLevel="1" x14ac:dyDescent="0.25">
      <c r="A35" s="220"/>
      <c r="B35" s="221"/>
      <c r="C35" s="251" t="s">
        <v>189</v>
      </c>
      <c r="D35" s="224"/>
      <c r="E35" s="225">
        <v>1.76</v>
      </c>
      <c r="F35" s="222"/>
      <c r="G35" s="222"/>
      <c r="H35" s="222"/>
      <c r="I35" s="222"/>
      <c r="J35" s="222"/>
      <c r="K35" s="222"/>
      <c r="L35" s="222"/>
      <c r="M35" s="222"/>
      <c r="N35" s="222"/>
      <c r="O35" s="222"/>
      <c r="P35" s="222"/>
      <c r="Q35" s="222"/>
      <c r="R35" s="222"/>
      <c r="S35" s="222"/>
      <c r="T35" s="222"/>
      <c r="U35" s="222"/>
      <c r="V35" s="222"/>
      <c r="W35" s="222"/>
      <c r="X35" s="222"/>
      <c r="Y35" s="203"/>
      <c r="Z35" s="203"/>
      <c r="AA35" s="203"/>
      <c r="AB35" s="203"/>
      <c r="AC35" s="203"/>
      <c r="AD35" s="203"/>
      <c r="AE35" s="203"/>
      <c r="AF35" s="203"/>
      <c r="AG35" s="203" t="s">
        <v>151</v>
      </c>
      <c r="AH35" s="203">
        <v>0</v>
      </c>
      <c r="AI35" s="203"/>
      <c r="AJ35" s="203"/>
      <c r="AK35" s="203"/>
      <c r="AL35" s="203"/>
      <c r="AM35" s="203"/>
      <c r="AN35" s="203"/>
      <c r="AO35" s="203"/>
      <c r="AP35" s="203"/>
      <c r="AQ35" s="203"/>
      <c r="AR35" s="203"/>
      <c r="AS35" s="203"/>
      <c r="AT35" s="203"/>
      <c r="AU35" s="203"/>
      <c r="AV35" s="203"/>
      <c r="AW35" s="203"/>
      <c r="AX35" s="203"/>
      <c r="AY35" s="203"/>
      <c r="AZ35" s="203"/>
      <c r="BA35" s="203"/>
      <c r="BB35" s="203"/>
      <c r="BC35" s="203"/>
      <c r="BD35" s="203"/>
      <c r="BE35" s="203"/>
      <c r="BF35" s="203"/>
      <c r="BG35" s="203"/>
      <c r="BH35" s="203"/>
    </row>
    <row r="36" spans="1:60" outlineLevel="1" x14ac:dyDescent="0.25">
      <c r="A36" s="220"/>
      <c r="B36" s="221"/>
      <c r="C36" s="251" t="s">
        <v>190</v>
      </c>
      <c r="D36" s="224"/>
      <c r="E36" s="225">
        <v>1.38</v>
      </c>
      <c r="F36" s="222"/>
      <c r="G36" s="222"/>
      <c r="H36" s="222"/>
      <c r="I36" s="222"/>
      <c r="J36" s="222"/>
      <c r="K36" s="222"/>
      <c r="L36" s="222"/>
      <c r="M36" s="222"/>
      <c r="N36" s="222"/>
      <c r="O36" s="222"/>
      <c r="P36" s="222"/>
      <c r="Q36" s="222"/>
      <c r="R36" s="222"/>
      <c r="S36" s="222"/>
      <c r="T36" s="222"/>
      <c r="U36" s="222"/>
      <c r="V36" s="222"/>
      <c r="W36" s="222"/>
      <c r="X36" s="222"/>
      <c r="Y36" s="203"/>
      <c r="Z36" s="203"/>
      <c r="AA36" s="203"/>
      <c r="AB36" s="203"/>
      <c r="AC36" s="203"/>
      <c r="AD36" s="203"/>
      <c r="AE36" s="203"/>
      <c r="AF36" s="203"/>
      <c r="AG36" s="203" t="s">
        <v>151</v>
      </c>
      <c r="AH36" s="203">
        <v>0</v>
      </c>
      <c r="AI36" s="203"/>
      <c r="AJ36" s="203"/>
      <c r="AK36" s="203"/>
      <c r="AL36" s="203"/>
      <c r="AM36" s="203"/>
      <c r="AN36" s="203"/>
      <c r="AO36" s="203"/>
      <c r="AP36" s="203"/>
      <c r="AQ36" s="203"/>
      <c r="AR36" s="203"/>
      <c r="AS36" s="203"/>
      <c r="AT36" s="203"/>
      <c r="AU36" s="203"/>
      <c r="AV36" s="203"/>
      <c r="AW36" s="203"/>
      <c r="AX36" s="203"/>
      <c r="AY36" s="203"/>
      <c r="AZ36" s="203"/>
      <c r="BA36" s="203"/>
      <c r="BB36" s="203"/>
      <c r="BC36" s="203"/>
      <c r="BD36" s="203"/>
      <c r="BE36" s="203"/>
      <c r="BF36" s="203"/>
      <c r="BG36" s="203"/>
      <c r="BH36" s="203"/>
    </row>
    <row r="37" spans="1:60" outlineLevel="1" x14ac:dyDescent="0.25">
      <c r="A37" s="220"/>
      <c r="B37" s="221"/>
      <c r="C37" s="251" t="s">
        <v>191</v>
      </c>
      <c r="D37" s="224"/>
      <c r="E37" s="225">
        <v>0.16</v>
      </c>
      <c r="F37" s="222"/>
      <c r="G37" s="222"/>
      <c r="H37" s="222"/>
      <c r="I37" s="222"/>
      <c r="J37" s="222"/>
      <c r="K37" s="222"/>
      <c r="L37" s="222"/>
      <c r="M37" s="222"/>
      <c r="N37" s="222"/>
      <c r="O37" s="222"/>
      <c r="P37" s="222"/>
      <c r="Q37" s="222"/>
      <c r="R37" s="222"/>
      <c r="S37" s="222"/>
      <c r="T37" s="222"/>
      <c r="U37" s="222"/>
      <c r="V37" s="222"/>
      <c r="W37" s="222"/>
      <c r="X37" s="222"/>
      <c r="Y37" s="203"/>
      <c r="Z37" s="203"/>
      <c r="AA37" s="203"/>
      <c r="AB37" s="203"/>
      <c r="AC37" s="203"/>
      <c r="AD37" s="203"/>
      <c r="AE37" s="203"/>
      <c r="AF37" s="203"/>
      <c r="AG37" s="203" t="s">
        <v>151</v>
      </c>
      <c r="AH37" s="203">
        <v>0</v>
      </c>
      <c r="AI37" s="203"/>
      <c r="AJ37" s="203"/>
      <c r="AK37" s="203"/>
      <c r="AL37" s="203"/>
      <c r="AM37" s="203"/>
      <c r="AN37" s="203"/>
      <c r="AO37" s="203"/>
      <c r="AP37" s="203"/>
      <c r="AQ37" s="203"/>
      <c r="AR37" s="203"/>
      <c r="AS37" s="203"/>
      <c r="AT37" s="203"/>
      <c r="AU37" s="203"/>
      <c r="AV37" s="203"/>
      <c r="AW37" s="203"/>
      <c r="AX37" s="203"/>
      <c r="AY37" s="203"/>
      <c r="AZ37" s="203"/>
      <c r="BA37" s="203"/>
      <c r="BB37" s="203"/>
      <c r="BC37" s="203"/>
      <c r="BD37" s="203"/>
      <c r="BE37" s="203"/>
      <c r="BF37" s="203"/>
      <c r="BG37" s="203"/>
      <c r="BH37" s="203"/>
    </row>
    <row r="38" spans="1:60" outlineLevel="1" x14ac:dyDescent="0.25">
      <c r="A38" s="235">
        <v>14</v>
      </c>
      <c r="B38" s="236" t="s">
        <v>192</v>
      </c>
      <c r="C38" s="250" t="s">
        <v>193</v>
      </c>
      <c r="D38" s="237" t="s">
        <v>163</v>
      </c>
      <c r="E38" s="238">
        <v>5.45</v>
      </c>
      <c r="F38" s="239"/>
      <c r="G38" s="240">
        <f>ROUND(E38*F38,2)</f>
        <v>0</v>
      </c>
      <c r="H38" s="223">
        <v>15.8</v>
      </c>
      <c r="I38" s="222">
        <f>ROUND(E38*H38,2)</f>
        <v>86.11</v>
      </c>
      <c r="J38" s="223">
        <v>40.4</v>
      </c>
      <c r="K38" s="222">
        <f>ROUND(E38*J38,2)</f>
        <v>220.18</v>
      </c>
      <c r="L38" s="222">
        <v>15</v>
      </c>
      <c r="M38" s="222">
        <f>G38*(1+L38/100)</f>
        <v>0</v>
      </c>
      <c r="N38" s="222">
        <v>4.0000000000000003E-5</v>
      </c>
      <c r="O38" s="222">
        <f>ROUND(E38*N38,2)</f>
        <v>0</v>
      </c>
      <c r="P38" s="222">
        <v>0</v>
      </c>
      <c r="Q38" s="222">
        <f>ROUND(E38*P38,2)</f>
        <v>0</v>
      </c>
      <c r="R38" s="222"/>
      <c r="S38" s="222" t="s">
        <v>147</v>
      </c>
      <c r="T38" s="222" t="s">
        <v>141</v>
      </c>
      <c r="U38" s="222">
        <v>7.8E-2</v>
      </c>
      <c r="V38" s="222">
        <f>ROUND(E38*U38,2)</f>
        <v>0.43</v>
      </c>
      <c r="W38" s="222"/>
      <c r="X38" s="222" t="s">
        <v>148</v>
      </c>
      <c r="Y38" s="203"/>
      <c r="Z38" s="203"/>
      <c r="AA38" s="203"/>
      <c r="AB38" s="203"/>
      <c r="AC38" s="203"/>
      <c r="AD38" s="203"/>
      <c r="AE38" s="203"/>
      <c r="AF38" s="203"/>
      <c r="AG38" s="203" t="s">
        <v>149</v>
      </c>
      <c r="AH38" s="203"/>
      <c r="AI38" s="203"/>
      <c r="AJ38" s="203"/>
      <c r="AK38" s="203"/>
      <c r="AL38" s="203"/>
      <c r="AM38" s="203"/>
      <c r="AN38" s="203"/>
      <c r="AO38" s="203"/>
      <c r="AP38" s="203"/>
      <c r="AQ38" s="203"/>
      <c r="AR38" s="203"/>
      <c r="AS38" s="203"/>
      <c r="AT38" s="203"/>
      <c r="AU38" s="203"/>
      <c r="AV38" s="203"/>
      <c r="AW38" s="203"/>
      <c r="AX38" s="203"/>
      <c r="AY38" s="203"/>
      <c r="AZ38" s="203"/>
      <c r="BA38" s="203"/>
      <c r="BB38" s="203"/>
      <c r="BC38" s="203"/>
      <c r="BD38" s="203"/>
      <c r="BE38" s="203"/>
      <c r="BF38" s="203"/>
      <c r="BG38" s="203"/>
      <c r="BH38" s="203"/>
    </row>
    <row r="39" spans="1:60" outlineLevel="1" x14ac:dyDescent="0.25">
      <c r="A39" s="220"/>
      <c r="B39" s="221"/>
      <c r="C39" s="251" t="s">
        <v>194</v>
      </c>
      <c r="D39" s="224"/>
      <c r="E39" s="225">
        <v>2.08</v>
      </c>
      <c r="F39" s="222"/>
      <c r="G39" s="222"/>
      <c r="H39" s="222"/>
      <c r="I39" s="222"/>
      <c r="J39" s="222"/>
      <c r="K39" s="222"/>
      <c r="L39" s="222"/>
      <c r="M39" s="222"/>
      <c r="N39" s="222"/>
      <c r="O39" s="222"/>
      <c r="P39" s="222"/>
      <c r="Q39" s="222"/>
      <c r="R39" s="222"/>
      <c r="S39" s="222"/>
      <c r="T39" s="222"/>
      <c r="U39" s="222"/>
      <c r="V39" s="222"/>
      <c r="W39" s="222"/>
      <c r="X39" s="222"/>
      <c r="Y39" s="203"/>
      <c r="Z39" s="203"/>
      <c r="AA39" s="203"/>
      <c r="AB39" s="203"/>
      <c r="AC39" s="203"/>
      <c r="AD39" s="203"/>
      <c r="AE39" s="203"/>
      <c r="AF39" s="203"/>
      <c r="AG39" s="203" t="s">
        <v>151</v>
      </c>
      <c r="AH39" s="203">
        <v>0</v>
      </c>
      <c r="AI39" s="203"/>
      <c r="AJ39" s="203"/>
      <c r="AK39" s="203"/>
      <c r="AL39" s="203"/>
      <c r="AM39" s="203"/>
      <c r="AN39" s="203"/>
      <c r="AO39" s="203"/>
      <c r="AP39" s="203"/>
      <c r="AQ39" s="203"/>
      <c r="AR39" s="203"/>
      <c r="AS39" s="203"/>
      <c r="AT39" s="203"/>
      <c r="AU39" s="203"/>
      <c r="AV39" s="203"/>
      <c r="AW39" s="203"/>
      <c r="AX39" s="203"/>
      <c r="AY39" s="203"/>
      <c r="AZ39" s="203"/>
      <c r="BA39" s="203"/>
      <c r="BB39" s="203"/>
      <c r="BC39" s="203"/>
      <c r="BD39" s="203"/>
      <c r="BE39" s="203"/>
      <c r="BF39" s="203"/>
      <c r="BG39" s="203"/>
      <c r="BH39" s="203"/>
    </row>
    <row r="40" spans="1:60" outlineLevel="1" x14ac:dyDescent="0.25">
      <c r="A40" s="220"/>
      <c r="B40" s="221"/>
      <c r="C40" s="251" t="s">
        <v>195</v>
      </c>
      <c r="D40" s="224"/>
      <c r="E40" s="225">
        <v>3.37</v>
      </c>
      <c r="F40" s="222"/>
      <c r="G40" s="222"/>
      <c r="H40" s="222"/>
      <c r="I40" s="222"/>
      <c r="J40" s="222"/>
      <c r="K40" s="222"/>
      <c r="L40" s="222"/>
      <c r="M40" s="222"/>
      <c r="N40" s="222"/>
      <c r="O40" s="222"/>
      <c r="P40" s="222"/>
      <c r="Q40" s="222"/>
      <c r="R40" s="222"/>
      <c r="S40" s="222"/>
      <c r="T40" s="222"/>
      <c r="U40" s="222"/>
      <c r="V40" s="222"/>
      <c r="W40" s="222"/>
      <c r="X40" s="222"/>
      <c r="Y40" s="203"/>
      <c r="Z40" s="203"/>
      <c r="AA40" s="203"/>
      <c r="AB40" s="203"/>
      <c r="AC40" s="203"/>
      <c r="AD40" s="203"/>
      <c r="AE40" s="203"/>
      <c r="AF40" s="203"/>
      <c r="AG40" s="203" t="s">
        <v>151</v>
      </c>
      <c r="AH40" s="203">
        <v>0</v>
      </c>
      <c r="AI40" s="203"/>
      <c r="AJ40" s="203"/>
      <c r="AK40" s="203"/>
      <c r="AL40" s="203"/>
      <c r="AM40" s="203"/>
      <c r="AN40" s="203"/>
      <c r="AO40" s="203"/>
      <c r="AP40" s="203"/>
      <c r="AQ40" s="203"/>
      <c r="AR40" s="203"/>
      <c r="AS40" s="203"/>
      <c r="AT40" s="203"/>
      <c r="AU40" s="203"/>
      <c r="AV40" s="203"/>
      <c r="AW40" s="203"/>
      <c r="AX40" s="203"/>
      <c r="AY40" s="203"/>
      <c r="AZ40" s="203"/>
      <c r="BA40" s="203"/>
      <c r="BB40" s="203"/>
      <c r="BC40" s="203"/>
      <c r="BD40" s="203"/>
      <c r="BE40" s="203"/>
      <c r="BF40" s="203"/>
      <c r="BG40" s="203"/>
      <c r="BH40" s="203"/>
    </row>
    <row r="41" spans="1:60" ht="20.399999999999999" outlineLevel="1" x14ac:dyDescent="0.25">
      <c r="A41" s="235">
        <v>15</v>
      </c>
      <c r="B41" s="236" t="s">
        <v>196</v>
      </c>
      <c r="C41" s="250" t="s">
        <v>197</v>
      </c>
      <c r="D41" s="237" t="s">
        <v>163</v>
      </c>
      <c r="E41" s="238">
        <v>25.38</v>
      </c>
      <c r="F41" s="239"/>
      <c r="G41" s="240">
        <f>ROUND(E41*F41,2)</f>
        <v>0</v>
      </c>
      <c r="H41" s="223">
        <v>16.86</v>
      </c>
      <c r="I41" s="222">
        <f>ROUND(E41*H41,2)</f>
        <v>427.91</v>
      </c>
      <c r="J41" s="223">
        <v>112.54</v>
      </c>
      <c r="K41" s="222">
        <f>ROUND(E41*J41,2)</f>
        <v>2856.27</v>
      </c>
      <c r="L41" s="222">
        <v>15</v>
      </c>
      <c r="M41" s="222">
        <f>G41*(1+L41/100)</f>
        <v>0</v>
      </c>
      <c r="N41" s="222">
        <v>6.0899999999999999E-3</v>
      </c>
      <c r="O41" s="222">
        <f>ROUND(E41*N41,2)</f>
        <v>0.15</v>
      </c>
      <c r="P41" s="222">
        <v>0</v>
      </c>
      <c r="Q41" s="222">
        <f>ROUND(E41*P41,2)</f>
        <v>0</v>
      </c>
      <c r="R41" s="222"/>
      <c r="S41" s="222" t="s">
        <v>147</v>
      </c>
      <c r="T41" s="222" t="s">
        <v>141</v>
      </c>
      <c r="U41" s="222">
        <v>0.19273999999999999</v>
      </c>
      <c r="V41" s="222">
        <f>ROUND(E41*U41,2)</f>
        <v>4.8899999999999997</v>
      </c>
      <c r="W41" s="222"/>
      <c r="X41" s="222" t="s">
        <v>148</v>
      </c>
      <c r="Y41" s="203"/>
      <c r="Z41" s="203"/>
      <c r="AA41" s="203"/>
      <c r="AB41" s="203"/>
      <c r="AC41" s="203"/>
      <c r="AD41" s="203"/>
      <c r="AE41" s="203"/>
      <c r="AF41" s="203"/>
      <c r="AG41" s="203" t="s">
        <v>149</v>
      </c>
      <c r="AH41" s="203"/>
      <c r="AI41" s="203"/>
      <c r="AJ41" s="203"/>
      <c r="AK41" s="203"/>
      <c r="AL41" s="203"/>
      <c r="AM41" s="203"/>
      <c r="AN41" s="203"/>
      <c r="AO41" s="203"/>
      <c r="AP41" s="203"/>
      <c r="AQ41" s="203"/>
      <c r="AR41" s="203"/>
      <c r="AS41" s="203"/>
      <c r="AT41" s="203"/>
      <c r="AU41" s="203"/>
      <c r="AV41" s="203"/>
      <c r="AW41" s="203"/>
      <c r="AX41" s="203"/>
      <c r="AY41" s="203"/>
      <c r="AZ41" s="203"/>
      <c r="BA41" s="203"/>
      <c r="BB41" s="203"/>
      <c r="BC41" s="203"/>
      <c r="BD41" s="203"/>
      <c r="BE41" s="203"/>
      <c r="BF41" s="203"/>
      <c r="BG41" s="203"/>
      <c r="BH41" s="203"/>
    </row>
    <row r="42" spans="1:60" outlineLevel="1" x14ac:dyDescent="0.25">
      <c r="A42" s="220"/>
      <c r="B42" s="221"/>
      <c r="C42" s="251" t="s">
        <v>198</v>
      </c>
      <c r="D42" s="224"/>
      <c r="E42" s="225">
        <v>0.98</v>
      </c>
      <c r="F42" s="222"/>
      <c r="G42" s="222"/>
      <c r="H42" s="222"/>
      <c r="I42" s="222"/>
      <c r="J42" s="222"/>
      <c r="K42" s="222"/>
      <c r="L42" s="222"/>
      <c r="M42" s="222"/>
      <c r="N42" s="222"/>
      <c r="O42" s="222"/>
      <c r="P42" s="222"/>
      <c r="Q42" s="222"/>
      <c r="R42" s="222"/>
      <c r="S42" s="222"/>
      <c r="T42" s="222"/>
      <c r="U42" s="222"/>
      <c r="V42" s="222"/>
      <c r="W42" s="222"/>
      <c r="X42" s="222"/>
      <c r="Y42" s="203"/>
      <c r="Z42" s="203"/>
      <c r="AA42" s="203"/>
      <c r="AB42" s="203"/>
      <c r="AC42" s="203"/>
      <c r="AD42" s="203"/>
      <c r="AE42" s="203"/>
      <c r="AF42" s="203"/>
      <c r="AG42" s="203" t="s">
        <v>151</v>
      </c>
      <c r="AH42" s="203">
        <v>0</v>
      </c>
      <c r="AI42" s="203"/>
      <c r="AJ42" s="203"/>
      <c r="AK42" s="203"/>
      <c r="AL42" s="203"/>
      <c r="AM42" s="203"/>
      <c r="AN42" s="203"/>
      <c r="AO42" s="203"/>
      <c r="AP42" s="203"/>
      <c r="AQ42" s="203"/>
      <c r="AR42" s="203"/>
      <c r="AS42" s="203"/>
      <c r="AT42" s="203"/>
      <c r="AU42" s="203"/>
      <c r="AV42" s="203"/>
      <c r="AW42" s="203"/>
      <c r="AX42" s="203"/>
      <c r="AY42" s="203"/>
      <c r="AZ42" s="203"/>
      <c r="BA42" s="203"/>
      <c r="BB42" s="203"/>
      <c r="BC42" s="203"/>
      <c r="BD42" s="203"/>
      <c r="BE42" s="203"/>
      <c r="BF42" s="203"/>
      <c r="BG42" s="203"/>
      <c r="BH42" s="203"/>
    </row>
    <row r="43" spans="1:60" outlineLevel="1" x14ac:dyDescent="0.25">
      <c r="A43" s="220"/>
      <c r="B43" s="221"/>
      <c r="C43" s="251" t="s">
        <v>199</v>
      </c>
      <c r="D43" s="224"/>
      <c r="E43" s="225">
        <v>16</v>
      </c>
      <c r="F43" s="222"/>
      <c r="G43" s="222"/>
      <c r="H43" s="222"/>
      <c r="I43" s="222"/>
      <c r="J43" s="222"/>
      <c r="K43" s="222"/>
      <c r="L43" s="222"/>
      <c r="M43" s="222"/>
      <c r="N43" s="222"/>
      <c r="O43" s="222"/>
      <c r="P43" s="222"/>
      <c r="Q43" s="222"/>
      <c r="R43" s="222"/>
      <c r="S43" s="222"/>
      <c r="T43" s="222"/>
      <c r="U43" s="222"/>
      <c r="V43" s="222"/>
      <c r="W43" s="222"/>
      <c r="X43" s="222"/>
      <c r="Y43" s="203"/>
      <c r="Z43" s="203"/>
      <c r="AA43" s="203"/>
      <c r="AB43" s="203"/>
      <c r="AC43" s="203"/>
      <c r="AD43" s="203"/>
      <c r="AE43" s="203"/>
      <c r="AF43" s="203"/>
      <c r="AG43" s="203" t="s">
        <v>151</v>
      </c>
      <c r="AH43" s="203">
        <v>0</v>
      </c>
      <c r="AI43" s="203"/>
      <c r="AJ43" s="203"/>
      <c r="AK43" s="203"/>
      <c r="AL43" s="203"/>
      <c r="AM43" s="203"/>
      <c r="AN43" s="203"/>
      <c r="AO43" s="203"/>
      <c r="AP43" s="203"/>
      <c r="AQ43" s="203"/>
      <c r="AR43" s="203"/>
      <c r="AS43" s="203"/>
      <c r="AT43" s="203"/>
      <c r="AU43" s="203"/>
      <c r="AV43" s="203"/>
      <c r="AW43" s="203"/>
      <c r="AX43" s="203"/>
      <c r="AY43" s="203"/>
      <c r="AZ43" s="203"/>
      <c r="BA43" s="203"/>
      <c r="BB43" s="203"/>
      <c r="BC43" s="203"/>
      <c r="BD43" s="203"/>
      <c r="BE43" s="203"/>
      <c r="BF43" s="203"/>
      <c r="BG43" s="203"/>
      <c r="BH43" s="203"/>
    </row>
    <row r="44" spans="1:60" outlineLevel="1" x14ac:dyDescent="0.25">
      <c r="A44" s="220"/>
      <c r="B44" s="221"/>
      <c r="C44" s="251" t="s">
        <v>200</v>
      </c>
      <c r="D44" s="224"/>
      <c r="E44" s="225">
        <v>8.4</v>
      </c>
      <c r="F44" s="222"/>
      <c r="G44" s="222"/>
      <c r="H44" s="222"/>
      <c r="I44" s="222"/>
      <c r="J44" s="222"/>
      <c r="K44" s="222"/>
      <c r="L44" s="222"/>
      <c r="M44" s="222"/>
      <c r="N44" s="222"/>
      <c r="O44" s="222"/>
      <c r="P44" s="222"/>
      <c r="Q44" s="222"/>
      <c r="R44" s="222"/>
      <c r="S44" s="222"/>
      <c r="T44" s="222"/>
      <c r="U44" s="222"/>
      <c r="V44" s="222"/>
      <c r="W44" s="222"/>
      <c r="X44" s="222"/>
      <c r="Y44" s="203"/>
      <c r="Z44" s="203"/>
      <c r="AA44" s="203"/>
      <c r="AB44" s="203"/>
      <c r="AC44" s="203"/>
      <c r="AD44" s="203"/>
      <c r="AE44" s="203"/>
      <c r="AF44" s="203"/>
      <c r="AG44" s="203" t="s">
        <v>151</v>
      </c>
      <c r="AH44" s="203">
        <v>0</v>
      </c>
      <c r="AI44" s="203"/>
      <c r="AJ44" s="203"/>
      <c r="AK44" s="203"/>
      <c r="AL44" s="203"/>
      <c r="AM44" s="203"/>
      <c r="AN44" s="203"/>
      <c r="AO44" s="203"/>
      <c r="AP44" s="203"/>
      <c r="AQ44" s="203"/>
      <c r="AR44" s="203"/>
      <c r="AS44" s="203"/>
      <c r="AT44" s="203"/>
      <c r="AU44" s="203"/>
      <c r="AV44" s="203"/>
      <c r="AW44" s="203"/>
      <c r="AX44" s="203"/>
      <c r="AY44" s="203"/>
      <c r="AZ44" s="203"/>
      <c r="BA44" s="203"/>
      <c r="BB44" s="203"/>
      <c r="BC44" s="203"/>
      <c r="BD44" s="203"/>
      <c r="BE44" s="203"/>
      <c r="BF44" s="203"/>
      <c r="BG44" s="203"/>
      <c r="BH44" s="203"/>
    </row>
    <row r="45" spans="1:60" ht="20.399999999999999" outlineLevel="1" x14ac:dyDescent="0.25">
      <c r="A45" s="235">
        <v>16</v>
      </c>
      <c r="B45" s="236" t="s">
        <v>201</v>
      </c>
      <c r="C45" s="250" t="s">
        <v>202</v>
      </c>
      <c r="D45" s="237" t="s">
        <v>163</v>
      </c>
      <c r="E45" s="238">
        <v>102.3</v>
      </c>
      <c r="F45" s="239"/>
      <c r="G45" s="240">
        <f>ROUND(E45*F45,2)</f>
        <v>0</v>
      </c>
      <c r="H45" s="223">
        <v>66.69</v>
      </c>
      <c r="I45" s="222">
        <f>ROUND(E45*H45,2)</f>
        <v>6822.39</v>
      </c>
      <c r="J45" s="223">
        <v>197.81</v>
      </c>
      <c r="K45" s="222">
        <f>ROUND(E45*J45,2)</f>
        <v>20235.96</v>
      </c>
      <c r="L45" s="222">
        <v>15</v>
      </c>
      <c r="M45" s="222">
        <f>G45*(1+L45/100)</f>
        <v>0</v>
      </c>
      <c r="N45" s="222">
        <v>1.038E-2</v>
      </c>
      <c r="O45" s="222">
        <f>ROUND(E45*N45,2)</f>
        <v>1.06</v>
      </c>
      <c r="P45" s="222">
        <v>0</v>
      </c>
      <c r="Q45" s="222">
        <f>ROUND(E45*P45,2)</f>
        <v>0</v>
      </c>
      <c r="R45" s="222"/>
      <c r="S45" s="222" t="s">
        <v>147</v>
      </c>
      <c r="T45" s="222" t="s">
        <v>141</v>
      </c>
      <c r="U45" s="222">
        <v>0.33688000000000001</v>
      </c>
      <c r="V45" s="222">
        <f>ROUND(E45*U45,2)</f>
        <v>34.46</v>
      </c>
      <c r="W45" s="222"/>
      <c r="X45" s="222" t="s">
        <v>148</v>
      </c>
      <c r="Y45" s="203"/>
      <c r="Z45" s="203"/>
      <c r="AA45" s="203"/>
      <c r="AB45" s="203"/>
      <c r="AC45" s="203"/>
      <c r="AD45" s="203"/>
      <c r="AE45" s="203"/>
      <c r="AF45" s="203"/>
      <c r="AG45" s="203" t="s">
        <v>149</v>
      </c>
      <c r="AH45" s="203"/>
      <c r="AI45" s="203"/>
      <c r="AJ45" s="203"/>
      <c r="AK45" s="203"/>
      <c r="AL45" s="203"/>
      <c r="AM45" s="203"/>
      <c r="AN45" s="203"/>
      <c r="AO45" s="203"/>
      <c r="AP45" s="203"/>
      <c r="AQ45" s="203"/>
      <c r="AR45" s="203"/>
      <c r="AS45" s="203"/>
      <c r="AT45" s="203"/>
      <c r="AU45" s="203"/>
      <c r="AV45" s="203"/>
      <c r="AW45" s="203"/>
      <c r="AX45" s="203"/>
      <c r="AY45" s="203"/>
      <c r="AZ45" s="203"/>
      <c r="BA45" s="203"/>
      <c r="BB45" s="203"/>
      <c r="BC45" s="203"/>
      <c r="BD45" s="203"/>
      <c r="BE45" s="203"/>
      <c r="BF45" s="203"/>
      <c r="BG45" s="203"/>
      <c r="BH45" s="203"/>
    </row>
    <row r="46" spans="1:60" outlineLevel="1" x14ac:dyDescent="0.25">
      <c r="A46" s="220"/>
      <c r="B46" s="221"/>
      <c r="C46" s="251" t="s">
        <v>203</v>
      </c>
      <c r="D46" s="224"/>
      <c r="E46" s="225">
        <v>31.2</v>
      </c>
      <c r="F46" s="222"/>
      <c r="G46" s="222"/>
      <c r="H46" s="222"/>
      <c r="I46" s="222"/>
      <c r="J46" s="222"/>
      <c r="K46" s="222"/>
      <c r="L46" s="222"/>
      <c r="M46" s="222"/>
      <c r="N46" s="222"/>
      <c r="O46" s="222"/>
      <c r="P46" s="222"/>
      <c r="Q46" s="222"/>
      <c r="R46" s="222"/>
      <c r="S46" s="222"/>
      <c r="T46" s="222"/>
      <c r="U46" s="222"/>
      <c r="V46" s="222"/>
      <c r="W46" s="222"/>
      <c r="X46" s="222"/>
      <c r="Y46" s="203"/>
      <c r="Z46" s="203"/>
      <c r="AA46" s="203"/>
      <c r="AB46" s="203"/>
      <c r="AC46" s="203"/>
      <c r="AD46" s="203"/>
      <c r="AE46" s="203"/>
      <c r="AF46" s="203"/>
      <c r="AG46" s="203" t="s">
        <v>151</v>
      </c>
      <c r="AH46" s="203">
        <v>0</v>
      </c>
      <c r="AI46" s="203"/>
      <c r="AJ46" s="203"/>
      <c r="AK46" s="203"/>
      <c r="AL46" s="203"/>
      <c r="AM46" s="203"/>
      <c r="AN46" s="203"/>
      <c r="AO46" s="203"/>
      <c r="AP46" s="203"/>
      <c r="AQ46" s="203"/>
      <c r="AR46" s="203"/>
      <c r="AS46" s="203"/>
      <c r="AT46" s="203"/>
      <c r="AU46" s="203"/>
      <c r="AV46" s="203"/>
      <c r="AW46" s="203"/>
      <c r="AX46" s="203"/>
      <c r="AY46" s="203"/>
      <c r="AZ46" s="203"/>
      <c r="BA46" s="203"/>
      <c r="BB46" s="203"/>
      <c r="BC46" s="203"/>
      <c r="BD46" s="203"/>
      <c r="BE46" s="203"/>
      <c r="BF46" s="203"/>
      <c r="BG46" s="203"/>
      <c r="BH46" s="203"/>
    </row>
    <row r="47" spans="1:60" outlineLevel="1" x14ac:dyDescent="0.25">
      <c r="A47" s="220"/>
      <c r="B47" s="221"/>
      <c r="C47" s="251" t="s">
        <v>204</v>
      </c>
      <c r="D47" s="224"/>
      <c r="E47" s="225">
        <v>-2.5</v>
      </c>
      <c r="F47" s="222"/>
      <c r="G47" s="222"/>
      <c r="H47" s="222"/>
      <c r="I47" s="222"/>
      <c r="J47" s="222"/>
      <c r="K47" s="222"/>
      <c r="L47" s="222"/>
      <c r="M47" s="222"/>
      <c r="N47" s="222"/>
      <c r="O47" s="222"/>
      <c r="P47" s="222"/>
      <c r="Q47" s="222"/>
      <c r="R47" s="222"/>
      <c r="S47" s="222"/>
      <c r="T47" s="222"/>
      <c r="U47" s="222"/>
      <c r="V47" s="222"/>
      <c r="W47" s="222"/>
      <c r="X47" s="222"/>
      <c r="Y47" s="203"/>
      <c r="Z47" s="203"/>
      <c r="AA47" s="203"/>
      <c r="AB47" s="203"/>
      <c r="AC47" s="203"/>
      <c r="AD47" s="203"/>
      <c r="AE47" s="203"/>
      <c r="AF47" s="203"/>
      <c r="AG47" s="203" t="s">
        <v>151</v>
      </c>
      <c r="AH47" s="203">
        <v>0</v>
      </c>
      <c r="AI47" s="203"/>
      <c r="AJ47" s="203"/>
      <c r="AK47" s="203"/>
      <c r="AL47" s="203"/>
      <c r="AM47" s="203"/>
      <c r="AN47" s="203"/>
      <c r="AO47" s="203"/>
      <c r="AP47" s="203"/>
      <c r="AQ47" s="203"/>
      <c r="AR47" s="203"/>
      <c r="AS47" s="203"/>
      <c r="AT47" s="203"/>
      <c r="AU47" s="203"/>
      <c r="AV47" s="203"/>
      <c r="AW47" s="203"/>
      <c r="AX47" s="203"/>
      <c r="AY47" s="203"/>
      <c r="AZ47" s="203"/>
      <c r="BA47" s="203"/>
      <c r="BB47" s="203"/>
      <c r="BC47" s="203"/>
      <c r="BD47" s="203"/>
      <c r="BE47" s="203"/>
      <c r="BF47" s="203"/>
      <c r="BG47" s="203"/>
      <c r="BH47" s="203"/>
    </row>
    <row r="48" spans="1:60" outlineLevel="1" x14ac:dyDescent="0.25">
      <c r="A48" s="220"/>
      <c r="B48" s="221"/>
      <c r="C48" s="251" t="s">
        <v>205</v>
      </c>
      <c r="D48" s="224"/>
      <c r="E48" s="225">
        <v>-1.6</v>
      </c>
      <c r="F48" s="222"/>
      <c r="G48" s="222"/>
      <c r="H48" s="222"/>
      <c r="I48" s="222"/>
      <c r="J48" s="222"/>
      <c r="K48" s="222"/>
      <c r="L48" s="222"/>
      <c r="M48" s="222"/>
      <c r="N48" s="222"/>
      <c r="O48" s="222"/>
      <c r="P48" s="222"/>
      <c r="Q48" s="222"/>
      <c r="R48" s="222"/>
      <c r="S48" s="222"/>
      <c r="T48" s="222"/>
      <c r="U48" s="222"/>
      <c r="V48" s="222"/>
      <c r="W48" s="222"/>
      <c r="X48" s="222"/>
      <c r="Y48" s="203"/>
      <c r="Z48" s="203"/>
      <c r="AA48" s="203"/>
      <c r="AB48" s="203"/>
      <c r="AC48" s="203"/>
      <c r="AD48" s="203"/>
      <c r="AE48" s="203"/>
      <c r="AF48" s="203"/>
      <c r="AG48" s="203" t="s">
        <v>151</v>
      </c>
      <c r="AH48" s="203">
        <v>0</v>
      </c>
      <c r="AI48" s="203"/>
      <c r="AJ48" s="203"/>
      <c r="AK48" s="203"/>
      <c r="AL48" s="203"/>
      <c r="AM48" s="203"/>
      <c r="AN48" s="203"/>
      <c r="AO48" s="203"/>
      <c r="AP48" s="203"/>
      <c r="AQ48" s="203"/>
      <c r="AR48" s="203"/>
      <c r="AS48" s="203"/>
      <c r="AT48" s="203"/>
      <c r="AU48" s="203"/>
      <c r="AV48" s="203"/>
      <c r="AW48" s="203"/>
      <c r="AX48" s="203"/>
      <c r="AY48" s="203"/>
      <c r="AZ48" s="203"/>
      <c r="BA48" s="203"/>
      <c r="BB48" s="203"/>
      <c r="BC48" s="203"/>
      <c r="BD48" s="203"/>
      <c r="BE48" s="203"/>
      <c r="BF48" s="203"/>
      <c r="BG48" s="203"/>
      <c r="BH48" s="203"/>
    </row>
    <row r="49" spans="1:60" outlineLevel="1" x14ac:dyDescent="0.25">
      <c r="A49" s="220"/>
      <c r="B49" s="221"/>
      <c r="C49" s="251" t="s">
        <v>206</v>
      </c>
      <c r="D49" s="224"/>
      <c r="E49" s="225">
        <v>-3.6</v>
      </c>
      <c r="F49" s="222"/>
      <c r="G49" s="222"/>
      <c r="H49" s="222"/>
      <c r="I49" s="222"/>
      <c r="J49" s="222"/>
      <c r="K49" s="222"/>
      <c r="L49" s="222"/>
      <c r="M49" s="222"/>
      <c r="N49" s="222"/>
      <c r="O49" s="222"/>
      <c r="P49" s="222"/>
      <c r="Q49" s="222"/>
      <c r="R49" s="222"/>
      <c r="S49" s="222"/>
      <c r="T49" s="222"/>
      <c r="U49" s="222"/>
      <c r="V49" s="222"/>
      <c r="W49" s="222"/>
      <c r="X49" s="222"/>
      <c r="Y49" s="203"/>
      <c r="Z49" s="203"/>
      <c r="AA49" s="203"/>
      <c r="AB49" s="203"/>
      <c r="AC49" s="203"/>
      <c r="AD49" s="203"/>
      <c r="AE49" s="203"/>
      <c r="AF49" s="203"/>
      <c r="AG49" s="203" t="s">
        <v>151</v>
      </c>
      <c r="AH49" s="203">
        <v>0</v>
      </c>
      <c r="AI49" s="203"/>
      <c r="AJ49" s="203"/>
      <c r="AK49" s="203"/>
      <c r="AL49" s="203"/>
      <c r="AM49" s="203"/>
      <c r="AN49" s="203"/>
      <c r="AO49" s="203"/>
      <c r="AP49" s="203"/>
      <c r="AQ49" s="203"/>
      <c r="AR49" s="203"/>
      <c r="AS49" s="203"/>
      <c r="AT49" s="203"/>
      <c r="AU49" s="203"/>
      <c r="AV49" s="203"/>
      <c r="AW49" s="203"/>
      <c r="AX49" s="203"/>
      <c r="AY49" s="203"/>
      <c r="AZ49" s="203"/>
      <c r="BA49" s="203"/>
      <c r="BB49" s="203"/>
      <c r="BC49" s="203"/>
      <c r="BD49" s="203"/>
      <c r="BE49" s="203"/>
      <c r="BF49" s="203"/>
      <c r="BG49" s="203"/>
      <c r="BH49" s="203"/>
    </row>
    <row r="50" spans="1:60" outlineLevel="1" x14ac:dyDescent="0.25">
      <c r="A50" s="220"/>
      <c r="B50" s="221"/>
      <c r="C50" s="251" t="s">
        <v>207</v>
      </c>
      <c r="D50" s="224"/>
      <c r="E50" s="225">
        <v>10.92</v>
      </c>
      <c r="F50" s="222"/>
      <c r="G50" s="222"/>
      <c r="H50" s="222"/>
      <c r="I50" s="222"/>
      <c r="J50" s="222"/>
      <c r="K50" s="222"/>
      <c r="L50" s="222"/>
      <c r="M50" s="222"/>
      <c r="N50" s="222"/>
      <c r="O50" s="222"/>
      <c r="P50" s="222"/>
      <c r="Q50" s="222"/>
      <c r="R50" s="222"/>
      <c r="S50" s="222"/>
      <c r="T50" s="222"/>
      <c r="U50" s="222"/>
      <c r="V50" s="222"/>
      <c r="W50" s="222"/>
      <c r="X50" s="222"/>
      <c r="Y50" s="203"/>
      <c r="Z50" s="203"/>
      <c r="AA50" s="203"/>
      <c r="AB50" s="203"/>
      <c r="AC50" s="203"/>
      <c r="AD50" s="203"/>
      <c r="AE50" s="203"/>
      <c r="AF50" s="203"/>
      <c r="AG50" s="203" t="s">
        <v>151</v>
      </c>
      <c r="AH50" s="203">
        <v>0</v>
      </c>
      <c r="AI50" s="203"/>
      <c r="AJ50" s="203"/>
      <c r="AK50" s="203"/>
      <c r="AL50" s="203"/>
      <c r="AM50" s="203"/>
      <c r="AN50" s="203"/>
      <c r="AO50" s="203"/>
      <c r="AP50" s="203"/>
      <c r="AQ50" s="203"/>
      <c r="AR50" s="203"/>
      <c r="AS50" s="203"/>
      <c r="AT50" s="203"/>
      <c r="AU50" s="203"/>
      <c r="AV50" s="203"/>
      <c r="AW50" s="203"/>
      <c r="AX50" s="203"/>
      <c r="AY50" s="203"/>
      <c r="AZ50" s="203"/>
      <c r="BA50" s="203"/>
      <c r="BB50" s="203"/>
      <c r="BC50" s="203"/>
      <c r="BD50" s="203"/>
      <c r="BE50" s="203"/>
      <c r="BF50" s="203"/>
      <c r="BG50" s="203"/>
      <c r="BH50" s="203"/>
    </row>
    <row r="51" spans="1:60" outlineLevel="1" x14ac:dyDescent="0.25">
      <c r="A51" s="220"/>
      <c r="B51" s="221"/>
      <c r="C51" s="251" t="s">
        <v>208</v>
      </c>
      <c r="D51" s="224"/>
      <c r="E51" s="225">
        <v>-1.2</v>
      </c>
      <c r="F51" s="222"/>
      <c r="G51" s="222"/>
      <c r="H51" s="222"/>
      <c r="I51" s="222"/>
      <c r="J51" s="222"/>
      <c r="K51" s="222"/>
      <c r="L51" s="222"/>
      <c r="M51" s="222"/>
      <c r="N51" s="222"/>
      <c r="O51" s="222"/>
      <c r="P51" s="222"/>
      <c r="Q51" s="222"/>
      <c r="R51" s="222"/>
      <c r="S51" s="222"/>
      <c r="T51" s="222"/>
      <c r="U51" s="222"/>
      <c r="V51" s="222"/>
      <c r="W51" s="222"/>
      <c r="X51" s="222"/>
      <c r="Y51" s="203"/>
      <c r="Z51" s="203"/>
      <c r="AA51" s="203"/>
      <c r="AB51" s="203"/>
      <c r="AC51" s="203"/>
      <c r="AD51" s="203"/>
      <c r="AE51" s="203"/>
      <c r="AF51" s="203"/>
      <c r="AG51" s="203" t="s">
        <v>151</v>
      </c>
      <c r="AH51" s="203">
        <v>0</v>
      </c>
      <c r="AI51" s="203"/>
      <c r="AJ51" s="203"/>
      <c r="AK51" s="203"/>
      <c r="AL51" s="203"/>
      <c r="AM51" s="203"/>
      <c r="AN51" s="203"/>
      <c r="AO51" s="203"/>
      <c r="AP51" s="203"/>
      <c r="AQ51" s="203"/>
      <c r="AR51" s="203"/>
      <c r="AS51" s="203"/>
      <c r="AT51" s="203"/>
      <c r="AU51" s="203"/>
      <c r="AV51" s="203"/>
      <c r="AW51" s="203"/>
      <c r="AX51" s="203"/>
      <c r="AY51" s="203"/>
      <c r="AZ51" s="203"/>
      <c r="BA51" s="203"/>
      <c r="BB51" s="203"/>
      <c r="BC51" s="203"/>
      <c r="BD51" s="203"/>
      <c r="BE51" s="203"/>
      <c r="BF51" s="203"/>
      <c r="BG51" s="203"/>
      <c r="BH51" s="203"/>
    </row>
    <row r="52" spans="1:60" outlineLevel="1" x14ac:dyDescent="0.25">
      <c r="A52" s="220"/>
      <c r="B52" s="221"/>
      <c r="C52" s="251" t="s">
        <v>209</v>
      </c>
      <c r="D52" s="224"/>
      <c r="E52" s="225">
        <v>42.64</v>
      </c>
      <c r="F52" s="222"/>
      <c r="G52" s="222"/>
      <c r="H52" s="222"/>
      <c r="I52" s="222"/>
      <c r="J52" s="222"/>
      <c r="K52" s="222"/>
      <c r="L52" s="222"/>
      <c r="M52" s="222"/>
      <c r="N52" s="222"/>
      <c r="O52" s="222"/>
      <c r="P52" s="222"/>
      <c r="Q52" s="222"/>
      <c r="R52" s="222"/>
      <c r="S52" s="222"/>
      <c r="T52" s="222"/>
      <c r="U52" s="222"/>
      <c r="V52" s="222"/>
      <c r="W52" s="222"/>
      <c r="X52" s="222"/>
      <c r="Y52" s="203"/>
      <c r="Z52" s="203"/>
      <c r="AA52" s="203"/>
      <c r="AB52" s="203"/>
      <c r="AC52" s="203"/>
      <c r="AD52" s="203"/>
      <c r="AE52" s="203"/>
      <c r="AF52" s="203"/>
      <c r="AG52" s="203" t="s">
        <v>151</v>
      </c>
      <c r="AH52" s="203">
        <v>0</v>
      </c>
      <c r="AI52" s="203"/>
      <c r="AJ52" s="203"/>
      <c r="AK52" s="203"/>
      <c r="AL52" s="203"/>
      <c r="AM52" s="203"/>
      <c r="AN52" s="203"/>
      <c r="AO52" s="203"/>
      <c r="AP52" s="203"/>
      <c r="AQ52" s="203"/>
      <c r="AR52" s="203"/>
      <c r="AS52" s="203"/>
      <c r="AT52" s="203"/>
      <c r="AU52" s="203"/>
      <c r="AV52" s="203"/>
      <c r="AW52" s="203"/>
      <c r="AX52" s="203"/>
      <c r="AY52" s="203"/>
      <c r="AZ52" s="203"/>
      <c r="BA52" s="203"/>
      <c r="BB52" s="203"/>
      <c r="BC52" s="203"/>
      <c r="BD52" s="203"/>
      <c r="BE52" s="203"/>
      <c r="BF52" s="203"/>
      <c r="BG52" s="203"/>
      <c r="BH52" s="203"/>
    </row>
    <row r="53" spans="1:60" outlineLevel="1" x14ac:dyDescent="0.25">
      <c r="A53" s="220"/>
      <c r="B53" s="221"/>
      <c r="C53" s="251" t="s">
        <v>204</v>
      </c>
      <c r="D53" s="224"/>
      <c r="E53" s="225">
        <v>-2.5</v>
      </c>
      <c r="F53" s="222"/>
      <c r="G53" s="222"/>
      <c r="H53" s="222"/>
      <c r="I53" s="222"/>
      <c r="J53" s="222"/>
      <c r="K53" s="222"/>
      <c r="L53" s="222"/>
      <c r="M53" s="222"/>
      <c r="N53" s="222"/>
      <c r="O53" s="222"/>
      <c r="P53" s="222"/>
      <c r="Q53" s="222"/>
      <c r="R53" s="222"/>
      <c r="S53" s="222"/>
      <c r="T53" s="222"/>
      <c r="U53" s="222"/>
      <c r="V53" s="222"/>
      <c r="W53" s="222"/>
      <c r="X53" s="222"/>
      <c r="Y53" s="203"/>
      <c r="Z53" s="203"/>
      <c r="AA53" s="203"/>
      <c r="AB53" s="203"/>
      <c r="AC53" s="203"/>
      <c r="AD53" s="203"/>
      <c r="AE53" s="203"/>
      <c r="AF53" s="203"/>
      <c r="AG53" s="203" t="s">
        <v>151</v>
      </c>
      <c r="AH53" s="203">
        <v>0</v>
      </c>
      <c r="AI53" s="203"/>
      <c r="AJ53" s="203"/>
      <c r="AK53" s="203"/>
      <c r="AL53" s="203"/>
      <c r="AM53" s="203"/>
      <c r="AN53" s="203"/>
      <c r="AO53" s="203"/>
      <c r="AP53" s="203"/>
      <c r="AQ53" s="203"/>
      <c r="AR53" s="203"/>
      <c r="AS53" s="203"/>
      <c r="AT53" s="203"/>
      <c r="AU53" s="203"/>
      <c r="AV53" s="203"/>
      <c r="AW53" s="203"/>
      <c r="AX53" s="203"/>
      <c r="AY53" s="203"/>
      <c r="AZ53" s="203"/>
      <c r="BA53" s="203"/>
      <c r="BB53" s="203"/>
      <c r="BC53" s="203"/>
      <c r="BD53" s="203"/>
      <c r="BE53" s="203"/>
      <c r="BF53" s="203"/>
      <c r="BG53" s="203"/>
      <c r="BH53" s="203"/>
    </row>
    <row r="54" spans="1:60" outlineLevel="1" x14ac:dyDescent="0.25">
      <c r="A54" s="220"/>
      <c r="B54" s="221"/>
      <c r="C54" s="251" t="s">
        <v>205</v>
      </c>
      <c r="D54" s="224"/>
      <c r="E54" s="225">
        <v>-1.6</v>
      </c>
      <c r="F54" s="222"/>
      <c r="G54" s="222"/>
      <c r="H54" s="222"/>
      <c r="I54" s="222"/>
      <c r="J54" s="222"/>
      <c r="K54" s="222"/>
      <c r="L54" s="222"/>
      <c r="M54" s="222"/>
      <c r="N54" s="222"/>
      <c r="O54" s="222"/>
      <c r="P54" s="222"/>
      <c r="Q54" s="222"/>
      <c r="R54" s="222"/>
      <c r="S54" s="222"/>
      <c r="T54" s="222"/>
      <c r="U54" s="222"/>
      <c r="V54" s="222"/>
      <c r="W54" s="222"/>
      <c r="X54" s="222"/>
      <c r="Y54" s="203"/>
      <c r="Z54" s="203"/>
      <c r="AA54" s="203"/>
      <c r="AB54" s="203"/>
      <c r="AC54" s="203"/>
      <c r="AD54" s="203"/>
      <c r="AE54" s="203"/>
      <c r="AF54" s="203"/>
      <c r="AG54" s="203" t="s">
        <v>151</v>
      </c>
      <c r="AH54" s="203">
        <v>0</v>
      </c>
      <c r="AI54" s="203"/>
      <c r="AJ54" s="203"/>
      <c r="AK54" s="203"/>
      <c r="AL54" s="203"/>
      <c r="AM54" s="203"/>
      <c r="AN54" s="203"/>
      <c r="AO54" s="203"/>
      <c r="AP54" s="203"/>
      <c r="AQ54" s="203"/>
      <c r="AR54" s="203"/>
      <c r="AS54" s="203"/>
      <c r="AT54" s="203"/>
      <c r="AU54" s="203"/>
      <c r="AV54" s="203"/>
      <c r="AW54" s="203"/>
      <c r="AX54" s="203"/>
      <c r="AY54" s="203"/>
      <c r="AZ54" s="203"/>
      <c r="BA54" s="203"/>
      <c r="BB54" s="203"/>
      <c r="BC54" s="203"/>
      <c r="BD54" s="203"/>
      <c r="BE54" s="203"/>
      <c r="BF54" s="203"/>
      <c r="BG54" s="203"/>
      <c r="BH54" s="203"/>
    </row>
    <row r="55" spans="1:60" outlineLevel="1" x14ac:dyDescent="0.25">
      <c r="A55" s="220"/>
      <c r="B55" s="221"/>
      <c r="C55" s="251" t="s">
        <v>210</v>
      </c>
      <c r="D55" s="224"/>
      <c r="E55" s="225">
        <v>-3.37</v>
      </c>
      <c r="F55" s="222"/>
      <c r="G55" s="222"/>
      <c r="H55" s="222"/>
      <c r="I55" s="222"/>
      <c r="J55" s="222"/>
      <c r="K55" s="222"/>
      <c r="L55" s="222"/>
      <c r="M55" s="222"/>
      <c r="N55" s="222"/>
      <c r="O55" s="222"/>
      <c r="P55" s="222"/>
      <c r="Q55" s="222"/>
      <c r="R55" s="222"/>
      <c r="S55" s="222"/>
      <c r="T55" s="222"/>
      <c r="U55" s="222"/>
      <c r="V55" s="222"/>
      <c r="W55" s="222"/>
      <c r="X55" s="222"/>
      <c r="Y55" s="203"/>
      <c r="Z55" s="203"/>
      <c r="AA55" s="203"/>
      <c r="AB55" s="203"/>
      <c r="AC55" s="203"/>
      <c r="AD55" s="203"/>
      <c r="AE55" s="203"/>
      <c r="AF55" s="203"/>
      <c r="AG55" s="203" t="s">
        <v>151</v>
      </c>
      <c r="AH55" s="203">
        <v>0</v>
      </c>
      <c r="AI55" s="203"/>
      <c r="AJ55" s="203"/>
      <c r="AK55" s="203"/>
      <c r="AL55" s="203"/>
      <c r="AM55" s="203"/>
      <c r="AN55" s="203"/>
      <c r="AO55" s="203"/>
      <c r="AP55" s="203"/>
      <c r="AQ55" s="203"/>
      <c r="AR55" s="203"/>
      <c r="AS55" s="203"/>
      <c r="AT55" s="203"/>
      <c r="AU55" s="203"/>
      <c r="AV55" s="203"/>
      <c r="AW55" s="203"/>
      <c r="AX55" s="203"/>
      <c r="AY55" s="203"/>
      <c r="AZ55" s="203"/>
      <c r="BA55" s="203"/>
      <c r="BB55" s="203"/>
      <c r="BC55" s="203"/>
      <c r="BD55" s="203"/>
      <c r="BE55" s="203"/>
      <c r="BF55" s="203"/>
      <c r="BG55" s="203"/>
      <c r="BH55" s="203"/>
    </row>
    <row r="56" spans="1:60" outlineLevel="1" x14ac:dyDescent="0.25">
      <c r="A56" s="220"/>
      <c r="B56" s="221"/>
      <c r="C56" s="251" t="s">
        <v>211</v>
      </c>
      <c r="D56" s="224"/>
      <c r="E56" s="225">
        <v>3.63</v>
      </c>
      <c r="F56" s="222"/>
      <c r="G56" s="222"/>
      <c r="H56" s="222"/>
      <c r="I56" s="222"/>
      <c r="J56" s="222"/>
      <c r="K56" s="222"/>
      <c r="L56" s="222"/>
      <c r="M56" s="222"/>
      <c r="N56" s="222"/>
      <c r="O56" s="222"/>
      <c r="P56" s="222"/>
      <c r="Q56" s="222"/>
      <c r="R56" s="222"/>
      <c r="S56" s="222"/>
      <c r="T56" s="222"/>
      <c r="U56" s="222"/>
      <c r="V56" s="222"/>
      <c r="W56" s="222"/>
      <c r="X56" s="222"/>
      <c r="Y56" s="203"/>
      <c r="Z56" s="203"/>
      <c r="AA56" s="203"/>
      <c r="AB56" s="203"/>
      <c r="AC56" s="203"/>
      <c r="AD56" s="203"/>
      <c r="AE56" s="203"/>
      <c r="AF56" s="203"/>
      <c r="AG56" s="203" t="s">
        <v>151</v>
      </c>
      <c r="AH56" s="203">
        <v>0</v>
      </c>
      <c r="AI56" s="203"/>
      <c r="AJ56" s="203"/>
      <c r="AK56" s="203"/>
      <c r="AL56" s="203"/>
      <c r="AM56" s="203"/>
      <c r="AN56" s="203"/>
      <c r="AO56" s="203"/>
      <c r="AP56" s="203"/>
      <c r="AQ56" s="203"/>
      <c r="AR56" s="203"/>
      <c r="AS56" s="203"/>
      <c r="AT56" s="203"/>
      <c r="AU56" s="203"/>
      <c r="AV56" s="203"/>
      <c r="AW56" s="203"/>
      <c r="AX56" s="203"/>
      <c r="AY56" s="203"/>
      <c r="AZ56" s="203"/>
      <c r="BA56" s="203"/>
      <c r="BB56" s="203"/>
      <c r="BC56" s="203"/>
      <c r="BD56" s="203"/>
      <c r="BE56" s="203"/>
      <c r="BF56" s="203"/>
      <c r="BG56" s="203"/>
      <c r="BH56" s="203"/>
    </row>
    <row r="57" spans="1:60" outlineLevel="1" x14ac:dyDescent="0.25">
      <c r="A57" s="220"/>
      <c r="B57" s="221"/>
      <c r="C57" s="251" t="s">
        <v>212</v>
      </c>
      <c r="D57" s="224"/>
      <c r="E57" s="225">
        <v>-0.3</v>
      </c>
      <c r="F57" s="222"/>
      <c r="G57" s="222"/>
      <c r="H57" s="222"/>
      <c r="I57" s="222"/>
      <c r="J57" s="222"/>
      <c r="K57" s="222"/>
      <c r="L57" s="222"/>
      <c r="M57" s="222"/>
      <c r="N57" s="222"/>
      <c r="O57" s="222"/>
      <c r="P57" s="222"/>
      <c r="Q57" s="222"/>
      <c r="R57" s="222"/>
      <c r="S57" s="222"/>
      <c r="T57" s="222"/>
      <c r="U57" s="222"/>
      <c r="V57" s="222"/>
      <c r="W57" s="222"/>
      <c r="X57" s="222"/>
      <c r="Y57" s="203"/>
      <c r="Z57" s="203"/>
      <c r="AA57" s="203"/>
      <c r="AB57" s="203"/>
      <c r="AC57" s="203"/>
      <c r="AD57" s="203"/>
      <c r="AE57" s="203"/>
      <c r="AF57" s="203"/>
      <c r="AG57" s="203" t="s">
        <v>151</v>
      </c>
      <c r="AH57" s="203">
        <v>0</v>
      </c>
      <c r="AI57" s="203"/>
      <c r="AJ57" s="203"/>
      <c r="AK57" s="203"/>
      <c r="AL57" s="203"/>
      <c r="AM57" s="203"/>
      <c r="AN57" s="203"/>
      <c r="AO57" s="203"/>
      <c r="AP57" s="203"/>
      <c r="AQ57" s="203"/>
      <c r="AR57" s="203"/>
      <c r="AS57" s="203"/>
      <c r="AT57" s="203"/>
      <c r="AU57" s="203"/>
      <c r="AV57" s="203"/>
      <c r="AW57" s="203"/>
      <c r="AX57" s="203"/>
      <c r="AY57" s="203"/>
      <c r="AZ57" s="203"/>
      <c r="BA57" s="203"/>
      <c r="BB57" s="203"/>
      <c r="BC57" s="203"/>
      <c r="BD57" s="203"/>
      <c r="BE57" s="203"/>
      <c r="BF57" s="203"/>
      <c r="BG57" s="203"/>
      <c r="BH57" s="203"/>
    </row>
    <row r="58" spans="1:60" outlineLevel="1" x14ac:dyDescent="0.25">
      <c r="A58" s="220"/>
      <c r="B58" s="221"/>
      <c r="C58" s="251" t="s">
        <v>213</v>
      </c>
      <c r="D58" s="224"/>
      <c r="E58" s="225">
        <v>30.16</v>
      </c>
      <c r="F58" s="222"/>
      <c r="G58" s="222"/>
      <c r="H58" s="222"/>
      <c r="I58" s="222"/>
      <c r="J58" s="222"/>
      <c r="K58" s="222"/>
      <c r="L58" s="222"/>
      <c r="M58" s="222"/>
      <c r="N58" s="222"/>
      <c r="O58" s="222"/>
      <c r="P58" s="222"/>
      <c r="Q58" s="222"/>
      <c r="R58" s="222"/>
      <c r="S58" s="222"/>
      <c r="T58" s="222"/>
      <c r="U58" s="222"/>
      <c r="V58" s="222"/>
      <c r="W58" s="222"/>
      <c r="X58" s="222"/>
      <c r="Y58" s="203"/>
      <c r="Z58" s="203"/>
      <c r="AA58" s="203"/>
      <c r="AB58" s="203"/>
      <c r="AC58" s="203"/>
      <c r="AD58" s="203"/>
      <c r="AE58" s="203"/>
      <c r="AF58" s="203"/>
      <c r="AG58" s="203" t="s">
        <v>151</v>
      </c>
      <c r="AH58" s="203">
        <v>0</v>
      </c>
      <c r="AI58" s="203"/>
      <c r="AJ58" s="203"/>
      <c r="AK58" s="203"/>
      <c r="AL58" s="203"/>
      <c r="AM58" s="203"/>
      <c r="AN58" s="203"/>
      <c r="AO58" s="203"/>
      <c r="AP58" s="203"/>
      <c r="AQ58" s="203"/>
      <c r="AR58" s="203"/>
      <c r="AS58" s="203"/>
      <c r="AT58" s="203"/>
      <c r="AU58" s="203"/>
      <c r="AV58" s="203"/>
      <c r="AW58" s="203"/>
      <c r="AX58" s="203"/>
      <c r="AY58" s="203"/>
      <c r="AZ58" s="203"/>
      <c r="BA58" s="203"/>
      <c r="BB58" s="203"/>
      <c r="BC58" s="203"/>
      <c r="BD58" s="203"/>
      <c r="BE58" s="203"/>
      <c r="BF58" s="203"/>
      <c r="BG58" s="203"/>
      <c r="BH58" s="203"/>
    </row>
    <row r="59" spans="1:60" outlineLevel="1" x14ac:dyDescent="0.25">
      <c r="A59" s="220"/>
      <c r="B59" s="221"/>
      <c r="C59" s="251" t="s">
        <v>205</v>
      </c>
      <c r="D59" s="224"/>
      <c r="E59" s="225">
        <v>-1.6</v>
      </c>
      <c r="F59" s="222"/>
      <c r="G59" s="222"/>
      <c r="H59" s="222"/>
      <c r="I59" s="222"/>
      <c r="J59" s="222"/>
      <c r="K59" s="222"/>
      <c r="L59" s="222"/>
      <c r="M59" s="222"/>
      <c r="N59" s="222"/>
      <c r="O59" s="222"/>
      <c r="P59" s="222"/>
      <c r="Q59" s="222"/>
      <c r="R59" s="222"/>
      <c r="S59" s="222"/>
      <c r="T59" s="222"/>
      <c r="U59" s="222"/>
      <c r="V59" s="222"/>
      <c r="W59" s="222"/>
      <c r="X59" s="222"/>
      <c r="Y59" s="203"/>
      <c r="Z59" s="203"/>
      <c r="AA59" s="203"/>
      <c r="AB59" s="203"/>
      <c r="AC59" s="203"/>
      <c r="AD59" s="203"/>
      <c r="AE59" s="203"/>
      <c r="AF59" s="203"/>
      <c r="AG59" s="203" t="s">
        <v>151</v>
      </c>
      <c r="AH59" s="203">
        <v>0</v>
      </c>
      <c r="AI59" s="203"/>
      <c r="AJ59" s="203"/>
      <c r="AK59" s="203"/>
      <c r="AL59" s="203"/>
      <c r="AM59" s="203"/>
      <c r="AN59" s="203"/>
      <c r="AO59" s="203"/>
      <c r="AP59" s="203"/>
      <c r="AQ59" s="203"/>
      <c r="AR59" s="203"/>
      <c r="AS59" s="203"/>
      <c r="AT59" s="203"/>
      <c r="AU59" s="203"/>
      <c r="AV59" s="203"/>
      <c r="AW59" s="203"/>
      <c r="AX59" s="203"/>
      <c r="AY59" s="203"/>
      <c r="AZ59" s="203"/>
      <c r="BA59" s="203"/>
      <c r="BB59" s="203"/>
      <c r="BC59" s="203"/>
      <c r="BD59" s="203"/>
      <c r="BE59" s="203"/>
      <c r="BF59" s="203"/>
      <c r="BG59" s="203"/>
      <c r="BH59" s="203"/>
    </row>
    <row r="60" spans="1:60" outlineLevel="1" x14ac:dyDescent="0.25">
      <c r="A60" s="220"/>
      <c r="B60" s="221"/>
      <c r="C60" s="251" t="s">
        <v>214</v>
      </c>
      <c r="D60" s="224"/>
      <c r="E60" s="225">
        <v>-2.08</v>
      </c>
      <c r="F60" s="222"/>
      <c r="G60" s="222"/>
      <c r="H60" s="222"/>
      <c r="I60" s="222"/>
      <c r="J60" s="222"/>
      <c r="K60" s="222"/>
      <c r="L60" s="222"/>
      <c r="M60" s="222"/>
      <c r="N60" s="222"/>
      <c r="O60" s="222"/>
      <c r="P60" s="222"/>
      <c r="Q60" s="222"/>
      <c r="R60" s="222"/>
      <c r="S60" s="222"/>
      <c r="T60" s="222"/>
      <c r="U60" s="222"/>
      <c r="V60" s="222"/>
      <c r="W60" s="222"/>
      <c r="X60" s="222"/>
      <c r="Y60" s="203"/>
      <c r="Z60" s="203"/>
      <c r="AA60" s="203"/>
      <c r="AB60" s="203"/>
      <c r="AC60" s="203"/>
      <c r="AD60" s="203"/>
      <c r="AE60" s="203"/>
      <c r="AF60" s="203"/>
      <c r="AG60" s="203" t="s">
        <v>151</v>
      </c>
      <c r="AH60" s="203">
        <v>0</v>
      </c>
      <c r="AI60" s="203"/>
      <c r="AJ60" s="203"/>
      <c r="AK60" s="203"/>
      <c r="AL60" s="203"/>
      <c r="AM60" s="203"/>
      <c r="AN60" s="203"/>
      <c r="AO60" s="203"/>
      <c r="AP60" s="203"/>
      <c r="AQ60" s="203"/>
      <c r="AR60" s="203"/>
      <c r="AS60" s="203"/>
      <c r="AT60" s="203"/>
      <c r="AU60" s="203"/>
      <c r="AV60" s="203"/>
      <c r="AW60" s="203"/>
      <c r="AX60" s="203"/>
      <c r="AY60" s="203"/>
      <c r="AZ60" s="203"/>
      <c r="BA60" s="203"/>
      <c r="BB60" s="203"/>
      <c r="BC60" s="203"/>
      <c r="BD60" s="203"/>
      <c r="BE60" s="203"/>
      <c r="BF60" s="203"/>
      <c r="BG60" s="203"/>
      <c r="BH60" s="203"/>
    </row>
    <row r="61" spans="1:60" outlineLevel="1" x14ac:dyDescent="0.25">
      <c r="A61" s="220"/>
      <c r="B61" s="221"/>
      <c r="C61" s="251" t="s">
        <v>215</v>
      </c>
      <c r="D61" s="224"/>
      <c r="E61" s="225">
        <v>4.0999999999999996</v>
      </c>
      <c r="F61" s="222"/>
      <c r="G61" s="222"/>
      <c r="H61" s="222"/>
      <c r="I61" s="222"/>
      <c r="J61" s="222"/>
      <c r="K61" s="222"/>
      <c r="L61" s="222"/>
      <c r="M61" s="222"/>
      <c r="N61" s="222"/>
      <c r="O61" s="222"/>
      <c r="P61" s="222"/>
      <c r="Q61" s="222"/>
      <c r="R61" s="222"/>
      <c r="S61" s="222"/>
      <c r="T61" s="222"/>
      <c r="U61" s="222"/>
      <c r="V61" s="222"/>
      <c r="W61" s="222"/>
      <c r="X61" s="222"/>
      <c r="Y61" s="203"/>
      <c r="Z61" s="203"/>
      <c r="AA61" s="203"/>
      <c r="AB61" s="203"/>
      <c r="AC61" s="203"/>
      <c r="AD61" s="203"/>
      <c r="AE61" s="203"/>
      <c r="AF61" s="203"/>
      <c r="AG61" s="203" t="s">
        <v>151</v>
      </c>
      <c r="AH61" s="203">
        <v>0</v>
      </c>
      <c r="AI61" s="203"/>
      <c r="AJ61" s="203"/>
      <c r="AK61" s="203"/>
      <c r="AL61" s="203"/>
      <c r="AM61" s="203"/>
      <c r="AN61" s="203"/>
      <c r="AO61" s="203"/>
      <c r="AP61" s="203"/>
      <c r="AQ61" s="203"/>
      <c r="AR61" s="203"/>
      <c r="AS61" s="203"/>
      <c r="AT61" s="203"/>
      <c r="AU61" s="203"/>
      <c r="AV61" s="203"/>
      <c r="AW61" s="203"/>
      <c r="AX61" s="203"/>
      <c r="AY61" s="203"/>
      <c r="AZ61" s="203"/>
      <c r="BA61" s="203"/>
      <c r="BB61" s="203"/>
      <c r="BC61" s="203"/>
      <c r="BD61" s="203"/>
      <c r="BE61" s="203"/>
      <c r="BF61" s="203"/>
      <c r="BG61" s="203"/>
      <c r="BH61" s="203"/>
    </row>
    <row r="62" spans="1:60" outlineLevel="1" x14ac:dyDescent="0.25">
      <c r="A62" s="235">
        <v>17</v>
      </c>
      <c r="B62" s="236" t="s">
        <v>216</v>
      </c>
      <c r="C62" s="250" t="s">
        <v>217</v>
      </c>
      <c r="D62" s="237" t="s">
        <v>163</v>
      </c>
      <c r="E62" s="238">
        <v>2.0499999999999998</v>
      </c>
      <c r="F62" s="239"/>
      <c r="G62" s="240">
        <f>ROUND(E62*F62,2)</f>
        <v>0</v>
      </c>
      <c r="H62" s="223">
        <v>172.3</v>
      </c>
      <c r="I62" s="222">
        <f>ROUND(E62*H62,2)</f>
        <v>353.22</v>
      </c>
      <c r="J62" s="223">
        <v>1087</v>
      </c>
      <c r="K62" s="222">
        <f>ROUND(E62*J62,2)</f>
        <v>2228.35</v>
      </c>
      <c r="L62" s="222">
        <v>15</v>
      </c>
      <c r="M62" s="222">
        <f>G62*(1+L62/100)</f>
        <v>0</v>
      </c>
      <c r="N62" s="222">
        <v>5.8500000000000003E-2</v>
      </c>
      <c r="O62" s="222">
        <f>ROUND(E62*N62,2)</f>
        <v>0.12</v>
      </c>
      <c r="P62" s="222">
        <v>0</v>
      </c>
      <c r="Q62" s="222">
        <f>ROUND(E62*P62,2)</f>
        <v>0</v>
      </c>
      <c r="R62" s="222"/>
      <c r="S62" s="222" t="s">
        <v>147</v>
      </c>
      <c r="T62" s="222" t="s">
        <v>141</v>
      </c>
      <c r="U62" s="222">
        <v>1.86904</v>
      </c>
      <c r="V62" s="222">
        <f>ROUND(E62*U62,2)</f>
        <v>3.83</v>
      </c>
      <c r="W62" s="222"/>
      <c r="X62" s="222" t="s">
        <v>148</v>
      </c>
      <c r="Y62" s="203"/>
      <c r="Z62" s="203"/>
      <c r="AA62" s="203"/>
      <c r="AB62" s="203"/>
      <c r="AC62" s="203"/>
      <c r="AD62" s="203"/>
      <c r="AE62" s="203"/>
      <c r="AF62" s="203"/>
      <c r="AG62" s="203" t="s">
        <v>149</v>
      </c>
      <c r="AH62" s="203"/>
      <c r="AI62" s="203"/>
      <c r="AJ62" s="203"/>
      <c r="AK62" s="203"/>
      <c r="AL62" s="203"/>
      <c r="AM62" s="203"/>
      <c r="AN62" s="203"/>
      <c r="AO62" s="203"/>
      <c r="AP62" s="203"/>
      <c r="AQ62" s="203"/>
      <c r="AR62" s="203"/>
      <c r="AS62" s="203"/>
      <c r="AT62" s="203"/>
      <c r="AU62" s="203"/>
      <c r="AV62" s="203"/>
      <c r="AW62" s="203"/>
      <c r="AX62" s="203"/>
      <c r="AY62" s="203"/>
      <c r="AZ62" s="203"/>
      <c r="BA62" s="203"/>
      <c r="BB62" s="203"/>
      <c r="BC62" s="203"/>
      <c r="BD62" s="203"/>
      <c r="BE62" s="203"/>
      <c r="BF62" s="203"/>
      <c r="BG62" s="203"/>
      <c r="BH62" s="203"/>
    </row>
    <row r="63" spans="1:60" outlineLevel="1" x14ac:dyDescent="0.25">
      <c r="A63" s="220"/>
      <c r="B63" s="221"/>
      <c r="C63" s="251" t="s">
        <v>218</v>
      </c>
      <c r="D63" s="224"/>
      <c r="E63" s="225">
        <v>0.35</v>
      </c>
      <c r="F63" s="222"/>
      <c r="G63" s="222"/>
      <c r="H63" s="222"/>
      <c r="I63" s="222"/>
      <c r="J63" s="222"/>
      <c r="K63" s="222"/>
      <c r="L63" s="222"/>
      <c r="M63" s="222"/>
      <c r="N63" s="222"/>
      <c r="O63" s="222"/>
      <c r="P63" s="222"/>
      <c r="Q63" s="222"/>
      <c r="R63" s="222"/>
      <c r="S63" s="222"/>
      <c r="T63" s="222"/>
      <c r="U63" s="222"/>
      <c r="V63" s="222"/>
      <c r="W63" s="222"/>
      <c r="X63" s="222"/>
      <c r="Y63" s="203"/>
      <c r="Z63" s="203"/>
      <c r="AA63" s="203"/>
      <c r="AB63" s="203"/>
      <c r="AC63" s="203"/>
      <c r="AD63" s="203"/>
      <c r="AE63" s="203"/>
      <c r="AF63" s="203"/>
      <c r="AG63" s="203" t="s">
        <v>151</v>
      </c>
      <c r="AH63" s="203">
        <v>0</v>
      </c>
      <c r="AI63" s="203"/>
      <c r="AJ63" s="203"/>
      <c r="AK63" s="203"/>
      <c r="AL63" s="203"/>
      <c r="AM63" s="203"/>
      <c r="AN63" s="203"/>
      <c r="AO63" s="203"/>
      <c r="AP63" s="203"/>
      <c r="AQ63" s="203"/>
      <c r="AR63" s="203"/>
      <c r="AS63" s="203"/>
      <c r="AT63" s="203"/>
      <c r="AU63" s="203"/>
      <c r="AV63" s="203"/>
      <c r="AW63" s="203"/>
      <c r="AX63" s="203"/>
      <c r="AY63" s="203"/>
      <c r="AZ63" s="203"/>
      <c r="BA63" s="203"/>
      <c r="BB63" s="203"/>
      <c r="BC63" s="203"/>
      <c r="BD63" s="203"/>
      <c r="BE63" s="203"/>
      <c r="BF63" s="203"/>
      <c r="BG63" s="203"/>
      <c r="BH63" s="203"/>
    </row>
    <row r="64" spans="1:60" outlineLevel="1" x14ac:dyDescent="0.25">
      <c r="A64" s="220"/>
      <c r="B64" s="221"/>
      <c r="C64" s="251" t="s">
        <v>219</v>
      </c>
      <c r="D64" s="224"/>
      <c r="E64" s="225">
        <v>0.2</v>
      </c>
      <c r="F64" s="222"/>
      <c r="G64" s="222"/>
      <c r="H64" s="222"/>
      <c r="I64" s="222"/>
      <c r="J64" s="222"/>
      <c r="K64" s="222"/>
      <c r="L64" s="222"/>
      <c r="M64" s="222"/>
      <c r="N64" s="222"/>
      <c r="O64" s="222"/>
      <c r="P64" s="222"/>
      <c r="Q64" s="222"/>
      <c r="R64" s="222"/>
      <c r="S64" s="222"/>
      <c r="T64" s="222"/>
      <c r="U64" s="222"/>
      <c r="V64" s="222"/>
      <c r="W64" s="222"/>
      <c r="X64" s="222"/>
      <c r="Y64" s="203"/>
      <c r="Z64" s="203"/>
      <c r="AA64" s="203"/>
      <c r="AB64" s="203"/>
      <c r="AC64" s="203"/>
      <c r="AD64" s="203"/>
      <c r="AE64" s="203"/>
      <c r="AF64" s="203"/>
      <c r="AG64" s="203" t="s">
        <v>151</v>
      </c>
      <c r="AH64" s="203">
        <v>0</v>
      </c>
      <c r="AI64" s="203"/>
      <c r="AJ64" s="203"/>
      <c r="AK64" s="203"/>
      <c r="AL64" s="203"/>
      <c r="AM64" s="203"/>
      <c r="AN64" s="203"/>
      <c r="AO64" s="203"/>
      <c r="AP64" s="203"/>
      <c r="AQ64" s="203"/>
      <c r="AR64" s="203"/>
      <c r="AS64" s="203"/>
      <c r="AT64" s="203"/>
      <c r="AU64" s="203"/>
      <c r="AV64" s="203"/>
      <c r="AW64" s="203"/>
      <c r="AX64" s="203"/>
      <c r="AY64" s="203"/>
      <c r="AZ64" s="203"/>
      <c r="BA64" s="203"/>
      <c r="BB64" s="203"/>
      <c r="BC64" s="203"/>
      <c r="BD64" s="203"/>
      <c r="BE64" s="203"/>
      <c r="BF64" s="203"/>
      <c r="BG64" s="203"/>
      <c r="BH64" s="203"/>
    </row>
    <row r="65" spans="1:60" outlineLevel="1" x14ac:dyDescent="0.25">
      <c r="A65" s="220"/>
      <c r="B65" s="221"/>
      <c r="C65" s="251" t="s">
        <v>220</v>
      </c>
      <c r="D65" s="224"/>
      <c r="E65" s="225">
        <v>1.5</v>
      </c>
      <c r="F65" s="222"/>
      <c r="G65" s="222"/>
      <c r="H65" s="222"/>
      <c r="I65" s="222"/>
      <c r="J65" s="222"/>
      <c r="K65" s="222"/>
      <c r="L65" s="222"/>
      <c r="M65" s="222"/>
      <c r="N65" s="222"/>
      <c r="O65" s="222"/>
      <c r="P65" s="222"/>
      <c r="Q65" s="222"/>
      <c r="R65" s="222"/>
      <c r="S65" s="222"/>
      <c r="T65" s="222"/>
      <c r="U65" s="222"/>
      <c r="V65" s="222"/>
      <c r="W65" s="222"/>
      <c r="X65" s="222"/>
      <c r="Y65" s="203"/>
      <c r="Z65" s="203"/>
      <c r="AA65" s="203"/>
      <c r="AB65" s="203"/>
      <c r="AC65" s="203"/>
      <c r="AD65" s="203"/>
      <c r="AE65" s="203"/>
      <c r="AF65" s="203"/>
      <c r="AG65" s="203" t="s">
        <v>151</v>
      </c>
      <c r="AH65" s="203">
        <v>0</v>
      </c>
      <c r="AI65" s="203"/>
      <c r="AJ65" s="203"/>
      <c r="AK65" s="203"/>
      <c r="AL65" s="203"/>
      <c r="AM65" s="203"/>
      <c r="AN65" s="203"/>
      <c r="AO65" s="203"/>
      <c r="AP65" s="203"/>
      <c r="AQ65" s="203"/>
      <c r="AR65" s="203"/>
      <c r="AS65" s="203"/>
      <c r="AT65" s="203"/>
      <c r="AU65" s="203"/>
      <c r="AV65" s="203"/>
      <c r="AW65" s="203"/>
      <c r="AX65" s="203"/>
      <c r="AY65" s="203"/>
      <c r="AZ65" s="203"/>
      <c r="BA65" s="203"/>
      <c r="BB65" s="203"/>
      <c r="BC65" s="203"/>
      <c r="BD65" s="203"/>
      <c r="BE65" s="203"/>
      <c r="BF65" s="203"/>
      <c r="BG65" s="203"/>
      <c r="BH65" s="203"/>
    </row>
    <row r="66" spans="1:60" outlineLevel="1" x14ac:dyDescent="0.25">
      <c r="A66" s="235">
        <v>18</v>
      </c>
      <c r="B66" s="236" t="s">
        <v>221</v>
      </c>
      <c r="C66" s="250" t="s">
        <v>222</v>
      </c>
      <c r="D66" s="237" t="s">
        <v>163</v>
      </c>
      <c r="E66" s="238">
        <v>18.82</v>
      </c>
      <c r="F66" s="239"/>
      <c r="G66" s="240">
        <f>ROUND(E66*F66,2)</f>
        <v>0</v>
      </c>
      <c r="H66" s="223">
        <v>58.95</v>
      </c>
      <c r="I66" s="222">
        <f>ROUND(E66*H66,2)</f>
        <v>1109.44</v>
      </c>
      <c r="J66" s="223">
        <v>337.25</v>
      </c>
      <c r="K66" s="222">
        <f>ROUND(E66*J66,2)</f>
        <v>6347.05</v>
      </c>
      <c r="L66" s="222">
        <v>15</v>
      </c>
      <c r="M66" s="222">
        <f>G66*(1+L66/100)</f>
        <v>0</v>
      </c>
      <c r="N66" s="222">
        <v>4.5580000000000002E-2</v>
      </c>
      <c r="O66" s="222">
        <f>ROUND(E66*N66,2)</f>
        <v>0.86</v>
      </c>
      <c r="P66" s="222">
        <v>0</v>
      </c>
      <c r="Q66" s="222">
        <f>ROUND(E66*P66,2)</f>
        <v>0</v>
      </c>
      <c r="R66" s="222"/>
      <c r="S66" s="222" t="s">
        <v>147</v>
      </c>
      <c r="T66" s="222" t="s">
        <v>141</v>
      </c>
      <c r="U66" s="222">
        <v>0.60799999999999998</v>
      </c>
      <c r="V66" s="222">
        <f>ROUND(E66*U66,2)</f>
        <v>11.44</v>
      </c>
      <c r="W66" s="222"/>
      <c r="X66" s="222" t="s">
        <v>148</v>
      </c>
      <c r="Y66" s="203"/>
      <c r="Z66" s="203"/>
      <c r="AA66" s="203"/>
      <c r="AB66" s="203"/>
      <c r="AC66" s="203"/>
      <c r="AD66" s="203"/>
      <c r="AE66" s="203"/>
      <c r="AF66" s="203"/>
      <c r="AG66" s="203" t="s">
        <v>149</v>
      </c>
      <c r="AH66" s="203"/>
      <c r="AI66" s="203"/>
      <c r="AJ66" s="203"/>
      <c r="AK66" s="203"/>
      <c r="AL66" s="203"/>
      <c r="AM66" s="203"/>
      <c r="AN66" s="203"/>
      <c r="AO66" s="203"/>
      <c r="AP66" s="203"/>
      <c r="AQ66" s="203"/>
      <c r="AR66" s="203"/>
      <c r="AS66" s="203"/>
      <c r="AT66" s="203"/>
      <c r="AU66" s="203"/>
      <c r="AV66" s="203"/>
      <c r="AW66" s="203"/>
      <c r="AX66" s="203"/>
      <c r="AY66" s="203"/>
      <c r="AZ66" s="203"/>
      <c r="BA66" s="203"/>
      <c r="BB66" s="203"/>
      <c r="BC66" s="203"/>
      <c r="BD66" s="203"/>
      <c r="BE66" s="203"/>
      <c r="BF66" s="203"/>
      <c r="BG66" s="203"/>
      <c r="BH66" s="203"/>
    </row>
    <row r="67" spans="1:60" outlineLevel="1" x14ac:dyDescent="0.25">
      <c r="A67" s="220"/>
      <c r="B67" s="221"/>
      <c r="C67" s="251" t="s">
        <v>223</v>
      </c>
      <c r="D67" s="224"/>
      <c r="E67" s="225">
        <v>17.22</v>
      </c>
      <c r="F67" s="222"/>
      <c r="G67" s="222"/>
      <c r="H67" s="222"/>
      <c r="I67" s="222"/>
      <c r="J67" s="222"/>
      <c r="K67" s="222"/>
      <c r="L67" s="222"/>
      <c r="M67" s="222"/>
      <c r="N67" s="222"/>
      <c r="O67" s="222"/>
      <c r="P67" s="222"/>
      <c r="Q67" s="222"/>
      <c r="R67" s="222"/>
      <c r="S67" s="222"/>
      <c r="T67" s="222"/>
      <c r="U67" s="222"/>
      <c r="V67" s="222"/>
      <c r="W67" s="222"/>
      <c r="X67" s="222"/>
      <c r="Y67" s="203"/>
      <c r="Z67" s="203"/>
      <c r="AA67" s="203"/>
      <c r="AB67" s="203"/>
      <c r="AC67" s="203"/>
      <c r="AD67" s="203"/>
      <c r="AE67" s="203"/>
      <c r="AF67" s="203"/>
      <c r="AG67" s="203" t="s">
        <v>151</v>
      </c>
      <c r="AH67" s="203">
        <v>0</v>
      </c>
      <c r="AI67" s="203"/>
      <c r="AJ67" s="203"/>
      <c r="AK67" s="203"/>
      <c r="AL67" s="203"/>
      <c r="AM67" s="203"/>
      <c r="AN67" s="203"/>
      <c r="AO67" s="203"/>
      <c r="AP67" s="203"/>
      <c r="AQ67" s="203"/>
      <c r="AR67" s="203"/>
      <c r="AS67" s="203"/>
      <c r="AT67" s="203"/>
      <c r="AU67" s="203"/>
      <c r="AV67" s="203"/>
      <c r="AW67" s="203"/>
      <c r="AX67" s="203"/>
      <c r="AY67" s="203"/>
      <c r="AZ67" s="203"/>
      <c r="BA67" s="203"/>
      <c r="BB67" s="203"/>
      <c r="BC67" s="203"/>
      <c r="BD67" s="203"/>
      <c r="BE67" s="203"/>
      <c r="BF67" s="203"/>
      <c r="BG67" s="203"/>
      <c r="BH67" s="203"/>
    </row>
    <row r="68" spans="1:60" outlineLevel="1" x14ac:dyDescent="0.25">
      <c r="A68" s="220"/>
      <c r="B68" s="221"/>
      <c r="C68" s="251" t="s">
        <v>208</v>
      </c>
      <c r="D68" s="224"/>
      <c r="E68" s="225">
        <v>-1.2</v>
      </c>
      <c r="F68" s="222"/>
      <c r="G68" s="222"/>
      <c r="H68" s="222"/>
      <c r="I68" s="222"/>
      <c r="J68" s="222"/>
      <c r="K68" s="222"/>
      <c r="L68" s="222"/>
      <c r="M68" s="222"/>
      <c r="N68" s="222"/>
      <c r="O68" s="222"/>
      <c r="P68" s="222"/>
      <c r="Q68" s="222"/>
      <c r="R68" s="222"/>
      <c r="S68" s="222"/>
      <c r="T68" s="222"/>
      <c r="U68" s="222"/>
      <c r="V68" s="222"/>
      <c r="W68" s="222"/>
      <c r="X68" s="222"/>
      <c r="Y68" s="203"/>
      <c r="Z68" s="203"/>
      <c r="AA68" s="203"/>
      <c r="AB68" s="203"/>
      <c r="AC68" s="203"/>
      <c r="AD68" s="203"/>
      <c r="AE68" s="203"/>
      <c r="AF68" s="203"/>
      <c r="AG68" s="203" t="s">
        <v>151</v>
      </c>
      <c r="AH68" s="203">
        <v>0</v>
      </c>
      <c r="AI68" s="203"/>
      <c r="AJ68" s="203"/>
      <c r="AK68" s="203"/>
      <c r="AL68" s="203"/>
      <c r="AM68" s="203"/>
      <c r="AN68" s="203"/>
      <c r="AO68" s="203"/>
      <c r="AP68" s="203"/>
      <c r="AQ68" s="203"/>
      <c r="AR68" s="203"/>
      <c r="AS68" s="203"/>
      <c r="AT68" s="203"/>
      <c r="AU68" s="203"/>
      <c r="AV68" s="203"/>
      <c r="AW68" s="203"/>
      <c r="AX68" s="203"/>
      <c r="AY68" s="203"/>
      <c r="AZ68" s="203"/>
      <c r="BA68" s="203"/>
      <c r="BB68" s="203"/>
      <c r="BC68" s="203"/>
      <c r="BD68" s="203"/>
      <c r="BE68" s="203"/>
      <c r="BF68" s="203"/>
      <c r="BG68" s="203"/>
      <c r="BH68" s="203"/>
    </row>
    <row r="69" spans="1:60" outlineLevel="1" x14ac:dyDescent="0.25">
      <c r="A69" s="220"/>
      <c r="B69" s="221"/>
      <c r="C69" s="251" t="s">
        <v>224</v>
      </c>
      <c r="D69" s="224"/>
      <c r="E69" s="225">
        <v>2.8</v>
      </c>
      <c r="F69" s="222"/>
      <c r="G69" s="222"/>
      <c r="H69" s="222"/>
      <c r="I69" s="222"/>
      <c r="J69" s="222"/>
      <c r="K69" s="222"/>
      <c r="L69" s="222"/>
      <c r="M69" s="222"/>
      <c r="N69" s="222"/>
      <c r="O69" s="222"/>
      <c r="P69" s="222"/>
      <c r="Q69" s="222"/>
      <c r="R69" s="222"/>
      <c r="S69" s="222"/>
      <c r="T69" s="222"/>
      <c r="U69" s="222"/>
      <c r="V69" s="222"/>
      <c r="W69" s="222"/>
      <c r="X69" s="222"/>
      <c r="Y69" s="203"/>
      <c r="Z69" s="203"/>
      <c r="AA69" s="203"/>
      <c r="AB69" s="203"/>
      <c r="AC69" s="203"/>
      <c r="AD69" s="203"/>
      <c r="AE69" s="203"/>
      <c r="AF69" s="203"/>
      <c r="AG69" s="203" t="s">
        <v>151</v>
      </c>
      <c r="AH69" s="203">
        <v>0</v>
      </c>
      <c r="AI69" s="203"/>
      <c r="AJ69" s="203"/>
      <c r="AK69" s="203"/>
      <c r="AL69" s="203"/>
      <c r="AM69" s="203"/>
      <c r="AN69" s="203"/>
      <c r="AO69" s="203"/>
      <c r="AP69" s="203"/>
      <c r="AQ69" s="203"/>
      <c r="AR69" s="203"/>
      <c r="AS69" s="203"/>
      <c r="AT69" s="203"/>
      <c r="AU69" s="203"/>
      <c r="AV69" s="203"/>
      <c r="AW69" s="203"/>
      <c r="AX69" s="203"/>
      <c r="AY69" s="203"/>
      <c r="AZ69" s="203"/>
      <c r="BA69" s="203"/>
      <c r="BB69" s="203"/>
      <c r="BC69" s="203"/>
      <c r="BD69" s="203"/>
      <c r="BE69" s="203"/>
      <c r="BF69" s="203"/>
      <c r="BG69" s="203"/>
      <c r="BH69" s="203"/>
    </row>
    <row r="70" spans="1:60" ht="20.399999999999999" outlineLevel="1" x14ac:dyDescent="0.25">
      <c r="A70" s="235">
        <v>19</v>
      </c>
      <c r="B70" s="236" t="s">
        <v>225</v>
      </c>
      <c r="C70" s="250" t="s">
        <v>226</v>
      </c>
      <c r="D70" s="237" t="s">
        <v>163</v>
      </c>
      <c r="E70" s="238">
        <v>2.94</v>
      </c>
      <c r="F70" s="239"/>
      <c r="G70" s="240">
        <f>ROUND(E70*F70,2)</f>
        <v>0</v>
      </c>
      <c r="H70" s="223">
        <v>105.57</v>
      </c>
      <c r="I70" s="222">
        <f>ROUND(E70*H70,2)</f>
        <v>310.38</v>
      </c>
      <c r="J70" s="223">
        <v>215.33</v>
      </c>
      <c r="K70" s="222">
        <f>ROUND(E70*J70,2)</f>
        <v>633.07000000000005</v>
      </c>
      <c r="L70" s="222">
        <v>15</v>
      </c>
      <c r="M70" s="222">
        <f>G70*(1+L70/100)</f>
        <v>0</v>
      </c>
      <c r="N70" s="222">
        <v>3.6099999999999999E-3</v>
      </c>
      <c r="O70" s="222">
        <f>ROUND(E70*N70,2)</f>
        <v>0.01</v>
      </c>
      <c r="P70" s="222">
        <v>0</v>
      </c>
      <c r="Q70" s="222">
        <f>ROUND(E70*P70,2)</f>
        <v>0</v>
      </c>
      <c r="R70" s="222"/>
      <c r="S70" s="222" t="s">
        <v>147</v>
      </c>
      <c r="T70" s="222" t="s">
        <v>141</v>
      </c>
      <c r="U70" s="222">
        <v>0.36199999999999999</v>
      </c>
      <c r="V70" s="222">
        <f>ROUND(E70*U70,2)</f>
        <v>1.06</v>
      </c>
      <c r="W70" s="222"/>
      <c r="X70" s="222" t="s">
        <v>148</v>
      </c>
      <c r="Y70" s="203"/>
      <c r="Z70" s="203"/>
      <c r="AA70" s="203"/>
      <c r="AB70" s="203"/>
      <c r="AC70" s="203"/>
      <c r="AD70" s="203"/>
      <c r="AE70" s="203"/>
      <c r="AF70" s="203"/>
      <c r="AG70" s="203" t="s">
        <v>149</v>
      </c>
      <c r="AH70" s="203"/>
      <c r="AI70" s="203"/>
      <c r="AJ70" s="203"/>
      <c r="AK70" s="203"/>
      <c r="AL70" s="203"/>
      <c r="AM70" s="203"/>
      <c r="AN70" s="203"/>
      <c r="AO70" s="203"/>
      <c r="AP70" s="203"/>
      <c r="AQ70" s="203"/>
      <c r="AR70" s="203"/>
      <c r="AS70" s="203"/>
      <c r="AT70" s="203"/>
      <c r="AU70" s="203"/>
      <c r="AV70" s="203"/>
      <c r="AW70" s="203"/>
      <c r="AX70" s="203"/>
      <c r="AY70" s="203"/>
      <c r="AZ70" s="203"/>
      <c r="BA70" s="203"/>
      <c r="BB70" s="203"/>
      <c r="BC70" s="203"/>
      <c r="BD70" s="203"/>
      <c r="BE70" s="203"/>
      <c r="BF70" s="203"/>
      <c r="BG70" s="203"/>
      <c r="BH70" s="203"/>
    </row>
    <row r="71" spans="1:60" outlineLevel="1" x14ac:dyDescent="0.25">
      <c r="A71" s="220"/>
      <c r="B71" s="221"/>
      <c r="C71" s="251" t="s">
        <v>227</v>
      </c>
      <c r="D71" s="224"/>
      <c r="E71" s="225">
        <v>1.47</v>
      </c>
      <c r="F71" s="222"/>
      <c r="G71" s="222"/>
      <c r="H71" s="222"/>
      <c r="I71" s="222"/>
      <c r="J71" s="222"/>
      <c r="K71" s="222"/>
      <c r="L71" s="222"/>
      <c r="M71" s="222"/>
      <c r="N71" s="222"/>
      <c r="O71" s="222"/>
      <c r="P71" s="222"/>
      <c r="Q71" s="222"/>
      <c r="R71" s="222"/>
      <c r="S71" s="222"/>
      <c r="T71" s="222"/>
      <c r="U71" s="222"/>
      <c r="V71" s="222"/>
      <c r="W71" s="222"/>
      <c r="X71" s="222"/>
      <c r="Y71" s="203"/>
      <c r="Z71" s="203"/>
      <c r="AA71" s="203"/>
      <c r="AB71" s="203"/>
      <c r="AC71" s="203"/>
      <c r="AD71" s="203"/>
      <c r="AE71" s="203"/>
      <c r="AF71" s="203"/>
      <c r="AG71" s="203" t="s">
        <v>151</v>
      </c>
      <c r="AH71" s="203">
        <v>0</v>
      </c>
      <c r="AI71" s="203"/>
      <c r="AJ71" s="203"/>
      <c r="AK71" s="203"/>
      <c r="AL71" s="203"/>
      <c r="AM71" s="203"/>
      <c r="AN71" s="203"/>
      <c r="AO71" s="203"/>
      <c r="AP71" s="203"/>
      <c r="AQ71" s="203"/>
      <c r="AR71" s="203"/>
      <c r="AS71" s="203"/>
      <c r="AT71" s="203"/>
      <c r="AU71" s="203"/>
      <c r="AV71" s="203"/>
      <c r="AW71" s="203"/>
      <c r="AX71" s="203"/>
      <c r="AY71" s="203"/>
      <c r="AZ71" s="203"/>
      <c r="BA71" s="203"/>
      <c r="BB71" s="203"/>
      <c r="BC71" s="203"/>
      <c r="BD71" s="203"/>
      <c r="BE71" s="203"/>
      <c r="BF71" s="203"/>
      <c r="BG71" s="203"/>
      <c r="BH71" s="203"/>
    </row>
    <row r="72" spans="1:60" outlineLevel="1" x14ac:dyDescent="0.25">
      <c r="A72" s="220"/>
      <c r="B72" s="221"/>
      <c r="C72" s="251" t="s">
        <v>228</v>
      </c>
      <c r="D72" s="224"/>
      <c r="E72" s="225">
        <v>1.47</v>
      </c>
      <c r="F72" s="222"/>
      <c r="G72" s="222"/>
      <c r="H72" s="222"/>
      <c r="I72" s="222"/>
      <c r="J72" s="222"/>
      <c r="K72" s="222"/>
      <c r="L72" s="222"/>
      <c r="M72" s="222"/>
      <c r="N72" s="222"/>
      <c r="O72" s="222"/>
      <c r="P72" s="222"/>
      <c r="Q72" s="222"/>
      <c r="R72" s="222"/>
      <c r="S72" s="222"/>
      <c r="T72" s="222"/>
      <c r="U72" s="222"/>
      <c r="V72" s="222"/>
      <c r="W72" s="222"/>
      <c r="X72" s="222"/>
      <c r="Y72" s="203"/>
      <c r="Z72" s="203"/>
      <c r="AA72" s="203"/>
      <c r="AB72" s="203"/>
      <c r="AC72" s="203"/>
      <c r="AD72" s="203"/>
      <c r="AE72" s="203"/>
      <c r="AF72" s="203"/>
      <c r="AG72" s="203" t="s">
        <v>151</v>
      </c>
      <c r="AH72" s="203">
        <v>0</v>
      </c>
      <c r="AI72" s="203"/>
      <c r="AJ72" s="203"/>
      <c r="AK72" s="203"/>
      <c r="AL72" s="203"/>
      <c r="AM72" s="203"/>
      <c r="AN72" s="203"/>
      <c r="AO72" s="203"/>
      <c r="AP72" s="203"/>
      <c r="AQ72" s="203"/>
      <c r="AR72" s="203"/>
      <c r="AS72" s="203"/>
      <c r="AT72" s="203"/>
      <c r="AU72" s="203"/>
      <c r="AV72" s="203"/>
      <c r="AW72" s="203"/>
      <c r="AX72" s="203"/>
      <c r="AY72" s="203"/>
      <c r="AZ72" s="203"/>
      <c r="BA72" s="203"/>
      <c r="BB72" s="203"/>
      <c r="BC72" s="203"/>
      <c r="BD72" s="203"/>
      <c r="BE72" s="203"/>
      <c r="BF72" s="203"/>
      <c r="BG72" s="203"/>
      <c r="BH72" s="203"/>
    </row>
    <row r="73" spans="1:60" outlineLevel="1" x14ac:dyDescent="0.25">
      <c r="A73" s="235">
        <v>20</v>
      </c>
      <c r="B73" s="236" t="s">
        <v>229</v>
      </c>
      <c r="C73" s="250" t="s">
        <v>230</v>
      </c>
      <c r="D73" s="237" t="s">
        <v>163</v>
      </c>
      <c r="E73" s="238">
        <v>6.24</v>
      </c>
      <c r="F73" s="239"/>
      <c r="G73" s="240">
        <f>ROUND(E73*F73,2)</f>
        <v>0</v>
      </c>
      <c r="H73" s="223">
        <v>46.37</v>
      </c>
      <c r="I73" s="222">
        <f>ROUND(E73*H73,2)</f>
        <v>289.35000000000002</v>
      </c>
      <c r="J73" s="223">
        <v>49.33</v>
      </c>
      <c r="K73" s="222">
        <f>ROUND(E73*J73,2)</f>
        <v>307.82</v>
      </c>
      <c r="L73" s="222">
        <v>15</v>
      </c>
      <c r="M73" s="222">
        <f>G73*(1+L73/100)</f>
        <v>0</v>
      </c>
      <c r="N73" s="222">
        <v>2.5999999999999998E-4</v>
      </c>
      <c r="O73" s="222">
        <f>ROUND(E73*N73,2)</f>
        <v>0</v>
      </c>
      <c r="P73" s="222">
        <v>0</v>
      </c>
      <c r="Q73" s="222">
        <f>ROUND(E73*P73,2)</f>
        <v>0</v>
      </c>
      <c r="R73" s="222"/>
      <c r="S73" s="222" t="s">
        <v>147</v>
      </c>
      <c r="T73" s="222" t="s">
        <v>141</v>
      </c>
      <c r="U73" s="222">
        <v>0.09</v>
      </c>
      <c r="V73" s="222">
        <f>ROUND(E73*U73,2)</f>
        <v>0.56000000000000005</v>
      </c>
      <c r="W73" s="222"/>
      <c r="X73" s="222" t="s">
        <v>148</v>
      </c>
      <c r="Y73" s="203"/>
      <c r="Z73" s="203"/>
      <c r="AA73" s="203"/>
      <c r="AB73" s="203"/>
      <c r="AC73" s="203"/>
      <c r="AD73" s="203"/>
      <c r="AE73" s="203"/>
      <c r="AF73" s="203"/>
      <c r="AG73" s="203" t="s">
        <v>149</v>
      </c>
      <c r="AH73" s="203"/>
      <c r="AI73" s="203"/>
      <c r="AJ73" s="203"/>
      <c r="AK73" s="203"/>
      <c r="AL73" s="203"/>
      <c r="AM73" s="203"/>
      <c r="AN73" s="203"/>
      <c r="AO73" s="203"/>
      <c r="AP73" s="203"/>
      <c r="AQ73" s="203"/>
      <c r="AR73" s="203"/>
      <c r="AS73" s="203"/>
      <c r="AT73" s="203"/>
      <c r="AU73" s="203"/>
      <c r="AV73" s="203"/>
      <c r="AW73" s="203"/>
      <c r="AX73" s="203"/>
      <c r="AY73" s="203"/>
      <c r="AZ73" s="203"/>
      <c r="BA73" s="203"/>
      <c r="BB73" s="203"/>
      <c r="BC73" s="203"/>
      <c r="BD73" s="203"/>
      <c r="BE73" s="203"/>
      <c r="BF73" s="203"/>
      <c r="BG73" s="203"/>
      <c r="BH73" s="203"/>
    </row>
    <row r="74" spans="1:60" outlineLevel="1" x14ac:dyDescent="0.25">
      <c r="A74" s="220"/>
      <c r="B74" s="221"/>
      <c r="C74" s="251" t="s">
        <v>231</v>
      </c>
      <c r="D74" s="224"/>
      <c r="E74" s="225">
        <v>2.94</v>
      </c>
      <c r="F74" s="222"/>
      <c r="G74" s="222"/>
      <c r="H74" s="222"/>
      <c r="I74" s="222"/>
      <c r="J74" s="222"/>
      <c r="K74" s="222"/>
      <c r="L74" s="222"/>
      <c r="M74" s="222"/>
      <c r="N74" s="222"/>
      <c r="O74" s="222"/>
      <c r="P74" s="222"/>
      <c r="Q74" s="222"/>
      <c r="R74" s="222"/>
      <c r="S74" s="222"/>
      <c r="T74" s="222"/>
      <c r="U74" s="222"/>
      <c r="V74" s="222"/>
      <c r="W74" s="222"/>
      <c r="X74" s="222"/>
      <c r="Y74" s="203"/>
      <c r="Z74" s="203"/>
      <c r="AA74" s="203"/>
      <c r="AB74" s="203"/>
      <c r="AC74" s="203"/>
      <c r="AD74" s="203"/>
      <c r="AE74" s="203"/>
      <c r="AF74" s="203"/>
      <c r="AG74" s="203" t="s">
        <v>151</v>
      </c>
      <c r="AH74" s="203">
        <v>0</v>
      </c>
      <c r="AI74" s="203"/>
      <c r="AJ74" s="203"/>
      <c r="AK74" s="203"/>
      <c r="AL74" s="203"/>
      <c r="AM74" s="203"/>
      <c r="AN74" s="203"/>
      <c r="AO74" s="203"/>
      <c r="AP74" s="203"/>
      <c r="AQ74" s="203"/>
      <c r="AR74" s="203"/>
      <c r="AS74" s="203"/>
      <c r="AT74" s="203"/>
      <c r="AU74" s="203"/>
      <c r="AV74" s="203"/>
      <c r="AW74" s="203"/>
      <c r="AX74" s="203"/>
      <c r="AY74" s="203"/>
      <c r="AZ74" s="203"/>
      <c r="BA74" s="203"/>
      <c r="BB74" s="203"/>
      <c r="BC74" s="203"/>
      <c r="BD74" s="203"/>
      <c r="BE74" s="203"/>
      <c r="BF74" s="203"/>
      <c r="BG74" s="203"/>
      <c r="BH74" s="203"/>
    </row>
    <row r="75" spans="1:60" outlineLevel="1" x14ac:dyDescent="0.25">
      <c r="A75" s="220"/>
      <c r="B75" s="221"/>
      <c r="C75" s="251" t="s">
        <v>232</v>
      </c>
      <c r="D75" s="224"/>
      <c r="E75" s="225">
        <v>3.3</v>
      </c>
      <c r="F75" s="222"/>
      <c r="G75" s="222"/>
      <c r="H75" s="222"/>
      <c r="I75" s="222"/>
      <c r="J75" s="222"/>
      <c r="K75" s="222"/>
      <c r="L75" s="222"/>
      <c r="M75" s="222"/>
      <c r="N75" s="222"/>
      <c r="O75" s="222"/>
      <c r="P75" s="222"/>
      <c r="Q75" s="222"/>
      <c r="R75" s="222"/>
      <c r="S75" s="222"/>
      <c r="T75" s="222"/>
      <c r="U75" s="222"/>
      <c r="V75" s="222"/>
      <c r="W75" s="222"/>
      <c r="X75" s="222"/>
      <c r="Y75" s="203"/>
      <c r="Z75" s="203"/>
      <c r="AA75" s="203"/>
      <c r="AB75" s="203"/>
      <c r="AC75" s="203"/>
      <c r="AD75" s="203"/>
      <c r="AE75" s="203"/>
      <c r="AF75" s="203"/>
      <c r="AG75" s="203" t="s">
        <v>151</v>
      </c>
      <c r="AH75" s="203">
        <v>0</v>
      </c>
      <c r="AI75" s="203"/>
      <c r="AJ75" s="203"/>
      <c r="AK75" s="203"/>
      <c r="AL75" s="203"/>
      <c r="AM75" s="203"/>
      <c r="AN75" s="203"/>
      <c r="AO75" s="203"/>
      <c r="AP75" s="203"/>
      <c r="AQ75" s="203"/>
      <c r="AR75" s="203"/>
      <c r="AS75" s="203"/>
      <c r="AT75" s="203"/>
      <c r="AU75" s="203"/>
      <c r="AV75" s="203"/>
      <c r="AW75" s="203"/>
      <c r="AX75" s="203"/>
      <c r="AY75" s="203"/>
      <c r="AZ75" s="203"/>
      <c r="BA75" s="203"/>
      <c r="BB75" s="203"/>
      <c r="BC75" s="203"/>
      <c r="BD75" s="203"/>
      <c r="BE75" s="203"/>
      <c r="BF75" s="203"/>
      <c r="BG75" s="203"/>
      <c r="BH75" s="203"/>
    </row>
    <row r="76" spans="1:60" x14ac:dyDescent="0.25">
      <c r="A76" s="229" t="s">
        <v>136</v>
      </c>
      <c r="B76" s="230" t="s">
        <v>60</v>
      </c>
      <c r="C76" s="248" t="s">
        <v>61</v>
      </c>
      <c r="D76" s="231"/>
      <c r="E76" s="232"/>
      <c r="F76" s="233"/>
      <c r="G76" s="234">
        <f>SUMIF(AG77:AG96,"&lt;&gt;NOR",G77:G96)</f>
        <v>0</v>
      </c>
      <c r="H76" s="228"/>
      <c r="I76" s="228">
        <f>SUM(I77:I96)</f>
        <v>8685.81</v>
      </c>
      <c r="J76" s="228"/>
      <c r="K76" s="228">
        <f>SUM(K77:K96)</f>
        <v>6144.4600000000009</v>
      </c>
      <c r="L76" s="228"/>
      <c r="M76" s="228">
        <f>SUM(M77:M96)</f>
        <v>0</v>
      </c>
      <c r="N76" s="228"/>
      <c r="O76" s="228">
        <f>SUM(O77:O96)</f>
        <v>0.98</v>
      </c>
      <c r="P76" s="228"/>
      <c r="Q76" s="228">
        <f>SUM(Q77:Q96)</f>
        <v>0</v>
      </c>
      <c r="R76" s="228"/>
      <c r="S76" s="228"/>
      <c r="T76" s="228"/>
      <c r="U76" s="228"/>
      <c r="V76" s="228">
        <f>SUM(V77:V96)</f>
        <v>11.23</v>
      </c>
      <c r="W76" s="228"/>
      <c r="X76" s="228"/>
      <c r="AG76" t="s">
        <v>137</v>
      </c>
    </row>
    <row r="77" spans="1:60" outlineLevel="1" x14ac:dyDescent="0.25">
      <c r="A77" s="235">
        <v>21</v>
      </c>
      <c r="B77" s="236" t="s">
        <v>233</v>
      </c>
      <c r="C77" s="250" t="s">
        <v>234</v>
      </c>
      <c r="D77" s="237" t="s">
        <v>163</v>
      </c>
      <c r="E77" s="238">
        <v>16</v>
      </c>
      <c r="F77" s="239"/>
      <c r="G77" s="240">
        <f>ROUND(E77*F77,2)</f>
        <v>0</v>
      </c>
      <c r="H77" s="223">
        <v>13.53</v>
      </c>
      <c r="I77" s="222">
        <f>ROUND(E77*H77,2)</f>
        <v>216.48</v>
      </c>
      <c r="J77" s="223">
        <v>35.47</v>
      </c>
      <c r="K77" s="222">
        <f>ROUND(E77*J77,2)</f>
        <v>567.52</v>
      </c>
      <c r="L77" s="222">
        <v>15</v>
      </c>
      <c r="M77" s="222">
        <f>G77*(1+L77/100)</f>
        <v>0</v>
      </c>
      <c r="N77" s="222">
        <v>3.6740000000000002E-2</v>
      </c>
      <c r="O77" s="222">
        <f>ROUND(E77*N77,2)</f>
        <v>0.59</v>
      </c>
      <c r="P77" s="222">
        <v>0</v>
      </c>
      <c r="Q77" s="222">
        <f>ROUND(E77*P77,2)</f>
        <v>0</v>
      </c>
      <c r="R77" s="222"/>
      <c r="S77" s="222" t="s">
        <v>147</v>
      </c>
      <c r="T77" s="222" t="s">
        <v>141</v>
      </c>
      <c r="U77" s="222">
        <v>7.0999999999999994E-2</v>
      </c>
      <c r="V77" s="222">
        <f>ROUND(E77*U77,2)</f>
        <v>1.1399999999999999</v>
      </c>
      <c r="W77" s="222"/>
      <c r="X77" s="222" t="s">
        <v>148</v>
      </c>
      <c r="Y77" s="203"/>
      <c r="Z77" s="203"/>
      <c r="AA77" s="203"/>
      <c r="AB77" s="203"/>
      <c r="AC77" s="203"/>
      <c r="AD77" s="203"/>
      <c r="AE77" s="203"/>
      <c r="AF77" s="203"/>
      <c r="AG77" s="203" t="s">
        <v>149</v>
      </c>
      <c r="AH77" s="203"/>
      <c r="AI77" s="203"/>
      <c r="AJ77" s="203"/>
      <c r="AK77" s="203"/>
      <c r="AL77" s="203"/>
      <c r="AM77" s="203"/>
      <c r="AN77" s="203"/>
      <c r="AO77" s="203"/>
      <c r="AP77" s="203"/>
      <c r="AQ77" s="203"/>
      <c r="AR77" s="203"/>
      <c r="AS77" s="203"/>
      <c r="AT77" s="203"/>
      <c r="AU77" s="203"/>
      <c r="AV77" s="203"/>
      <c r="AW77" s="203"/>
      <c r="AX77" s="203"/>
      <c r="AY77" s="203"/>
      <c r="AZ77" s="203"/>
      <c r="BA77" s="203"/>
      <c r="BB77" s="203"/>
      <c r="BC77" s="203"/>
      <c r="BD77" s="203"/>
      <c r="BE77" s="203"/>
      <c r="BF77" s="203"/>
      <c r="BG77" s="203"/>
      <c r="BH77" s="203"/>
    </row>
    <row r="78" spans="1:60" outlineLevel="1" x14ac:dyDescent="0.25">
      <c r="A78" s="220"/>
      <c r="B78" s="221"/>
      <c r="C78" s="251" t="s">
        <v>235</v>
      </c>
      <c r="D78" s="224"/>
      <c r="E78" s="225">
        <v>16</v>
      </c>
      <c r="F78" s="222"/>
      <c r="G78" s="222"/>
      <c r="H78" s="222"/>
      <c r="I78" s="222"/>
      <c r="J78" s="222"/>
      <c r="K78" s="222"/>
      <c r="L78" s="222"/>
      <c r="M78" s="222"/>
      <c r="N78" s="222"/>
      <c r="O78" s="222"/>
      <c r="P78" s="222"/>
      <c r="Q78" s="222"/>
      <c r="R78" s="222"/>
      <c r="S78" s="222"/>
      <c r="T78" s="222"/>
      <c r="U78" s="222"/>
      <c r="V78" s="222"/>
      <c r="W78" s="222"/>
      <c r="X78" s="222"/>
      <c r="Y78" s="203"/>
      <c r="Z78" s="203"/>
      <c r="AA78" s="203"/>
      <c r="AB78" s="203"/>
      <c r="AC78" s="203"/>
      <c r="AD78" s="203"/>
      <c r="AE78" s="203"/>
      <c r="AF78" s="203"/>
      <c r="AG78" s="203" t="s">
        <v>151</v>
      </c>
      <c r="AH78" s="203">
        <v>0</v>
      </c>
      <c r="AI78" s="203"/>
      <c r="AJ78" s="203"/>
      <c r="AK78" s="203"/>
      <c r="AL78" s="203"/>
      <c r="AM78" s="203"/>
      <c r="AN78" s="203"/>
      <c r="AO78" s="203"/>
      <c r="AP78" s="203"/>
      <c r="AQ78" s="203"/>
      <c r="AR78" s="203"/>
      <c r="AS78" s="203"/>
      <c r="AT78" s="203"/>
      <c r="AU78" s="203"/>
      <c r="AV78" s="203"/>
      <c r="AW78" s="203"/>
      <c r="AX78" s="203"/>
      <c r="AY78" s="203"/>
      <c r="AZ78" s="203"/>
      <c r="BA78" s="203"/>
      <c r="BB78" s="203"/>
      <c r="BC78" s="203"/>
      <c r="BD78" s="203"/>
      <c r="BE78" s="203"/>
      <c r="BF78" s="203"/>
      <c r="BG78" s="203"/>
      <c r="BH78" s="203"/>
    </row>
    <row r="79" spans="1:60" outlineLevel="1" x14ac:dyDescent="0.25">
      <c r="A79" s="235">
        <v>22</v>
      </c>
      <c r="B79" s="236" t="s">
        <v>229</v>
      </c>
      <c r="C79" s="250" t="s">
        <v>230</v>
      </c>
      <c r="D79" s="237" t="s">
        <v>163</v>
      </c>
      <c r="E79" s="238">
        <v>21.1</v>
      </c>
      <c r="F79" s="239"/>
      <c r="G79" s="240">
        <f>ROUND(E79*F79,2)</f>
        <v>0</v>
      </c>
      <c r="H79" s="223">
        <v>46.37</v>
      </c>
      <c r="I79" s="222">
        <f>ROUND(E79*H79,2)</f>
        <v>978.41</v>
      </c>
      <c r="J79" s="223">
        <v>49.33</v>
      </c>
      <c r="K79" s="222">
        <f>ROUND(E79*J79,2)</f>
        <v>1040.8599999999999</v>
      </c>
      <c r="L79" s="222">
        <v>15</v>
      </c>
      <c r="M79" s="222">
        <f>G79*(1+L79/100)</f>
        <v>0</v>
      </c>
      <c r="N79" s="222">
        <v>2.5999999999999998E-4</v>
      </c>
      <c r="O79" s="222">
        <f>ROUND(E79*N79,2)</f>
        <v>0.01</v>
      </c>
      <c r="P79" s="222">
        <v>0</v>
      </c>
      <c r="Q79" s="222">
        <f>ROUND(E79*P79,2)</f>
        <v>0</v>
      </c>
      <c r="R79" s="222"/>
      <c r="S79" s="222" t="s">
        <v>147</v>
      </c>
      <c r="T79" s="222" t="s">
        <v>141</v>
      </c>
      <c r="U79" s="222">
        <v>0.09</v>
      </c>
      <c r="V79" s="222">
        <f>ROUND(E79*U79,2)</f>
        <v>1.9</v>
      </c>
      <c r="W79" s="222"/>
      <c r="X79" s="222" t="s">
        <v>148</v>
      </c>
      <c r="Y79" s="203"/>
      <c r="Z79" s="203"/>
      <c r="AA79" s="203"/>
      <c r="AB79" s="203"/>
      <c r="AC79" s="203"/>
      <c r="AD79" s="203"/>
      <c r="AE79" s="203"/>
      <c r="AF79" s="203"/>
      <c r="AG79" s="203" t="s">
        <v>149</v>
      </c>
      <c r="AH79" s="203"/>
      <c r="AI79" s="203"/>
      <c r="AJ79" s="203"/>
      <c r="AK79" s="203"/>
      <c r="AL79" s="203"/>
      <c r="AM79" s="203"/>
      <c r="AN79" s="203"/>
      <c r="AO79" s="203"/>
      <c r="AP79" s="203"/>
      <c r="AQ79" s="203"/>
      <c r="AR79" s="203"/>
      <c r="AS79" s="203"/>
      <c r="AT79" s="203"/>
      <c r="AU79" s="203"/>
      <c r="AV79" s="203"/>
      <c r="AW79" s="203"/>
      <c r="AX79" s="203"/>
      <c r="AY79" s="203"/>
      <c r="AZ79" s="203"/>
      <c r="BA79" s="203"/>
      <c r="BB79" s="203"/>
      <c r="BC79" s="203"/>
      <c r="BD79" s="203"/>
      <c r="BE79" s="203"/>
      <c r="BF79" s="203"/>
      <c r="BG79" s="203"/>
      <c r="BH79" s="203"/>
    </row>
    <row r="80" spans="1:60" outlineLevel="1" x14ac:dyDescent="0.25">
      <c r="A80" s="220"/>
      <c r="B80" s="221"/>
      <c r="C80" s="251" t="s">
        <v>198</v>
      </c>
      <c r="D80" s="224"/>
      <c r="E80" s="225">
        <v>0.98</v>
      </c>
      <c r="F80" s="222"/>
      <c r="G80" s="222"/>
      <c r="H80" s="222"/>
      <c r="I80" s="222"/>
      <c r="J80" s="222"/>
      <c r="K80" s="222"/>
      <c r="L80" s="222"/>
      <c r="M80" s="222"/>
      <c r="N80" s="222"/>
      <c r="O80" s="222"/>
      <c r="P80" s="222"/>
      <c r="Q80" s="222"/>
      <c r="R80" s="222"/>
      <c r="S80" s="222"/>
      <c r="T80" s="222"/>
      <c r="U80" s="222"/>
      <c r="V80" s="222"/>
      <c r="W80" s="222"/>
      <c r="X80" s="222"/>
      <c r="Y80" s="203"/>
      <c r="Z80" s="203"/>
      <c r="AA80" s="203"/>
      <c r="AB80" s="203"/>
      <c r="AC80" s="203"/>
      <c r="AD80" s="203"/>
      <c r="AE80" s="203"/>
      <c r="AF80" s="203"/>
      <c r="AG80" s="203" t="s">
        <v>151</v>
      </c>
      <c r="AH80" s="203">
        <v>0</v>
      </c>
      <c r="AI80" s="203"/>
      <c r="AJ80" s="203"/>
      <c r="AK80" s="203"/>
      <c r="AL80" s="203"/>
      <c r="AM80" s="203"/>
      <c r="AN80" s="203"/>
      <c r="AO80" s="203"/>
      <c r="AP80" s="203"/>
      <c r="AQ80" s="203"/>
      <c r="AR80" s="203"/>
      <c r="AS80" s="203"/>
      <c r="AT80" s="203"/>
      <c r="AU80" s="203"/>
      <c r="AV80" s="203"/>
      <c r="AW80" s="203"/>
      <c r="AX80" s="203"/>
      <c r="AY80" s="203"/>
      <c r="AZ80" s="203"/>
      <c r="BA80" s="203"/>
      <c r="BB80" s="203"/>
      <c r="BC80" s="203"/>
      <c r="BD80" s="203"/>
      <c r="BE80" s="203"/>
      <c r="BF80" s="203"/>
      <c r="BG80" s="203"/>
      <c r="BH80" s="203"/>
    </row>
    <row r="81" spans="1:60" outlineLevel="1" x14ac:dyDescent="0.25">
      <c r="A81" s="220"/>
      <c r="B81" s="221"/>
      <c r="C81" s="251" t="s">
        <v>200</v>
      </c>
      <c r="D81" s="224"/>
      <c r="E81" s="225">
        <v>8.4</v>
      </c>
      <c r="F81" s="222"/>
      <c r="G81" s="222"/>
      <c r="H81" s="222"/>
      <c r="I81" s="222"/>
      <c r="J81" s="222"/>
      <c r="K81" s="222"/>
      <c r="L81" s="222"/>
      <c r="M81" s="222"/>
      <c r="N81" s="222"/>
      <c r="O81" s="222"/>
      <c r="P81" s="222"/>
      <c r="Q81" s="222"/>
      <c r="R81" s="222"/>
      <c r="S81" s="222"/>
      <c r="T81" s="222"/>
      <c r="U81" s="222"/>
      <c r="V81" s="222"/>
      <c r="W81" s="222"/>
      <c r="X81" s="222"/>
      <c r="Y81" s="203"/>
      <c r="Z81" s="203"/>
      <c r="AA81" s="203"/>
      <c r="AB81" s="203"/>
      <c r="AC81" s="203"/>
      <c r="AD81" s="203"/>
      <c r="AE81" s="203"/>
      <c r="AF81" s="203"/>
      <c r="AG81" s="203" t="s">
        <v>151</v>
      </c>
      <c r="AH81" s="203">
        <v>0</v>
      </c>
      <c r="AI81" s="203"/>
      <c r="AJ81" s="203"/>
      <c r="AK81" s="203"/>
      <c r="AL81" s="203"/>
      <c r="AM81" s="203"/>
      <c r="AN81" s="203"/>
      <c r="AO81" s="203"/>
      <c r="AP81" s="203"/>
      <c r="AQ81" s="203"/>
      <c r="AR81" s="203"/>
      <c r="AS81" s="203"/>
      <c r="AT81" s="203"/>
      <c r="AU81" s="203"/>
      <c r="AV81" s="203"/>
      <c r="AW81" s="203"/>
      <c r="AX81" s="203"/>
      <c r="AY81" s="203"/>
      <c r="AZ81" s="203"/>
      <c r="BA81" s="203"/>
      <c r="BB81" s="203"/>
      <c r="BC81" s="203"/>
      <c r="BD81" s="203"/>
      <c r="BE81" s="203"/>
      <c r="BF81" s="203"/>
      <c r="BG81" s="203"/>
      <c r="BH81" s="203"/>
    </row>
    <row r="82" spans="1:60" outlineLevel="1" x14ac:dyDescent="0.25">
      <c r="A82" s="220"/>
      <c r="B82" s="221"/>
      <c r="C82" s="251" t="s">
        <v>167</v>
      </c>
      <c r="D82" s="224"/>
      <c r="E82" s="225">
        <v>6.44</v>
      </c>
      <c r="F82" s="222"/>
      <c r="G82" s="222"/>
      <c r="H82" s="222"/>
      <c r="I82" s="222"/>
      <c r="J82" s="222"/>
      <c r="K82" s="222"/>
      <c r="L82" s="222"/>
      <c r="M82" s="222"/>
      <c r="N82" s="222"/>
      <c r="O82" s="222"/>
      <c r="P82" s="222"/>
      <c r="Q82" s="222"/>
      <c r="R82" s="222"/>
      <c r="S82" s="222"/>
      <c r="T82" s="222"/>
      <c r="U82" s="222"/>
      <c r="V82" s="222"/>
      <c r="W82" s="222"/>
      <c r="X82" s="222"/>
      <c r="Y82" s="203"/>
      <c r="Z82" s="203"/>
      <c r="AA82" s="203"/>
      <c r="AB82" s="203"/>
      <c r="AC82" s="203"/>
      <c r="AD82" s="203"/>
      <c r="AE82" s="203"/>
      <c r="AF82" s="203"/>
      <c r="AG82" s="203" t="s">
        <v>151</v>
      </c>
      <c r="AH82" s="203">
        <v>0</v>
      </c>
      <c r="AI82" s="203"/>
      <c r="AJ82" s="203"/>
      <c r="AK82" s="203"/>
      <c r="AL82" s="203"/>
      <c r="AM82" s="203"/>
      <c r="AN82" s="203"/>
      <c r="AO82" s="203"/>
      <c r="AP82" s="203"/>
      <c r="AQ82" s="203"/>
      <c r="AR82" s="203"/>
      <c r="AS82" s="203"/>
      <c r="AT82" s="203"/>
      <c r="AU82" s="203"/>
      <c r="AV82" s="203"/>
      <c r="AW82" s="203"/>
      <c r="AX82" s="203"/>
      <c r="AY82" s="203"/>
      <c r="AZ82" s="203"/>
      <c r="BA82" s="203"/>
      <c r="BB82" s="203"/>
      <c r="BC82" s="203"/>
      <c r="BD82" s="203"/>
      <c r="BE82" s="203"/>
      <c r="BF82" s="203"/>
      <c r="BG82" s="203"/>
      <c r="BH82" s="203"/>
    </row>
    <row r="83" spans="1:60" outlineLevel="1" x14ac:dyDescent="0.25">
      <c r="A83" s="220"/>
      <c r="B83" s="221"/>
      <c r="C83" s="251" t="s">
        <v>168</v>
      </c>
      <c r="D83" s="224"/>
      <c r="E83" s="225">
        <v>4.2</v>
      </c>
      <c r="F83" s="222"/>
      <c r="G83" s="222"/>
      <c r="H83" s="222"/>
      <c r="I83" s="222"/>
      <c r="J83" s="222"/>
      <c r="K83" s="222"/>
      <c r="L83" s="222"/>
      <c r="M83" s="222"/>
      <c r="N83" s="222"/>
      <c r="O83" s="222"/>
      <c r="P83" s="222"/>
      <c r="Q83" s="222"/>
      <c r="R83" s="222"/>
      <c r="S83" s="222"/>
      <c r="T83" s="222"/>
      <c r="U83" s="222"/>
      <c r="V83" s="222"/>
      <c r="W83" s="222"/>
      <c r="X83" s="222"/>
      <c r="Y83" s="203"/>
      <c r="Z83" s="203"/>
      <c r="AA83" s="203"/>
      <c r="AB83" s="203"/>
      <c r="AC83" s="203"/>
      <c r="AD83" s="203"/>
      <c r="AE83" s="203"/>
      <c r="AF83" s="203"/>
      <c r="AG83" s="203" t="s">
        <v>151</v>
      </c>
      <c r="AH83" s="203">
        <v>0</v>
      </c>
      <c r="AI83" s="203"/>
      <c r="AJ83" s="203"/>
      <c r="AK83" s="203"/>
      <c r="AL83" s="203"/>
      <c r="AM83" s="203"/>
      <c r="AN83" s="203"/>
      <c r="AO83" s="203"/>
      <c r="AP83" s="203"/>
      <c r="AQ83" s="203"/>
      <c r="AR83" s="203"/>
      <c r="AS83" s="203"/>
      <c r="AT83" s="203"/>
      <c r="AU83" s="203"/>
      <c r="AV83" s="203"/>
      <c r="AW83" s="203"/>
      <c r="AX83" s="203"/>
      <c r="AY83" s="203"/>
      <c r="AZ83" s="203"/>
      <c r="BA83" s="203"/>
      <c r="BB83" s="203"/>
      <c r="BC83" s="203"/>
      <c r="BD83" s="203"/>
      <c r="BE83" s="203"/>
      <c r="BF83" s="203"/>
      <c r="BG83" s="203"/>
      <c r="BH83" s="203"/>
    </row>
    <row r="84" spans="1:60" outlineLevel="1" x14ac:dyDescent="0.25">
      <c r="A84" s="220"/>
      <c r="B84" s="221"/>
      <c r="C84" s="251" t="s">
        <v>169</v>
      </c>
      <c r="D84" s="224"/>
      <c r="E84" s="225">
        <v>1.08</v>
      </c>
      <c r="F84" s="222"/>
      <c r="G84" s="222"/>
      <c r="H84" s="222"/>
      <c r="I84" s="222"/>
      <c r="J84" s="222"/>
      <c r="K84" s="222"/>
      <c r="L84" s="222"/>
      <c r="M84" s="222"/>
      <c r="N84" s="222"/>
      <c r="O84" s="222"/>
      <c r="P84" s="222"/>
      <c r="Q84" s="222"/>
      <c r="R84" s="222"/>
      <c r="S84" s="222"/>
      <c r="T84" s="222"/>
      <c r="U84" s="222"/>
      <c r="V84" s="222"/>
      <c r="W84" s="222"/>
      <c r="X84" s="222"/>
      <c r="Y84" s="203"/>
      <c r="Z84" s="203"/>
      <c r="AA84" s="203"/>
      <c r="AB84" s="203"/>
      <c r="AC84" s="203"/>
      <c r="AD84" s="203"/>
      <c r="AE84" s="203"/>
      <c r="AF84" s="203"/>
      <c r="AG84" s="203" t="s">
        <v>151</v>
      </c>
      <c r="AH84" s="203">
        <v>0</v>
      </c>
      <c r="AI84" s="203"/>
      <c r="AJ84" s="203"/>
      <c r="AK84" s="203"/>
      <c r="AL84" s="203"/>
      <c r="AM84" s="203"/>
      <c r="AN84" s="203"/>
      <c r="AO84" s="203"/>
      <c r="AP84" s="203"/>
      <c r="AQ84" s="203"/>
      <c r="AR84" s="203"/>
      <c r="AS84" s="203"/>
      <c r="AT84" s="203"/>
      <c r="AU84" s="203"/>
      <c r="AV84" s="203"/>
      <c r="AW84" s="203"/>
      <c r="AX84" s="203"/>
      <c r="AY84" s="203"/>
      <c r="AZ84" s="203"/>
      <c r="BA84" s="203"/>
      <c r="BB84" s="203"/>
      <c r="BC84" s="203"/>
      <c r="BD84" s="203"/>
      <c r="BE84" s="203"/>
      <c r="BF84" s="203"/>
      <c r="BG84" s="203"/>
      <c r="BH84" s="203"/>
    </row>
    <row r="85" spans="1:60" outlineLevel="1" x14ac:dyDescent="0.25">
      <c r="A85" s="235">
        <v>23</v>
      </c>
      <c r="B85" s="236" t="s">
        <v>236</v>
      </c>
      <c r="C85" s="250" t="s">
        <v>237</v>
      </c>
      <c r="D85" s="237" t="s">
        <v>163</v>
      </c>
      <c r="E85" s="238">
        <v>21.1</v>
      </c>
      <c r="F85" s="239"/>
      <c r="G85" s="240">
        <f>ROUND(E85*F85,2)</f>
        <v>0</v>
      </c>
      <c r="H85" s="223">
        <v>355.02</v>
      </c>
      <c r="I85" s="222">
        <f>ROUND(E85*H85,2)</f>
        <v>7490.92</v>
      </c>
      <c r="J85" s="223">
        <v>206.78</v>
      </c>
      <c r="K85" s="222">
        <f>ROUND(E85*J85,2)</f>
        <v>4363.0600000000004</v>
      </c>
      <c r="L85" s="222">
        <v>15</v>
      </c>
      <c r="M85" s="222">
        <f>G85*(1+L85/100)</f>
        <v>0</v>
      </c>
      <c r="N85" s="222">
        <v>1.806E-2</v>
      </c>
      <c r="O85" s="222">
        <f>ROUND(E85*N85,2)</f>
        <v>0.38</v>
      </c>
      <c r="P85" s="222">
        <v>0</v>
      </c>
      <c r="Q85" s="222">
        <f>ROUND(E85*P85,2)</f>
        <v>0</v>
      </c>
      <c r="R85" s="222"/>
      <c r="S85" s="222" t="s">
        <v>147</v>
      </c>
      <c r="T85" s="222" t="s">
        <v>141</v>
      </c>
      <c r="U85" s="222">
        <v>0.372</v>
      </c>
      <c r="V85" s="222">
        <f>ROUND(E85*U85,2)</f>
        <v>7.85</v>
      </c>
      <c r="W85" s="222"/>
      <c r="X85" s="222" t="s">
        <v>148</v>
      </c>
      <c r="Y85" s="203"/>
      <c r="Z85" s="203"/>
      <c r="AA85" s="203"/>
      <c r="AB85" s="203"/>
      <c r="AC85" s="203"/>
      <c r="AD85" s="203"/>
      <c r="AE85" s="203"/>
      <c r="AF85" s="203"/>
      <c r="AG85" s="203" t="s">
        <v>149</v>
      </c>
      <c r="AH85" s="203"/>
      <c r="AI85" s="203"/>
      <c r="AJ85" s="203"/>
      <c r="AK85" s="203"/>
      <c r="AL85" s="203"/>
      <c r="AM85" s="203"/>
      <c r="AN85" s="203"/>
      <c r="AO85" s="203"/>
      <c r="AP85" s="203"/>
      <c r="AQ85" s="203"/>
      <c r="AR85" s="203"/>
      <c r="AS85" s="203"/>
      <c r="AT85" s="203"/>
      <c r="AU85" s="203"/>
      <c r="AV85" s="203"/>
      <c r="AW85" s="203"/>
      <c r="AX85" s="203"/>
      <c r="AY85" s="203"/>
      <c r="AZ85" s="203"/>
      <c r="BA85" s="203"/>
      <c r="BB85" s="203"/>
      <c r="BC85" s="203"/>
      <c r="BD85" s="203"/>
      <c r="BE85" s="203"/>
      <c r="BF85" s="203"/>
      <c r="BG85" s="203"/>
      <c r="BH85" s="203"/>
    </row>
    <row r="86" spans="1:60" outlineLevel="1" x14ac:dyDescent="0.25">
      <c r="A86" s="220"/>
      <c r="B86" s="221"/>
      <c r="C86" s="251" t="s">
        <v>198</v>
      </c>
      <c r="D86" s="224"/>
      <c r="E86" s="225">
        <v>0.98</v>
      </c>
      <c r="F86" s="222"/>
      <c r="G86" s="222"/>
      <c r="H86" s="222"/>
      <c r="I86" s="222"/>
      <c r="J86" s="222"/>
      <c r="K86" s="222"/>
      <c r="L86" s="222"/>
      <c r="M86" s="222"/>
      <c r="N86" s="222"/>
      <c r="O86" s="222"/>
      <c r="P86" s="222"/>
      <c r="Q86" s="222"/>
      <c r="R86" s="222"/>
      <c r="S86" s="222"/>
      <c r="T86" s="222"/>
      <c r="U86" s="222"/>
      <c r="V86" s="222"/>
      <c r="W86" s="222"/>
      <c r="X86" s="222"/>
      <c r="Y86" s="203"/>
      <c r="Z86" s="203"/>
      <c r="AA86" s="203"/>
      <c r="AB86" s="203"/>
      <c r="AC86" s="203"/>
      <c r="AD86" s="203"/>
      <c r="AE86" s="203"/>
      <c r="AF86" s="203"/>
      <c r="AG86" s="203" t="s">
        <v>151</v>
      </c>
      <c r="AH86" s="203">
        <v>0</v>
      </c>
      <c r="AI86" s="203"/>
      <c r="AJ86" s="203"/>
      <c r="AK86" s="203"/>
      <c r="AL86" s="203"/>
      <c r="AM86" s="203"/>
      <c r="AN86" s="203"/>
      <c r="AO86" s="203"/>
      <c r="AP86" s="203"/>
      <c r="AQ86" s="203"/>
      <c r="AR86" s="203"/>
      <c r="AS86" s="203"/>
      <c r="AT86" s="203"/>
      <c r="AU86" s="203"/>
      <c r="AV86" s="203"/>
      <c r="AW86" s="203"/>
      <c r="AX86" s="203"/>
      <c r="AY86" s="203"/>
      <c r="AZ86" s="203"/>
      <c r="BA86" s="203"/>
      <c r="BB86" s="203"/>
      <c r="BC86" s="203"/>
      <c r="BD86" s="203"/>
      <c r="BE86" s="203"/>
      <c r="BF86" s="203"/>
      <c r="BG86" s="203"/>
      <c r="BH86" s="203"/>
    </row>
    <row r="87" spans="1:60" outlineLevel="1" x14ac:dyDescent="0.25">
      <c r="A87" s="220"/>
      <c r="B87" s="221"/>
      <c r="C87" s="251" t="s">
        <v>200</v>
      </c>
      <c r="D87" s="224"/>
      <c r="E87" s="225">
        <v>8.4</v>
      </c>
      <c r="F87" s="222"/>
      <c r="G87" s="222"/>
      <c r="H87" s="222"/>
      <c r="I87" s="222"/>
      <c r="J87" s="222"/>
      <c r="K87" s="222"/>
      <c r="L87" s="222"/>
      <c r="M87" s="222"/>
      <c r="N87" s="222"/>
      <c r="O87" s="222"/>
      <c r="P87" s="222"/>
      <c r="Q87" s="222"/>
      <c r="R87" s="222"/>
      <c r="S87" s="222"/>
      <c r="T87" s="222"/>
      <c r="U87" s="222"/>
      <c r="V87" s="222"/>
      <c r="W87" s="222"/>
      <c r="X87" s="222"/>
      <c r="Y87" s="203"/>
      <c r="Z87" s="203"/>
      <c r="AA87" s="203"/>
      <c r="AB87" s="203"/>
      <c r="AC87" s="203"/>
      <c r="AD87" s="203"/>
      <c r="AE87" s="203"/>
      <c r="AF87" s="203"/>
      <c r="AG87" s="203" t="s">
        <v>151</v>
      </c>
      <c r="AH87" s="203">
        <v>0</v>
      </c>
      <c r="AI87" s="203"/>
      <c r="AJ87" s="203"/>
      <c r="AK87" s="203"/>
      <c r="AL87" s="203"/>
      <c r="AM87" s="203"/>
      <c r="AN87" s="203"/>
      <c r="AO87" s="203"/>
      <c r="AP87" s="203"/>
      <c r="AQ87" s="203"/>
      <c r="AR87" s="203"/>
      <c r="AS87" s="203"/>
      <c r="AT87" s="203"/>
      <c r="AU87" s="203"/>
      <c r="AV87" s="203"/>
      <c r="AW87" s="203"/>
      <c r="AX87" s="203"/>
      <c r="AY87" s="203"/>
      <c r="AZ87" s="203"/>
      <c r="BA87" s="203"/>
      <c r="BB87" s="203"/>
      <c r="BC87" s="203"/>
      <c r="BD87" s="203"/>
      <c r="BE87" s="203"/>
      <c r="BF87" s="203"/>
      <c r="BG87" s="203"/>
      <c r="BH87" s="203"/>
    </row>
    <row r="88" spans="1:60" outlineLevel="1" x14ac:dyDescent="0.25">
      <c r="A88" s="220"/>
      <c r="B88" s="221"/>
      <c r="C88" s="251" t="s">
        <v>167</v>
      </c>
      <c r="D88" s="224"/>
      <c r="E88" s="225">
        <v>6.44</v>
      </c>
      <c r="F88" s="222"/>
      <c r="G88" s="222"/>
      <c r="H88" s="222"/>
      <c r="I88" s="222"/>
      <c r="J88" s="222"/>
      <c r="K88" s="222"/>
      <c r="L88" s="222"/>
      <c r="M88" s="222"/>
      <c r="N88" s="222"/>
      <c r="O88" s="222"/>
      <c r="P88" s="222"/>
      <c r="Q88" s="222"/>
      <c r="R88" s="222"/>
      <c r="S88" s="222"/>
      <c r="T88" s="222"/>
      <c r="U88" s="222"/>
      <c r="V88" s="222"/>
      <c r="W88" s="222"/>
      <c r="X88" s="222"/>
      <c r="Y88" s="203"/>
      <c r="Z88" s="203"/>
      <c r="AA88" s="203"/>
      <c r="AB88" s="203"/>
      <c r="AC88" s="203"/>
      <c r="AD88" s="203"/>
      <c r="AE88" s="203"/>
      <c r="AF88" s="203"/>
      <c r="AG88" s="203" t="s">
        <v>151</v>
      </c>
      <c r="AH88" s="203">
        <v>0</v>
      </c>
      <c r="AI88" s="203"/>
      <c r="AJ88" s="203"/>
      <c r="AK88" s="203"/>
      <c r="AL88" s="203"/>
      <c r="AM88" s="203"/>
      <c r="AN88" s="203"/>
      <c r="AO88" s="203"/>
      <c r="AP88" s="203"/>
      <c r="AQ88" s="203"/>
      <c r="AR88" s="203"/>
      <c r="AS88" s="203"/>
      <c r="AT88" s="203"/>
      <c r="AU88" s="203"/>
      <c r="AV88" s="203"/>
      <c r="AW88" s="203"/>
      <c r="AX88" s="203"/>
      <c r="AY88" s="203"/>
      <c r="AZ88" s="203"/>
      <c r="BA88" s="203"/>
      <c r="BB88" s="203"/>
      <c r="BC88" s="203"/>
      <c r="BD88" s="203"/>
      <c r="BE88" s="203"/>
      <c r="BF88" s="203"/>
      <c r="BG88" s="203"/>
      <c r="BH88" s="203"/>
    </row>
    <row r="89" spans="1:60" outlineLevel="1" x14ac:dyDescent="0.25">
      <c r="A89" s="220"/>
      <c r="B89" s="221"/>
      <c r="C89" s="251" t="s">
        <v>168</v>
      </c>
      <c r="D89" s="224"/>
      <c r="E89" s="225">
        <v>4.2</v>
      </c>
      <c r="F89" s="222"/>
      <c r="G89" s="222"/>
      <c r="H89" s="222"/>
      <c r="I89" s="222"/>
      <c r="J89" s="222"/>
      <c r="K89" s="222"/>
      <c r="L89" s="222"/>
      <c r="M89" s="222"/>
      <c r="N89" s="222"/>
      <c r="O89" s="222"/>
      <c r="P89" s="222"/>
      <c r="Q89" s="222"/>
      <c r="R89" s="222"/>
      <c r="S89" s="222"/>
      <c r="T89" s="222"/>
      <c r="U89" s="222"/>
      <c r="V89" s="222"/>
      <c r="W89" s="222"/>
      <c r="X89" s="222"/>
      <c r="Y89" s="203"/>
      <c r="Z89" s="203"/>
      <c r="AA89" s="203"/>
      <c r="AB89" s="203"/>
      <c r="AC89" s="203"/>
      <c r="AD89" s="203"/>
      <c r="AE89" s="203"/>
      <c r="AF89" s="203"/>
      <c r="AG89" s="203" t="s">
        <v>151</v>
      </c>
      <c r="AH89" s="203">
        <v>0</v>
      </c>
      <c r="AI89" s="203"/>
      <c r="AJ89" s="203"/>
      <c r="AK89" s="203"/>
      <c r="AL89" s="203"/>
      <c r="AM89" s="203"/>
      <c r="AN89" s="203"/>
      <c r="AO89" s="203"/>
      <c r="AP89" s="203"/>
      <c r="AQ89" s="203"/>
      <c r="AR89" s="203"/>
      <c r="AS89" s="203"/>
      <c r="AT89" s="203"/>
      <c r="AU89" s="203"/>
      <c r="AV89" s="203"/>
      <c r="AW89" s="203"/>
      <c r="AX89" s="203"/>
      <c r="AY89" s="203"/>
      <c r="AZ89" s="203"/>
      <c r="BA89" s="203"/>
      <c r="BB89" s="203"/>
      <c r="BC89" s="203"/>
      <c r="BD89" s="203"/>
      <c r="BE89" s="203"/>
      <c r="BF89" s="203"/>
      <c r="BG89" s="203"/>
      <c r="BH89" s="203"/>
    </row>
    <row r="90" spans="1:60" outlineLevel="1" x14ac:dyDescent="0.25">
      <c r="A90" s="220"/>
      <c r="B90" s="221"/>
      <c r="C90" s="251" t="s">
        <v>169</v>
      </c>
      <c r="D90" s="224"/>
      <c r="E90" s="225">
        <v>1.08</v>
      </c>
      <c r="F90" s="222"/>
      <c r="G90" s="222"/>
      <c r="H90" s="222"/>
      <c r="I90" s="222"/>
      <c r="J90" s="222"/>
      <c r="K90" s="222"/>
      <c r="L90" s="222"/>
      <c r="M90" s="222"/>
      <c r="N90" s="222"/>
      <c r="O90" s="222"/>
      <c r="P90" s="222"/>
      <c r="Q90" s="222"/>
      <c r="R90" s="222"/>
      <c r="S90" s="222"/>
      <c r="T90" s="222"/>
      <c r="U90" s="222"/>
      <c r="V90" s="222"/>
      <c r="W90" s="222"/>
      <c r="X90" s="222"/>
      <c r="Y90" s="203"/>
      <c r="Z90" s="203"/>
      <c r="AA90" s="203"/>
      <c r="AB90" s="203"/>
      <c r="AC90" s="203"/>
      <c r="AD90" s="203"/>
      <c r="AE90" s="203"/>
      <c r="AF90" s="203"/>
      <c r="AG90" s="203" t="s">
        <v>151</v>
      </c>
      <c r="AH90" s="203">
        <v>0</v>
      </c>
      <c r="AI90" s="203"/>
      <c r="AJ90" s="203"/>
      <c r="AK90" s="203"/>
      <c r="AL90" s="203"/>
      <c r="AM90" s="203"/>
      <c r="AN90" s="203"/>
      <c r="AO90" s="203"/>
      <c r="AP90" s="203"/>
      <c r="AQ90" s="203"/>
      <c r="AR90" s="203"/>
      <c r="AS90" s="203"/>
      <c r="AT90" s="203"/>
      <c r="AU90" s="203"/>
      <c r="AV90" s="203"/>
      <c r="AW90" s="203"/>
      <c r="AX90" s="203"/>
      <c r="AY90" s="203"/>
      <c r="AZ90" s="203"/>
      <c r="BA90" s="203"/>
      <c r="BB90" s="203"/>
      <c r="BC90" s="203"/>
      <c r="BD90" s="203"/>
      <c r="BE90" s="203"/>
      <c r="BF90" s="203"/>
      <c r="BG90" s="203"/>
      <c r="BH90" s="203"/>
    </row>
    <row r="91" spans="1:60" outlineLevel="1" x14ac:dyDescent="0.25">
      <c r="A91" s="235">
        <v>24</v>
      </c>
      <c r="B91" s="236" t="s">
        <v>238</v>
      </c>
      <c r="C91" s="250" t="s">
        <v>239</v>
      </c>
      <c r="D91" s="237" t="s">
        <v>163</v>
      </c>
      <c r="E91" s="238">
        <v>21.1</v>
      </c>
      <c r="F91" s="239"/>
      <c r="G91" s="240">
        <f>ROUND(E91*F91,2)</f>
        <v>0</v>
      </c>
      <c r="H91" s="223">
        <v>0</v>
      </c>
      <c r="I91" s="222">
        <f>ROUND(E91*H91,2)</f>
        <v>0</v>
      </c>
      <c r="J91" s="223">
        <v>8.1999999999999993</v>
      </c>
      <c r="K91" s="222">
        <f>ROUND(E91*J91,2)</f>
        <v>173.02</v>
      </c>
      <c r="L91" s="222">
        <v>15</v>
      </c>
      <c r="M91" s="222">
        <f>G91*(1+L91/100)</f>
        <v>0</v>
      </c>
      <c r="N91" s="222">
        <v>0</v>
      </c>
      <c r="O91" s="222">
        <f>ROUND(E91*N91,2)</f>
        <v>0</v>
      </c>
      <c r="P91" s="222">
        <v>0</v>
      </c>
      <c r="Q91" s="222">
        <f>ROUND(E91*P91,2)</f>
        <v>0</v>
      </c>
      <c r="R91" s="222"/>
      <c r="S91" s="222" t="s">
        <v>140</v>
      </c>
      <c r="T91" s="222" t="s">
        <v>141</v>
      </c>
      <c r="U91" s="222">
        <v>1.6E-2</v>
      </c>
      <c r="V91" s="222">
        <f>ROUND(E91*U91,2)</f>
        <v>0.34</v>
      </c>
      <c r="W91" s="222"/>
      <c r="X91" s="222" t="s">
        <v>148</v>
      </c>
      <c r="Y91" s="203"/>
      <c r="Z91" s="203"/>
      <c r="AA91" s="203"/>
      <c r="AB91" s="203"/>
      <c r="AC91" s="203"/>
      <c r="AD91" s="203"/>
      <c r="AE91" s="203"/>
      <c r="AF91" s="203"/>
      <c r="AG91" s="203" t="s">
        <v>149</v>
      </c>
      <c r="AH91" s="203"/>
      <c r="AI91" s="203"/>
      <c r="AJ91" s="203"/>
      <c r="AK91" s="203"/>
      <c r="AL91" s="203"/>
      <c r="AM91" s="203"/>
      <c r="AN91" s="203"/>
      <c r="AO91" s="203"/>
      <c r="AP91" s="203"/>
      <c r="AQ91" s="203"/>
      <c r="AR91" s="203"/>
      <c r="AS91" s="203"/>
      <c r="AT91" s="203"/>
      <c r="AU91" s="203"/>
      <c r="AV91" s="203"/>
      <c r="AW91" s="203"/>
      <c r="AX91" s="203"/>
      <c r="AY91" s="203"/>
      <c r="AZ91" s="203"/>
      <c r="BA91" s="203"/>
      <c r="BB91" s="203"/>
      <c r="BC91" s="203"/>
      <c r="BD91" s="203"/>
      <c r="BE91" s="203"/>
      <c r="BF91" s="203"/>
      <c r="BG91" s="203"/>
      <c r="BH91" s="203"/>
    </row>
    <row r="92" spans="1:60" outlineLevel="1" x14ac:dyDescent="0.25">
      <c r="A92" s="220"/>
      <c r="B92" s="221"/>
      <c r="C92" s="251" t="s">
        <v>198</v>
      </c>
      <c r="D92" s="224"/>
      <c r="E92" s="225">
        <v>0.98</v>
      </c>
      <c r="F92" s="222"/>
      <c r="G92" s="222"/>
      <c r="H92" s="222"/>
      <c r="I92" s="222"/>
      <c r="J92" s="222"/>
      <c r="K92" s="222"/>
      <c r="L92" s="222"/>
      <c r="M92" s="222"/>
      <c r="N92" s="222"/>
      <c r="O92" s="222"/>
      <c r="P92" s="222"/>
      <c r="Q92" s="222"/>
      <c r="R92" s="222"/>
      <c r="S92" s="222"/>
      <c r="T92" s="222"/>
      <c r="U92" s="222"/>
      <c r="V92" s="222"/>
      <c r="W92" s="222"/>
      <c r="X92" s="222"/>
      <c r="Y92" s="203"/>
      <c r="Z92" s="203"/>
      <c r="AA92" s="203"/>
      <c r="AB92" s="203"/>
      <c r="AC92" s="203"/>
      <c r="AD92" s="203"/>
      <c r="AE92" s="203"/>
      <c r="AF92" s="203"/>
      <c r="AG92" s="203" t="s">
        <v>151</v>
      </c>
      <c r="AH92" s="203">
        <v>0</v>
      </c>
      <c r="AI92" s="203"/>
      <c r="AJ92" s="203"/>
      <c r="AK92" s="203"/>
      <c r="AL92" s="203"/>
      <c r="AM92" s="203"/>
      <c r="AN92" s="203"/>
      <c r="AO92" s="203"/>
      <c r="AP92" s="203"/>
      <c r="AQ92" s="203"/>
      <c r="AR92" s="203"/>
      <c r="AS92" s="203"/>
      <c r="AT92" s="203"/>
      <c r="AU92" s="203"/>
      <c r="AV92" s="203"/>
      <c r="AW92" s="203"/>
      <c r="AX92" s="203"/>
      <c r="AY92" s="203"/>
      <c r="AZ92" s="203"/>
      <c r="BA92" s="203"/>
      <c r="BB92" s="203"/>
      <c r="BC92" s="203"/>
      <c r="BD92" s="203"/>
      <c r="BE92" s="203"/>
      <c r="BF92" s="203"/>
      <c r="BG92" s="203"/>
      <c r="BH92" s="203"/>
    </row>
    <row r="93" spans="1:60" outlineLevel="1" x14ac:dyDescent="0.25">
      <c r="A93" s="220"/>
      <c r="B93" s="221"/>
      <c r="C93" s="251" t="s">
        <v>200</v>
      </c>
      <c r="D93" s="224"/>
      <c r="E93" s="225">
        <v>8.4</v>
      </c>
      <c r="F93" s="222"/>
      <c r="G93" s="222"/>
      <c r="H93" s="222"/>
      <c r="I93" s="222"/>
      <c r="J93" s="222"/>
      <c r="K93" s="222"/>
      <c r="L93" s="222"/>
      <c r="M93" s="222"/>
      <c r="N93" s="222"/>
      <c r="O93" s="222"/>
      <c r="P93" s="222"/>
      <c r="Q93" s="222"/>
      <c r="R93" s="222"/>
      <c r="S93" s="222"/>
      <c r="T93" s="222"/>
      <c r="U93" s="222"/>
      <c r="V93" s="222"/>
      <c r="W93" s="222"/>
      <c r="X93" s="222"/>
      <c r="Y93" s="203"/>
      <c r="Z93" s="203"/>
      <c r="AA93" s="203"/>
      <c r="AB93" s="203"/>
      <c r="AC93" s="203"/>
      <c r="AD93" s="203"/>
      <c r="AE93" s="203"/>
      <c r="AF93" s="203"/>
      <c r="AG93" s="203" t="s">
        <v>151</v>
      </c>
      <c r="AH93" s="203">
        <v>0</v>
      </c>
      <c r="AI93" s="203"/>
      <c r="AJ93" s="203"/>
      <c r="AK93" s="203"/>
      <c r="AL93" s="203"/>
      <c r="AM93" s="203"/>
      <c r="AN93" s="203"/>
      <c r="AO93" s="203"/>
      <c r="AP93" s="203"/>
      <c r="AQ93" s="203"/>
      <c r="AR93" s="203"/>
      <c r="AS93" s="203"/>
      <c r="AT93" s="203"/>
      <c r="AU93" s="203"/>
      <c r="AV93" s="203"/>
      <c r="AW93" s="203"/>
      <c r="AX93" s="203"/>
      <c r="AY93" s="203"/>
      <c r="AZ93" s="203"/>
      <c r="BA93" s="203"/>
      <c r="BB93" s="203"/>
      <c r="BC93" s="203"/>
      <c r="BD93" s="203"/>
      <c r="BE93" s="203"/>
      <c r="BF93" s="203"/>
      <c r="BG93" s="203"/>
      <c r="BH93" s="203"/>
    </row>
    <row r="94" spans="1:60" outlineLevel="1" x14ac:dyDescent="0.25">
      <c r="A94" s="220"/>
      <c r="B94" s="221"/>
      <c r="C94" s="251" t="s">
        <v>167</v>
      </c>
      <c r="D94" s="224"/>
      <c r="E94" s="225">
        <v>6.44</v>
      </c>
      <c r="F94" s="222"/>
      <c r="G94" s="222"/>
      <c r="H94" s="222"/>
      <c r="I94" s="222"/>
      <c r="J94" s="222"/>
      <c r="K94" s="222"/>
      <c r="L94" s="222"/>
      <c r="M94" s="222"/>
      <c r="N94" s="222"/>
      <c r="O94" s="222"/>
      <c r="P94" s="222"/>
      <c r="Q94" s="222"/>
      <c r="R94" s="222"/>
      <c r="S94" s="222"/>
      <c r="T94" s="222"/>
      <c r="U94" s="222"/>
      <c r="V94" s="222"/>
      <c r="W94" s="222"/>
      <c r="X94" s="222"/>
      <c r="Y94" s="203"/>
      <c r="Z94" s="203"/>
      <c r="AA94" s="203"/>
      <c r="AB94" s="203"/>
      <c r="AC94" s="203"/>
      <c r="AD94" s="203"/>
      <c r="AE94" s="203"/>
      <c r="AF94" s="203"/>
      <c r="AG94" s="203" t="s">
        <v>151</v>
      </c>
      <c r="AH94" s="203">
        <v>0</v>
      </c>
      <c r="AI94" s="203"/>
      <c r="AJ94" s="203"/>
      <c r="AK94" s="203"/>
      <c r="AL94" s="203"/>
      <c r="AM94" s="203"/>
      <c r="AN94" s="203"/>
      <c r="AO94" s="203"/>
      <c r="AP94" s="203"/>
      <c r="AQ94" s="203"/>
      <c r="AR94" s="203"/>
      <c r="AS94" s="203"/>
      <c r="AT94" s="203"/>
      <c r="AU94" s="203"/>
      <c r="AV94" s="203"/>
      <c r="AW94" s="203"/>
      <c r="AX94" s="203"/>
      <c r="AY94" s="203"/>
      <c r="AZ94" s="203"/>
      <c r="BA94" s="203"/>
      <c r="BB94" s="203"/>
      <c r="BC94" s="203"/>
      <c r="BD94" s="203"/>
      <c r="BE94" s="203"/>
      <c r="BF94" s="203"/>
      <c r="BG94" s="203"/>
      <c r="BH94" s="203"/>
    </row>
    <row r="95" spans="1:60" outlineLevel="1" x14ac:dyDescent="0.25">
      <c r="A95" s="220"/>
      <c r="B95" s="221"/>
      <c r="C95" s="251" t="s">
        <v>168</v>
      </c>
      <c r="D95" s="224"/>
      <c r="E95" s="225">
        <v>4.2</v>
      </c>
      <c r="F95" s="222"/>
      <c r="G95" s="222"/>
      <c r="H95" s="222"/>
      <c r="I95" s="222"/>
      <c r="J95" s="222"/>
      <c r="K95" s="222"/>
      <c r="L95" s="222"/>
      <c r="M95" s="222"/>
      <c r="N95" s="222"/>
      <c r="O95" s="222"/>
      <c r="P95" s="222"/>
      <c r="Q95" s="222"/>
      <c r="R95" s="222"/>
      <c r="S95" s="222"/>
      <c r="T95" s="222"/>
      <c r="U95" s="222"/>
      <c r="V95" s="222"/>
      <c r="W95" s="222"/>
      <c r="X95" s="222"/>
      <c r="Y95" s="203"/>
      <c r="Z95" s="203"/>
      <c r="AA95" s="203"/>
      <c r="AB95" s="203"/>
      <c r="AC95" s="203"/>
      <c r="AD95" s="203"/>
      <c r="AE95" s="203"/>
      <c r="AF95" s="203"/>
      <c r="AG95" s="203" t="s">
        <v>151</v>
      </c>
      <c r="AH95" s="203">
        <v>0</v>
      </c>
      <c r="AI95" s="203"/>
      <c r="AJ95" s="203"/>
      <c r="AK95" s="203"/>
      <c r="AL95" s="203"/>
      <c r="AM95" s="203"/>
      <c r="AN95" s="203"/>
      <c r="AO95" s="203"/>
      <c r="AP95" s="203"/>
      <c r="AQ95" s="203"/>
      <c r="AR95" s="203"/>
      <c r="AS95" s="203"/>
      <c r="AT95" s="203"/>
      <c r="AU95" s="203"/>
      <c r="AV95" s="203"/>
      <c r="AW95" s="203"/>
      <c r="AX95" s="203"/>
      <c r="AY95" s="203"/>
      <c r="AZ95" s="203"/>
      <c r="BA95" s="203"/>
      <c r="BB95" s="203"/>
      <c r="BC95" s="203"/>
      <c r="BD95" s="203"/>
      <c r="BE95" s="203"/>
      <c r="BF95" s="203"/>
      <c r="BG95" s="203"/>
      <c r="BH95" s="203"/>
    </row>
    <row r="96" spans="1:60" outlineLevel="1" x14ac:dyDescent="0.25">
      <c r="A96" s="220"/>
      <c r="B96" s="221"/>
      <c r="C96" s="251" t="s">
        <v>169</v>
      </c>
      <c r="D96" s="224"/>
      <c r="E96" s="225">
        <v>1.08</v>
      </c>
      <c r="F96" s="222"/>
      <c r="G96" s="222"/>
      <c r="H96" s="222"/>
      <c r="I96" s="222"/>
      <c r="J96" s="222"/>
      <c r="K96" s="222"/>
      <c r="L96" s="222"/>
      <c r="M96" s="222"/>
      <c r="N96" s="222"/>
      <c r="O96" s="222"/>
      <c r="P96" s="222"/>
      <c r="Q96" s="222"/>
      <c r="R96" s="222"/>
      <c r="S96" s="222"/>
      <c r="T96" s="222"/>
      <c r="U96" s="222"/>
      <c r="V96" s="222"/>
      <c r="W96" s="222"/>
      <c r="X96" s="222"/>
      <c r="Y96" s="203"/>
      <c r="Z96" s="203"/>
      <c r="AA96" s="203"/>
      <c r="AB96" s="203"/>
      <c r="AC96" s="203"/>
      <c r="AD96" s="203"/>
      <c r="AE96" s="203"/>
      <c r="AF96" s="203"/>
      <c r="AG96" s="203" t="s">
        <v>151</v>
      </c>
      <c r="AH96" s="203">
        <v>0</v>
      </c>
      <c r="AI96" s="203"/>
      <c r="AJ96" s="203"/>
      <c r="AK96" s="203"/>
      <c r="AL96" s="203"/>
      <c r="AM96" s="203"/>
      <c r="AN96" s="203"/>
      <c r="AO96" s="203"/>
      <c r="AP96" s="203"/>
      <c r="AQ96" s="203"/>
      <c r="AR96" s="203"/>
      <c r="AS96" s="203"/>
      <c r="AT96" s="203"/>
      <c r="AU96" s="203"/>
      <c r="AV96" s="203"/>
      <c r="AW96" s="203"/>
      <c r="AX96" s="203"/>
      <c r="AY96" s="203"/>
      <c r="AZ96" s="203"/>
      <c r="BA96" s="203"/>
      <c r="BB96" s="203"/>
      <c r="BC96" s="203"/>
      <c r="BD96" s="203"/>
      <c r="BE96" s="203"/>
      <c r="BF96" s="203"/>
      <c r="BG96" s="203"/>
      <c r="BH96" s="203"/>
    </row>
    <row r="97" spans="1:60" ht="26.4" x14ac:dyDescent="0.25">
      <c r="A97" s="229" t="s">
        <v>136</v>
      </c>
      <c r="B97" s="230" t="s">
        <v>62</v>
      </c>
      <c r="C97" s="248" t="s">
        <v>63</v>
      </c>
      <c r="D97" s="231"/>
      <c r="E97" s="232"/>
      <c r="F97" s="233"/>
      <c r="G97" s="234">
        <f>SUMIF(AG98:AG107,"&lt;&gt;NOR",G98:G107)</f>
        <v>0</v>
      </c>
      <c r="H97" s="228"/>
      <c r="I97" s="228">
        <f>SUM(I98:I107)</f>
        <v>67.319999999999993</v>
      </c>
      <c r="J97" s="228"/>
      <c r="K97" s="228">
        <f>SUM(K98:K107)</f>
        <v>5530.07</v>
      </c>
      <c r="L97" s="228"/>
      <c r="M97" s="228">
        <f>SUM(M98:M107)</f>
        <v>0</v>
      </c>
      <c r="N97" s="228"/>
      <c r="O97" s="228">
        <f>SUM(O98:O107)</f>
        <v>0</v>
      </c>
      <c r="P97" s="228"/>
      <c r="Q97" s="228">
        <f>SUM(Q98:Q107)</f>
        <v>0</v>
      </c>
      <c r="R97" s="228"/>
      <c r="S97" s="228"/>
      <c r="T97" s="228"/>
      <c r="U97" s="228"/>
      <c r="V97" s="228">
        <f>SUM(V98:V107)</f>
        <v>12.14</v>
      </c>
      <c r="W97" s="228"/>
      <c r="X97" s="228"/>
      <c r="AG97" t="s">
        <v>137</v>
      </c>
    </row>
    <row r="98" spans="1:60" outlineLevel="1" x14ac:dyDescent="0.25">
      <c r="A98" s="235">
        <v>25</v>
      </c>
      <c r="B98" s="236" t="s">
        <v>240</v>
      </c>
      <c r="C98" s="250" t="s">
        <v>241</v>
      </c>
      <c r="D98" s="237" t="s">
        <v>163</v>
      </c>
      <c r="E98" s="238">
        <v>37.1</v>
      </c>
      <c r="F98" s="239"/>
      <c r="G98" s="240">
        <f>ROUND(E98*F98,2)</f>
        <v>0</v>
      </c>
      <c r="H98" s="223">
        <v>1.65</v>
      </c>
      <c r="I98" s="222">
        <f>ROUND(E98*H98,2)</f>
        <v>61.22</v>
      </c>
      <c r="J98" s="223">
        <v>140.35</v>
      </c>
      <c r="K98" s="222">
        <f>ROUND(E98*J98,2)</f>
        <v>5206.99</v>
      </c>
      <c r="L98" s="222">
        <v>15</v>
      </c>
      <c r="M98" s="222">
        <f>G98*(1+L98/100)</f>
        <v>0</v>
      </c>
      <c r="N98" s="222">
        <v>4.0000000000000003E-5</v>
      </c>
      <c r="O98" s="222">
        <f>ROUND(E98*N98,2)</f>
        <v>0</v>
      </c>
      <c r="P98" s="222">
        <v>0</v>
      </c>
      <c r="Q98" s="222">
        <f>ROUND(E98*P98,2)</f>
        <v>0</v>
      </c>
      <c r="R98" s="222"/>
      <c r="S98" s="222" t="s">
        <v>147</v>
      </c>
      <c r="T98" s="222" t="s">
        <v>141</v>
      </c>
      <c r="U98" s="222">
        <v>0.308</v>
      </c>
      <c r="V98" s="222">
        <f>ROUND(E98*U98,2)</f>
        <v>11.43</v>
      </c>
      <c r="W98" s="222"/>
      <c r="X98" s="222" t="s">
        <v>148</v>
      </c>
      <c r="Y98" s="203"/>
      <c r="Z98" s="203"/>
      <c r="AA98" s="203"/>
      <c r="AB98" s="203"/>
      <c r="AC98" s="203"/>
      <c r="AD98" s="203"/>
      <c r="AE98" s="203"/>
      <c r="AF98" s="203"/>
      <c r="AG98" s="203" t="s">
        <v>149</v>
      </c>
      <c r="AH98" s="203"/>
      <c r="AI98" s="203"/>
      <c r="AJ98" s="203"/>
      <c r="AK98" s="203"/>
      <c r="AL98" s="203"/>
      <c r="AM98" s="203"/>
      <c r="AN98" s="203"/>
      <c r="AO98" s="203"/>
      <c r="AP98" s="203"/>
      <c r="AQ98" s="203"/>
      <c r="AR98" s="203"/>
      <c r="AS98" s="203"/>
      <c r="AT98" s="203"/>
      <c r="AU98" s="203"/>
      <c r="AV98" s="203"/>
      <c r="AW98" s="203"/>
      <c r="AX98" s="203"/>
      <c r="AY98" s="203"/>
      <c r="AZ98" s="203"/>
      <c r="BA98" s="203"/>
      <c r="BB98" s="203"/>
      <c r="BC98" s="203"/>
      <c r="BD98" s="203"/>
      <c r="BE98" s="203"/>
      <c r="BF98" s="203"/>
      <c r="BG98" s="203"/>
      <c r="BH98" s="203"/>
    </row>
    <row r="99" spans="1:60" outlineLevel="1" x14ac:dyDescent="0.25">
      <c r="A99" s="220"/>
      <c r="B99" s="221"/>
      <c r="C99" s="251" t="s">
        <v>198</v>
      </c>
      <c r="D99" s="224"/>
      <c r="E99" s="225">
        <v>0.98</v>
      </c>
      <c r="F99" s="222"/>
      <c r="G99" s="222"/>
      <c r="H99" s="222"/>
      <c r="I99" s="222"/>
      <c r="J99" s="222"/>
      <c r="K99" s="222"/>
      <c r="L99" s="222"/>
      <c r="M99" s="222"/>
      <c r="N99" s="222"/>
      <c r="O99" s="222"/>
      <c r="P99" s="222"/>
      <c r="Q99" s="222"/>
      <c r="R99" s="222"/>
      <c r="S99" s="222"/>
      <c r="T99" s="222"/>
      <c r="U99" s="222"/>
      <c r="V99" s="222"/>
      <c r="W99" s="222"/>
      <c r="X99" s="222"/>
      <c r="Y99" s="203"/>
      <c r="Z99" s="203"/>
      <c r="AA99" s="203"/>
      <c r="AB99" s="203"/>
      <c r="AC99" s="203"/>
      <c r="AD99" s="203"/>
      <c r="AE99" s="203"/>
      <c r="AF99" s="203"/>
      <c r="AG99" s="203" t="s">
        <v>151</v>
      </c>
      <c r="AH99" s="203">
        <v>0</v>
      </c>
      <c r="AI99" s="203"/>
      <c r="AJ99" s="203"/>
      <c r="AK99" s="203"/>
      <c r="AL99" s="203"/>
      <c r="AM99" s="203"/>
      <c r="AN99" s="203"/>
      <c r="AO99" s="203"/>
      <c r="AP99" s="203"/>
      <c r="AQ99" s="203"/>
      <c r="AR99" s="203"/>
      <c r="AS99" s="203"/>
      <c r="AT99" s="203"/>
      <c r="AU99" s="203"/>
      <c r="AV99" s="203"/>
      <c r="AW99" s="203"/>
      <c r="AX99" s="203"/>
      <c r="AY99" s="203"/>
      <c r="AZ99" s="203"/>
      <c r="BA99" s="203"/>
      <c r="BB99" s="203"/>
      <c r="BC99" s="203"/>
      <c r="BD99" s="203"/>
      <c r="BE99" s="203"/>
      <c r="BF99" s="203"/>
      <c r="BG99" s="203"/>
      <c r="BH99" s="203"/>
    </row>
    <row r="100" spans="1:60" outlineLevel="1" x14ac:dyDescent="0.25">
      <c r="A100" s="220"/>
      <c r="B100" s="221"/>
      <c r="C100" s="251" t="s">
        <v>200</v>
      </c>
      <c r="D100" s="224"/>
      <c r="E100" s="225">
        <v>8.4</v>
      </c>
      <c r="F100" s="222"/>
      <c r="G100" s="222"/>
      <c r="H100" s="222"/>
      <c r="I100" s="222"/>
      <c r="J100" s="222"/>
      <c r="K100" s="222"/>
      <c r="L100" s="222"/>
      <c r="M100" s="222"/>
      <c r="N100" s="222"/>
      <c r="O100" s="222"/>
      <c r="P100" s="222"/>
      <c r="Q100" s="222"/>
      <c r="R100" s="222"/>
      <c r="S100" s="222"/>
      <c r="T100" s="222"/>
      <c r="U100" s="222"/>
      <c r="V100" s="222"/>
      <c r="W100" s="222"/>
      <c r="X100" s="222"/>
      <c r="Y100" s="203"/>
      <c r="Z100" s="203"/>
      <c r="AA100" s="203"/>
      <c r="AB100" s="203"/>
      <c r="AC100" s="203"/>
      <c r="AD100" s="203"/>
      <c r="AE100" s="203"/>
      <c r="AF100" s="203"/>
      <c r="AG100" s="203" t="s">
        <v>151</v>
      </c>
      <c r="AH100" s="203">
        <v>0</v>
      </c>
      <c r="AI100" s="203"/>
      <c r="AJ100" s="203"/>
      <c r="AK100" s="203"/>
      <c r="AL100" s="203"/>
      <c r="AM100" s="203"/>
      <c r="AN100" s="203"/>
      <c r="AO100" s="203"/>
      <c r="AP100" s="203"/>
      <c r="AQ100" s="203"/>
      <c r="AR100" s="203"/>
      <c r="AS100" s="203"/>
      <c r="AT100" s="203"/>
      <c r="AU100" s="203"/>
      <c r="AV100" s="203"/>
      <c r="AW100" s="203"/>
      <c r="AX100" s="203"/>
      <c r="AY100" s="203"/>
      <c r="AZ100" s="203"/>
      <c r="BA100" s="203"/>
      <c r="BB100" s="203"/>
      <c r="BC100" s="203"/>
      <c r="BD100" s="203"/>
      <c r="BE100" s="203"/>
      <c r="BF100" s="203"/>
      <c r="BG100" s="203"/>
      <c r="BH100" s="203"/>
    </row>
    <row r="101" spans="1:60" outlineLevel="1" x14ac:dyDescent="0.25">
      <c r="A101" s="220"/>
      <c r="B101" s="221"/>
      <c r="C101" s="251" t="s">
        <v>167</v>
      </c>
      <c r="D101" s="224"/>
      <c r="E101" s="225">
        <v>6.44</v>
      </c>
      <c r="F101" s="222"/>
      <c r="G101" s="222"/>
      <c r="H101" s="222"/>
      <c r="I101" s="222"/>
      <c r="J101" s="222"/>
      <c r="K101" s="222"/>
      <c r="L101" s="222"/>
      <c r="M101" s="222"/>
      <c r="N101" s="222"/>
      <c r="O101" s="222"/>
      <c r="P101" s="222"/>
      <c r="Q101" s="222"/>
      <c r="R101" s="222"/>
      <c r="S101" s="222"/>
      <c r="T101" s="222"/>
      <c r="U101" s="222"/>
      <c r="V101" s="222"/>
      <c r="W101" s="222"/>
      <c r="X101" s="222"/>
      <c r="Y101" s="203"/>
      <c r="Z101" s="203"/>
      <c r="AA101" s="203"/>
      <c r="AB101" s="203"/>
      <c r="AC101" s="203"/>
      <c r="AD101" s="203"/>
      <c r="AE101" s="203"/>
      <c r="AF101" s="203"/>
      <c r="AG101" s="203" t="s">
        <v>151</v>
      </c>
      <c r="AH101" s="203">
        <v>0</v>
      </c>
      <c r="AI101" s="203"/>
      <c r="AJ101" s="203"/>
      <c r="AK101" s="203"/>
      <c r="AL101" s="203"/>
      <c r="AM101" s="203"/>
      <c r="AN101" s="203"/>
      <c r="AO101" s="203"/>
      <c r="AP101" s="203"/>
      <c r="AQ101" s="203"/>
      <c r="AR101" s="203"/>
      <c r="AS101" s="203"/>
      <c r="AT101" s="203"/>
      <c r="AU101" s="203"/>
      <c r="AV101" s="203"/>
      <c r="AW101" s="203"/>
      <c r="AX101" s="203"/>
      <c r="AY101" s="203"/>
      <c r="AZ101" s="203"/>
      <c r="BA101" s="203"/>
      <c r="BB101" s="203"/>
      <c r="BC101" s="203"/>
      <c r="BD101" s="203"/>
      <c r="BE101" s="203"/>
      <c r="BF101" s="203"/>
      <c r="BG101" s="203"/>
      <c r="BH101" s="203"/>
    </row>
    <row r="102" spans="1:60" outlineLevel="1" x14ac:dyDescent="0.25">
      <c r="A102" s="220"/>
      <c r="B102" s="221"/>
      <c r="C102" s="251" t="s">
        <v>168</v>
      </c>
      <c r="D102" s="224"/>
      <c r="E102" s="225">
        <v>4.2</v>
      </c>
      <c r="F102" s="222"/>
      <c r="G102" s="222"/>
      <c r="H102" s="222"/>
      <c r="I102" s="222"/>
      <c r="J102" s="222"/>
      <c r="K102" s="222"/>
      <c r="L102" s="222"/>
      <c r="M102" s="222"/>
      <c r="N102" s="222"/>
      <c r="O102" s="222"/>
      <c r="P102" s="222"/>
      <c r="Q102" s="222"/>
      <c r="R102" s="222"/>
      <c r="S102" s="222"/>
      <c r="T102" s="222"/>
      <c r="U102" s="222"/>
      <c r="V102" s="222"/>
      <c r="W102" s="222"/>
      <c r="X102" s="222"/>
      <c r="Y102" s="203"/>
      <c r="Z102" s="203"/>
      <c r="AA102" s="203"/>
      <c r="AB102" s="203"/>
      <c r="AC102" s="203"/>
      <c r="AD102" s="203"/>
      <c r="AE102" s="203"/>
      <c r="AF102" s="203"/>
      <c r="AG102" s="203" t="s">
        <v>151</v>
      </c>
      <c r="AH102" s="203">
        <v>0</v>
      </c>
      <c r="AI102" s="203"/>
      <c r="AJ102" s="203"/>
      <c r="AK102" s="203"/>
      <c r="AL102" s="203"/>
      <c r="AM102" s="203"/>
      <c r="AN102" s="203"/>
      <c r="AO102" s="203"/>
      <c r="AP102" s="203"/>
      <c r="AQ102" s="203"/>
      <c r="AR102" s="203"/>
      <c r="AS102" s="203"/>
      <c r="AT102" s="203"/>
      <c r="AU102" s="203"/>
      <c r="AV102" s="203"/>
      <c r="AW102" s="203"/>
      <c r="AX102" s="203"/>
      <c r="AY102" s="203"/>
      <c r="AZ102" s="203"/>
      <c r="BA102" s="203"/>
      <c r="BB102" s="203"/>
      <c r="BC102" s="203"/>
      <c r="BD102" s="203"/>
      <c r="BE102" s="203"/>
      <c r="BF102" s="203"/>
      <c r="BG102" s="203"/>
      <c r="BH102" s="203"/>
    </row>
    <row r="103" spans="1:60" outlineLevel="1" x14ac:dyDescent="0.25">
      <c r="A103" s="220"/>
      <c r="B103" s="221"/>
      <c r="C103" s="251" t="s">
        <v>169</v>
      </c>
      <c r="D103" s="224"/>
      <c r="E103" s="225">
        <v>1.08</v>
      </c>
      <c r="F103" s="222"/>
      <c r="G103" s="222"/>
      <c r="H103" s="222"/>
      <c r="I103" s="222"/>
      <c r="J103" s="222"/>
      <c r="K103" s="222"/>
      <c r="L103" s="222"/>
      <c r="M103" s="222"/>
      <c r="N103" s="222"/>
      <c r="O103" s="222"/>
      <c r="P103" s="222"/>
      <c r="Q103" s="222"/>
      <c r="R103" s="222"/>
      <c r="S103" s="222"/>
      <c r="T103" s="222"/>
      <c r="U103" s="222"/>
      <c r="V103" s="222"/>
      <c r="W103" s="222"/>
      <c r="X103" s="222"/>
      <c r="Y103" s="203"/>
      <c r="Z103" s="203"/>
      <c r="AA103" s="203"/>
      <c r="AB103" s="203"/>
      <c r="AC103" s="203"/>
      <c r="AD103" s="203"/>
      <c r="AE103" s="203"/>
      <c r="AF103" s="203"/>
      <c r="AG103" s="203" t="s">
        <v>151</v>
      </c>
      <c r="AH103" s="203">
        <v>0</v>
      </c>
      <c r="AI103" s="203"/>
      <c r="AJ103" s="203"/>
      <c r="AK103" s="203"/>
      <c r="AL103" s="203"/>
      <c r="AM103" s="203"/>
      <c r="AN103" s="203"/>
      <c r="AO103" s="203"/>
      <c r="AP103" s="203"/>
      <c r="AQ103" s="203"/>
      <c r="AR103" s="203"/>
      <c r="AS103" s="203"/>
      <c r="AT103" s="203"/>
      <c r="AU103" s="203"/>
      <c r="AV103" s="203"/>
      <c r="AW103" s="203"/>
      <c r="AX103" s="203"/>
      <c r="AY103" s="203"/>
      <c r="AZ103" s="203"/>
      <c r="BA103" s="203"/>
      <c r="BB103" s="203"/>
      <c r="BC103" s="203"/>
      <c r="BD103" s="203"/>
      <c r="BE103" s="203"/>
      <c r="BF103" s="203"/>
      <c r="BG103" s="203"/>
      <c r="BH103" s="203"/>
    </row>
    <row r="104" spans="1:60" outlineLevel="1" x14ac:dyDescent="0.25">
      <c r="A104" s="220"/>
      <c r="B104" s="221"/>
      <c r="C104" s="251" t="s">
        <v>235</v>
      </c>
      <c r="D104" s="224"/>
      <c r="E104" s="225">
        <v>16</v>
      </c>
      <c r="F104" s="222"/>
      <c r="G104" s="222"/>
      <c r="H104" s="222"/>
      <c r="I104" s="222"/>
      <c r="J104" s="222"/>
      <c r="K104" s="222"/>
      <c r="L104" s="222"/>
      <c r="M104" s="222"/>
      <c r="N104" s="222"/>
      <c r="O104" s="222"/>
      <c r="P104" s="222"/>
      <c r="Q104" s="222"/>
      <c r="R104" s="222"/>
      <c r="S104" s="222"/>
      <c r="T104" s="222"/>
      <c r="U104" s="222"/>
      <c r="V104" s="222"/>
      <c r="W104" s="222"/>
      <c r="X104" s="222"/>
      <c r="Y104" s="203"/>
      <c r="Z104" s="203"/>
      <c r="AA104" s="203"/>
      <c r="AB104" s="203"/>
      <c r="AC104" s="203"/>
      <c r="AD104" s="203"/>
      <c r="AE104" s="203"/>
      <c r="AF104" s="203"/>
      <c r="AG104" s="203" t="s">
        <v>151</v>
      </c>
      <c r="AH104" s="203">
        <v>0</v>
      </c>
      <c r="AI104" s="203"/>
      <c r="AJ104" s="203"/>
      <c r="AK104" s="203"/>
      <c r="AL104" s="203"/>
      <c r="AM104" s="203"/>
      <c r="AN104" s="203"/>
      <c r="AO104" s="203"/>
      <c r="AP104" s="203"/>
      <c r="AQ104" s="203"/>
      <c r="AR104" s="203"/>
      <c r="AS104" s="203"/>
      <c r="AT104" s="203"/>
      <c r="AU104" s="203"/>
      <c r="AV104" s="203"/>
      <c r="AW104" s="203"/>
      <c r="AX104" s="203"/>
      <c r="AY104" s="203"/>
      <c r="AZ104" s="203"/>
      <c r="BA104" s="203"/>
      <c r="BB104" s="203"/>
      <c r="BC104" s="203"/>
      <c r="BD104" s="203"/>
      <c r="BE104" s="203"/>
      <c r="BF104" s="203"/>
      <c r="BG104" s="203"/>
      <c r="BH104" s="203"/>
    </row>
    <row r="105" spans="1:60" outlineLevel="1" x14ac:dyDescent="0.25">
      <c r="A105" s="235">
        <v>26</v>
      </c>
      <c r="B105" s="236" t="s">
        <v>242</v>
      </c>
      <c r="C105" s="250" t="s">
        <v>243</v>
      </c>
      <c r="D105" s="237" t="s">
        <v>163</v>
      </c>
      <c r="E105" s="238">
        <v>5.45</v>
      </c>
      <c r="F105" s="239"/>
      <c r="G105" s="240">
        <f>ROUND(E105*F105,2)</f>
        <v>0</v>
      </c>
      <c r="H105" s="223">
        <v>1.1200000000000001</v>
      </c>
      <c r="I105" s="222">
        <f>ROUND(E105*H105,2)</f>
        <v>6.1</v>
      </c>
      <c r="J105" s="223">
        <v>59.28</v>
      </c>
      <c r="K105" s="222">
        <f>ROUND(E105*J105,2)</f>
        <v>323.08</v>
      </c>
      <c r="L105" s="222">
        <v>15</v>
      </c>
      <c r="M105" s="222">
        <f>G105*(1+L105/100)</f>
        <v>0</v>
      </c>
      <c r="N105" s="222">
        <v>1.0000000000000001E-5</v>
      </c>
      <c r="O105" s="222">
        <f>ROUND(E105*N105,2)</f>
        <v>0</v>
      </c>
      <c r="P105" s="222">
        <v>0</v>
      </c>
      <c r="Q105" s="222">
        <f>ROUND(E105*P105,2)</f>
        <v>0</v>
      </c>
      <c r="R105" s="222"/>
      <c r="S105" s="222" t="s">
        <v>147</v>
      </c>
      <c r="T105" s="222" t="s">
        <v>141</v>
      </c>
      <c r="U105" s="222">
        <v>0.13</v>
      </c>
      <c r="V105" s="222">
        <f>ROUND(E105*U105,2)</f>
        <v>0.71</v>
      </c>
      <c r="W105" s="222"/>
      <c r="X105" s="222" t="s">
        <v>148</v>
      </c>
      <c r="Y105" s="203"/>
      <c r="Z105" s="203"/>
      <c r="AA105" s="203"/>
      <c r="AB105" s="203"/>
      <c r="AC105" s="203"/>
      <c r="AD105" s="203"/>
      <c r="AE105" s="203"/>
      <c r="AF105" s="203"/>
      <c r="AG105" s="203" t="s">
        <v>149</v>
      </c>
      <c r="AH105" s="203"/>
      <c r="AI105" s="203"/>
      <c r="AJ105" s="203"/>
      <c r="AK105" s="203"/>
      <c r="AL105" s="203"/>
      <c r="AM105" s="203"/>
      <c r="AN105" s="203"/>
      <c r="AO105" s="203"/>
      <c r="AP105" s="203"/>
      <c r="AQ105" s="203"/>
      <c r="AR105" s="203"/>
      <c r="AS105" s="203"/>
      <c r="AT105" s="203"/>
      <c r="AU105" s="203"/>
      <c r="AV105" s="203"/>
      <c r="AW105" s="203"/>
      <c r="AX105" s="203"/>
      <c r="AY105" s="203"/>
      <c r="AZ105" s="203"/>
      <c r="BA105" s="203"/>
      <c r="BB105" s="203"/>
      <c r="BC105" s="203"/>
      <c r="BD105" s="203"/>
      <c r="BE105" s="203"/>
      <c r="BF105" s="203"/>
      <c r="BG105" s="203"/>
      <c r="BH105" s="203"/>
    </row>
    <row r="106" spans="1:60" outlineLevel="1" x14ac:dyDescent="0.25">
      <c r="A106" s="220"/>
      <c r="B106" s="221"/>
      <c r="C106" s="251" t="s">
        <v>194</v>
      </c>
      <c r="D106" s="224"/>
      <c r="E106" s="225">
        <v>2.08</v>
      </c>
      <c r="F106" s="222"/>
      <c r="G106" s="222"/>
      <c r="H106" s="222"/>
      <c r="I106" s="222"/>
      <c r="J106" s="222"/>
      <c r="K106" s="222"/>
      <c r="L106" s="222"/>
      <c r="M106" s="222"/>
      <c r="N106" s="222"/>
      <c r="O106" s="222"/>
      <c r="P106" s="222"/>
      <c r="Q106" s="222"/>
      <c r="R106" s="222"/>
      <c r="S106" s="222"/>
      <c r="T106" s="222"/>
      <c r="U106" s="222"/>
      <c r="V106" s="222"/>
      <c r="W106" s="222"/>
      <c r="X106" s="222"/>
      <c r="Y106" s="203"/>
      <c r="Z106" s="203"/>
      <c r="AA106" s="203"/>
      <c r="AB106" s="203"/>
      <c r="AC106" s="203"/>
      <c r="AD106" s="203"/>
      <c r="AE106" s="203"/>
      <c r="AF106" s="203"/>
      <c r="AG106" s="203" t="s">
        <v>151</v>
      </c>
      <c r="AH106" s="203">
        <v>0</v>
      </c>
      <c r="AI106" s="203"/>
      <c r="AJ106" s="203"/>
      <c r="AK106" s="203"/>
      <c r="AL106" s="203"/>
      <c r="AM106" s="203"/>
      <c r="AN106" s="203"/>
      <c r="AO106" s="203"/>
      <c r="AP106" s="203"/>
      <c r="AQ106" s="203"/>
      <c r="AR106" s="203"/>
      <c r="AS106" s="203"/>
      <c r="AT106" s="203"/>
      <c r="AU106" s="203"/>
      <c r="AV106" s="203"/>
      <c r="AW106" s="203"/>
      <c r="AX106" s="203"/>
      <c r="AY106" s="203"/>
      <c r="AZ106" s="203"/>
      <c r="BA106" s="203"/>
      <c r="BB106" s="203"/>
      <c r="BC106" s="203"/>
      <c r="BD106" s="203"/>
      <c r="BE106" s="203"/>
      <c r="BF106" s="203"/>
      <c r="BG106" s="203"/>
      <c r="BH106" s="203"/>
    </row>
    <row r="107" spans="1:60" outlineLevel="1" x14ac:dyDescent="0.25">
      <c r="A107" s="220"/>
      <c r="B107" s="221"/>
      <c r="C107" s="251" t="s">
        <v>195</v>
      </c>
      <c r="D107" s="224"/>
      <c r="E107" s="225">
        <v>3.37</v>
      </c>
      <c r="F107" s="222"/>
      <c r="G107" s="222"/>
      <c r="H107" s="222"/>
      <c r="I107" s="222"/>
      <c r="J107" s="222"/>
      <c r="K107" s="222"/>
      <c r="L107" s="222"/>
      <c r="M107" s="222"/>
      <c r="N107" s="222"/>
      <c r="O107" s="222"/>
      <c r="P107" s="222"/>
      <c r="Q107" s="222"/>
      <c r="R107" s="222"/>
      <c r="S107" s="222"/>
      <c r="T107" s="222"/>
      <c r="U107" s="222"/>
      <c r="V107" s="222"/>
      <c r="W107" s="222"/>
      <c r="X107" s="222"/>
      <c r="Y107" s="203"/>
      <c r="Z107" s="203"/>
      <c r="AA107" s="203"/>
      <c r="AB107" s="203"/>
      <c r="AC107" s="203"/>
      <c r="AD107" s="203"/>
      <c r="AE107" s="203"/>
      <c r="AF107" s="203"/>
      <c r="AG107" s="203" t="s">
        <v>151</v>
      </c>
      <c r="AH107" s="203">
        <v>0</v>
      </c>
      <c r="AI107" s="203"/>
      <c r="AJ107" s="203"/>
      <c r="AK107" s="203"/>
      <c r="AL107" s="203"/>
      <c r="AM107" s="203"/>
      <c r="AN107" s="203"/>
      <c r="AO107" s="203"/>
      <c r="AP107" s="203"/>
      <c r="AQ107" s="203"/>
      <c r="AR107" s="203"/>
      <c r="AS107" s="203"/>
      <c r="AT107" s="203"/>
      <c r="AU107" s="203"/>
      <c r="AV107" s="203"/>
      <c r="AW107" s="203"/>
      <c r="AX107" s="203"/>
      <c r="AY107" s="203"/>
      <c r="AZ107" s="203"/>
      <c r="BA107" s="203"/>
      <c r="BB107" s="203"/>
      <c r="BC107" s="203"/>
      <c r="BD107" s="203"/>
      <c r="BE107" s="203"/>
      <c r="BF107" s="203"/>
      <c r="BG107" s="203"/>
      <c r="BH107" s="203"/>
    </row>
    <row r="108" spans="1:60" x14ac:dyDescent="0.25">
      <c r="A108" s="229" t="s">
        <v>136</v>
      </c>
      <c r="B108" s="230" t="s">
        <v>64</v>
      </c>
      <c r="C108" s="248" t="s">
        <v>65</v>
      </c>
      <c r="D108" s="231"/>
      <c r="E108" s="232"/>
      <c r="F108" s="233"/>
      <c r="G108" s="234">
        <f>SUMIF(AG109:AG151,"&lt;&gt;NOR",G109:G151)</f>
        <v>0</v>
      </c>
      <c r="H108" s="228"/>
      <c r="I108" s="228">
        <f>SUM(I109:I151)</f>
        <v>903.59</v>
      </c>
      <c r="J108" s="228"/>
      <c r="K108" s="228">
        <f>SUM(K109:K151)</f>
        <v>18016.72</v>
      </c>
      <c r="L108" s="228"/>
      <c r="M108" s="228">
        <f>SUM(M109:M151)</f>
        <v>0</v>
      </c>
      <c r="N108" s="228"/>
      <c r="O108" s="228">
        <f>SUM(O109:O151)</f>
        <v>0.03</v>
      </c>
      <c r="P108" s="228"/>
      <c r="Q108" s="228">
        <f>SUM(Q109:Q151)</f>
        <v>2.8099999999999996</v>
      </c>
      <c r="R108" s="228"/>
      <c r="S108" s="228"/>
      <c r="T108" s="228"/>
      <c r="U108" s="228"/>
      <c r="V108" s="228">
        <f>SUM(V109:V151)</f>
        <v>29.1</v>
      </c>
      <c r="W108" s="228"/>
      <c r="X108" s="228"/>
      <c r="AG108" t="s">
        <v>137</v>
      </c>
    </row>
    <row r="109" spans="1:60" outlineLevel="1" x14ac:dyDescent="0.25">
      <c r="A109" s="235">
        <v>27</v>
      </c>
      <c r="B109" s="236" t="s">
        <v>244</v>
      </c>
      <c r="C109" s="250" t="s">
        <v>245</v>
      </c>
      <c r="D109" s="237" t="s">
        <v>163</v>
      </c>
      <c r="E109" s="238">
        <v>2.8</v>
      </c>
      <c r="F109" s="239"/>
      <c r="G109" s="240">
        <f>ROUND(E109*F109,2)</f>
        <v>0</v>
      </c>
      <c r="H109" s="223">
        <v>30.35</v>
      </c>
      <c r="I109" s="222">
        <f>ROUND(E109*H109,2)</f>
        <v>84.98</v>
      </c>
      <c r="J109" s="223">
        <v>427.95</v>
      </c>
      <c r="K109" s="222">
        <f>ROUND(E109*J109,2)</f>
        <v>1198.26</v>
      </c>
      <c r="L109" s="222">
        <v>15</v>
      </c>
      <c r="M109" s="222">
        <f>G109*(1+L109/100)</f>
        <v>0</v>
      </c>
      <c r="N109" s="222">
        <v>1.17E-3</v>
      </c>
      <c r="O109" s="222">
        <f>ROUND(E109*N109,2)</f>
        <v>0</v>
      </c>
      <c r="P109" s="222">
        <v>7.5999999999999998E-2</v>
      </c>
      <c r="Q109" s="222">
        <f>ROUND(E109*P109,2)</f>
        <v>0.21</v>
      </c>
      <c r="R109" s="222"/>
      <c r="S109" s="222" t="s">
        <v>147</v>
      </c>
      <c r="T109" s="222" t="s">
        <v>141</v>
      </c>
      <c r="U109" s="222">
        <v>0.93899999999999995</v>
      </c>
      <c r="V109" s="222">
        <f>ROUND(E109*U109,2)</f>
        <v>2.63</v>
      </c>
      <c r="W109" s="222"/>
      <c r="X109" s="222" t="s">
        <v>148</v>
      </c>
      <c r="Y109" s="203"/>
      <c r="Z109" s="203"/>
      <c r="AA109" s="203"/>
      <c r="AB109" s="203"/>
      <c r="AC109" s="203"/>
      <c r="AD109" s="203"/>
      <c r="AE109" s="203"/>
      <c r="AF109" s="203"/>
      <c r="AG109" s="203" t="s">
        <v>149</v>
      </c>
      <c r="AH109" s="203"/>
      <c r="AI109" s="203"/>
      <c r="AJ109" s="203"/>
      <c r="AK109" s="203"/>
      <c r="AL109" s="203"/>
      <c r="AM109" s="203"/>
      <c r="AN109" s="203"/>
      <c r="AO109" s="203"/>
      <c r="AP109" s="203"/>
      <c r="AQ109" s="203"/>
      <c r="AR109" s="203"/>
      <c r="AS109" s="203"/>
      <c r="AT109" s="203"/>
      <c r="AU109" s="203"/>
      <c r="AV109" s="203"/>
      <c r="AW109" s="203"/>
      <c r="AX109" s="203"/>
      <c r="AY109" s="203"/>
      <c r="AZ109" s="203"/>
      <c r="BA109" s="203"/>
      <c r="BB109" s="203"/>
      <c r="BC109" s="203"/>
      <c r="BD109" s="203"/>
      <c r="BE109" s="203"/>
      <c r="BF109" s="203"/>
      <c r="BG109" s="203"/>
      <c r="BH109" s="203"/>
    </row>
    <row r="110" spans="1:60" outlineLevel="1" x14ac:dyDescent="0.25">
      <c r="A110" s="220"/>
      <c r="B110" s="221"/>
      <c r="C110" s="251" t="s">
        <v>246</v>
      </c>
      <c r="D110" s="224"/>
      <c r="E110" s="225">
        <v>1.6</v>
      </c>
      <c r="F110" s="222"/>
      <c r="G110" s="222"/>
      <c r="H110" s="222"/>
      <c r="I110" s="222"/>
      <c r="J110" s="222"/>
      <c r="K110" s="222"/>
      <c r="L110" s="222"/>
      <c r="M110" s="222"/>
      <c r="N110" s="222"/>
      <c r="O110" s="222"/>
      <c r="P110" s="222"/>
      <c r="Q110" s="222"/>
      <c r="R110" s="222"/>
      <c r="S110" s="222"/>
      <c r="T110" s="222"/>
      <c r="U110" s="222"/>
      <c r="V110" s="222"/>
      <c r="W110" s="222"/>
      <c r="X110" s="222"/>
      <c r="Y110" s="203"/>
      <c r="Z110" s="203"/>
      <c r="AA110" s="203"/>
      <c r="AB110" s="203"/>
      <c r="AC110" s="203"/>
      <c r="AD110" s="203"/>
      <c r="AE110" s="203"/>
      <c r="AF110" s="203"/>
      <c r="AG110" s="203" t="s">
        <v>151</v>
      </c>
      <c r="AH110" s="203">
        <v>0</v>
      </c>
      <c r="AI110" s="203"/>
      <c r="AJ110" s="203"/>
      <c r="AK110" s="203"/>
      <c r="AL110" s="203"/>
      <c r="AM110" s="203"/>
      <c r="AN110" s="203"/>
      <c r="AO110" s="203"/>
      <c r="AP110" s="203"/>
      <c r="AQ110" s="203"/>
      <c r="AR110" s="203"/>
      <c r="AS110" s="203"/>
      <c r="AT110" s="203"/>
      <c r="AU110" s="203"/>
      <c r="AV110" s="203"/>
      <c r="AW110" s="203"/>
      <c r="AX110" s="203"/>
      <c r="AY110" s="203"/>
      <c r="AZ110" s="203"/>
      <c r="BA110" s="203"/>
      <c r="BB110" s="203"/>
      <c r="BC110" s="203"/>
      <c r="BD110" s="203"/>
      <c r="BE110" s="203"/>
      <c r="BF110" s="203"/>
      <c r="BG110" s="203"/>
      <c r="BH110" s="203"/>
    </row>
    <row r="111" spans="1:60" outlineLevel="1" x14ac:dyDescent="0.25">
      <c r="A111" s="220"/>
      <c r="B111" s="221"/>
      <c r="C111" s="251" t="s">
        <v>247</v>
      </c>
      <c r="D111" s="224"/>
      <c r="E111" s="225">
        <v>1.2</v>
      </c>
      <c r="F111" s="222"/>
      <c r="G111" s="222"/>
      <c r="H111" s="222"/>
      <c r="I111" s="222"/>
      <c r="J111" s="222"/>
      <c r="K111" s="222"/>
      <c r="L111" s="222"/>
      <c r="M111" s="222"/>
      <c r="N111" s="222"/>
      <c r="O111" s="222"/>
      <c r="P111" s="222"/>
      <c r="Q111" s="222"/>
      <c r="R111" s="222"/>
      <c r="S111" s="222"/>
      <c r="T111" s="222"/>
      <c r="U111" s="222"/>
      <c r="V111" s="222"/>
      <c r="W111" s="222"/>
      <c r="X111" s="222"/>
      <c r="Y111" s="203"/>
      <c r="Z111" s="203"/>
      <c r="AA111" s="203"/>
      <c r="AB111" s="203"/>
      <c r="AC111" s="203"/>
      <c r="AD111" s="203"/>
      <c r="AE111" s="203"/>
      <c r="AF111" s="203"/>
      <c r="AG111" s="203" t="s">
        <v>151</v>
      </c>
      <c r="AH111" s="203">
        <v>0</v>
      </c>
      <c r="AI111" s="203"/>
      <c r="AJ111" s="203"/>
      <c r="AK111" s="203"/>
      <c r="AL111" s="203"/>
      <c r="AM111" s="203"/>
      <c r="AN111" s="203"/>
      <c r="AO111" s="203"/>
      <c r="AP111" s="203"/>
      <c r="AQ111" s="203"/>
      <c r="AR111" s="203"/>
      <c r="AS111" s="203"/>
      <c r="AT111" s="203"/>
      <c r="AU111" s="203"/>
      <c r="AV111" s="203"/>
      <c r="AW111" s="203"/>
      <c r="AX111" s="203"/>
      <c r="AY111" s="203"/>
      <c r="AZ111" s="203"/>
      <c r="BA111" s="203"/>
      <c r="BB111" s="203"/>
      <c r="BC111" s="203"/>
      <c r="BD111" s="203"/>
      <c r="BE111" s="203"/>
      <c r="BF111" s="203"/>
      <c r="BG111" s="203"/>
      <c r="BH111" s="203"/>
    </row>
    <row r="112" spans="1:60" outlineLevel="1" x14ac:dyDescent="0.25">
      <c r="A112" s="235">
        <v>28</v>
      </c>
      <c r="B112" s="236" t="s">
        <v>248</v>
      </c>
      <c r="C112" s="250" t="s">
        <v>249</v>
      </c>
      <c r="D112" s="237" t="s">
        <v>163</v>
      </c>
      <c r="E112" s="238">
        <v>5.28</v>
      </c>
      <c r="F112" s="239"/>
      <c r="G112" s="240">
        <f>ROUND(E112*F112,2)</f>
        <v>0</v>
      </c>
      <c r="H112" s="223">
        <v>0</v>
      </c>
      <c r="I112" s="222">
        <f>ROUND(E112*H112,2)</f>
        <v>0</v>
      </c>
      <c r="J112" s="223">
        <v>68.400000000000006</v>
      </c>
      <c r="K112" s="222">
        <f>ROUND(E112*J112,2)</f>
        <v>361.15</v>
      </c>
      <c r="L112" s="222">
        <v>15</v>
      </c>
      <c r="M112" s="222">
        <f>G112*(1+L112/100)</f>
        <v>0</v>
      </c>
      <c r="N112" s="222">
        <v>0</v>
      </c>
      <c r="O112" s="222">
        <f>ROUND(E112*N112,2)</f>
        <v>0</v>
      </c>
      <c r="P112" s="222">
        <v>1.75E-3</v>
      </c>
      <c r="Q112" s="222">
        <f>ROUND(E112*P112,2)</f>
        <v>0.01</v>
      </c>
      <c r="R112" s="222"/>
      <c r="S112" s="222" t="s">
        <v>147</v>
      </c>
      <c r="T112" s="222" t="s">
        <v>141</v>
      </c>
      <c r="U112" s="222">
        <v>0.16500000000000001</v>
      </c>
      <c r="V112" s="222">
        <f>ROUND(E112*U112,2)</f>
        <v>0.87</v>
      </c>
      <c r="W112" s="222"/>
      <c r="X112" s="222" t="s">
        <v>148</v>
      </c>
      <c r="Y112" s="203"/>
      <c r="Z112" s="203"/>
      <c r="AA112" s="203"/>
      <c r="AB112" s="203"/>
      <c r="AC112" s="203"/>
      <c r="AD112" s="203"/>
      <c r="AE112" s="203"/>
      <c r="AF112" s="203"/>
      <c r="AG112" s="203" t="s">
        <v>149</v>
      </c>
      <c r="AH112" s="203"/>
      <c r="AI112" s="203"/>
      <c r="AJ112" s="203"/>
      <c r="AK112" s="203"/>
      <c r="AL112" s="203"/>
      <c r="AM112" s="203"/>
      <c r="AN112" s="203"/>
      <c r="AO112" s="203"/>
      <c r="AP112" s="203"/>
      <c r="AQ112" s="203"/>
      <c r="AR112" s="203"/>
      <c r="AS112" s="203"/>
      <c r="AT112" s="203"/>
      <c r="AU112" s="203"/>
      <c r="AV112" s="203"/>
      <c r="AW112" s="203"/>
      <c r="AX112" s="203"/>
      <c r="AY112" s="203"/>
      <c r="AZ112" s="203"/>
      <c r="BA112" s="203"/>
      <c r="BB112" s="203"/>
      <c r="BC112" s="203"/>
      <c r="BD112" s="203"/>
      <c r="BE112" s="203"/>
      <c r="BF112" s="203"/>
      <c r="BG112" s="203"/>
      <c r="BH112" s="203"/>
    </row>
    <row r="113" spans="1:60" outlineLevel="1" x14ac:dyDescent="0.25">
      <c r="A113" s="220"/>
      <c r="B113" s="221"/>
      <c r="C113" s="251" t="s">
        <v>182</v>
      </c>
      <c r="D113" s="224"/>
      <c r="E113" s="225">
        <v>4.2</v>
      </c>
      <c r="F113" s="222"/>
      <c r="G113" s="222"/>
      <c r="H113" s="222"/>
      <c r="I113" s="222"/>
      <c r="J113" s="222"/>
      <c r="K113" s="222"/>
      <c r="L113" s="222"/>
      <c r="M113" s="222"/>
      <c r="N113" s="222"/>
      <c r="O113" s="222"/>
      <c r="P113" s="222"/>
      <c r="Q113" s="222"/>
      <c r="R113" s="222"/>
      <c r="S113" s="222"/>
      <c r="T113" s="222"/>
      <c r="U113" s="222"/>
      <c r="V113" s="222"/>
      <c r="W113" s="222"/>
      <c r="X113" s="222"/>
      <c r="Y113" s="203"/>
      <c r="Z113" s="203"/>
      <c r="AA113" s="203"/>
      <c r="AB113" s="203"/>
      <c r="AC113" s="203"/>
      <c r="AD113" s="203"/>
      <c r="AE113" s="203"/>
      <c r="AF113" s="203"/>
      <c r="AG113" s="203" t="s">
        <v>151</v>
      </c>
      <c r="AH113" s="203">
        <v>0</v>
      </c>
      <c r="AI113" s="203"/>
      <c r="AJ113" s="203"/>
      <c r="AK113" s="203"/>
      <c r="AL113" s="203"/>
      <c r="AM113" s="203"/>
      <c r="AN113" s="203"/>
      <c r="AO113" s="203"/>
      <c r="AP113" s="203"/>
      <c r="AQ113" s="203"/>
      <c r="AR113" s="203"/>
      <c r="AS113" s="203"/>
      <c r="AT113" s="203"/>
      <c r="AU113" s="203"/>
      <c r="AV113" s="203"/>
      <c r="AW113" s="203"/>
      <c r="AX113" s="203"/>
      <c r="AY113" s="203"/>
      <c r="AZ113" s="203"/>
      <c r="BA113" s="203"/>
      <c r="BB113" s="203"/>
      <c r="BC113" s="203"/>
      <c r="BD113" s="203"/>
      <c r="BE113" s="203"/>
      <c r="BF113" s="203"/>
      <c r="BG113" s="203"/>
      <c r="BH113" s="203"/>
    </row>
    <row r="114" spans="1:60" outlineLevel="1" x14ac:dyDescent="0.25">
      <c r="A114" s="220"/>
      <c r="B114" s="221"/>
      <c r="C114" s="251" t="s">
        <v>169</v>
      </c>
      <c r="D114" s="224"/>
      <c r="E114" s="225">
        <v>1.08</v>
      </c>
      <c r="F114" s="222"/>
      <c r="G114" s="222"/>
      <c r="H114" s="222"/>
      <c r="I114" s="222"/>
      <c r="J114" s="222"/>
      <c r="K114" s="222"/>
      <c r="L114" s="222"/>
      <c r="M114" s="222"/>
      <c r="N114" s="222"/>
      <c r="O114" s="222"/>
      <c r="P114" s="222"/>
      <c r="Q114" s="222"/>
      <c r="R114" s="222"/>
      <c r="S114" s="222"/>
      <c r="T114" s="222"/>
      <c r="U114" s="222"/>
      <c r="V114" s="222"/>
      <c r="W114" s="222"/>
      <c r="X114" s="222"/>
      <c r="Y114" s="203"/>
      <c r="Z114" s="203"/>
      <c r="AA114" s="203"/>
      <c r="AB114" s="203"/>
      <c r="AC114" s="203"/>
      <c r="AD114" s="203"/>
      <c r="AE114" s="203"/>
      <c r="AF114" s="203"/>
      <c r="AG114" s="203" t="s">
        <v>151</v>
      </c>
      <c r="AH114" s="203">
        <v>0</v>
      </c>
      <c r="AI114" s="203"/>
      <c r="AJ114" s="203"/>
      <c r="AK114" s="203"/>
      <c r="AL114" s="203"/>
      <c r="AM114" s="203"/>
      <c r="AN114" s="203"/>
      <c r="AO114" s="203"/>
      <c r="AP114" s="203"/>
      <c r="AQ114" s="203"/>
      <c r="AR114" s="203"/>
      <c r="AS114" s="203"/>
      <c r="AT114" s="203"/>
      <c r="AU114" s="203"/>
      <c r="AV114" s="203"/>
      <c r="AW114" s="203"/>
      <c r="AX114" s="203"/>
      <c r="AY114" s="203"/>
      <c r="AZ114" s="203"/>
      <c r="BA114" s="203"/>
      <c r="BB114" s="203"/>
      <c r="BC114" s="203"/>
      <c r="BD114" s="203"/>
      <c r="BE114" s="203"/>
      <c r="BF114" s="203"/>
      <c r="BG114" s="203"/>
      <c r="BH114" s="203"/>
    </row>
    <row r="115" spans="1:60" outlineLevel="1" x14ac:dyDescent="0.25">
      <c r="A115" s="235">
        <v>29</v>
      </c>
      <c r="B115" s="236" t="s">
        <v>250</v>
      </c>
      <c r="C115" s="250" t="s">
        <v>251</v>
      </c>
      <c r="D115" s="237" t="s">
        <v>163</v>
      </c>
      <c r="E115" s="238">
        <v>5.28</v>
      </c>
      <c r="F115" s="239"/>
      <c r="G115" s="240">
        <f>ROUND(E115*F115,2)</f>
        <v>0</v>
      </c>
      <c r="H115" s="223">
        <v>0</v>
      </c>
      <c r="I115" s="222">
        <f>ROUND(E115*H115,2)</f>
        <v>0</v>
      </c>
      <c r="J115" s="223">
        <v>77.400000000000006</v>
      </c>
      <c r="K115" s="222">
        <f>ROUND(E115*J115,2)</f>
        <v>408.67</v>
      </c>
      <c r="L115" s="222">
        <v>15</v>
      </c>
      <c r="M115" s="222">
        <f>G115*(1+L115/100)</f>
        <v>0</v>
      </c>
      <c r="N115" s="222">
        <v>0</v>
      </c>
      <c r="O115" s="222">
        <f>ROUND(E115*N115,2)</f>
        <v>0</v>
      </c>
      <c r="P115" s="222">
        <v>0.02</v>
      </c>
      <c r="Q115" s="222">
        <f>ROUND(E115*P115,2)</f>
        <v>0.11</v>
      </c>
      <c r="R115" s="222"/>
      <c r="S115" s="222" t="s">
        <v>147</v>
      </c>
      <c r="T115" s="222" t="s">
        <v>141</v>
      </c>
      <c r="U115" s="222">
        <v>0.14699999999999999</v>
      </c>
      <c r="V115" s="222">
        <f>ROUND(E115*U115,2)</f>
        <v>0.78</v>
      </c>
      <c r="W115" s="222"/>
      <c r="X115" s="222" t="s">
        <v>148</v>
      </c>
      <c r="Y115" s="203"/>
      <c r="Z115" s="203"/>
      <c r="AA115" s="203"/>
      <c r="AB115" s="203"/>
      <c r="AC115" s="203"/>
      <c r="AD115" s="203"/>
      <c r="AE115" s="203"/>
      <c r="AF115" s="203"/>
      <c r="AG115" s="203" t="s">
        <v>149</v>
      </c>
      <c r="AH115" s="203"/>
      <c r="AI115" s="203"/>
      <c r="AJ115" s="203"/>
      <c r="AK115" s="203"/>
      <c r="AL115" s="203"/>
      <c r="AM115" s="203"/>
      <c r="AN115" s="203"/>
      <c r="AO115" s="203"/>
      <c r="AP115" s="203"/>
      <c r="AQ115" s="203"/>
      <c r="AR115" s="203"/>
      <c r="AS115" s="203"/>
      <c r="AT115" s="203"/>
      <c r="AU115" s="203"/>
      <c r="AV115" s="203"/>
      <c r="AW115" s="203"/>
      <c r="AX115" s="203"/>
      <c r="AY115" s="203"/>
      <c r="AZ115" s="203"/>
      <c r="BA115" s="203"/>
      <c r="BB115" s="203"/>
      <c r="BC115" s="203"/>
      <c r="BD115" s="203"/>
      <c r="BE115" s="203"/>
      <c r="BF115" s="203"/>
      <c r="BG115" s="203"/>
      <c r="BH115" s="203"/>
    </row>
    <row r="116" spans="1:60" outlineLevel="1" x14ac:dyDescent="0.25">
      <c r="A116" s="220"/>
      <c r="B116" s="221"/>
      <c r="C116" s="251" t="s">
        <v>168</v>
      </c>
      <c r="D116" s="224"/>
      <c r="E116" s="225">
        <v>4.2</v>
      </c>
      <c r="F116" s="222"/>
      <c r="G116" s="222"/>
      <c r="H116" s="222"/>
      <c r="I116" s="222"/>
      <c r="J116" s="222"/>
      <c r="K116" s="222"/>
      <c r="L116" s="222"/>
      <c r="M116" s="222"/>
      <c r="N116" s="222"/>
      <c r="O116" s="222"/>
      <c r="P116" s="222"/>
      <c r="Q116" s="222"/>
      <c r="R116" s="222"/>
      <c r="S116" s="222"/>
      <c r="T116" s="222"/>
      <c r="U116" s="222"/>
      <c r="V116" s="222"/>
      <c r="W116" s="222"/>
      <c r="X116" s="222"/>
      <c r="Y116" s="203"/>
      <c r="Z116" s="203"/>
      <c r="AA116" s="203"/>
      <c r="AB116" s="203"/>
      <c r="AC116" s="203"/>
      <c r="AD116" s="203"/>
      <c r="AE116" s="203"/>
      <c r="AF116" s="203"/>
      <c r="AG116" s="203" t="s">
        <v>151</v>
      </c>
      <c r="AH116" s="203">
        <v>0</v>
      </c>
      <c r="AI116" s="203"/>
      <c r="AJ116" s="203"/>
      <c r="AK116" s="203"/>
      <c r="AL116" s="203"/>
      <c r="AM116" s="203"/>
      <c r="AN116" s="203"/>
      <c r="AO116" s="203"/>
      <c r="AP116" s="203"/>
      <c r="AQ116" s="203"/>
      <c r="AR116" s="203"/>
      <c r="AS116" s="203"/>
      <c r="AT116" s="203"/>
      <c r="AU116" s="203"/>
      <c r="AV116" s="203"/>
      <c r="AW116" s="203"/>
      <c r="AX116" s="203"/>
      <c r="AY116" s="203"/>
      <c r="AZ116" s="203"/>
      <c r="BA116" s="203"/>
      <c r="BB116" s="203"/>
      <c r="BC116" s="203"/>
      <c r="BD116" s="203"/>
      <c r="BE116" s="203"/>
      <c r="BF116" s="203"/>
      <c r="BG116" s="203"/>
      <c r="BH116" s="203"/>
    </row>
    <row r="117" spans="1:60" outlineLevel="1" x14ac:dyDescent="0.25">
      <c r="A117" s="220"/>
      <c r="B117" s="221"/>
      <c r="C117" s="251" t="s">
        <v>169</v>
      </c>
      <c r="D117" s="224"/>
      <c r="E117" s="225">
        <v>1.08</v>
      </c>
      <c r="F117" s="222"/>
      <c r="G117" s="222"/>
      <c r="H117" s="222"/>
      <c r="I117" s="222"/>
      <c r="J117" s="222"/>
      <c r="K117" s="222"/>
      <c r="L117" s="222"/>
      <c r="M117" s="222"/>
      <c r="N117" s="222"/>
      <c r="O117" s="222"/>
      <c r="P117" s="222"/>
      <c r="Q117" s="222"/>
      <c r="R117" s="222"/>
      <c r="S117" s="222"/>
      <c r="T117" s="222"/>
      <c r="U117" s="222"/>
      <c r="V117" s="222"/>
      <c r="W117" s="222"/>
      <c r="X117" s="222"/>
      <c r="Y117" s="203"/>
      <c r="Z117" s="203"/>
      <c r="AA117" s="203"/>
      <c r="AB117" s="203"/>
      <c r="AC117" s="203"/>
      <c r="AD117" s="203"/>
      <c r="AE117" s="203"/>
      <c r="AF117" s="203"/>
      <c r="AG117" s="203" t="s">
        <v>151</v>
      </c>
      <c r="AH117" s="203">
        <v>0</v>
      </c>
      <c r="AI117" s="203"/>
      <c r="AJ117" s="203"/>
      <c r="AK117" s="203"/>
      <c r="AL117" s="203"/>
      <c r="AM117" s="203"/>
      <c r="AN117" s="203"/>
      <c r="AO117" s="203"/>
      <c r="AP117" s="203"/>
      <c r="AQ117" s="203"/>
      <c r="AR117" s="203"/>
      <c r="AS117" s="203"/>
      <c r="AT117" s="203"/>
      <c r="AU117" s="203"/>
      <c r="AV117" s="203"/>
      <c r="AW117" s="203"/>
      <c r="AX117" s="203"/>
      <c r="AY117" s="203"/>
      <c r="AZ117" s="203"/>
      <c r="BA117" s="203"/>
      <c r="BB117" s="203"/>
      <c r="BC117" s="203"/>
      <c r="BD117" s="203"/>
      <c r="BE117" s="203"/>
      <c r="BF117" s="203"/>
      <c r="BG117" s="203"/>
      <c r="BH117" s="203"/>
    </row>
    <row r="118" spans="1:60" outlineLevel="1" x14ac:dyDescent="0.25">
      <c r="A118" s="235">
        <v>30</v>
      </c>
      <c r="B118" s="236" t="s">
        <v>252</v>
      </c>
      <c r="C118" s="250" t="s">
        <v>253</v>
      </c>
      <c r="D118" s="237" t="s">
        <v>159</v>
      </c>
      <c r="E118" s="238">
        <v>3.6</v>
      </c>
      <c r="F118" s="239"/>
      <c r="G118" s="240">
        <f>ROUND(E118*F118,2)</f>
        <v>0</v>
      </c>
      <c r="H118" s="223">
        <v>0</v>
      </c>
      <c r="I118" s="222">
        <f>ROUND(E118*H118,2)</f>
        <v>0</v>
      </c>
      <c r="J118" s="223">
        <v>31.1</v>
      </c>
      <c r="K118" s="222">
        <f>ROUND(E118*J118,2)</f>
        <v>111.96</v>
      </c>
      <c r="L118" s="222">
        <v>15</v>
      </c>
      <c r="M118" s="222">
        <f>G118*(1+L118/100)</f>
        <v>0</v>
      </c>
      <c r="N118" s="222">
        <v>0</v>
      </c>
      <c r="O118" s="222">
        <f>ROUND(E118*N118,2)</f>
        <v>0</v>
      </c>
      <c r="P118" s="222">
        <v>4.0000000000000002E-4</v>
      </c>
      <c r="Q118" s="222">
        <f>ROUND(E118*P118,2)</f>
        <v>0</v>
      </c>
      <c r="R118" s="222"/>
      <c r="S118" s="222" t="s">
        <v>147</v>
      </c>
      <c r="T118" s="222" t="s">
        <v>141</v>
      </c>
      <c r="U118" s="222">
        <v>7.0000000000000007E-2</v>
      </c>
      <c r="V118" s="222">
        <f>ROUND(E118*U118,2)</f>
        <v>0.25</v>
      </c>
      <c r="W118" s="222"/>
      <c r="X118" s="222" t="s">
        <v>148</v>
      </c>
      <c r="Y118" s="203"/>
      <c r="Z118" s="203"/>
      <c r="AA118" s="203"/>
      <c r="AB118" s="203"/>
      <c r="AC118" s="203"/>
      <c r="AD118" s="203"/>
      <c r="AE118" s="203"/>
      <c r="AF118" s="203"/>
      <c r="AG118" s="203" t="s">
        <v>149</v>
      </c>
      <c r="AH118" s="203"/>
      <c r="AI118" s="203"/>
      <c r="AJ118" s="203"/>
      <c r="AK118" s="203"/>
      <c r="AL118" s="203"/>
      <c r="AM118" s="203"/>
      <c r="AN118" s="203"/>
      <c r="AO118" s="203"/>
      <c r="AP118" s="203"/>
      <c r="AQ118" s="203"/>
      <c r="AR118" s="203"/>
      <c r="AS118" s="203"/>
      <c r="AT118" s="203"/>
      <c r="AU118" s="203"/>
      <c r="AV118" s="203"/>
      <c r="AW118" s="203"/>
      <c r="AX118" s="203"/>
      <c r="AY118" s="203"/>
      <c r="AZ118" s="203"/>
      <c r="BA118" s="203"/>
      <c r="BB118" s="203"/>
      <c r="BC118" s="203"/>
      <c r="BD118" s="203"/>
      <c r="BE118" s="203"/>
      <c r="BF118" s="203"/>
      <c r="BG118" s="203"/>
      <c r="BH118" s="203"/>
    </row>
    <row r="119" spans="1:60" outlineLevel="1" x14ac:dyDescent="0.25">
      <c r="A119" s="220"/>
      <c r="B119" s="221"/>
      <c r="C119" s="251" t="s">
        <v>254</v>
      </c>
      <c r="D119" s="224"/>
      <c r="E119" s="225">
        <v>3.6</v>
      </c>
      <c r="F119" s="222"/>
      <c r="G119" s="222"/>
      <c r="H119" s="222"/>
      <c r="I119" s="222"/>
      <c r="J119" s="222"/>
      <c r="K119" s="222"/>
      <c r="L119" s="222"/>
      <c r="M119" s="222"/>
      <c r="N119" s="222"/>
      <c r="O119" s="222"/>
      <c r="P119" s="222"/>
      <c r="Q119" s="222"/>
      <c r="R119" s="222"/>
      <c r="S119" s="222"/>
      <c r="T119" s="222"/>
      <c r="U119" s="222"/>
      <c r="V119" s="222"/>
      <c r="W119" s="222"/>
      <c r="X119" s="222"/>
      <c r="Y119" s="203"/>
      <c r="Z119" s="203"/>
      <c r="AA119" s="203"/>
      <c r="AB119" s="203"/>
      <c r="AC119" s="203"/>
      <c r="AD119" s="203"/>
      <c r="AE119" s="203"/>
      <c r="AF119" s="203"/>
      <c r="AG119" s="203" t="s">
        <v>151</v>
      </c>
      <c r="AH119" s="203">
        <v>0</v>
      </c>
      <c r="AI119" s="203"/>
      <c r="AJ119" s="203"/>
      <c r="AK119" s="203"/>
      <c r="AL119" s="203"/>
      <c r="AM119" s="203"/>
      <c r="AN119" s="203"/>
      <c r="AO119" s="203"/>
      <c r="AP119" s="203"/>
      <c r="AQ119" s="203"/>
      <c r="AR119" s="203"/>
      <c r="AS119" s="203"/>
      <c r="AT119" s="203"/>
      <c r="AU119" s="203"/>
      <c r="AV119" s="203"/>
      <c r="AW119" s="203"/>
      <c r="AX119" s="203"/>
      <c r="AY119" s="203"/>
      <c r="AZ119" s="203"/>
      <c r="BA119" s="203"/>
      <c r="BB119" s="203"/>
      <c r="BC119" s="203"/>
      <c r="BD119" s="203"/>
      <c r="BE119" s="203"/>
      <c r="BF119" s="203"/>
      <c r="BG119" s="203"/>
      <c r="BH119" s="203"/>
    </row>
    <row r="120" spans="1:60" outlineLevel="1" x14ac:dyDescent="0.25">
      <c r="A120" s="241">
        <v>31</v>
      </c>
      <c r="B120" s="242" t="s">
        <v>255</v>
      </c>
      <c r="C120" s="249" t="s">
        <v>256</v>
      </c>
      <c r="D120" s="243" t="s">
        <v>154</v>
      </c>
      <c r="E120" s="244">
        <v>6</v>
      </c>
      <c r="F120" s="245"/>
      <c r="G120" s="246">
        <f>ROUND(E120*F120,2)</f>
        <v>0</v>
      </c>
      <c r="H120" s="223">
        <v>0</v>
      </c>
      <c r="I120" s="222">
        <f>ROUND(E120*H120,2)</f>
        <v>0</v>
      </c>
      <c r="J120" s="223">
        <v>20.2</v>
      </c>
      <c r="K120" s="222">
        <f>ROUND(E120*J120,2)</f>
        <v>121.2</v>
      </c>
      <c r="L120" s="222">
        <v>15</v>
      </c>
      <c r="M120" s="222">
        <f>G120*(1+L120/100)</f>
        <v>0</v>
      </c>
      <c r="N120" s="222">
        <v>0</v>
      </c>
      <c r="O120" s="222">
        <f>ROUND(E120*N120,2)</f>
        <v>0</v>
      </c>
      <c r="P120" s="222">
        <v>0</v>
      </c>
      <c r="Q120" s="222">
        <f>ROUND(E120*P120,2)</f>
        <v>0</v>
      </c>
      <c r="R120" s="222"/>
      <c r="S120" s="222" t="s">
        <v>147</v>
      </c>
      <c r="T120" s="222" t="s">
        <v>141</v>
      </c>
      <c r="U120" s="222">
        <v>0.05</v>
      </c>
      <c r="V120" s="222">
        <f>ROUND(E120*U120,2)</f>
        <v>0.3</v>
      </c>
      <c r="W120" s="222"/>
      <c r="X120" s="222" t="s">
        <v>148</v>
      </c>
      <c r="Y120" s="203"/>
      <c r="Z120" s="203"/>
      <c r="AA120" s="203"/>
      <c r="AB120" s="203"/>
      <c r="AC120" s="203"/>
      <c r="AD120" s="203"/>
      <c r="AE120" s="203"/>
      <c r="AF120" s="203"/>
      <c r="AG120" s="203" t="s">
        <v>149</v>
      </c>
      <c r="AH120" s="203"/>
      <c r="AI120" s="203"/>
      <c r="AJ120" s="203"/>
      <c r="AK120" s="203"/>
      <c r="AL120" s="203"/>
      <c r="AM120" s="203"/>
      <c r="AN120" s="203"/>
      <c r="AO120" s="203"/>
      <c r="AP120" s="203"/>
      <c r="AQ120" s="203"/>
      <c r="AR120" s="203"/>
      <c r="AS120" s="203"/>
      <c r="AT120" s="203"/>
      <c r="AU120" s="203"/>
      <c r="AV120" s="203"/>
      <c r="AW120" s="203"/>
      <c r="AX120" s="203"/>
      <c r="AY120" s="203"/>
      <c r="AZ120" s="203"/>
      <c r="BA120" s="203"/>
      <c r="BB120" s="203"/>
      <c r="BC120" s="203"/>
      <c r="BD120" s="203"/>
      <c r="BE120" s="203"/>
      <c r="BF120" s="203"/>
      <c r="BG120" s="203"/>
      <c r="BH120" s="203"/>
    </row>
    <row r="121" spans="1:60" outlineLevel="1" x14ac:dyDescent="0.25">
      <c r="A121" s="241">
        <v>32</v>
      </c>
      <c r="B121" s="242" t="s">
        <v>257</v>
      </c>
      <c r="C121" s="249" t="s">
        <v>258</v>
      </c>
      <c r="D121" s="243" t="s">
        <v>159</v>
      </c>
      <c r="E121" s="244">
        <v>5</v>
      </c>
      <c r="F121" s="245"/>
      <c r="G121" s="246">
        <f>ROUND(E121*F121,2)</f>
        <v>0</v>
      </c>
      <c r="H121" s="223">
        <v>12.86</v>
      </c>
      <c r="I121" s="222">
        <f>ROUND(E121*H121,2)</f>
        <v>64.3</v>
      </c>
      <c r="J121" s="223">
        <v>117.14</v>
      </c>
      <c r="K121" s="222">
        <f>ROUND(E121*J121,2)</f>
        <v>585.70000000000005</v>
      </c>
      <c r="L121" s="222">
        <v>15</v>
      </c>
      <c r="M121" s="222">
        <f>G121*(1+L121/100)</f>
        <v>0</v>
      </c>
      <c r="N121" s="222">
        <v>4.8999999999999998E-4</v>
      </c>
      <c r="O121" s="222">
        <f>ROUND(E121*N121,2)</f>
        <v>0</v>
      </c>
      <c r="P121" s="222">
        <v>6.0000000000000001E-3</v>
      </c>
      <c r="Q121" s="222">
        <f>ROUND(E121*P121,2)</f>
        <v>0.03</v>
      </c>
      <c r="R121" s="222"/>
      <c r="S121" s="222" t="s">
        <v>147</v>
      </c>
      <c r="T121" s="222" t="s">
        <v>141</v>
      </c>
      <c r="U121" s="222">
        <v>0.27400000000000002</v>
      </c>
      <c r="V121" s="222">
        <f>ROUND(E121*U121,2)</f>
        <v>1.37</v>
      </c>
      <c r="W121" s="222"/>
      <c r="X121" s="222" t="s">
        <v>148</v>
      </c>
      <c r="Y121" s="203"/>
      <c r="Z121" s="203"/>
      <c r="AA121" s="203"/>
      <c r="AB121" s="203"/>
      <c r="AC121" s="203"/>
      <c r="AD121" s="203"/>
      <c r="AE121" s="203"/>
      <c r="AF121" s="203"/>
      <c r="AG121" s="203" t="s">
        <v>149</v>
      </c>
      <c r="AH121" s="203"/>
      <c r="AI121" s="203"/>
      <c r="AJ121" s="203"/>
      <c r="AK121" s="203"/>
      <c r="AL121" s="203"/>
      <c r="AM121" s="203"/>
      <c r="AN121" s="203"/>
      <c r="AO121" s="203"/>
      <c r="AP121" s="203"/>
      <c r="AQ121" s="203"/>
      <c r="AR121" s="203"/>
      <c r="AS121" s="203"/>
      <c r="AT121" s="203"/>
      <c r="AU121" s="203"/>
      <c r="AV121" s="203"/>
      <c r="AW121" s="203"/>
      <c r="AX121" s="203"/>
      <c r="AY121" s="203"/>
      <c r="AZ121" s="203"/>
      <c r="BA121" s="203"/>
      <c r="BB121" s="203"/>
      <c r="BC121" s="203"/>
      <c r="BD121" s="203"/>
      <c r="BE121" s="203"/>
      <c r="BF121" s="203"/>
      <c r="BG121" s="203"/>
      <c r="BH121" s="203"/>
    </row>
    <row r="122" spans="1:60" outlineLevel="1" x14ac:dyDescent="0.25">
      <c r="A122" s="241">
        <v>33</v>
      </c>
      <c r="B122" s="242" t="s">
        <v>259</v>
      </c>
      <c r="C122" s="249" t="s">
        <v>260</v>
      </c>
      <c r="D122" s="243" t="s">
        <v>159</v>
      </c>
      <c r="E122" s="244">
        <v>2</v>
      </c>
      <c r="F122" s="245"/>
      <c r="G122" s="246">
        <f>ROUND(E122*F122,2)</f>
        <v>0</v>
      </c>
      <c r="H122" s="223">
        <v>12.78</v>
      </c>
      <c r="I122" s="222">
        <f>ROUND(E122*H122,2)</f>
        <v>25.56</v>
      </c>
      <c r="J122" s="223">
        <v>177.02</v>
      </c>
      <c r="K122" s="222">
        <f>ROUND(E122*J122,2)</f>
        <v>354.04</v>
      </c>
      <c r="L122" s="222">
        <v>15</v>
      </c>
      <c r="M122" s="222">
        <f>G122*(1+L122/100)</f>
        <v>0</v>
      </c>
      <c r="N122" s="222">
        <v>4.8999999999999998E-4</v>
      </c>
      <c r="O122" s="222">
        <f>ROUND(E122*N122,2)</f>
        <v>0</v>
      </c>
      <c r="P122" s="222">
        <v>2.7E-2</v>
      </c>
      <c r="Q122" s="222">
        <f>ROUND(E122*P122,2)</f>
        <v>0.05</v>
      </c>
      <c r="R122" s="222"/>
      <c r="S122" s="222" t="s">
        <v>147</v>
      </c>
      <c r="T122" s="222" t="s">
        <v>141</v>
      </c>
      <c r="U122" s="222">
        <v>0.42199999999999999</v>
      </c>
      <c r="V122" s="222">
        <f>ROUND(E122*U122,2)</f>
        <v>0.84</v>
      </c>
      <c r="W122" s="222"/>
      <c r="X122" s="222" t="s">
        <v>148</v>
      </c>
      <c r="Y122" s="203"/>
      <c r="Z122" s="203"/>
      <c r="AA122" s="203"/>
      <c r="AB122" s="203"/>
      <c r="AC122" s="203"/>
      <c r="AD122" s="203"/>
      <c r="AE122" s="203"/>
      <c r="AF122" s="203"/>
      <c r="AG122" s="203" t="s">
        <v>149</v>
      </c>
      <c r="AH122" s="203"/>
      <c r="AI122" s="203"/>
      <c r="AJ122" s="203"/>
      <c r="AK122" s="203"/>
      <c r="AL122" s="203"/>
      <c r="AM122" s="203"/>
      <c r="AN122" s="203"/>
      <c r="AO122" s="203"/>
      <c r="AP122" s="203"/>
      <c r="AQ122" s="203"/>
      <c r="AR122" s="203"/>
      <c r="AS122" s="203"/>
      <c r="AT122" s="203"/>
      <c r="AU122" s="203"/>
      <c r="AV122" s="203"/>
      <c r="AW122" s="203"/>
      <c r="AX122" s="203"/>
      <c r="AY122" s="203"/>
      <c r="AZ122" s="203"/>
      <c r="BA122" s="203"/>
      <c r="BB122" s="203"/>
      <c r="BC122" s="203"/>
      <c r="BD122" s="203"/>
      <c r="BE122" s="203"/>
      <c r="BF122" s="203"/>
      <c r="BG122" s="203"/>
      <c r="BH122" s="203"/>
    </row>
    <row r="123" spans="1:60" outlineLevel="1" x14ac:dyDescent="0.25">
      <c r="A123" s="241">
        <v>34</v>
      </c>
      <c r="B123" s="242" t="s">
        <v>261</v>
      </c>
      <c r="C123" s="249" t="s">
        <v>262</v>
      </c>
      <c r="D123" s="243" t="s">
        <v>159</v>
      </c>
      <c r="E123" s="244">
        <v>35</v>
      </c>
      <c r="F123" s="245"/>
      <c r="G123" s="246">
        <f>ROUND(E123*F123,2)</f>
        <v>0</v>
      </c>
      <c r="H123" s="223">
        <v>14.57</v>
      </c>
      <c r="I123" s="222">
        <f>ROUND(E123*H123,2)</f>
        <v>509.95</v>
      </c>
      <c r="J123" s="223">
        <v>118.23</v>
      </c>
      <c r="K123" s="222">
        <f>ROUND(E123*J123,2)</f>
        <v>4138.05</v>
      </c>
      <c r="L123" s="222">
        <v>15</v>
      </c>
      <c r="M123" s="222">
        <f>G123*(1+L123/100)</f>
        <v>0</v>
      </c>
      <c r="N123" s="222">
        <v>0</v>
      </c>
      <c r="O123" s="222">
        <f>ROUND(E123*N123,2)</f>
        <v>0</v>
      </c>
      <c r="P123" s="222">
        <v>2.16E-3</v>
      </c>
      <c r="Q123" s="222">
        <f>ROUND(E123*P123,2)</f>
        <v>0.08</v>
      </c>
      <c r="R123" s="222"/>
      <c r="S123" s="222" t="s">
        <v>147</v>
      </c>
      <c r="T123" s="222" t="s">
        <v>141</v>
      </c>
      <c r="U123" s="222">
        <v>0.26500000000000001</v>
      </c>
      <c r="V123" s="222">
        <f>ROUND(E123*U123,2)</f>
        <v>9.2799999999999994</v>
      </c>
      <c r="W123" s="222"/>
      <c r="X123" s="222" t="s">
        <v>148</v>
      </c>
      <c r="Y123" s="203"/>
      <c r="Z123" s="203"/>
      <c r="AA123" s="203"/>
      <c r="AB123" s="203"/>
      <c r="AC123" s="203"/>
      <c r="AD123" s="203"/>
      <c r="AE123" s="203"/>
      <c r="AF123" s="203"/>
      <c r="AG123" s="203" t="s">
        <v>149</v>
      </c>
      <c r="AH123" s="203"/>
      <c r="AI123" s="203"/>
      <c r="AJ123" s="203"/>
      <c r="AK123" s="203"/>
      <c r="AL123" s="203"/>
      <c r="AM123" s="203"/>
      <c r="AN123" s="203"/>
      <c r="AO123" s="203"/>
      <c r="AP123" s="203"/>
      <c r="AQ123" s="203"/>
      <c r="AR123" s="203"/>
      <c r="AS123" s="203"/>
      <c r="AT123" s="203"/>
      <c r="AU123" s="203"/>
      <c r="AV123" s="203"/>
      <c r="AW123" s="203"/>
      <c r="AX123" s="203"/>
      <c r="AY123" s="203"/>
      <c r="AZ123" s="203"/>
      <c r="BA123" s="203"/>
      <c r="BB123" s="203"/>
      <c r="BC123" s="203"/>
      <c r="BD123" s="203"/>
      <c r="BE123" s="203"/>
      <c r="BF123" s="203"/>
      <c r="BG123" s="203"/>
      <c r="BH123" s="203"/>
    </row>
    <row r="124" spans="1:60" outlineLevel="1" x14ac:dyDescent="0.25">
      <c r="A124" s="241">
        <v>35</v>
      </c>
      <c r="B124" s="242" t="s">
        <v>263</v>
      </c>
      <c r="C124" s="249" t="s">
        <v>264</v>
      </c>
      <c r="D124" s="243" t="s">
        <v>159</v>
      </c>
      <c r="E124" s="244">
        <v>15</v>
      </c>
      <c r="F124" s="245"/>
      <c r="G124" s="246">
        <f>ROUND(E124*F124,2)</f>
        <v>0</v>
      </c>
      <c r="H124" s="223">
        <v>13.08</v>
      </c>
      <c r="I124" s="222">
        <f>ROUND(E124*H124,2)</f>
        <v>196.2</v>
      </c>
      <c r="J124" s="223">
        <v>50.82</v>
      </c>
      <c r="K124" s="222">
        <f>ROUND(E124*J124,2)</f>
        <v>762.3</v>
      </c>
      <c r="L124" s="222">
        <v>15</v>
      </c>
      <c r="M124" s="222">
        <f>G124*(1+L124/100)</f>
        <v>0</v>
      </c>
      <c r="N124" s="222">
        <v>4.8999999999999998E-4</v>
      </c>
      <c r="O124" s="222">
        <f>ROUND(E124*N124,2)</f>
        <v>0.01</v>
      </c>
      <c r="P124" s="222">
        <v>1E-3</v>
      </c>
      <c r="Q124" s="222">
        <f>ROUND(E124*P124,2)</f>
        <v>0.02</v>
      </c>
      <c r="R124" s="222"/>
      <c r="S124" s="222" t="s">
        <v>147</v>
      </c>
      <c r="T124" s="222" t="s">
        <v>141</v>
      </c>
      <c r="U124" s="222">
        <v>0.111</v>
      </c>
      <c r="V124" s="222">
        <f>ROUND(E124*U124,2)</f>
        <v>1.67</v>
      </c>
      <c r="W124" s="222"/>
      <c r="X124" s="222" t="s">
        <v>148</v>
      </c>
      <c r="Y124" s="203"/>
      <c r="Z124" s="203"/>
      <c r="AA124" s="203"/>
      <c r="AB124" s="203"/>
      <c r="AC124" s="203"/>
      <c r="AD124" s="203"/>
      <c r="AE124" s="203"/>
      <c r="AF124" s="203"/>
      <c r="AG124" s="203" t="s">
        <v>149</v>
      </c>
      <c r="AH124" s="203"/>
      <c r="AI124" s="203"/>
      <c r="AJ124" s="203"/>
      <c r="AK124" s="203"/>
      <c r="AL124" s="203"/>
      <c r="AM124" s="203"/>
      <c r="AN124" s="203"/>
      <c r="AO124" s="203"/>
      <c r="AP124" s="203"/>
      <c r="AQ124" s="203"/>
      <c r="AR124" s="203"/>
      <c r="AS124" s="203"/>
      <c r="AT124" s="203"/>
      <c r="AU124" s="203"/>
      <c r="AV124" s="203"/>
      <c r="AW124" s="203"/>
      <c r="AX124" s="203"/>
      <c r="AY124" s="203"/>
      <c r="AZ124" s="203"/>
      <c r="BA124" s="203"/>
      <c r="BB124" s="203"/>
      <c r="BC124" s="203"/>
      <c r="BD124" s="203"/>
      <c r="BE124" s="203"/>
      <c r="BF124" s="203"/>
      <c r="BG124" s="203"/>
      <c r="BH124" s="203"/>
    </row>
    <row r="125" spans="1:60" outlineLevel="1" x14ac:dyDescent="0.25">
      <c r="A125" s="235">
        <v>36</v>
      </c>
      <c r="B125" s="236" t="s">
        <v>265</v>
      </c>
      <c r="C125" s="250" t="s">
        <v>266</v>
      </c>
      <c r="D125" s="237" t="s">
        <v>163</v>
      </c>
      <c r="E125" s="238">
        <v>25.38</v>
      </c>
      <c r="F125" s="239"/>
      <c r="G125" s="240">
        <f>ROUND(E125*F125,2)</f>
        <v>0</v>
      </c>
      <c r="H125" s="223">
        <v>0</v>
      </c>
      <c r="I125" s="222">
        <f>ROUND(E125*H125,2)</f>
        <v>0</v>
      </c>
      <c r="J125" s="223">
        <v>12.1</v>
      </c>
      <c r="K125" s="222">
        <f>ROUND(E125*J125,2)</f>
        <v>307.10000000000002</v>
      </c>
      <c r="L125" s="222">
        <v>15</v>
      </c>
      <c r="M125" s="222">
        <f>G125*(1+L125/100)</f>
        <v>0</v>
      </c>
      <c r="N125" s="222">
        <v>0</v>
      </c>
      <c r="O125" s="222">
        <f>ROUND(E125*N125,2)</f>
        <v>0</v>
      </c>
      <c r="P125" s="222">
        <v>4.0000000000000001E-3</v>
      </c>
      <c r="Q125" s="222">
        <f>ROUND(E125*P125,2)</f>
        <v>0.1</v>
      </c>
      <c r="R125" s="222"/>
      <c r="S125" s="222" t="s">
        <v>147</v>
      </c>
      <c r="T125" s="222" t="s">
        <v>141</v>
      </c>
      <c r="U125" s="222">
        <v>0.03</v>
      </c>
      <c r="V125" s="222">
        <f>ROUND(E125*U125,2)</f>
        <v>0.76</v>
      </c>
      <c r="W125" s="222"/>
      <c r="X125" s="222" t="s">
        <v>148</v>
      </c>
      <c r="Y125" s="203"/>
      <c r="Z125" s="203"/>
      <c r="AA125" s="203"/>
      <c r="AB125" s="203"/>
      <c r="AC125" s="203"/>
      <c r="AD125" s="203"/>
      <c r="AE125" s="203"/>
      <c r="AF125" s="203"/>
      <c r="AG125" s="203" t="s">
        <v>149</v>
      </c>
      <c r="AH125" s="203"/>
      <c r="AI125" s="203"/>
      <c r="AJ125" s="203"/>
      <c r="AK125" s="203"/>
      <c r="AL125" s="203"/>
      <c r="AM125" s="203"/>
      <c r="AN125" s="203"/>
      <c r="AO125" s="203"/>
      <c r="AP125" s="203"/>
      <c r="AQ125" s="203"/>
      <c r="AR125" s="203"/>
      <c r="AS125" s="203"/>
      <c r="AT125" s="203"/>
      <c r="AU125" s="203"/>
      <c r="AV125" s="203"/>
      <c r="AW125" s="203"/>
      <c r="AX125" s="203"/>
      <c r="AY125" s="203"/>
      <c r="AZ125" s="203"/>
      <c r="BA125" s="203"/>
      <c r="BB125" s="203"/>
      <c r="BC125" s="203"/>
      <c r="BD125" s="203"/>
      <c r="BE125" s="203"/>
      <c r="BF125" s="203"/>
      <c r="BG125" s="203"/>
      <c r="BH125" s="203"/>
    </row>
    <row r="126" spans="1:60" outlineLevel="1" x14ac:dyDescent="0.25">
      <c r="A126" s="220"/>
      <c r="B126" s="221"/>
      <c r="C126" s="251" t="s">
        <v>198</v>
      </c>
      <c r="D126" s="224"/>
      <c r="E126" s="225">
        <v>0.98</v>
      </c>
      <c r="F126" s="222"/>
      <c r="G126" s="222"/>
      <c r="H126" s="222"/>
      <c r="I126" s="222"/>
      <c r="J126" s="222"/>
      <c r="K126" s="222"/>
      <c r="L126" s="222"/>
      <c r="M126" s="222"/>
      <c r="N126" s="222"/>
      <c r="O126" s="222"/>
      <c r="P126" s="222"/>
      <c r="Q126" s="222"/>
      <c r="R126" s="222"/>
      <c r="S126" s="222"/>
      <c r="T126" s="222"/>
      <c r="U126" s="222"/>
      <c r="V126" s="222"/>
      <c r="W126" s="222"/>
      <c r="X126" s="222"/>
      <c r="Y126" s="203"/>
      <c r="Z126" s="203"/>
      <c r="AA126" s="203"/>
      <c r="AB126" s="203"/>
      <c r="AC126" s="203"/>
      <c r="AD126" s="203"/>
      <c r="AE126" s="203"/>
      <c r="AF126" s="203"/>
      <c r="AG126" s="203" t="s">
        <v>151</v>
      </c>
      <c r="AH126" s="203">
        <v>0</v>
      </c>
      <c r="AI126" s="203"/>
      <c r="AJ126" s="203"/>
      <c r="AK126" s="203"/>
      <c r="AL126" s="203"/>
      <c r="AM126" s="203"/>
      <c r="AN126" s="203"/>
      <c r="AO126" s="203"/>
      <c r="AP126" s="203"/>
      <c r="AQ126" s="203"/>
      <c r="AR126" s="203"/>
      <c r="AS126" s="203"/>
      <c r="AT126" s="203"/>
      <c r="AU126" s="203"/>
      <c r="AV126" s="203"/>
      <c r="AW126" s="203"/>
      <c r="AX126" s="203"/>
      <c r="AY126" s="203"/>
      <c r="AZ126" s="203"/>
      <c r="BA126" s="203"/>
      <c r="BB126" s="203"/>
      <c r="BC126" s="203"/>
      <c r="BD126" s="203"/>
      <c r="BE126" s="203"/>
      <c r="BF126" s="203"/>
      <c r="BG126" s="203"/>
      <c r="BH126" s="203"/>
    </row>
    <row r="127" spans="1:60" outlineLevel="1" x14ac:dyDescent="0.25">
      <c r="A127" s="220"/>
      <c r="B127" s="221"/>
      <c r="C127" s="251" t="s">
        <v>267</v>
      </c>
      <c r="D127" s="224"/>
      <c r="E127" s="225">
        <v>16</v>
      </c>
      <c r="F127" s="222"/>
      <c r="G127" s="222"/>
      <c r="H127" s="222"/>
      <c r="I127" s="222"/>
      <c r="J127" s="222"/>
      <c r="K127" s="222"/>
      <c r="L127" s="222"/>
      <c r="M127" s="222"/>
      <c r="N127" s="222"/>
      <c r="O127" s="222"/>
      <c r="P127" s="222"/>
      <c r="Q127" s="222"/>
      <c r="R127" s="222"/>
      <c r="S127" s="222"/>
      <c r="T127" s="222"/>
      <c r="U127" s="222"/>
      <c r="V127" s="222"/>
      <c r="W127" s="222"/>
      <c r="X127" s="222"/>
      <c r="Y127" s="203"/>
      <c r="Z127" s="203"/>
      <c r="AA127" s="203"/>
      <c r="AB127" s="203"/>
      <c r="AC127" s="203"/>
      <c r="AD127" s="203"/>
      <c r="AE127" s="203"/>
      <c r="AF127" s="203"/>
      <c r="AG127" s="203" t="s">
        <v>151</v>
      </c>
      <c r="AH127" s="203">
        <v>0</v>
      </c>
      <c r="AI127" s="203"/>
      <c r="AJ127" s="203"/>
      <c r="AK127" s="203"/>
      <c r="AL127" s="203"/>
      <c r="AM127" s="203"/>
      <c r="AN127" s="203"/>
      <c r="AO127" s="203"/>
      <c r="AP127" s="203"/>
      <c r="AQ127" s="203"/>
      <c r="AR127" s="203"/>
      <c r="AS127" s="203"/>
      <c r="AT127" s="203"/>
      <c r="AU127" s="203"/>
      <c r="AV127" s="203"/>
      <c r="AW127" s="203"/>
      <c r="AX127" s="203"/>
      <c r="AY127" s="203"/>
      <c r="AZ127" s="203"/>
      <c r="BA127" s="203"/>
      <c r="BB127" s="203"/>
      <c r="BC127" s="203"/>
      <c r="BD127" s="203"/>
      <c r="BE127" s="203"/>
      <c r="BF127" s="203"/>
      <c r="BG127" s="203"/>
      <c r="BH127" s="203"/>
    </row>
    <row r="128" spans="1:60" outlineLevel="1" x14ac:dyDescent="0.25">
      <c r="A128" s="220"/>
      <c r="B128" s="221"/>
      <c r="C128" s="251" t="s">
        <v>200</v>
      </c>
      <c r="D128" s="224"/>
      <c r="E128" s="225">
        <v>8.4</v>
      </c>
      <c r="F128" s="222"/>
      <c r="G128" s="222"/>
      <c r="H128" s="222"/>
      <c r="I128" s="222"/>
      <c r="J128" s="222"/>
      <c r="K128" s="222"/>
      <c r="L128" s="222"/>
      <c r="M128" s="222"/>
      <c r="N128" s="222"/>
      <c r="O128" s="222"/>
      <c r="P128" s="222"/>
      <c r="Q128" s="222"/>
      <c r="R128" s="222"/>
      <c r="S128" s="222"/>
      <c r="T128" s="222"/>
      <c r="U128" s="222"/>
      <c r="V128" s="222"/>
      <c r="W128" s="222"/>
      <c r="X128" s="222"/>
      <c r="Y128" s="203"/>
      <c r="Z128" s="203"/>
      <c r="AA128" s="203"/>
      <c r="AB128" s="203"/>
      <c r="AC128" s="203"/>
      <c r="AD128" s="203"/>
      <c r="AE128" s="203"/>
      <c r="AF128" s="203"/>
      <c r="AG128" s="203" t="s">
        <v>151</v>
      </c>
      <c r="AH128" s="203">
        <v>0</v>
      </c>
      <c r="AI128" s="203"/>
      <c r="AJ128" s="203"/>
      <c r="AK128" s="203"/>
      <c r="AL128" s="203"/>
      <c r="AM128" s="203"/>
      <c r="AN128" s="203"/>
      <c r="AO128" s="203"/>
      <c r="AP128" s="203"/>
      <c r="AQ128" s="203"/>
      <c r="AR128" s="203"/>
      <c r="AS128" s="203"/>
      <c r="AT128" s="203"/>
      <c r="AU128" s="203"/>
      <c r="AV128" s="203"/>
      <c r="AW128" s="203"/>
      <c r="AX128" s="203"/>
      <c r="AY128" s="203"/>
      <c r="AZ128" s="203"/>
      <c r="BA128" s="203"/>
      <c r="BB128" s="203"/>
      <c r="BC128" s="203"/>
      <c r="BD128" s="203"/>
      <c r="BE128" s="203"/>
      <c r="BF128" s="203"/>
      <c r="BG128" s="203"/>
      <c r="BH128" s="203"/>
    </row>
    <row r="129" spans="1:60" outlineLevel="1" x14ac:dyDescent="0.25">
      <c r="A129" s="235">
        <v>37</v>
      </c>
      <c r="B129" s="236" t="s">
        <v>268</v>
      </c>
      <c r="C129" s="250" t="s">
        <v>269</v>
      </c>
      <c r="D129" s="237" t="s">
        <v>163</v>
      </c>
      <c r="E129" s="238">
        <v>102.3</v>
      </c>
      <c r="F129" s="239"/>
      <c r="G129" s="240">
        <f>ROUND(E129*F129,2)</f>
        <v>0</v>
      </c>
      <c r="H129" s="223">
        <v>0</v>
      </c>
      <c r="I129" s="222">
        <f>ROUND(E129*H129,2)</f>
        <v>0</v>
      </c>
      <c r="J129" s="223">
        <v>32.299999999999997</v>
      </c>
      <c r="K129" s="222">
        <f>ROUND(E129*J129,2)</f>
        <v>3304.29</v>
      </c>
      <c r="L129" s="222">
        <v>15</v>
      </c>
      <c r="M129" s="222">
        <f>G129*(1+L129/100)</f>
        <v>0</v>
      </c>
      <c r="N129" s="222">
        <v>0</v>
      </c>
      <c r="O129" s="222">
        <f>ROUND(E129*N129,2)</f>
        <v>0</v>
      </c>
      <c r="P129" s="222">
        <v>0.01</v>
      </c>
      <c r="Q129" s="222">
        <f>ROUND(E129*P129,2)</f>
        <v>1.02</v>
      </c>
      <c r="R129" s="222"/>
      <c r="S129" s="222" t="s">
        <v>147</v>
      </c>
      <c r="T129" s="222" t="s">
        <v>141</v>
      </c>
      <c r="U129" s="222">
        <v>0.08</v>
      </c>
      <c r="V129" s="222">
        <f>ROUND(E129*U129,2)</f>
        <v>8.18</v>
      </c>
      <c r="W129" s="222"/>
      <c r="X129" s="222" t="s">
        <v>148</v>
      </c>
      <c r="Y129" s="203"/>
      <c r="Z129" s="203"/>
      <c r="AA129" s="203"/>
      <c r="AB129" s="203"/>
      <c r="AC129" s="203"/>
      <c r="AD129" s="203"/>
      <c r="AE129" s="203"/>
      <c r="AF129" s="203"/>
      <c r="AG129" s="203" t="s">
        <v>149</v>
      </c>
      <c r="AH129" s="203"/>
      <c r="AI129" s="203"/>
      <c r="AJ129" s="203"/>
      <c r="AK129" s="203"/>
      <c r="AL129" s="203"/>
      <c r="AM129" s="203"/>
      <c r="AN129" s="203"/>
      <c r="AO129" s="203"/>
      <c r="AP129" s="203"/>
      <c r="AQ129" s="203"/>
      <c r="AR129" s="203"/>
      <c r="AS129" s="203"/>
      <c r="AT129" s="203"/>
      <c r="AU129" s="203"/>
      <c r="AV129" s="203"/>
      <c r="AW129" s="203"/>
      <c r="AX129" s="203"/>
      <c r="AY129" s="203"/>
      <c r="AZ129" s="203"/>
      <c r="BA129" s="203"/>
      <c r="BB129" s="203"/>
      <c r="BC129" s="203"/>
      <c r="BD129" s="203"/>
      <c r="BE129" s="203"/>
      <c r="BF129" s="203"/>
      <c r="BG129" s="203"/>
      <c r="BH129" s="203"/>
    </row>
    <row r="130" spans="1:60" outlineLevel="1" x14ac:dyDescent="0.25">
      <c r="A130" s="220"/>
      <c r="B130" s="221"/>
      <c r="C130" s="251" t="s">
        <v>203</v>
      </c>
      <c r="D130" s="224"/>
      <c r="E130" s="225">
        <v>31.2</v>
      </c>
      <c r="F130" s="222"/>
      <c r="G130" s="222"/>
      <c r="H130" s="222"/>
      <c r="I130" s="222"/>
      <c r="J130" s="222"/>
      <c r="K130" s="222"/>
      <c r="L130" s="222"/>
      <c r="M130" s="222"/>
      <c r="N130" s="222"/>
      <c r="O130" s="222"/>
      <c r="P130" s="222"/>
      <c r="Q130" s="222"/>
      <c r="R130" s="222"/>
      <c r="S130" s="222"/>
      <c r="T130" s="222"/>
      <c r="U130" s="222"/>
      <c r="V130" s="222"/>
      <c r="W130" s="222"/>
      <c r="X130" s="222"/>
      <c r="Y130" s="203"/>
      <c r="Z130" s="203"/>
      <c r="AA130" s="203"/>
      <c r="AB130" s="203"/>
      <c r="AC130" s="203"/>
      <c r="AD130" s="203"/>
      <c r="AE130" s="203"/>
      <c r="AF130" s="203"/>
      <c r="AG130" s="203" t="s">
        <v>151</v>
      </c>
      <c r="AH130" s="203">
        <v>0</v>
      </c>
      <c r="AI130" s="203"/>
      <c r="AJ130" s="203"/>
      <c r="AK130" s="203"/>
      <c r="AL130" s="203"/>
      <c r="AM130" s="203"/>
      <c r="AN130" s="203"/>
      <c r="AO130" s="203"/>
      <c r="AP130" s="203"/>
      <c r="AQ130" s="203"/>
      <c r="AR130" s="203"/>
      <c r="AS130" s="203"/>
      <c r="AT130" s="203"/>
      <c r="AU130" s="203"/>
      <c r="AV130" s="203"/>
      <c r="AW130" s="203"/>
      <c r="AX130" s="203"/>
      <c r="AY130" s="203"/>
      <c r="AZ130" s="203"/>
      <c r="BA130" s="203"/>
      <c r="BB130" s="203"/>
      <c r="BC130" s="203"/>
      <c r="BD130" s="203"/>
      <c r="BE130" s="203"/>
      <c r="BF130" s="203"/>
      <c r="BG130" s="203"/>
      <c r="BH130" s="203"/>
    </row>
    <row r="131" spans="1:60" outlineLevel="1" x14ac:dyDescent="0.25">
      <c r="A131" s="220"/>
      <c r="B131" s="221"/>
      <c r="C131" s="251" t="s">
        <v>204</v>
      </c>
      <c r="D131" s="224"/>
      <c r="E131" s="225">
        <v>-2.5</v>
      </c>
      <c r="F131" s="222"/>
      <c r="G131" s="222"/>
      <c r="H131" s="222"/>
      <c r="I131" s="222"/>
      <c r="J131" s="222"/>
      <c r="K131" s="222"/>
      <c r="L131" s="222"/>
      <c r="M131" s="222"/>
      <c r="N131" s="222"/>
      <c r="O131" s="222"/>
      <c r="P131" s="222"/>
      <c r="Q131" s="222"/>
      <c r="R131" s="222"/>
      <c r="S131" s="222"/>
      <c r="T131" s="222"/>
      <c r="U131" s="222"/>
      <c r="V131" s="222"/>
      <c r="W131" s="222"/>
      <c r="X131" s="222"/>
      <c r="Y131" s="203"/>
      <c r="Z131" s="203"/>
      <c r="AA131" s="203"/>
      <c r="AB131" s="203"/>
      <c r="AC131" s="203"/>
      <c r="AD131" s="203"/>
      <c r="AE131" s="203"/>
      <c r="AF131" s="203"/>
      <c r="AG131" s="203" t="s">
        <v>151</v>
      </c>
      <c r="AH131" s="203">
        <v>0</v>
      </c>
      <c r="AI131" s="203"/>
      <c r="AJ131" s="203"/>
      <c r="AK131" s="203"/>
      <c r="AL131" s="203"/>
      <c r="AM131" s="203"/>
      <c r="AN131" s="203"/>
      <c r="AO131" s="203"/>
      <c r="AP131" s="203"/>
      <c r="AQ131" s="203"/>
      <c r="AR131" s="203"/>
      <c r="AS131" s="203"/>
      <c r="AT131" s="203"/>
      <c r="AU131" s="203"/>
      <c r="AV131" s="203"/>
      <c r="AW131" s="203"/>
      <c r="AX131" s="203"/>
      <c r="AY131" s="203"/>
      <c r="AZ131" s="203"/>
      <c r="BA131" s="203"/>
      <c r="BB131" s="203"/>
      <c r="BC131" s="203"/>
      <c r="BD131" s="203"/>
      <c r="BE131" s="203"/>
      <c r="BF131" s="203"/>
      <c r="BG131" s="203"/>
      <c r="BH131" s="203"/>
    </row>
    <row r="132" spans="1:60" outlineLevel="1" x14ac:dyDescent="0.25">
      <c r="A132" s="220"/>
      <c r="B132" s="221"/>
      <c r="C132" s="251" t="s">
        <v>205</v>
      </c>
      <c r="D132" s="224"/>
      <c r="E132" s="225">
        <v>-1.6</v>
      </c>
      <c r="F132" s="222"/>
      <c r="G132" s="222"/>
      <c r="H132" s="222"/>
      <c r="I132" s="222"/>
      <c r="J132" s="222"/>
      <c r="K132" s="222"/>
      <c r="L132" s="222"/>
      <c r="M132" s="222"/>
      <c r="N132" s="222"/>
      <c r="O132" s="222"/>
      <c r="P132" s="222"/>
      <c r="Q132" s="222"/>
      <c r="R132" s="222"/>
      <c r="S132" s="222"/>
      <c r="T132" s="222"/>
      <c r="U132" s="222"/>
      <c r="V132" s="222"/>
      <c r="W132" s="222"/>
      <c r="X132" s="222"/>
      <c r="Y132" s="203"/>
      <c r="Z132" s="203"/>
      <c r="AA132" s="203"/>
      <c r="AB132" s="203"/>
      <c r="AC132" s="203"/>
      <c r="AD132" s="203"/>
      <c r="AE132" s="203"/>
      <c r="AF132" s="203"/>
      <c r="AG132" s="203" t="s">
        <v>151</v>
      </c>
      <c r="AH132" s="203">
        <v>0</v>
      </c>
      <c r="AI132" s="203"/>
      <c r="AJ132" s="203"/>
      <c r="AK132" s="203"/>
      <c r="AL132" s="203"/>
      <c r="AM132" s="203"/>
      <c r="AN132" s="203"/>
      <c r="AO132" s="203"/>
      <c r="AP132" s="203"/>
      <c r="AQ132" s="203"/>
      <c r="AR132" s="203"/>
      <c r="AS132" s="203"/>
      <c r="AT132" s="203"/>
      <c r="AU132" s="203"/>
      <c r="AV132" s="203"/>
      <c r="AW132" s="203"/>
      <c r="AX132" s="203"/>
      <c r="AY132" s="203"/>
      <c r="AZ132" s="203"/>
      <c r="BA132" s="203"/>
      <c r="BB132" s="203"/>
      <c r="BC132" s="203"/>
      <c r="BD132" s="203"/>
      <c r="BE132" s="203"/>
      <c r="BF132" s="203"/>
      <c r="BG132" s="203"/>
      <c r="BH132" s="203"/>
    </row>
    <row r="133" spans="1:60" outlineLevel="1" x14ac:dyDescent="0.25">
      <c r="A133" s="220"/>
      <c r="B133" s="221"/>
      <c r="C133" s="251" t="s">
        <v>206</v>
      </c>
      <c r="D133" s="224"/>
      <c r="E133" s="225">
        <v>-3.6</v>
      </c>
      <c r="F133" s="222"/>
      <c r="G133" s="222"/>
      <c r="H133" s="222"/>
      <c r="I133" s="222"/>
      <c r="J133" s="222"/>
      <c r="K133" s="222"/>
      <c r="L133" s="222"/>
      <c r="M133" s="222"/>
      <c r="N133" s="222"/>
      <c r="O133" s="222"/>
      <c r="P133" s="222"/>
      <c r="Q133" s="222"/>
      <c r="R133" s="222"/>
      <c r="S133" s="222"/>
      <c r="T133" s="222"/>
      <c r="U133" s="222"/>
      <c r="V133" s="222"/>
      <c r="W133" s="222"/>
      <c r="X133" s="222"/>
      <c r="Y133" s="203"/>
      <c r="Z133" s="203"/>
      <c r="AA133" s="203"/>
      <c r="AB133" s="203"/>
      <c r="AC133" s="203"/>
      <c r="AD133" s="203"/>
      <c r="AE133" s="203"/>
      <c r="AF133" s="203"/>
      <c r="AG133" s="203" t="s">
        <v>151</v>
      </c>
      <c r="AH133" s="203">
        <v>0</v>
      </c>
      <c r="AI133" s="203"/>
      <c r="AJ133" s="203"/>
      <c r="AK133" s="203"/>
      <c r="AL133" s="203"/>
      <c r="AM133" s="203"/>
      <c r="AN133" s="203"/>
      <c r="AO133" s="203"/>
      <c r="AP133" s="203"/>
      <c r="AQ133" s="203"/>
      <c r="AR133" s="203"/>
      <c r="AS133" s="203"/>
      <c r="AT133" s="203"/>
      <c r="AU133" s="203"/>
      <c r="AV133" s="203"/>
      <c r="AW133" s="203"/>
      <c r="AX133" s="203"/>
      <c r="AY133" s="203"/>
      <c r="AZ133" s="203"/>
      <c r="BA133" s="203"/>
      <c r="BB133" s="203"/>
      <c r="BC133" s="203"/>
      <c r="BD133" s="203"/>
      <c r="BE133" s="203"/>
      <c r="BF133" s="203"/>
      <c r="BG133" s="203"/>
      <c r="BH133" s="203"/>
    </row>
    <row r="134" spans="1:60" outlineLevel="1" x14ac:dyDescent="0.25">
      <c r="A134" s="220"/>
      <c r="B134" s="221"/>
      <c r="C134" s="251" t="s">
        <v>207</v>
      </c>
      <c r="D134" s="224"/>
      <c r="E134" s="225">
        <v>10.92</v>
      </c>
      <c r="F134" s="222"/>
      <c r="G134" s="222"/>
      <c r="H134" s="222"/>
      <c r="I134" s="222"/>
      <c r="J134" s="222"/>
      <c r="K134" s="222"/>
      <c r="L134" s="222"/>
      <c r="M134" s="222"/>
      <c r="N134" s="222"/>
      <c r="O134" s="222"/>
      <c r="P134" s="222"/>
      <c r="Q134" s="222"/>
      <c r="R134" s="222"/>
      <c r="S134" s="222"/>
      <c r="T134" s="222"/>
      <c r="U134" s="222"/>
      <c r="V134" s="222"/>
      <c r="W134" s="222"/>
      <c r="X134" s="222"/>
      <c r="Y134" s="203"/>
      <c r="Z134" s="203"/>
      <c r="AA134" s="203"/>
      <c r="AB134" s="203"/>
      <c r="AC134" s="203"/>
      <c r="AD134" s="203"/>
      <c r="AE134" s="203"/>
      <c r="AF134" s="203"/>
      <c r="AG134" s="203" t="s">
        <v>151</v>
      </c>
      <c r="AH134" s="203">
        <v>0</v>
      </c>
      <c r="AI134" s="203"/>
      <c r="AJ134" s="203"/>
      <c r="AK134" s="203"/>
      <c r="AL134" s="203"/>
      <c r="AM134" s="203"/>
      <c r="AN134" s="203"/>
      <c r="AO134" s="203"/>
      <c r="AP134" s="203"/>
      <c r="AQ134" s="203"/>
      <c r="AR134" s="203"/>
      <c r="AS134" s="203"/>
      <c r="AT134" s="203"/>
      <c r="AU134" s="203"/>
      <c r="AV134" s="203"/>
      <c r="AW134" s="203"/>
      <c r="AX134" s="203"/>
      <c r="AY134" s="203"/>
      <c r="AZ134" s="203"/>
      <c r="BA134" s="203"/>
      <c r="BB134" s="203"/>
      <c r="BC134" s="203"/>
      <c r="BD134" s="203"/>
      <c r="BE134" s="203"/>
      <c r="BF134" s="203"/>
      <c r="BG134" s="203"/>
      <c r="BH134" s="203"/>
    </row>
    <row r="135" spans="1:60" outlineLevel="1" x14ac:dyDescent="0.25">
      <c r="A135" s="220"/>
      <c r="B135" s="221"/>
      <c r="C135" s="251" t="s">
        <v>208</v>
      </c>
      <c r="D135" s="224"/>
      <c r="E135" s="225">
        <v>-1.2</v>
      </c>
      <c r="F135" s="222"/>
      <c r="G135" s="222"/>
      <c r="H135" s="222"/>
      <c r="I135" s="222"/>
      <c r="J135" s="222"/>
      <c r="K135" s="222"/>
      <c r="L135" s="222"/>
      <c r="M135" s="222"/>
      <c r="N135" s="222"/>
      <c r="O135" s="222"/>
      <c r="P135" s="222"/>
      <c r="Q135" s="222"/>
      <c r="R135" s="222"/>
      <c r="S135" s="222"/>
      <c r="T135" s="222"/>
      <c r="U135" s="222"/>
      <c r="V135" s="222"/>
      <c r="W135" s="222"/>
      <c r="X135" s="222"/>
      <c r="Y135" s="203"/>
      <c r="Z135" s="203"/>
      <c r="AA135" s="203"/>
      <c r="AB135" s="203"/>
      <c r="AC135" s="203"/>
      <c r="AD135" s="203"/>
      <c r="AE135" s="203"/>
      <c r="AF135" s="203"/>
      <c r="AG135" s="203" t="s">
        <v>151</v>
      </c>
      <c r="AH135" s="203">
        <v>0</v>
      </c>
      <c r="AI135" s="203"/>
      <c r="AJ135" s="203"/>
      <c r="AK135" s="203"/>
      <c r="AL135" s="203"/>
      <c r="AM135" s="203"/>
      <c r="AN135" s="203"/>
      <c r="AO135" s="203"/>
      <c r="AP135" s="203"/>
      <c r="AQ135" s="203"/>
      <c r="AR135" s="203"/>
      <c r="AS135" s="203"/>
      <c r="AT135" s="203"/>
      <c r="AU135" s="203"/>
      <c r="AV135" s="203"/>
      <c r="AW135" s="203"/>
      <c r="AX135" s="203"/>
      <c r="AY135" s="203"/>
      <c r="AZ135" s="203"/>
      <c r="BA135" s="203"/>
      <c r="BB135" s="203"/>
      <c r="BC135" s="203"/>
      <c r="BD135" s="203"/>
      <c r="BE135" s="203"/>
      <c r="BF135" s="203"/>
      <c r="BG135" s="203"/>
      <c r="BH135" s="203"/>
    </row>
    <row r="136" spans="1:60" outlineLevel="1" x14ac:dyDescent="0.25">
      <c r="A136" s="220"/>
      <c r="B136" s="221"/>
      <c r="C136" s="251" t="s">
        <v>209</v>
      </c>
      <c r="D136" s="224"/>
      <c r="E136" s="225">
        <v>42.64</v>
      </c>
      <c r="F136" s="222"/>
      <c r="G136" s="222"/>
      <c r="H136" s="222"/>
      <c r="I136" s="222"/>
      <c r="J136" s="222"/>
      <c r="K136" s="222"/>
      <c r="L136" s="222"/>
      <c r="M136" s="222"/>
      <c r="N136" s="222"/>
      <c r="O136" s="222"/>
      <c r="P136" s="222"/>
      <c r="Q136" s="222"/>
      <c r="R136" s="222"/>
      <c r="S136" s="222"/>
      <c r="T136" s="222"/>
      <c r="U136" s="222"/>
      <c r="V136" s="222"/>
      <c r="W136" s="222"/>
      <c r="X136" s="222"/>
      <c r="Y136" s="203"/>
      <c r="Z136" s="203"/>
      <c r="AA136" s="203"/>
      <c r="AB136" s="203"/>
      <c r="AC136" s="203"/>
      <c r="AD136" s="203"/>
      <c r="AE136" s="203"/>
      <c r="AF136" s="203"/>
      <c r="AG136" s="203" t="s">
        <v>151</v>
      </c>
      <c r="AH136" s="203">
        <v>0</v>
      </c>
      <c r="AI136" s="203"/>
      <c r="AJ136" s="203"/>
      <c r="AK136" s="203"/>
      <c r="AL136" s="203"/>
      <c r="AM136" s="203"/>
      <c r="AN136" s="203"/>
      <c r="AO136" s="203"/>
      <c r="AP136" s="203"/>
      <c r="AQ136" s="203"/>
      <c r="AR136" s="203"/>
      <c r="AS136" s="203"/>
      <c r="AT136" s="203"/>
      <c r="AU136" s="203"/>
      <c r="AV136" s="203"/>
      <c r="AW136" s="203"/>
      <c r="AX136" s="203"/>
      <c r="AY136" s="203"/>
      <c r="AZ136" s="203"/>
      <c r="BA136" s="203"/>
      <c r="BB136" s="203"/>
      <c r="BC136" s="203"/>
      <c r="BD136" s="203"/>
      <c r="BE136" s="203"/>
      <c r="BF136" s="203"/>
      <c r="BG136" s="203"/>
      <c r="BH136" s="203"/>
    </row>
    <row r="137" spans="1:60" outlineLevel="1" x14ac:dyDescent="0.25">
      <c r="A137" s="220"/>
      <c r="B137" s="221"/>
      <c r="C137" s="251" t="s">
        <v>204</v>
      </c>
      <c r="D137" s="224"/>
      <c r="E137" s="225">
        <v>-2.5</v>
      </c>
      <c r="F137" s="222"/>
      <c r="G137" s="222"/>
      <c r="H137" s="222"/>
      <c r="I137" s="222"/>
      <c r="J137" s="222"/>
      <c r="K137" s="222"/>
      <c r="L137" s="222"/>
      <c r="M137" s="222"/>
      <c r="N137" s="222"/>
      <c r="O137" s="222"/>
      <c r="P137" s="222"/>
      <c r="Q137" s="222"/>
      <c r="R137" s="222"/>
      <c r="S137" s="222"/>
      <c r="T137" s="222"/>
      <c r="U137" s="222"/>
      <c r="V137" s="222"/>
      <c r="W137" s="222"/>
      <c r="X137" s="222"/>
      <c r="Y137" s="203"/>
      <c r="Z137" s="203"/>
      <c r="AA137" s="203"/>
      <c r="AB137" s="203"/>
      <c r="AC137" s="203"/>
      <c r="AD137" s="203"/>
      <c r="AE137" s="203"/>
      <c r="AF137" s="203"/>
      <c r="AG137" s="203" t="s">
        <v>151</v>
      </c>
      <c r="AH137" s="203">
        <v>0</v>
      </c>
      <c r="AI137" s="203"/>
      <c r="AJ137" s="203"/>
      <c r="AK137" s="203"/>
      <c r="AL137" s="203"/>
      <c r="AM137" s="203"/>
      <c r="AN137" s="203"/>
      <c r="AO137" s="203"/>
      <c r="AP137" s="203"/>
      <c r="AQ137" s="203"/>
      <c r="AR137" s="203"/>
      <c r="AS137" s="203"/>
      <c r="AT137" s="203"/>
      <c r="AU137" s="203"/>
      <c r="AV137" s="203"/>
      <c r="AW137" s="203"/>
      <c r="AX137" s="203"/>
      <c r="AY137" s="203"/>
      <c r="AZ137" s="203"/>
      <c r="BA137" s="203"/>
      <c r="BB137" s="203"/>
      <c r="BC137" s="203"/>
      <c r="BD137" s="203"/>
      <c r="BE137" s="203"/>
      <c r="BF137" s="203"/>
      <c r="BG137" s="203"/>
      <c r="BH137" s="203"/>
    </row>
    <row r="138" spans="1:60" outlineLevel="1" x14ac:dyDescent="0.25">
      <c r="A138" s="220"/>
      <c r="B138" s="221"/>
      <c r="C138" s="251" t="s">
        <v>205</v>
      </c>
      <c r="D138" s="224"/>
      <c r="E138" s="225">
        <v>-1.6</v>
      </c>
      <c r="F138" s="222"/>
      <c r="G138" s="222"/>
      <c r="H138" s="222"/>
      <c r="I138" s="222"/>
      <c r="J138" s="222"/>
      <c r="K138" s="222"/>
      <c r="L138" s="222"/>
      <c r="M138" s="222"/>
      <c r="N138" s="222"/>
      <c r="O138" s="222"/>
      <c r="P138" s="222"/>
      <c r="Q138" s="222"/>
      <c r="R138" s="222"/>
      <c r="S138" s="222"/>
      <c r="T138" s="222"/>
      <c r="U138" s="222"/>
      <c r="V138" s="222"/>
      <c r="W138" s="222"/>
      <c r="X138" s="222"/>
      <c r="Y138" s="203"/>
      <c r="Z138" s="203"/>
      <c r="AA138" s="203"/>
      <c r="AB138" s="203"/>
      <c r="AC138" s="203"/>
      <c r="AD138" s="203"/>
      <c r="AE138" s="203"/>
      <c r="AF138" s="203"/>
      <c r="AG138" s="203" t="s">
        <v>151</v>
      </c>
      <c r="AH138" s="203">
        <v>0</v>
      </c>
      <c r="AI138" s="203"/>
      <c r="AJ138" s="203"/>
      <c r="AK138" s="203"/>
      <c r="AL138" s="203"/>
      <c r="AM138" s="203"/>
      <c r="AN138" s="203"/>
      <c r="AO138" s="203"/>
      <c r="AP138" s="203"/>
      <c r="AQ138" s="203"/>
      <c r="AR138" s="203"/>
      <c r="AS138" s="203"/>
      <c r="AT138" s="203"/>
      <c r="AU138" s="203"/>
      <c r="AV138" s="203"/>
      <c r="AW138" s="203"/>
      <c r="AX138" s="203"/>
      <c r="AY138" s="203"/>
      <c r="AZ138" s="203"/>
      <c r="BA138" s="203"/>
      <c r="BB138" s="203"/>
      <c r="BC138" s="203"/>
      <c r="BD138" s="203"/>
      <c r="BE138" s="203"/>
      <c r="BF138" s="203"/>
      <c r="BG138" s="203"/>
      <c r="BH138" s="203"/>
    </row>
    <row r="139" spans="1:60" outlineLevel="1" x14ac:dyDescent="0.25">
      <c r="A139" s="220"/>
      <c r="B139" s="221"/>
      <c r="C139" s="251" t="s">
        <v>210</v>
      </c>
      <c r="D139" s="224"/>
      <c r="E139" s="225">
        <v>-3.37</v>
      </c>
      <c r="F139" s="222"/>
      <c r="G139" s="222"/>
      <c r="H139" s="222"/>
      <c r="I139" s="222"/>
      <c r="J139" s="222"/>
      <c r="K139" s="222"/>
      <c r="L139" s="222"/>
      <c r="M139" s="222"/>
      <c r="N139" s="222"/>
      <c r="O139" s="222"/>
      <c r="P139" s="222"/>
      <c r="Q139" s="222"/>
      <c r="R139" s="222"/>
      <c r="S139" s="222"/>
      <c r="T139" s="222"/>
      <c r="U139" s="222"/>
      <c r="V139" s="222"/>
      <c r="W139" s="222"/>
      <c r="X139" s="222"/>
      <c r="Y139" s="203"/>
      <c r="Z139" s="203"/>
      <c r="AA139" s="203"/>
      <c r="AB139" s="203"/>
      <c r="AC139" s="203"/>
      <c r="AD139" s="203"/>
      <c r="AE139" s="203"/>
      <c r="AF139" s="203"/>
      <c r="AG139" s="203" t="s">
        <v>151</v>
      </c>
      <c r="AH139" s="203">
        <v>0</v>
      </c>
      <c r="AI139" s="203"/>
      <c r="AJ139" s="203"/>
      <c r="AK139" s="203"/>
      <c r="AL139" s="203"/>
      <c r="AM139" s="203"/>
      <c r="AN139" s="203"/>
      <c r="AO139" s="203"/>
      <c r="AP139" s="203"/>
      <c r="AQ139" s="203"/>
      <c r="AR139" s="203"/>
      <c r="AS139" s="203"/>
      <c r="AT139" s="203"/>
      <c r="AU139" s="203"/>
      <c r="AV139" s="203"/>
      <c r="AW139" s="203"/>
      <c r="AX139" s="203"/>
      <c r="AY139" s="203"/>
      <c r="AZ139" s="203"/>
      <c r="BA139" s="203"/>
      <c r="BB139" s="203"/>
      <c r="BC139" s="203"/>
      <c r="BD139" s="203"/>
      <c r="BE139" s="203"/>
      <c r="BF139" s="203"/>
      <c r="BG139" s="203"/>
      <c r="BH139" s="203"/>
    </row>
    <row r="140" spans="1:60" outlineLevel="1" x14ac:dyDescent="0.25">
      <c r="A140" s="220"/>
      <c r="B140" s="221"/>
      <c r="C140" s="251" t="s">
        <v>211</v>
      </c>
      <c r="D140" s="224"/>
      <c r="E140" s="225">
        <v>3.63</v>
      </c>
      <c r="F140" s="222"/>
      <c r="G140" s="222"/>
      <c r="H140" s="222"/>
      <c r="I140" s="222"/>
      <c r="J140" s="222"/>
      <c r="K140" s="222"/>
      <c r="L140" s="222"/>
      <c r="M140" s="222"/>
      <c r="N140" s="222"/>
      <c r="O140" s="222"/>
      <c r="P140" s="222"/>
      <c r="Q140" s="222"/>
      <c r="R140" s="222"/>
      <c r="S140" s="222"/>
      <c r="T140" s="222"/>
      <c r="U140" s="222"/>
      <c r="V140" s="222"/>
      <c r="W140" s="222"/>
      <c r="X140" s="222"/>
      <c r="Y140" s="203"/>
      <c r="Z140" s="203"/>
      <c r="AA140" s="203"/>
      <c r="AB140" s="203"/>
      <c r="AC140" s="203"/>
      <c r="AD140" s="203"/>
      <c r="AE140" s="203"/>
      <c r="AF140" s="203"/>
      <c r="AG140" s="203" t="s">
        <v>151</v>
      </c>
      <c r="AH140" s="203">
        <v>0</v>
      </c>
      <c r="AI140" s="203"/>
      <c r="AJ140" s="203"/>
      <c r="AK140" s="203"/>
      <c r="AL140" s="203"/>
      <c r="AM140" s="203"/>
      <c r="AN140" s="203"/>
      <c r="AO140" s="203"/>
      <c r="AP140" s="203"/>
      <c r="AQ140" s="203"/>
      <c r="AR140" s="203"/>
      <c r="AS140" s="203"/>
      <c r="AT140" s="203"/>
      <c r="AU140" s="203"/>
      <c r="AV140" s="203"/>
      <c r="AW140" s="203"/>
      <c r="AX140" s="203"/>
      <c r="AY140" s="203"/>
      <c r="AZ140" s="203"/>
      <c r="BA140" s="203"/>
      <c r="BB140" s="203"/>
      <c r="BC140" s="203"/>
      <c r="BD140" s="203"/>
      <c r="BE140" s="203"/>
      <c r="BF140" s="203"/>
      <c r="BG140" s="203"/>
      <c r="BH140" s="203"/>
    </row>
    <row r="141" spans="1:60" outlineLevel="1" x14ac:dyDescent="0.25">
      <c r="A141" s="220"/>
      <c r="B141" s="221"/>
      <c r="C141" s="251" t="s">
        <v>212</v>
      </c>
      <c r="D141" s="224"/>
      <c r="E141" s="225">
        <v>-0.3</v>
      </c>
      <c r="F141" s="222"/>
      <c r="G141" s="222"/>
      <c r="H141" s="222"/>
      <c r="I141" s="222"/>
      <c r="J141" s="222"/>
      <c r="K141" s="222"/>
      <c r="L141" s="222"/>
      <c r="M141" s="222"/>
      <c r="N141" s="222"/>
      <c r="O141" s="222"/>
      <c r="P141" s="222"/>
      <c r="Q141" s="222"/>
      <c r="R141" s="222"/>
      <c r="S141" s="222"/>
      <c r="T141" s="222"/>
      <c r="U141" s="222"/>
      <c r="V141" s="222"/>
      <c r="W141" s="222"/>
      <c r="X141" s="222"/>
      <c r="Y141" s="203"/>
      <c r="Z141" s="203"/>
      <c r="AA141" s="203"/>
      <c r="AB141" s="203"/>
      <c r="AC141" s="203"/>
      <c r="AD141" s="203"/>
      <c r="AE141" s="203"/>
      <c r="AF141" s="203"/>
      <c r="AG141" s="203" t="s">
        <v>151</v>
      </c>
      <c r="AH141" s="203">
        <v>0</v>
      </c>
      <c r="AI141" s="203"/>
      <c r="AJ141" s="203"/>
      <c r="AK141" s="203"/>
      <c r="AL141" s="203"/>
      <c r="AM141" s="203"/>
      <c r="AN141" s="203"/>
      <c r="AO141" s="203"/>
      <c r="AP141" s="203"/>
      <c r="AQ141" s="203"/>
      <c r="AR141" s="203"/>
      <c r="AS141" s="203"/>
      <c r="AT141" s="203"/>
      <c r="AU141" s="203"/>
      <c r="AV141" s="203"/>
      <c r="AW141" s="203"/>
      <c r="AX141" s="203"/>
      <c r="AY141" s="203"/>
      <c r="AZ141" s="203"/>
      <c r="BA141" s="203"/>
      <c r="BB141" s="203"/>
      <c r="BC141" s="203"/>
      <c r="BD141" s="203"/>
      <c r="BE141" s="203"/>
      <c r="BF141" s="203"/>
      <c r="BG141" s="203"/>
      <c r="BH141" s="203"/>
    </row>
    <row r="142" spans="1:60" outlineLevel="1" x14ac:dyDescent="0.25">
      <c r="A142" s="220"/>
      <c r="B142" s="221"/>
      <c r="C142" s="251" t="s">
        <v>213</v>
      </c>
      <c r="D142" s="224"/>
      <c r="E142" s="225">
        <v>30.16</v>
      </c>
      <c r="F142" s="222"/>
      <c r="G142" s="222"/>
      <c r="H142" s="222"/>
      <c r="I142" s="222"/>
      <c r="J142" s="222"/>
      <c r="K142" s="222"/>
      <c r="L142" s="222"/>
      <c r="M142" s="222"/>
      <c r="N142" s="222"/>
      <c r="O142" s="222"/>
      <c r="P142" s="222"/>
      <c r="Q142" s="222"/>
      <c r="R142" s="222"/>
      <c r="S142" s="222"/>
      <c r="T142" s="222"/>
      <c r="U142" s="222"/>
      <c r="V142" s="222"/>
      <c r="W142" s="222"/>
      <c r="X142" s="222"/>
      <c r="Y142" s="203"/>
      <c r="Z142" s="203"/>
      <c r="AA142" s="203"/>
      <c r="AB142" s="203"/>
      <c r="AC142" s="203"/>
      <c r="AD142" s="203"/>
      <c r="AE142" s="203"/>
      <c r="AF142" s="203"/>
      <c r="AG142" s="203" t="s">
        <v>151</v>
      </c>
      <c r="AH142" s="203">
        <v>0</v>
      </c>
      <c r="AI142" s="203"/>
      <c r="AJ142" s="203"/>
      <c r="AK142" s="203"/>
      <c r="AL142" s="203"/>
      <c r="AM142" s="203"/>
      <c r="AN142" s="203"/>
      <c r="AO142" s="203"/>
      <c r="AP142" s="203"/>
      <c r="AQ142" s="203"/>
      <c r="AR142" s="203"/>
      <c r="AS142" s="203"/>
      <c r="AT142" s="203"/>
      <c r="AU142" s="203"/>
      <c r="AV142" s="203"/>
      <c r="AW142" s="203"/>
      <c r="AX142" s="203"/>
      <c r="AY142" s="203"/>
      <c r="AZ142" s="203"/>
      <c r="BA142" s="203"/>
      <c r="BB142" s="203"/>
      <c r="BC142" s="203"/>
      <c r="BD142" s="203"/>
      <c r="BE142" s="203"/>
      <c r="BF142" s="203"/>
      <c r="BG142" s="203"/>
      <c r="BH142" s="203"/>
    </row>
    <row r="143" spans="1:60" outlineLevel="1" x14ac:dyDescent="0.25">
      <c r="A143" s="220"/>
      <c r="B143" s="221"/>
      <c r="C143" s="251" t="s">
        <v>205</v>
      </c>
      <c r="D143" s="224"/>
      <c r="E143" s="225">
        <v>-1.6</v>
      </c>
      <c r="F143" s="222"/>
      <c r="G143" s="222"/>
      <c r="H143" s="222"/>
      <c r="I143" s="222"/>
      <c r="J143" s="222"/>
      <c r="K143" s="222"/>
      <c r="L143" s="222"/>
      <c r="M143" s="222"/>
      <c r="N143" s="222"/>
      <c r="O143" s="222"/>
      <c r="P143" s="222"/>
      <c r="Q143" s="222"/>
      <c r="R143" s="222"/>
      <c r="S143" s="222"/>
      <c r="T143" s="222"/>
      <c r="U143" s="222"/>
      <c r="V143" s="222"/>
      <c r="W143" s="222"/>
      <c r="X143" s="222"/>
      <c r="Y143" s="203"/>
      <c r="Z143" s="203"/>
      <c r="AA143" s="203"/>
      <c r="AB143" s="203"/>
      <c r="AC143" s="203"/>
      <c r="AD143" s="203"/>
      <c r="AE143" s="203"/>
      <c r="AF143" s="203"/>
      <c r="AG143" s="203" t="s">
        <v>151</v>
      </c>
      <c r="AH143" s="203">
        <v>0</v>
      </c>
      <c r="AI143" s="203"/>
      <c r="AJ143" s="203"/>
      <c r="AK143" s="203"/>
      <c r="AL143" s="203"/>
      <c r="AM143" s="203"/>
      <c r="AN143" s="203"/>
      <c r="AO143" s="203"/>
      <c r="AP143" s="203"/>
      <c r="AQ143" s="203"/>
      <c r="AR143" s="203"/>
      <c r="AS143" s="203"/>
      <c r="AT143" s="203"/>
      <c r="AU143" s="203"/>
      <c r="AV143" s="203"/>
      <c r="AW143" s="203"/>
      <c r="AX143" s="203"/>
      <c r="AY143" s="203"/>
      <c r="AZ143" s="203"/>
      <c r="BA143" s="203"/>
      <c r="BB143" s="203"/>
      <c r="BC143" s="203"/>
      <c r="BD143" s="203"/>
      <c r="BE143" s="203"/>
      <c r="BF143" s="203"/>
      <c r="BG143" s="203"/>
      <c r="BH143" s="203"/>
    </row>
    <row r="144" spans="1:60" outlineLevel="1" x14ac:dyDescent="0.25">
      <c r="A144" s="220"/>
      <c r="B144" s="221"/>
      <c r="C144" s="251" t="s">
        <v>214</v>
      </c>
      <c r="D144" s="224"/>
      <c r="E144" s="225">
        <v>-2.08</v>
      </c>
      <c r="F144" s="222"/>
      <c r="G144" s="222"/>
      <c r="H144" s="222"/>
      <c r="I144" s="222"/>
      <c r="J144" s="222"/>
      <c r="K144" s="222"/>
      <c r="L144" s="222"/>
      <c r="M144" s="222"/>
      <c r="N144" s="222"/>
      <c r="O144" s="222"/>
      <c r="P144" s="222"/>
      <c r="Q144" s="222"/>
      <c r="R144" s="222"/>
      <c r="S144" s="222"/>
      <c r="T144" s="222"/>
      <c r="U144" s="222"/>
      <c r="V144" s="222"/>
      <c r="W144" s="222"/>
      <c r="X144" s="222"/>
      <c r="Y144" s="203"/>
      <c r="Z144" s="203"/>
      <c r="AA144" s="203"/>
      <c r="AB144" s="203"/>
      <c r="AC144" s="203"/>
      <c r="AD144" s="203"/>
      <c r="AE144" s="203"/>
      <c r="AF144" s="203"/>
      <c r="AG144" s="203" t="s">
        <v>151</v>
      </c>
      <c r="AH144" s="203">
        <v>0</v>
      </c>
      <c r="AI144" s="203"/>
      <c r="AJ144" s="203"/>
      <c r="AK144" s="203"/>
      <c r="AL144" s="203"/>
      <c r="AM144" s="203"/>
      <c r="AN144" s="203"/>
      <c r="AO144" s="203"/>
      <c r="AP144" s="203"/>
      <c r="AQ144" s="203"/>
      <c r="AR144" s="203"/>
      <c r="AS144" s="203"/>
      <c r="AT144" s="203"/>
      <c r="AU144" s="203"/>
      <c r="AV144" s="203"/>
      <c r="AW144" s="203"/>
      <c r="AX144" s="203"/>
      <c r="AY144" s="203"/>
      <c r="AZ144" s="203"/>
      <c r="BA144" s="203"/>
      <c r="BB144" s="203"/>
      <c r="BC144" s="203"/>
      <c r="BD144" s="203"/>
      <c r="BE144" s="203"/>
      <c r="BF144" s="203"/>
      <c r="BG144" s="203"/>
      <c r="BH144" s="203"/>
    </row>
    <row r="145" spans="1:60" outlineLevel="1" x14ac:dyDescent="0.25">
      <c r="A145" s="220"/>
      <c r="B145" s="221"/>
      <c r="C145" s="251" t="s">
        <v>215</v>
      </c>
      <c r="D145" s="224"/>
      <c r="E145" s="225">
        <v>4.0999999999999996</v>
      </c>
      <c r="F145" s="222"/>
      <c r="G145" s="222"/>
      <c r="H145" s="222"/>
      <c r="I145" s="222"/>
      <c r="J145" s="222"/>
      <c r="K145" s="222"/>
      <c r="L145" s="222"/>
      <c r="M145" s="222"/>
      <c r="N145" s="222"/>
      <c r="O145" s="222"/>
      <c r="P145" s="222"/>
      <c r="Q145" s="222"/>
      <c r="R145" s="222"/>
      <c r="S145" s="222"/>
      <c r="T145" s="222"/>
      <c r="U145" s="222"/>
      <c r="V145" s="222"/>
      <c r="W145" s="222"/>
      <c r="X145" s="222"/>
      <c r="Y145" s="203"/>
      <c r="Z145" s="203"/>
      <c r="AA145" s="203"/>
      <c r="AB145" s="203"/>
      <c r="AC145" s="203"/>
      <c r="AD145" s="203"/>
      <c r="AE145" s="203"/>
      <c r="AF145" s="203"/>
      <c r="AG145" s="203" t="s">
        <v>151</v>
      </c>
      <c r="AH145" s="203">
        <v>0</v>
      </c>
      <c r="AI145" s="203"/>
      <c r="AJ145" s="203"/>
      <c r="AK145" s="203"/>
      <c r="AL145" s="203"/>
      <c r="AM145" s="203"/>
      <c r="AN145" s="203"/>
      <c r="AO145" s="203"/>
      <c r="AP145" s="203"/>
      <c r="AQ145" s="203"/>
      <c r="AR145" s="203"/>
      <c r="AS145" s="203"/>
      <c r="AT145" s="203"/>
      <c r="AU145" s="203"/>
      <c r="AV145" s="203"/>
      <c r="AW145" s="203"/>
      <c r="AX145" s="203"/>
      <c r="AY145" s="203"/>
      <c r="AZ145" s="203"/>
      <c r="BA145" s="203"/>
      <c r="BB145" s="203"/>
      <c r="BC145" s="203"/>
      <c r="BD145" s="203"/>
      <c r="BE145" s="203"/>
      <c r="BF145" s="203"/>
      <c r="BG145" s="203"/>
      <c r="BH145" s="203"/>
    </row>
    <row r="146" spans="1:60" ht="20.399999999999999" outlineLevel="1" x14ac:dyDescent="0.25">
      <c r="A146" s="241">
        <v>38</v>
      </c>
      <c r="B146" s="242" t="s">
        <v>270</v>
      </c>
      <c r="C146" s="249" t="s">
        <v>271</v>
      </c>
      <c r="D146" s="243" t="s">
        <v>154</v>
      </c>
      <c r="E146" s="244">
        <v>5</v>
      </c>
      <c r="F146" s="245"/>
      <c r="G146" s="246">
        <f>ROUND(E146*F146,2)</f>
        <v>0</v>
      </c>
      <c r="H146" s="223">
        <v>4.5199999999999996</v>
      </c>
      <c r="I146" s="222">
        <f>ROUND(E146*H146,2)</f>
        <v>22.6</v>
      </c>
      <c r="J146" s="223">
        <v>223.18</v>
      </c>
      <c r="K146" s="222">
        <f>ROUND(E146*J146,2)</f>
        <v>1115.9000000000001</v>
      </c>
      <c r="L146" s="222">
        <v>15</v>
      </c>
      <c r="M146" s="222">
        <f>G146*(1+L146/100)</f>
        <v>0</v>
      </c>
      <c r="N146" s="222">
        <v>3.6700000000000001E-3</v>
      </c>
      <c r="O146" s="222">
        <f>ROUND(E146*N146,2)</f>
        <v>0.02</v>
      </c>
      <c r="P146" s="222">
        <v>0</v>
      </c>
      <c r="Q146" s="222">
        <f>ROUND(E146*P146,2)</f>
        <v>0</v>
      </c>
      <c r="R146" s="222"/>
      <c r="S146" s="222" t="s">
        <v>147</v>
      </c>
      <c r="T146" s="222" t="s">
        <v>141</v>
      </c>
      <c r="U146" s="222">
        <v>0.433</v>
      </c>
      <c r="V146" s="222">
        <f>ROUND(E146*U146,2)</f>
        <v>2.17</v>
      </c>
      <c r="W146" s="222"/>
      <c r="X146" s="222" t="s">
        <v>148</v>
      </c>
      <c r="Y146" s="203"/>
      <c r="Z146" s="203"/>
      <c r="AA146" s="203"/>
      <c r="AB146" s="203"/>
      <c r="AC146" s="203"/>
      <c r="AD146" s="203"/>
      <c r="AE146" s="203"/>
      <c r="AF146" s="203"/>
      <c r="AG146" s="203" t="s">
        <v>149</v>
      </c>
      <c r="AH146" s="203"/>
      <c r="AI146" s="203"/>
      <c r="AJ146" s="203"/>
      <c r="AK146" s="203"/>
      <c r="AL146" s="203"/>
      <c r="AM146" s="203"/>
      <c r="AN146" s="203"/>
      <c r="AO146" s="203"/>
      <c r="AP146" s="203"/>
      <c r="AQ146" s="203"/>
      <c r="AR146" s="203"/>
      <c r="AS146" s="203"/>
      <c r="AT146" s="203"/>
      <c r="AU146" s="203"/>
      <c r="AV146" s="203"/>
      <c r="AW146" s="203"/>
      <c r="AX146" s="203"/>
      <c r="AY146" s="203"/>
      <c r="AZ146" s="203"/>
      <c r="BA146" s="203"/>
      <c r="BB146" s="203"/>
      <c r="BC146" s="203"/>
      <c r="BD146" s="203"/>
      <c r="BE146" s="203"/>
      <c r="BF146" s="203"/>
      <c r="BG146" s="203"/>
      <c r="BH146" s="203"/>
    </row>
    <row r="147" spans="1:60" ht="20.399999999999999" outlineLevel="1" x14ac:dyDescent="0.25">
      <c r="A147" s="235">
        <v>39</v>
      </c>
      <c r="B147" s="236" t="s">
        <v>272</v>
      </c>
      <c r="C147" s="250" t="s">
        <v>273</v>
      </c>
      <c r="D147" s="237" t="s">
        <v>163</v>
      </c>
      <c r="E147" s="238">
        <v>19.38</v>
      </c>
      <c r="F147" s="239"/>
      <c r="G147" s="240">
        <f>ROUND(E147*F147,2)</f>
        <v>0</v>
      </c>
      <c r="H147" s="223">
        <v>0</v>
      </c>
      <c r="I147" s="222">
        <f>ROUND(E147*H147,2)</f>
        <v>0</v>
      </c>
      <c r="J147" s="223">
        <v>270.8</v>
      </c>
      <c r="K147" s="222">
        <f>ROUND(E147*J147,2)</f>
        <v>5248.1</v>
      </c>
      <c r="L147" s="222">
        <v>15</v>
      </c>
      <c r="M147" s="222">
        <f>G147*(1+L147/100)</f>
        <v>0</v>
      </c>
      <c r="N147" s="222">
        <v>0</v>
      </c>
      <c r="O147" s="222">
        <f>ROUND(E147*N147,2)</f>
        <v>0</v>
      </c>
      <c r="P147" s="222">
        <v>6.0999999999999999E-2</v>
      </c>
      <c r="Q147" s="222">
        <f>ROUND(E147*P147,2)</f>
        <v>1.18</v>
      </c>
      <c r="R147" s="222"/>
      <c r="S147" s="222" t="s">
        <v>147</v>
      </c>
      <c r="T147" s="222" t="s">
        <v>141</v>
      </c>
      <c r="U147" s="222">
        <v>0</v>
      </c>
      <c r="V147" s="222">
        <f>ROUND(E147*U147,2)</f>
        <v>0</v>
      </c>
      <c r="W147" s="222"/>
      <c r="X147" s="222" t="s">
        <v>175</v>
      </c>
      <c r="Y147" s="203"/>
      <c r="Z147" s="203"/>
      <c r="AA147" s="203"/>
      <c r="AB147" s="203"/>
      <c r="AC147" s="203"/>
      <c r="AD147" s="203"/>
      <c r="AE147" s="203"/>
      <c r="AF147" s="203"/>
      <c r="AG147" s="203" t="s">
        <v>176</v>
      </c>
      <c r="AH147" s="203"/>
      <c r="AI147" s="203"/>
      <c r="AJ147" s="203"/>
      <c r="AK147" s="203"/>
      <c r="AL147" s="203"/>
      <c r="AM147" s="203"/>
      <c r="AN147" s="203"/>
      <c r="AO147" s="203"/>
      <c r="AP147" s="203"/>
      <c r="AQ147" s="203"/>
      <c r="AR147" s="203"/>
      <c r="AS147" s="203"/>
      <c r="AT147" s="203"/>
      <c r="AU147" s="203"/>
      <c r="AV147" s="203"/>
      <c r="AW147" s="203"/>
      <c r="AX147" s="203"/>
      <c r="AY147" s="203"/>
      <c r="AZ147" s="203"/>
      <c r="BA147" s="203"/>
      <c r="BB147" s="203"/>
      <c r="BC147" s="203"/>
      <c r="BD147" s="203"/>
      <c r="BE147" s="203"/>
      <c r="BF147" s="203"/>
      <c r="BG147" s="203"/>
      <c r="BH147" s="203"/>
    </row>
    <row r="148" spans="1:60" outlineLevel="1" x14ac:dyDescent="0.25">
      <c r="A148" s="220"/>
      <c r="B148" s="221"/>
      <c r="C148" s="251" t="s">
        <v>274</v>
      </c>
      <c r="D148" s="224"/>
      <c r="E148" s="225">
        <v>16.399999999999999</v>
      </c>
      <c r="F148" s="222"/>
      <c r="G148" s="222"/>
      <c r="H148" s="222"/>
      <c r="I148" s="222"/>
      <c r="J148" s="222"/>
      <c r="K148" s="222"/>
      <c r="L148" s="222"/>
      <c r="M148" s="222"/>
      <c r="N148" s="222"/>
      <c r="O148" s="222"/>
      <c r="P148" s="222"/>
      <c r="Q148" s="222"/>
      <c r="R148" s="222"/>
      <c r="S148" s="222"/>
      <c r="T148" s="222"/>
      <c r="U148" s="222"/>
      <c r="V148" s="222"/>
      <c r="W148" s="222"/>
      <c r="X148" s="222"/>
      <c r="Y148" s="203"/>
      <c r="Z148" s="203"/>
      <c r="AA148" s="203"/>
      <c r="AB148" s="203"/>
      <c r="AC148" s="203"/>
      <c r="AD148" s="203"/>
      <c r="AE148" s="203"/>
      <c r="AF148" s="203"/>
      <c r="AG148" s="203" t="s">
        <v>151</v>
      </c>
      <c r="AH148" s="203">
        <v>0</v>
      </c>
      <c r="AI148" s="203"/>
      <c r="AJ148" s="203"/>
      <c r="AK148" s="203"/>
      <c r="AL148" s="203"/>
      <c r="AM148" s="203"/>
      <c r="AN148" s="203"/>
      <c r="AO148" s="203"/>
      <c r="AP148" s="203"/>
      <c r="AQ148" s="203"/>
      <c r="AR148" s="203"/>
      <c r="AS148" s="203"/>
      <c r="AT148" s="203"/>
      <c r="AU148" s="203"/>
      <c r="AV148" s="203"/>
      <c r="AW148" s="203"/>
      <c r="AX148" s="203"/>
      <c r="AY148" s="203"/>
      <c r="AZ148" s="203"/>
      <c r="BA148" s="203"/>
      <c r="BB148" s="203"/>
      <c r="BC148" s="203"/>
      <c r="BD148" s="203"/>
      <c r="BE148" s="203"/>
      <c r="BF148" s="203"/>
      <c r="BG148" s="203"/>
      <c r="BH148" s="203"/>
    </row>
    <row r="149" spans="1:60" outlineLevel="1" x14ac:dyDescent="0.25">
      <c r="A149" s="220"/>
      <c r="B149" s="221"/>
      <c r="C149" s="251" t="s">
        <v>208</v>
      </c>
      <c r="D149" s="224"/>
      <c r="E149" s="225">
        <v>-1.2</v>
      </c>
      <c r="F149" s="222"/>
      <c r="G149" s="222"/>
      <c r="H149" s="222"/>
      <c r="I149" s="222"/>
      <c r="J149" s="222"/>
      <c r="K149" s="222"/>
      <c r="L149" s="222"/>
      <c r="M149" s="222"/>
      <c r="N149" s="222"/>
      <c r="O149" s="222"/>
      <c r="P149" s="222"/>
      <c r="Q149" s="222"/>
      <c r="R149" s="222"/>
      <c r="S149" s="222"/>
      <c r="T149" s="222"/>
      <c r="U149" s="222"/>
      <c r="V149" s="222"/>
      <c r="W149" s="222"/>
      <c r="X149" s="222"/>
      <c r="Y149" s="203"/>
      <c r="Z149" s="203"/>
      <c r="AA149" s="203"/>
      <c r="AB149" s="203"/>
      <c r="AC149" s="203"/>
      <c r="AD149" s="203"/>
      <c r="AE149" s="203"/>
      <c r="AF149" s="203"/>
      <c r="AG149" s="203" t="s">
        <v>151</v>
      </c>
      <c r="AH149" s="203">
        <v>0</v>
      </c>
      <c r="AI149" s="203"/>
      <c r="AJ149" s="203"/>
      <c r="AK149" s="203"/>
      <c r="AL149" s="203"/>
      <c r="AM149" s="203"/>
      <c r="AN149" s="203"/>
      <c r="AO149" s="203"/>
      <c r="AP149" s="203"/>
      <c r="AQ149" s="203"/>
      <c r="AR149" s="203"/>
      <c r="AS149" s="203"/>
      <c r="AT149" s="203"/>
      <c r="AU149" s="203"/>
      <c r="AV149" s="203"/>
      <c r="AW149" s="203"/>
      <c r="AX149" s="203"/>
      <c r="AY149" s="203"/>
      <c r="AZ149" s="203"/>
      <c r="BA149" s="203"/>
      <c r="BB149" s="203"/>
      <c r="BC149" s="203"/>
      <c r="BD149" s="203"/>
      <c r="BE149" s="203"/>
      <c r="BF149" s="203"/>
      <c r="BG149" s="203"/>
      <c r="BH149" s="203"/>
    </row>
    <row r="150" spans="1:60" outlineLevel="1" x14ac:dyDescent="0.25">
      <c r="A150" s="220"/>
      <c r="B150" s="221"/>
      <c r="C150" s="251" t="s">
        <v>275</v>
      </c>
      <c r="D150" s="224"/>
      <c r="E150" s="225">
        <v>1.38</v>
      </c>
      <c r="F150" s="222"/>
      <c r="G150" s="222"/>
      <c r="H150" s="222"/>
      <c r="I150" s="222"/>
      <c r="J150" s="222"/>
      <c r="K150" s="222"/>
      <c r="L150" s="222"/>
      <c r="M150" s="222"/>
      <c r="N150" s="222"/>
      <c r="O150" s="222"/>
      <c r="P150" s="222"/>
      <c r="Q150" s="222"/>
      <c r="R150" s="222"/>
      <c r="S150" s="222"/>
      <c r="T150" s="222"/>
      <c r="U150" s="222"/>
      <c r="V150" s="222"/>
      <c r="W150" s="222"/>
      <c r="X150" s="222"/>
      <c r="Y150" s="203"/>
      <c r="Z150" s="203"/>
      <c r="AA150" s="203"/>
      <c r="AB150" s="203"/>
      <c r="AC150" s="203"/>
      <c r="AD150" s="203"/>
      <c r="AE150" s="203"/>
      <c r="AF150" s="203"/>
      <c r="AG150" s="203" t="s">
        <v>151</v>
      </c>
      <c r="AH150" s="203">
        <v>0</v>
      </c>
      <c r="AI150" s="203"/>
      <c r="AJ150" s="203"/>
      <c r="AK150" s="203"/>
      <c r="AL150" s="203"/>
      <c r="AM150" s="203"/>
      <c r="AN150" s="203"/>
      <c r="AO150" s="203"/>
      <c r="AP150" s="203"/>
      <c r="AQ150" s="203"/>
      <c r="AR150" s="203"/>
      <c r="AS150" s="203"/>
      <c r="AT150" s="203"/>
      <c r="AU150" s="203"/>
      <c r="AV150" s="203"/>
      <c r="AW150" s="203"/>
      <c r="AX150" s="203"/>
      <c r="AY150" s="203"/>
      <c r="AZ150" s="203"/>
      <c r="BA150" s="203"/>
      <c r="BB150" s="203"/>
      <c r="BC150" s="203"/>
      <c r="BD150" s="203"/>
      <c r="BE150" s="203"/>
      <c r="BF150" s="203"/>
      <c r="BG150" s="203"/>
      <c r="BH150" s="203"/>
    </row>
    <row r="151" spans="1:60" outlineLevel="1" x14ac:dyDescent="0.25">
      <c r="A151" s="220"/>
      <c r="B151" s="221"/>
      <c r="C151" s="251" t="s">
        <v>276</v>
      </c>
      <c r="D151" s="224"/>
      <c r="E151" s="225">
        <v>2.8</v>
      </c>
      <c r="F151" s="222"/>
      <c r="G151" s="222"/>
      <c r="H151" s="222"/>
      <c r="I151" s="222"/>
      <c r="J151" s="222"/>
      <c r="K151" s="222"/>
      <c r="L151" s="222"/>
      <c r="M151" s="222"/>
      <c r="N151" s="222"/>
      <c r="O151" s="222"/>
      <c r="P151" s="222"/>
      <c r="Q151" s="222"/>
      <c r="R151" s="222"/>
      <c r="S151" s="222"/>
      <c r="T151" s="222"/>
      <c r="U151" s="222"/>
      <c r="V151" s="222"/>
      <c r="W151" s="222"/>
      <c r="X151" s="222"/>
      <c r="Y151" s="203"/>
      <c r="Z151" s="203"/>
      <c r="AA151" s="203"/>
      <c r="AB151" s="203"/>
      <c r="AC151" s="203"/>
      <c r="AD151" s="203"/>
      <c r="AE151" s="203"/>
      <c r="AF151" s="203"/>
      <c r="AG151" s="203" t="s">
        <v>151</v>
      </c>
      <c r="AH151" s="203">
        <v>0</v>
      </c>
      <c r="AI151" s="203"/>
      <c r="AJ151" s="203"/>
      <c r="AK151" s="203"/>
      <c r="AL151" s="203"/>
      <c r="AM151" s="203"/>
      <c r="AN151" s="203"/>
      <c r="AO151" s="203"/>
      <c r="AP151" s="203"/>
      <c r="AQ151" s="203"/>
      <c r="AR151" s="203"/>
      <c r="AS151" s="203"/>
      <c r="AT151" s="203"/>
      <c r="AU151" s="203"/>
      <c r="AV151" s="203"/>
      <c r="AW151" s="203"/>
      <c r="AX151" s="203"/>
      <c r="AY151" s="203"/>
      <c r="AZ151" s="203"/>
      <c r="BA151" s="203"/>
      <c r="BB151" s="203"/>
      <c r="BC151" s="203"/>
      <c r="BD151" s="203"/>
      <c r="BE151" s="203"/>
      <c r="BF151" s="203"/>
      <c r="BG151" s="203"/>
      <c r="BH151" s="203"/>
    </row>
    <row r="152" spans="1:60" x14ac:dyDescent="0.25">
      <c r="A152" s="229" t="s">
        <v>136</v>
      </c>
      <c r="B152" s="230" t="s">
        <v>66</v>
      </c>
      <c r="C152" s="248" t="s">
        <v>67</v>
      </c>
      <c r="D152" s="231"/>
      <c r="E152" s="232"/>
      <c r="F152" s="233"/>
      <c r="G152" s="234">
        <f>SUMIF(AG153:AG153,"&lt;&gt;NOR",G153:G153)</f>
        <v>0</v>
      </c>
      <c r="H152" s="228"/>
      <c r="I152" s="228">
        <f>SUM(I153:I153)</f>
        <v>0</v>
      </c>
      <c r="J152" s="228"/>
      <c r="K152" s="228">
        <f>SUM(K153:K153)</f>
        <v>3733.87</v>
      </c>
      <c r="L152" s="228"/>
      <c r="M152" s="228">
        <f>SUM(M153:M153)</f>
        <v>0</v>
      </c>
      <c r="N152" s="228"/>
      <c r="O152" s="228">
        <f>SUM(O153:O153)</f>
        <v>0</v>
      </c>
      <c r="P152" s="228"/>
      <c r="Q152" s="228">
        <f>SUM(Q153:Q153)</f>
        <v>0</v>
      </c>
      <c r="R152" s="228"/>
      <c r="S152" s="228"/>
      <c r="T152" s="228"/>
      <c r="U152" s="228"/>
      <c r="V152" s="228">
        <f>SUM(V153:V153)</f>
        <v>7.7</v>
      </c>
      <c r="W152" s="228"/>
      <c r="X152" s="228"/>
      <c r="AG152" t="s">
        <v>137</v>
      </c>
    </row>
    <row r="153" spans="1:60" outlineLevel="1" x14ac:dyDescent="0.25">
      <c r="A153" s="241">
        <v>40</v>
      </c>
      <c r="B153" s="242" t="s">
        <v>277</v>
      </c>
      <c r="C153" s="249" t="s">
        <v>278</v>
      </c>
      <c r="D153" s="243" t="s">
        <v>279</v>
      </c>
      <c r="E153" s="244">
        <v>3.6685699999999999</v>
      </c>
      <c r="F153" s="245"/>
      <c r="G153" s="246">
        <f>ROUND(E153*F153,2)</f>
        <v>0</v>
      </c>
      <c r="H153" s="223">
        <v>0</v>
      </c>
      <c r="I153" s="222">
        <f>ROUND(E153*H153,2)</f>
        <v>0</v>
      </c>
      <c r="J153" s="223">
        <v>1017.8</v>
      </c>
      <c r="K153" s="222">
        <f>ROUND(E153*J153,2)</f>
        <v>3733.87</v>
      </c>
      <c r="L153" s="222">
        <v>15</v>
      </c>
      <c r="M153" s="222">
        <f>G153*(1+L153/100)</f>
        <v>0</v>
      </c>
      <c r="N153" s="222">
        <v>0</v>
      </c>
      <c r="O153" s="222">
        <f>ROUND(E153*N153,2)</f>
        <v>0</v>
      </c>
      <c r="P153" s="222">
        <v>0</v>
      </c>
      <c r="Q153" s="222">
        <f>ROUND(E153*P153,2)</f>
        <v>0</v>
      </c>
      <c r="R153" s="222"/>
      <c r="S153" s="222" t="s">
        <v>147</v>
      </c>
      <c r="T153" s="222" t="s">
        <v>141</v>
      </c>
      <c r="U153" s="222">
        <v>2.1</v>
      </c>
      <c r="V153" s="222">
        <f>ROUND(E153*U153,2)</f>
        <v>7.7</v>
      </c>
      <c r="W153" s="222"/>
      <c r="X153" s="222" t="s">
        <v>280</v>
      </c>
      <c r="Y153" s="203"/>
      <c r="Z153" s="203"/>
      <c r="AA153" s="203"/>
      <c r="AB153" s="203"/>
      <c r="AC153" s="203"/>
      <c r="AD153" s="203"/>
      <c r="AE153" s="203"/>
      <c r="AF153" s="203"/>
      <c r="AG153" s="203" t="s">
        <v>281</v>
      </c>
      <c r="AH153" s="203"/>
      <c r="AI153" s="203"/>
      <c r="AJ153" s="203"/>
      <c r="AK153" s="203"/>
      <c r="AL153" s="203"/>
      <c r="AM153" s="203"/>
      <c r="AN153" s="203"/>
      <c r="AO153" s="203"/>
      <c r="AP153" s="203"/>
      <c r="AQ153" s="203"/>
      <c r="AR153" s="203"/>
      <c r="AS153" s="203"/>
      <c r="AT153" s="203"/>
      <c r="AU153" s="203"/>
      <c r="AV153" s="203"/>
      <c r="AW153" s="203"/>
      <c r="AX153" s="203"/>
      <c r="AY153" s="203"/>
      <c r="AZ153" s="203"/>
      <c r="BA153" s="203"/>
      <c r="BB153" s="203"/>
      <c r="BC153" s="203"/>
      <c r="BD153" s="203"/>
      <c r="BE153" s="203"/>
      <c r="BF153" s="203"/>
      <c r="BG153" s="203"/>
      <c r="BH153" s="203"/>
    </row>
    <row r="154" spans="1:60" x14ac:dyDescent="0.25">
      <c r="A154" s="229" t="s">
        <v>136</v>
      </c>
      <c r="B154" s="230" t="s">
        <v>68</v>
      </c>
      <c r="C154" s="248" t="s">
        <v>69</v>
      </c>
      <c r="D154" s="231"/>
      <c r="E154" s="232"/>
      <c r="F154" s="233"/>
      <c r="G154" s="234">
        <f>SUMIF(AG155:AG164,"&lt;&gt;NOR",G155:G164)</f>
        <v>0</v>
      </c>
      <c r="H154" s="228"/>
      <c r="I154" s="228">
        <f>SUM(I155:I164)</f>
        <v>5122.93</v>
      </c>
      <c r="J154" s="228"/>
      <c r="K154" s="228">
        <f>SUM(K155:K164)</f>
        <v>3743.5</v>
      </c>
      <c r="L154" s="228"/>
      <c r="M154" s="228">
        <f>SUM(M155:M164)</f>
        <v>0</v>
      </c>
      <c r="N154" s="228"/>
      <c r="O154" s="228">
        <f>SUM(O155:O164)</f>
        <v>0.04</v>
      </c>
      <c r="P154" s="228"/>
      <c r="Q154" s="228">
        <f>SUM(Q155:Q164)</f>
        <v>0</v>
      </c>
      <c r="R154" s="228"/>
      <c r="S154" s="228"/>
      <c r="T154" s="228"/>
      <c r="U154" s="228"/>
      <c r="V154" s="228">
        <f>SUM(V155:V164)</f>
        <v>5.56</v>
      </c>
      <c r="W154" s="228"/>
      <c r="X154" s="228"/>
      <c r="AG154" t="s">
        <v>137</v>
      </c>
    </row>
    <row r="155" spans="1:60" outlineLevel="1" x14ac:dyDescent="0.25">
      <c r="A155" s="235">
        <v>41</v>
      </c>
      <c r="B155" s="236" t="s">
        <v>282</v>
      </c>
      <c r="C155" s="250" t="s">
        <v>283</v>
      </c>
      <c r="D155" s="237" t="s">
        <v>163</v>
      </c>
      <c r="E155" s="238">
        <v>10.85</v>
      </c>
      <c r="F155" s="239"/>
      <c r="G155" s="240">
        <f>ROUND(E155*F155,2)</f>
        <v>0</v>
      </c>
      <c r="H155" s="223">
        <v>356.33</v>
      </c>
      <c r="I155" s="222">
        <f>ROUND(E155*H155,2)</f>
        <v>3866.18</v>
      </c>
      <c r="J155" s="223">
        <v>233.67</v>
      </c>
      <c r="K155" s="222">
        <f>ROUND(E155*J155,2)</f>
        <v>2535.3200000000002</v>
      </c>
      <c r="L155" s="222">
        <v>15</v>
      </c>
      <c r="M155" s="222">
        <f>G155*(1+L155/100)</f>
        <v>0</v>
      </c>
      <c r="N155" s="222">
        <v>3.6800000000000001E-3</v>
      </c>
      <c r="O155" s="222">
        <f>ROUND(E155*N155,2)</f>
        <v>0.04</v>
      </c>
      <c r="P155" s="222">
        <v>0</v>
      </c>
      <c r="Q155" s="222">
        <f>ROUND(E155*P155,2)</f>
        <v>0</v>
      </c>
      <c r="R155" s="222"/>
      <c r="S155" s="222" t="s">
        <v>147</v>
      </c>
      <c r="T155" s="222" t="s">
        <v>141</v>
      </c>
      <c r="U155" s="222">
        <v>0.38500000000000001</v>
      </c>
      <c r="V155" s="222">
        <f>ROUND(E155*U155,2)</f>
        <v>4.18</v>
      </c>
      <c r="W155" s="222"/>
      <c r="X155" s="222" t="s">
        <v>148</v>
      </c>
      <c r="Y155" s="203"/>
      <c r="Z155" s="203"/>
      <c r="AA155" s="203"/>
      <c r="AB155" s="203"/>
      <c r="AC155" s="203"/>
      <c r="AD155" s="203"/>
      <c r="AE155" s="203"/>
      <c r="AF155" s="203"/>
      <c r="AG155" s="203" t="s">
        <v>149</v>
      </c>
      <c r="AH155" s="203"/>
      <c r="AI155" s="203"/>
      <c r="AJ155" s="203"/>
      <c r="AK155" s="203"/>
      <c r="AL155" s="203"/>
      <c r="AM155" s="203"/>
      <c r="AN155" s="203"/>
      <c r="AO155" s="203"/>
      <c r="AP155" s="203"/>
      <c r="AQ155" s="203"/>
      <c r="AR155" s="203"/>
      <c r="AS155" s="203"/>
      <c r="AT155" s="203"/>
      <c r="AU155" s="203"/>
      <c r="AV155" s="203"/>
      <c r="AW155" s="203"/>
      <c r="AX155" s="203"/>
      <c r="AY155" s="203"/>
      <c r="AZ155" s="203"/>
      <c r="BA155" s="203"/>
      <c r="BB155" s="203"/>
      <c r="BC155" s="203"/>
      <c r="BD155" s="203"/>
      <c r="BE155" s="203"/>
      <c r="BF155" s="203"/>
      <c r="BG155" s="203"/>
      <c r="BH155" s="203"/>
    </row>
    <row r="156" spans="1:60" outlineLevel="1" x14ac:dyDescent="0.25">
      <c r="A156" s="220"/>
      <c r="B156" s="221"/>
      <c r="C156" s="251" t="s">
        <v>182</v>
      </c>
      <c r="D156" s="224"/>
      <c r="E156" s="225">
        <v>4.2</v>
      </c>
      <c r="F156" s="222"/>
      <c r="G156" s="222"/>
      <c r="H156" s="222"/>
      <c r="I156" s="222"/>
      <c r="J156" s="222"/>
      <c r="K156" s="222"/>
      <c r="L156" s="222"/>
      <c r="M156" s="222"/>
      <c r="N156" s="222"/>
      <c r="O156" s="222"/>
      <c r="P156" s="222"/>
      <c r="Q156" s="222"/>
      <c r="R156" s="222"/>
      <c r="S156" s="222"/>
      <c r="T156" s="222"/>
      <c r="U156" s="222"/>
      <c r="V156" s="222"/>
      <c r="W156" s="222"/>
      <c r="X156" s="222"/>
      <c r="Y156" s="203"/>
      <c r="Z156" s="203"/>
      <c r="AA156" s="203"/>
      <c r="AB156" s="203"/>
      <c r="AC156" s="203"/>
      <c r="AD156" s="203"/>
      <c r="AE156" s="203"/>
      <c r="AF156" s="203"/>
      <c r="AG156" s="203" t="s">
        <v>151</v>
      </c>
      <c r="AH156" s="203">
        <v>0</v>
      </c>
      <c r="AI156" s="203"/>
      <c r="AJ156" s="203"/>
      <c r="AK156" s="203"/>
      <c r="AL156" s="203"/>
      <c r="AM156" s="203"/>
      <c r="AN156" s="203"/>
      <c r="AO156" s="203"/>
      <c r="AP156" s="203"/>
      <c r="AQ156" s="203"/>
      <c r="AR156" s="203"/>
      <c r="AS156" s="203"/>
      <c r="AT156" s="203"/>
      <c r="AU156" s="203"/>
      <c r="AV156" s="203"/>
      <c r="AW156" s="203"/>
      <c r="AX156" s="203"/>
      <c r="AY156" s="203"/>
      <c r="AZ156" s="203"/>
      <c r="BA156" s="203"/>
      <c r="BB156" s="203"/>
      <c r="BC156" s="203"/>
      <c r="BD156" s="203"/>
      <c r="BE156" s="203"/>
      <c r="BF156" s="203"/>
      <c r="BG156" s="203"/>
      <c r="BH156" s="203"/>
    </row>
    <row r="157" spans="1:60" outlineLevel="1" x14ac:dyDescent="0.25">
      <c r="A157" s="220"/>
      <c r="B157" s="221"/>
      <c r="C157" s="251" t="s">
        <v>284</v>
      </c>
      <c r="D157" s="224"/>
      <c r="E157" s="225">
        <v>0.76</v>
      </c>
      <c r="F157" s="222"/>
      <c r="G157" s="222"/>
      <c r="H157" s="222"/>
      <c r="I157" s="222"/>
      <c r="J157" s="222"/>
      <c r="K157" s="222"/>
      <c r="L157" s="222"/>
      <c r="M157" s="222"/>
      <c r="N157" s="222"/>
      <c r="O157" s="222"/>
      <c r="P157" s="222"/>
      <c r="Q157" s="222"/>
      <c r="R157" s="222"/>
      <c r="S157" s="222"/>
      <c r="T157" s="222"/>
      <c r="U157" s="222"/>
      <c r="V157" s="222"/>
      <c r="W157" s="222"/>
      <c r="X157" s="222"/>
      <c r="Y157" s="203"/>
      <c r="Z157" s="203"/>
      <c r="AA157" s="203"/>
      <c r="AB157" s="203"/>
      <c r="AC157" s="203"/>
      <c r="AD157" s="203"/>
      <c r="AE157" s="203"/>
      <c r="AF157" s="203"/>
      <c r="AG157" s="203" t="s">
        <v>151</v>
      </c>
      <c r="AH157" s="203">
        <v>0</v>
      </c>
      <c r="AI157" s="203"/>
      <c r="AJ157" s="203"/>
      <c r="AK157" s="203"/>
      <c r="AL157" s="203"/>
      <c r="AM157" s="203"/>
      <c r="AN157" s="203"/>
      <c r="AO157" s="203"/>
      <c r="AP157" s="203"/>
      <c r="AQ157" s="203"/>
      <c r="AR157" s="203"/>
      <c r="AS157" s="203"/>
      <c r="AT157" s="203"/>
      <c r="AU157" s="203"/>
      <c r="AV157" s="203"/>
      <c r="AW157" s="203"/>
      <c r="AX157" s="203"/>
      <c r="AY157" s="203"/>
      <c r="AZ157" s="203"/>
      <c r="BA157" s="203"/>
      <c r="BB157" s="203"/>
      <c r="BC157" s="203"/>
      <c r="BD157" s="203"/>
      <c r="BE157" s="203"/>
      <c r="BF157" s="203"/>
      <c r="BG157" s="203"/>
      <c r="BH157" s="203"/>
    </row>
    <row r="158" spans="1:60" outlineLevel="1" x14ac:dyDescent="0.25">
      <c r="A158" s="220"/>
      <c r="B158" s="221"/>
      <c r="C158" s="251" t="s">
        <v>285</v>
      </c>
      <c r="D158" s="224"/>
      <c r="E158" s="225">
        <v>5.89</v>
      </c>
      <c r="F158" s="222"/>
      <c r="G158" s="222"/>
      <c r="H158" s="222"/>
      <c r="I158" s="222"/>
      <c r="J158" s="222"/>
      <c r="K158" s="222"/>
      <c r="L158" s="222"/>
      <c r="M158" s="222"/>
      <c r="N158" s="222"/>
      <c r="O158" s="222"/>
      <c r="P158" s="222"/>
      <c r="Q158" s="222"/>
      <c r="R158" s="222"/>
      <c r="S158" s="222"/>
      <c r="T158" s="222"/>
      <c r="U158" s="222"/>
      <c r="V158" s="222"/>
      <c r="W158" s="222"/>
      <c r="X158" s="222"/>
      <c r="Y158" s="203"/>
      <c r="Z158" s="203"/>
      <c r="AA158" s="203"/>
      <c r="AB158" s="203"/>
      <c r="AC158" s="203"/>
      <c r="AD158" s="203"/>
      <c r="AE158" s="203"/>
      <c r="AF158" s="203"/>
      <c r="AG158" s="203" t="s">
        <v>151</v>
      </c>
      <c r="AH158" s="203">
        <v>0</v>
      </c>
      <c r="AI158" s="203"/>
      <c r="AJ158" s="203"/>
      <c r="AK158" s="203"/>
      <c r="AL158" s="203"/>
      <c r="AM158" s="203"/>
      <c r="AN158" s="203"/>
      <c r="AO158" s="203"/>
      <c r="AP158" s="203"/>
      <c r="AQ158" s="203"/>
      <c r="AR158" s="203"/>
      <c r="AS158" s="203"/>
      <c r="AT158" s="203"/>
      <c r="AU158" s="203"/>
      <c r="AV158" s="203"/>
      <c r="AW158" s="203"/>
      <c r="AX158" s="203"/>
      <c r="AY158" s="203"/>
      <c r="AZ158" s="203"/>
      <c r="BA158" s="203"/>
      <c r="BB158" s="203"/>
      <c r="BC158" s="203"/>
      <c r="BD158" s="203"/>
      <c r="BE158" s="203"/>
      <c r="BF158" s="203"/>
      <c r="BG158" s="203"/>
      <c r="BH158" s="203"/>
    </row>
    <row r="159" spans="1:60" outlineLevel="1" x14ac:dyDescent="0.25">
      <c r="A159" s="235">
        <v>42</v>
      </c>
      <c r="B159" s="236" t="s">
        <v>286</v>
      </c>
      <c r="C159" s="250" t="s">
        <v>287</v>
      </c>
      <c r="D159" s="237" t="s">
        <v>159</v>
      </c>
      <c r="E159" s="238">
        <v>12.5</v>
      </c>
      <c r="F159" s="239"/>
      <c r="G159" s="240">
        <f>ROUND(E159*F159,2)</f>
        <v>0</v>
      </c>
      <c r="H159" s="223">
        <v>100.54</v>
      </c>
      <c r="I159" s="222">
        <f>ROUND(E159*H159,2)</f>
        <v>1256.75</v>
      </c>
      <c r="J159" s="223">
        <v>66.760000000000005</v>
      </c>
      <c r="K159" s="222">
        <f>ROUND(E159*J159,2)</f>
        <v>834.5</v>
      </c>
      <c r="L159" s="222">
        <v>15</v>
      </c>
      <c r="M159" s="222">
        <f>G159*(1+L159/100)</f>
        <v>0</v>
      </c>
      <c r="N159" s="222">
        <v>3.2000000000000003E-4</v>
      </c>
      <c r="O159" s="222">
        <f>ROUND(E159*N159,2)</f>
        <v>0</v>
      </c>
      <c r="P159" s="222">
        <v>0</v>
      </c>
      <c r="Q159" s="222">
        <f>ROUND(E159*P159,2)</f>
        <v>0</v>
      </c>
      <c r="R159" s="222"/>
      <c r="S159" s="222" t="s">
        <v>147</v>
      </c>
      <c r="T159" s="222" t="s">
        <v>141</v>
      </c>
      <c r="U159" s="222">
        <v>0.11</v>
      </c>
      <c r="V159" s="222">
        <f>ROUND(E159*U159,2)</f>
        <v>1.38</v>
      </c>
      <c r="W159" s="222"/>
      <c r="X159" s="222" t="s">
        <v>148</v>
      </c>
      <c r="Y159" s="203"/>
      <c r="Z159" s="203"/>
      <c r="AA159" s="203"/>
      <c r="AB159" s="203"/>
      <c r="AC159" s="203"/>
      <c r="AD159" s="203"/>
      <c r="AE159" s="203"/>
      <c r="AF159" s="203"/>
      <c r="AG159" s="203" t="s">
        <v>149</v>
      </c>
      <c r="AH159" s="203"/>
      <c r="AI159" s="203"/>
      <c r="AJ159" s="203"/>
      <c r="AK159" s="203"/>
      <c r="AL159" s="203"/>
      <c r="AM159" s="203"/>
      <c r="AN159" s="203"/>
      <c r="AO159" s="203"/>
      <c r="AP159" s="203"/>
      <c r="AQ159" s="203"/>
      <c r="AR159" s="203"/>
      <c r="AS159" s="203"/>
      <c r="AT159" s="203"/>
      <c r="AU159" s="203"/>
      <c r="AV159" s="203"/>
      <c r="AW159" s="203"/>
      <c r="AX159" s="203"/>
      <c r="AY159" s="203"/>
      <c r="AZ159" s="203"/>
      <c r="BA159" s="203"/>
      <c r="BB159" s="203"/>
      <c r="BC159" s="203"/>
      <c r="BD159" s="203"/>
      <c r="BE159" s="203"/>
      <c r="BF159" s="203"/>
      <c r="BG159" s="203"/>
      <c r="BH159" s="203"/>
    </row>
    <row r="160" spans="1:60" outlineLevel="1" x14ac:dyDescent="0.25">
      <c r="A160" s="220"/>
      <c r="B160" s="221"/>
      <c r="C160" s="251" t="s">
        <v>288</v>
      </c>
      <c r="D160" s="224"/>
      <c r="E160" s="225">
        <v>7.6</v>
      </c>
      <c r="F160" s="222"/>
      <c r="G160" s="222"/>
      <c r="H160" s="222"/>
      <c r="I160" s="222"/>
      <c r="J160" s="222"/>
      <c r="K160" s="222"/>
      <c r="L160" s="222"/>
      <c r="M160" s="222"/>
      <c r="N160" s="222"/>
      <c r="O160" s="222"/>
      <c r="P160" s="222"/>
      <c r="Q160" s="222"/>
      <c r="R160" s="222"/>
      <c r="S160" s="222"/>
      <c r="T160" s="222"/>
      <c r="U160" s="222"/>
      <c r="V160" s="222"/>
      <c r="W160" s="222"/>
      <c r="X160" s="222"/>
      <c r="Y160" s="203"/>
      <c r="Z160" s="203"/>
      <c r="AA160" s="203"/>
      <c r="AB160" s="203"/>
      <c r="AC160" s="203"/>
      <c r="AD160" s="203"/>
      <c r="AE160" s="203"/>
      <c r="AF160" s="203"/>
      <c r="AG160" s="203" t="s">
        <v>151</v>
      </c>
      <c r="AH160" s="203">
        <v>0</v>
      </c>
      <c r="AI160" s="203"/>
      <c r="AJ160" s="203"/>
      <c r="AK160" s="203"/>
      <c r="AL160" s="203"/>
      <c r="AM160" s="203"/>
      <c r="AN160" s="203"/>
      <c r="AO160" s="203"/>
      <c r="AP160" s="203"/>
      <c r="AQ160" s="203"/>
      <c r="AR160" s="203"/>
      <c r="AS160" s="203"/>
      <c r="AT160" s="203"/>
      <c r="AU160" s="203"/>
      <c r="AV160" s="203"/>
      <c r="AW160" s="203"/>
      <c r="AX160" s="203"/>
      <c r="AY160" s="203"/>
      <c r="AZ160" s="203"/>
      <c r="BA160" s="203"/>
      <c r="BB160" s="203"/>
      <c r="BC160" s="203"/>
      <c r="BD160" s="203"/>
      <c r="BE160" s="203"/>
      <c r="BF160" s="203"/>
      <c r="BG160" s="203"/>
      <c r="BH160" s="203"/>
    </row>
    <row r="161" spans="1:60" outlineLevel="1" x14ac:dyDescent="0.25">
      <c r="A161" s="220"/>
      <c r="B161" s="221"/>
      <c r="C161" s="251" t="s">
        <v>289</v>
      </c>
      <c r="D161" s="224"/>
      <c r="E161" s="225">
        <v>1.2</v>
      </c>
      <c r="F161" s="222"/>
      <c r="G161" s="222"/>
      <c r="H161" s="222"/>
      <c r="I161" s="222"/>
      <c r="J161" s="222"/>
      <c r="K161" s="222"/>
      <c r="L161" s="222"/>
      <c r="M161" s="222"/>
      <c r="N161" s="222"/>
      <c r="O161" s="222"/>
      <c r="P161" s="222"/>
      <c r="Q161" s="222"/>
      <c r="R161" s="222"/>
      <c r="S161" s="222"/>
      <c r="T161" s="222"/>
      <c r="U161" s="222"/>
      <c r="V161" s="222"/>
      <c r="W161" s="222"/>
      <c r="X161" s="222"/>
      <c r="Y161" s="203"/>
      <c r="Z161" s="203"/>
      <c r="AA161" s="203"/>
      <c r="AB161" s="203"/>
      <c r="AC161" s="203"/>
      <c r="AD161" s="203"/>
      <c r="AE161" s="203"/>
      <c r="AF161" s="203"/>
      <c r="AG161" s="203" t="s">
        <v>151</v>
      </c>
      <c r="AH161" s="203">
        <v>0</v>
      </c>
      <c r="AI161" s="203"/>
      <c r="AJ161" s="203"/>
      <c r="AK161" s="203"/>
      <c r="AL161" s="203"/>
      <c r="AM161" s="203"/>
      <c r="AN161" s="203"/>
      <c r="AO161" s="203"/>
      <c r="AP161" s="203"/>
      <c r="AQ161" s="203"/>
      <c r="AR161" s="203"/>
      <c r="AS161" s="203"/>
      <c r="AT161" s="203"/>
      <c r="AU161" s="203"/>
      <c r="AV161" s="203"/>
      <c r="AW161" s="203"/>
      <c r="AX161" s="203"/>
      <c r="AY161" s="203"/>
      <c r="AZ161" s="203"/>
      <c r="BA161" s="203"/>
      <c r="BB161" s="203"/>
      <c r="BC161" s="203"/>
      <c r="BD161" s="203"/>
      <c r="BE161" s="203"/>
      <c r="BF161" s="203"/>
      <c r="BG161" s="203"/>
      <c r="BH161" s="203"/>
    </row>
    <row r="162" spans="1:60" outlineLevel="1" x14ac:dyDescent="0.25">
      <c r="A162" s="220"/>
      <c r="B162" s="221"/>
      <c r="C162" s="251" t="s">
        <v>290</v>
      </c>
      <c r="D162" s="224"/>
      <c r="E162" s="225">
        <v>1.4</v>
      </c>
      <c r="F162" s="222"/>
      <c r="G162" s="222"/>
      <c r="H162" s="222"/>
      <c r="I162" s="222"/>
      <c r="J162" s="222"/>
      <c r="K162" s="222"/>
      <c r="L162" s="222"/>
      <c r="M162" s="222"/>
      <c r="N162" s="222"/>
      <c r="O162" s="222"/>
      <c r="P162" s="222"/>
      <c r="Q162" s="222"/>
      <c r="R162" s="222"/>
      <c r="S162" s="222"/>
      <c r="T162" s="222"/>
      <c r="U162" s="222"/>
      <c r="V162" s="222"/>
      <c r="W162" s="222"/>
      <c r="X162" s="222"/>
      <c r="Y162" s="203"/>
      <c r="Z162" s="203"/>
      <c r="AA162" s="203"/>
      <c r="AB162" s="203"/>
      <c r="AC162" s="203"/>
      <c r="AD162" s="203"/>
      <c r="AE162" s="203"/>
      <c r="AF162" s="203"/>
      <c r="AG162" s="203" t="s">
        <v>151</v>
      </c>
      <c r="AH162" s="203">
        <v>0</v>
      </c>
      <c r="AI162" s="203"/>
      <c r="AJ162" s="203"/>
      <c r="AK162" s="203"/>
      <c r="AL162" s="203"/>
      <c r="AM162" s="203"/>
      <c r="AN162" s="203"/>
      <c r="AO162" s="203"/>
      <c r="AP162" s="203"/>
      <c r="AQ162" s="203"/>
      <c r="AR162" s="203"/>
      <c r="AS162" s="203"/>
      <c r="AT162" s="203"/>
      <c r="AU162" s="203"/>
      <c r="AV162" s="203"/>
      <c r="AW162" s="203"/>
      <c r="AX162" s="203"/>
      <c r="AY162" s="203"/>
      <c r="AZ162" s="203"/>
      <c r="BA162" s="203"/>
      <c r="BB162" s="203"/>
      <c r="BC162" s="203"/>
      <c r="BD162" s="203"/>
      <c r="BE162" s="203"/>
      <c r="BF162" s="203"/>
      <c r="BG162" s="203"/>
      <c r="BH162" s="203"/>
    </row>
    <row r="163" spans="1:60" outlineLevel="1" x14ac:dyDescent="0.25">
      <c r="A163" s="220"/>
      <c r="B163" s="221"/>
      <c r="C163" s="251" t="s">
        <v>291</v>
      </c>
      <c r="D163" s="224"/>
      <c r="E163" s="225">
        <v>2.2999999999999998</v>
      </c>
      <c r="F163" s="222"/>
      <c r="G163" s="222"/>
      <c r="H163" s="222"/>
      <c r="I163" s="222"/>
      <c r="J163" s="222"/>
      <c r="K163" s="222"/>
      <c r="L163" s="222"/>
      <c r="M163" s="222"/>
      <c r="N163" s="222"/>
      <c r="O163" s="222"/>
      <c r="P163" s="222"/>
      <c r="Q163" s="222"/>
      <c r="R163" s="222"/>
      <c r="S163" s="222"/>
      <c r="T163" s="222"/>
      <c r="U163" s="222"/>
      <c r="V163" s="222"/>
      <c r="W163" s="222"/>
      <c r="X163" s="222"/>
      <c r="Y163" s="203"/>
      <c r="Z163" s="203"/>
      <c r="AA163" s="203"/>
      <c r="AB163" s="203"/>
      <c r="AC163" s="203"/>
      <c r="AD163" s="203"/>
      <c r="AE163" s="203"/>
      <c r="AF163" s="203"/>
      <c r="AG163" s="203" t="s">
        <v>151</v>
      </c>
      <c r="AH163" s="203">
        <v>0</v>
      </c>
      <c r="AI163" s="203"/>
      <c r="AJ163" s="203"/>
      <c r="AK163" s="203"/>
      <c r="AL163" s="203"/>
      <c r="AM163" s="203"/>
      <c r="AN163" s="203"/>
      <c r="AO163" s="203"/>
      <c r="AP163" s="203"/>
      <c r="AQ163" s="203"/>
      <c r="AR163" s="203"/>
      <c r="AS163" s="203"/>
      <c r="AT163" s="203"/>
      <c r="AU163" s="203"/>
      <c r="AV163" s="203"/>
      <c r="AW163" s="203"/>
      <c r="AX163" s="203"/>
      <c r="AY163" s="203"/>
      <c r="AZ163" s="203"/>
      <c r="BA163" s="203"/>
      <c r="BB163" s="203"/>
      <c r="BC163" s="203"/>
      <c r="BD163" s="203"/>
      <c r="BE163" s="203"/>
      <c r="BF163" s="203"/>
      <c r="BG163" s="203"/>
      <c r="BH163" s="203"/>
    </row>
    <row r="164" spans="1:60" outlineLevel="1" x14ac:dyDescent="0.25">
      <c r="A164" s="241">
        <v>43</v>
      </c>
      <c r="B164" s="242" t="s">
        <v>292</v>
      </c>
      <c r="C164" s="249" t="s">
        <v>293</v>
      </c>
      <c r="D164" s="243" t="s">
        <v>0</v>
      </c>
      <c r="E164" s="244">
        <v>84.927499999999995</v>
      </c>
      <c r="F164" s="245"/>
      <c r="G164" s="246">
        <f>ROUND(E164*F164,2)</f>
        <v>0</v>
      </c>
      <c r="H164" s="223">
        <v>0</v>
      </c>
      <c r="I164" s="222">
        <f>ROUND(E164*H164,2)</f>
        <v>0</v>
      </c>
      <c r="J164" s="223">
        <v>4.4000000000000004</v>
      </c>
      <c r="K164" s="222">
        <f>ROUND(E164*J164,2)</f>
        <v>373.68</v>
      </c>
      <c r="L164" s="222">
        <v>15</v>
      </c>
      <c r="M164" s="222">
        <f>G164*(1+L164/100)</f>
        <v>0</v>
      </c>
      <c r="N164" s="222">
        <v>0</v>
      </c>
      <c r="O164" s="222">
        <f>ROUND(E164*N164,2)</f>
        <v>0</v>
      </c>
      <c r="P164" s="222">
        <v>0</v>
      </c>
      <c r="Q164" s="222">
        <f>ROUND(E164*P164,2)</f>
        <v>0</v>
      </c>
      <c r="R164" s="222"/>
      <c r="S164" s="222" t="s">
        <v>147</v>
      </c>
      <c r="T164" s="222" t="s">
        <v>141</v>
      </c>
      <c r="U164" s="222">
        <v>0</v>
      </c>
      <c r="V164" s="222">
        <f>ROUND(E164*U164,2)</f>
        <v>0</v>
      </c>
      <c r="W164" s="222"/>
      <c r="X164" s="222" t="s">
        <v>280</v>
      </c>
      <c r="Y164" s="203"/>
      <c r="Z164" s="203"/>
      <c r="AA164" s="203"/>
      <c r="AB164" s="203"/>
      <c r="AC164" s="203"/>
      <c r="AD164" s="203"/>
      <c r="AE164" s="203"/>
      <c r="AF164" s="203"/>
      <c r="AG164" s="203" t="s">
        <v>281</v>
      </c>
      <c r="AH164" s="203"/>
      <c r="AI164" s="203"/>
      <c r="AJ164" s="203"/>
      <c r="AK164" s="203"/>
      <c r="AL164" s="203"/>
      <c r="AM164" s="203"/>
      <c r="AN164" s="203"/>
      <c r="AO164" s="203"/>
      <c r="AP164" s="203"/>
      <c r="AQ164" s="203"/>
      <c r="AR164" s="203"/>
      <c r="AS164" s="203"/>
      <c r="AT164" s="203"/>
      <c r="AU164" s="203"/>
      <c r="AV164" s="203"/>
      <c r="AW164" s="203"/>
      <c r="AX164" s="203"/>
      <c r="AY164" s="203"/>
      <c r="AZ164" s="203"/>
      <c r="BA164" s="203"/>
      <c r="BB164" s="203"/>
      <c r="BC164" s="203"/>
      <c r="BD164" s="203"/>
      <c r="BE164" s="203"/>
      <c r="BF164" s="203"/>
      <c r="BG164" s="203"/>
      <c r="BH164" s="203"/>
    </row>
    <row r="165" spans="1:60" x14ac:dyDescent="0.25">
      <c r="A165" s="229" t="s">
        <v>136</v>
      </c>
      <c r="B165" s="230" t="s">
        <v>70</v>
      </c>
      <c r="C165" s="248" t="s">
        <v>71</v>
      </c>
      <c r="D165" s="231"/>
      <c r="E165" s="232"/>
      <c r="F165" s="233"/>
      <c r="G165" s="234">
        <f>SUMIF(AG166:AG167,"&lt;&gt;NOR",G166:G167)</f>
        <v>0</v>
      </c>
      <c r="H165" s="228"/>
      <c r="I165" s="228">
        <f>SUM(I166:I167)</f>
        <v>0</v>
      </c>
      <c r="J165" s="228"/>
      <c r="K165" s="228">
        <f>SUM(K166:K167)</f>
        <v>1376</v>
      </c>
      <c r="L165" s="228"/>
      <c r="M165" s="228">
        <f>SUM(M166:M167)</f>
        <v>0</v>
      </c>
      <c r="N165" s="228"/>
      <c r="O165" s="228">
        <f>SUM(O166:O167)</f>
        <v>0</v>
      </c>
      <c r="P165" s="228"/>
      <c r="Q165" s="228">
        <f>SUM(Q166:Q167)</f>
        <v>0.84</v>
      </c>
      <c r="R165" s="228"/>
      <c r="S165" s="228"/>
      <c r="T165" s="228"/>
      <c r="U165" s="228"/>
      <c r="V165" s="228">
        <f>SUM(V166:V167)</f>
        <v>3.12</v>
      </c>
      <c r="W165" s="228"/>
      <c r="X165" s="228"/>
      <c r="AG165" t="s">
        <v>137</v>
      </c>
    </row>
    <row r="166" spans="1:60" outlineLevel="1" x14ac:dyDescent="0.25">
      <c r="A166" s="235">
        <v>44</v>
      </c>
      <c r="B166" s="236" t="s">
        <v>294</v>
      </c>
      <c r="C166" s="250" t="s">
        <v>295</v>
      </c>
      <c r="D166" s="237" t="s">
        <v>163</v>
      </c>
      <c r="E166" s="238">
        <v>16</v>
      </c>
      <c r="F166" s="239"/>
      <c r="G166" s="240">
        <f>ROUND(E166*F166,2)</f>
        <v>0</v>
      </c>
      <c r="H166" s="223">
        <v>0</v>
      </c>
      <c r="I166" s="222">
        <f>ROUND(E166*H166,2)</f>
        <v>0</v>
      </c>
      <c r="J166" s="223">
        <v>86</v>
      </c>
      <c r="K166" s="222">
        <f>ROUND(E166*J166,2)</f>
        <v>1376</v>
      </c>
      <c r="L166" s="222">
        <v>15</v>
      </c>
      <c r="M166" s="222">
        <f>G166*(1+L166/100)</f>
        <v>0</v>
      </c>
      <c r="N166" s="222">
        <v>0</v>
      </c>
      <c r="O166" s="222">
        <f>ROUND(E166*N166,2)</f>
        <v>0</v>
      </c>
      <c r="P166" s="222">
        <v>5.2499999999999998E-2</v>
      </c>
      <c r="Q166" s="222">
        <f>ROUND(E166*P166,2)</f>
        <v>0.84</v>
      </c>
      <c r="R166" s="222"/>
      <c r="S166" s="222" t="s">
        <v>147</v>
      </c>
      <c r="T166" s="222" t="s">
        <v>141</v>
      </c>
      <c r="U166" s="222">
        <v>0.19500000000000001</v>
      </c>
      <c r="V166" s="222">
        <f>ROUND(E166*U166,2)</f>
        <v>3.12</v>
      </c>
      <c r="W166" s="222"/>
      <c r="X166" s="222" t="s">
        <v>148</v>
      </c>
      <c r="Y166" s="203"/>
      <c r="Z166" s="203"/>
      <c r="AA166" s="203"/>
      <c r="AB166" s="203"/>
      <c r="AC166" s="203"/>
      <c r="AD166" s="203"/>
      <c r="AE166" s="203"/>
      <c r="AF166" s="203"/>
      <c r="AG166" s="203" t="s">
        <v>149</v>
      </c>
      <c r="AH166" s="203"/>
      <c r="AI166" s="203"/>
      <c r="AJ166" s="203"/>
      <c r="AK166" s="203"/>
      <c r="AL166" s="203"/>
      <c r="AM166" s="203"/>
      <c r="AN166" s="203"/>
      <c r="AO166" s="203"/>
      <c r="AP166" s="203"/>
      <c r="AQ166" s="203"/>
      <c r="AR166" s="203"/>
      <c r="AS166" s="203"/>
      <c r="AT166" s="203"/>
      <c r="AU166" s="203"/>
      <c r="AV166" s="203"/>
      <c r="AW166" s="203"/>
      <c r="AX166" s="203"/>
      <c r="AY166" s="203"/>
      <c r="AZ166" s="203"/>
      <c r="BA166" s="203"/>
      <c r="BB166" s="203"/>
      <c r="BC166" s="203"/>
      <c r="BD166" s="203"/>
      <c r="BE166" s="203"/>
      <c r="BF166" s="203"/>
      <c r="BG166" s="203"/>
      <c r="BH166" s="203"/>
    </row>
    <row r="167" spans="1:60" outlineLevel="1" x14ac:dyDescent="0.25">
      <c r="A167" s="220"/>
      <c r="B167" s="221"/>
      <c r="C167" s="251" t="s">
        <v>235</v>
      </c>
      <c r="D167" s="224"/>
      <c r="E167" s="225">
        <v>16</v>
      </c>
      <c r="F167" s="222"/>
      <c r="G167" s="222"/>
      <c r="H167" s="222"/>
      <c r="I167" s="222"/>
      <c r="J167" s="222"/>
      <c r="K167" s="222"/>
      <c r="L167" s="222"/>
      <c r="M167" s="222"/>
      <c r="N167" s="222"/>
      <c r="O167" s="222"/>
      <c r="P167" s="222"/>
      <c r="Q167" s="222"/>
      <c r="R167" s="222"/>
      <c r="S167" s="222"/>
      <c r="T167" s="222"/>
      <c r="U167" s="222"/>
      <c r="V167" s="222"/>
      <c r="W167" s="222"/>
      <c r="X167" s="222"/>
      <c r="Y167" s="203"/>
      <c r="Z167" s="203"/>
      <c r="AA167" s="203"/>
      <c r="AB167" s="203"/>
      <c r="AC167" s="203"/>
      <c r="AD167" s="203"/>
      <c r="AE167" s="203"/>
      <c r="AF167" s="203"/>
      <c r="AG167" s="203" t="s">
        <v>151</v>
      </c>
      <c r="AH167" s="203">
        <v>0</v>
      </c>
      <c r="AI167" s="203"/>
      <c r="AJ167" s="203"/>
      <c r="AK167" s="203"/>
      <c r="AL167" s="203"/>
      <c r="AM167" s="203"/>
      <c r="AN167" s="203"/>
      <c r="AO167" s="203"/>
      <c r="AP167" s="203"/>
      <c r="AQ167" s="203"/>
      <c r="AR167" s="203"/>
      <c r="AS167" s="203"/>
      <c r="AT167" s="203"/>
      <c r="AU167" s="203"/>
      <c r="AV167" s="203"/>
      <c r="AW167" s="203"/>
      <c r="AX167" s="203"/>
      <c r="AY167" s="203"/>
      <c r="AZ167" s="203"/>
      <c r="BA167" s="203"/>
      <c r="BB167" s="203"/>
      <c r="BC167" s="203"/>
      <c r="BD167" s="203"/>
      <c r="BE167" s="203"/>
      <c r="BF167" s="203"/>
      <c r="BG167" s="203"/>
      <c r="BH167" s="203"/>
    </row>
    <row r="168" spans="1:60" x14ac:dyDescent="0.25">
      <c r="A168" s="229" t="s">
        <v>136</v>
      </c>
      <c r="B168" s="230" t="s">
        <v>72</v>
      </c>
      <c r="C168" s="248" t="s">
        <v>73</v>
      </c>
      <c r="D168" s="231"/>
      <c r="E168" s="232"/>
      <c r="F168" s="233"/>
      <c r="G168" s="234">
        <f>SUMIF(AG169:AG169,"&lt;&gt;NOR",G169:G169)</f>
        <v>0</v>
      </c>
      <c r="H168" s="228"/>
      <c r="I168" s="228">
        <f>SUM(I169:I169)</f>
        <v>0</v>
      </c>
      <c r="J168" s="228"/>
      <c r="K168" s="228">
        <f>SUM(K169:K169)</f>
        <v>2300</v>
      </c>
      <c r="L168" s="228"/>
      <c r="M168" s="228">
        <f>SUM(M169:M169)</f>
        <v>0</v>
      </c>
      <c r="N168" s="228"/>
      <c r="O168" s="228">
        <f>SUM(O169:O169)</f>
        <v>0</v>
      </c>
      <c r="P168" s="228"/>
      <c r="Q168" s="228">
        <f>SUM(Q169:Q169)</f>
        <v>0</v>
      </c>
      <c r="R168" s="228"/>
      <c r="S168" s="228"/>
      <c r="T168" s="228"/>
      <c r="U168" s="228"/>
      <c r="V168" s="228">
        <f>SUM(V169:V169)</f>
        <v>0.16</v>
      </c>
      <c r="W168" s="228"/>
      <c r="X168" s="228"/>
      <c r="AG168" t="s">
        <v>137</v>
      </c>
    </row>
    <row r="169" spans="1:60" outlineLevel="1" x14ac:dyDescent="0.25">
      <c r="A169" s="241">
        <v>45</v>
      </c>
      <c r="B169" s="242" t="s">
        <v>296</v>
      </c>
      <c r="C169" s="249" t="s">
        <v>297</v>
      </c>
      <c r="D169" s="243" t="s">
        <v>298</v>
      </c>
      <c r="E169" s="244">
        <v>1</v>
      </c>
      <c r="F169" s="245"/>
      <c r="G169" s="246">
        <f>ROUND(E169*F169,2)</f>
        <v>0</v>
      </c>
      <c r="H169" s="223">
        <v>0</v>
      </c>
      <c r="I169" s="222">
        <f>ROUND(E169*H169,2)</f>
        <v>0</v>
      </c>
      <c r="J169" s="223">
        <v>2300</v>
      </c>
      <c r="K169" s="222">
        <f>ROUND(E169*J169,2)</f>
        <v>2300</v>
      </c>
      <c r="L169" s="222">
        <v>15</v>
      </c>
      <c r="M169" s="222">
        <f>G169*(1+L169/100)</f>
        <v>0</v>
      </c>
      <c r="N169" s="222">
        <v>0</v>
      </c>
      <c r="O169" s="222">
        <f>ROUND(E169*N169,2)</f>
        <v>0</v>
      </c>
      <c r="P169" s="222">
        <v>0</v>
      </c>
      <c r="Q169" s="222">
        <f>ROUND(E169*P169,2)</f>
        <v>0</v>
      </c>
      <c r="R169" s="222"/>
      <c r="S169" s="222" t="s">
        <v>140</v>
      </c>
      <c r="T169" s="222" t="s">
        <v>141</v>
      </c>
      <c r="U169" s="222">
        <v>0.157</v>
      </c>
      <c r="V169" s="222">
        <f>ROUND(E169*U169,2)</f>
        <v>0.16</v>
      </c>
      <c r="W169" s="222"/>
      <c r="X169" s="222" t="s">
        <v>148</v>
      </c>
      <c r="Y169" s="203"/>
      <c r="Z169" s="203"/>
      <c r="AA169" s="203"/>
      <c r="AB169" s="203"/>
      <c r="AC169" s="203"/>
      <c r="AD169" s="203"/>
      <c r="AE169" s="203"/>
      <c r="AF169" s="203"/>
      <c r="AG169" s="203" t="s">
        <v>149</v>
      </c>
      <c r="AH169" s="203"/>
      <c r="AI169" s="203"/>
      <c r="AJ169" s="203"/>
      <c r="AK169" s="203"/>
      <c r="AL169" s="203"/>
      <c r="AM169" s="203"/>
      <c r="AN169" s="203"/>
      <c r="AO169" s="203"/>
      <c r="AP169" s="203"/>
      <c r="AQ169" s="203"/>
      <c r="AR169" s="203"/>
      <c r="AS169" s="203"/>
      <c r="AT169" s="203"/>
      <c r="AU169" s="203"/>
      <c r="AV169" s="203"/>
      <c r="AW169" s="203"/>
      <c r="AX169" s="203"/>
      <c r="AY169" s="203"/>
      <c r="AZ169" s="203"/>
      <c r="BA169" s="203"/>
      <c r="BB169" s="203"/>
      <c r="BC169" s="203"/>
      <c r="BD169" s="203"/>
      <c r="BE169" s="203"/>
      <c r="BF169" s="203"/>
      <c r="BG169" s="203"/>
      <c r="BH169" s="203"/>
    </row>
    <row r="170" spans="1:60" x14ac:dyDescent="0.25">
      <c r="A170" s="229" t="s">
        <v>136</v>
      </c>
      <c r="B170" s="230" t="s">
        <v>74</v>
      </c>
      <c r="C170" s="248" t="s">
        <v>75</v>
      </c>
      <c r="D170" s="231"/>
      <c r="E170" s="232"/>
      <c r="F170" s="233"/>
      <c r="G170" s="234">
        <f>SUMIF(AG171:AG178,"&lt;&gt;NOR",G171:G178)</f>
        <v>0</v>
      </c>
      <c r="H170" s="228"/>
      <c r="I170" s="228">
        <f>SUM(I171:I178)</f>
        <v>1701.12</v>
      </c>
      <c r="J170" s="228"/>
      <c r="K170" s="228">
        <f>SUM(K171:K178)</f>
        <v>7351.5800000000008</v>
      </c>
      <c r="L170" s="228"/>
      <c r="M170" s="228">
        <f>SUM(M171:M178)</f>
        <v>0</v>
      </c>
      <c r="N170" s="228"/>
      <c r="O170" s="228">
        <f>SUM(O171:O178)</f>
        <v>0</v>
      </c>
      <c r="P170" s="228"/>
      <c r="Q170" s="228">
        <f>SUM(Q171:Q178)</f>
        <v>0</v>
      </c>
      <c r="R170" s="228"/>
      <c r="S170" s="228"/>
      <c r="T170" s="228"/>
      <c r="U170" s="228"/>
      <c r="V170" s="228">
        <f>SUM(V171:V178)</f>
        <v>6.09</v>
      </c>
      <c r="W170" s="228"/>
      <c r="X170" s="228"/>
      <c r="AG170" t="s">
        <v>137</v>
      </c>
    </row>
    <row r="171" spans="1:60" outlineLevel="1" x14ac:dyDescent="0.25">
      <c r="A171" s="241">
        <v>46</v>
      </c>
      <c r="B171" s="242" t="s">
        <v>299</v>
      </c>
      <c r="C171" s="249" t="s">
        <v>300</v>
      </c>
      <c r="D171" s="243" t="s">
        <v>154</v>
      </c>
      <c r="E171" s="244">
        <v>1</v>
      </c>
      <c r="F171" s="245"/>
      <c r="G171" s="246">
        <f>ROUND(E171*F171,2)</f>
        <v>0</v>
      </c>
      <c r="H171" s="223">
        <v>0</v>
      </c>
      <c r="I171" s="222">
        <f>ROUND(E171*H171,2)</f>
        <v>0</v>
      </c>
      <c r="J171" s="223">
        <v>1725</v>
      </c>
      <c r="K171" s="222">
        <f>ROUND(E171*J171,2)</f>
        <v>1725</v>
      </c>
      <c r="L171" s="222">
        <v>15</v>
      </c>
      <c r="M171" s="222">
        <f>G171*(1+L171/100)</f>
        <v>0</v>
      </c>
      <c r="N171" s="222">
        <v>0</v>
      </c>
      <c r="O171" s="222">
        <f>ROUND(E171*N171,2)</f>
        <v>0</v>
      </c>
      <c r="P171" s="222">
        <v>0</v>
      </c>
      <c r="Q171" s="222">
        <f>ROUND(E171*P171,2)</f>
        <v>0</v>
      </c>
      <c r="R171" s="222"/>
      <c r="S171" s="222" t="s">
        <v>147</v>
      </c>
      <c r="T171" s="222" t="s">
        <v>141</v>
      </c>
      <c r="U171" s="222">
        <v>0.45</v>
      </c>
      <c r="V171" s="222">
        <f>ROUND(E171*U171,2)</f>
        <v>0.45</v>
      </c>
      <c r="W171" s="222"/>
      <c r="X171" s="222" t="s">
        <v>148</v>
      </c>
      <c r="Y171" s="203"/>
      <c r="Z171" s="203"/>
      <c r="AA171" s="203"/>
      <c r="AB171" s="203"/>
      <c r="AC171" s="203"/>
      <c r="AD171" s="203"/>
      <c r="AE171" s="203"/>
      <c r="AF171" s="203"/>
      <c r="AG171" s="203" t="s">
        <v>149</v>
      </c>
      <c r="AH171" s="203"/>
      <c r="AI171" s="203"/>
      <c r="AJ171" s="203"/>
      <c r="AK171" s="203"/>
      <c r="AL171" s="203"/>
      <c r="AM171" s="203"/>
      <c r="AN171" s="203"/>
      <c r="AO171" s="203"/>
      <c r="AP171" s="203"/>
      <c r="AQ171" s="203"/>
      <c r="AR171" s="203"/>
      <c r="AS171" s="203"/>
      <c r="AT171" s="203"/>
      <c r="AU171" s="203"/>
      <c r="AV171" s="203"/>
      <c r="AW171" s="203"/>
      <c r="AX171" s="203"/>
      <c r="AY171" s="203"/>
      <c r="AZ171" s="203"/>
      <c r="BA171" s="203"/>
      <c r="BB171" s="203"/>
      <c r="BC171" s="203"/>
      <c r="BD171" s="203"/>
      <c r="BE171" s="203"/>
      <c r="BF171" s="203"/>
      <c r="BG171" s="203"/>
      <c r="BH171" s="203"/>
    </row>
    <row r="172" spans="1:60" outlineLevel="1" x14ac:dyDescent="0.25">
      <c r="A172" s="241">
        <v>47</v>
      </c>
      <c r="B172" s="242" t="s">
        <v>301</v>
      </c>
      <c r="C172" s="249" t="s">
        <v>302</v>
      </c>
      <c r="D172" s="243" t="s">
        <v>303</v>
      </c>
      <c r="E172" s="244">
        <v>4</v>
      </c>
      <c r="F172" s="245"/>
      <c r="G172" s="246">
        <f>ROUND(E172*F172,2)</f>
        <v>0</v>
      </c>
      <c r="H172" s="223">
        <v>0</v>
      </c>
      <c r="I172" s="222">
        <f>ROUND(E172*H172,2)</f>
        <v>0</v>
      </c>
      <c r="J172" s="223">
        <v>517.5</v>
      </c>
      <c r="K172" s="222">
        <f>ROUND(E172*J172,2)</f>
        <v>2070</v>
      </c>
      <c r="L172" s="222">
        <v>15</v>
      </c>
      <c r="M172" s="222">
        <f>G172*(1+L172/100)</f>
        <v>0</v>
      </c>
      <c r="N172" s="222">
        <v>0</v>
      </c>
      <c r="O172" s="222">
        <f>ROUND(E172*N172,2)</f>
        <v>0</v>
      </c>
      <c r="P172" s="222">
        <v>0</v>
      </c>
      <c r="Q172" s="222">
        <f>ROUND(E172*P172,2)</f>
        <v>0</v>
      </c>
      <c r="R172" s="222"/>
      <c r="S172" s="222" t="s">
        <v>140</v>
      </c>
      <c r="T172" s="222" t="s">
        <v>141</v>
      </c>
      <c r="U172" s="222">
        <v>0</v>
      </c>
      <c r="V172" s="222">
        <f>ROUND(E172*U172,2)</f>
        <v>0</v>
      </c>
      <c r="W172" s="222"/>
      <c r="X172" s="222" t="s">
        <v>148</v>
      </c>
      <c r="Y172" s="203"/>
      <c r="Z172" s="203"/>
      <c r="AA172" s="203"/>
      <c r="AB172" s="203"/>
      <c r="AC172" s="203"/>
      <c r="AD172" s="203"/>
      <c r="AE172" s="203"/>
      <c r="AF172" s="203"/>
      <c r="AG172" s="203" t="s">
        <v>149</v>
      </c>
      <c r="AH172" s="203"/>
      <c r="AI172" s="203"/>
      <c r="AJ172" s="203"/>
      <c r="AK172" s="203"/>
      <c r="AL172" s="203"/>
      <c r="AM172" s="203"/>
      <c r="AN172" s="203"/>
      <c r="AO172" s="203"/>
      <c r="AP172" s="203"/>
      <c r="AQ172" s="203"/>
      <c r="AR172" s="203"/>
      <c r="AS172" s="203"/>
      <c r="AT172" s="203"/>
      <c r="AU172" s="203"/>
      <c r="AV172" s="203"/>
      <c r="AW172" s="203"/>
      <c r="AX172" s="203"/>
      <c r="AY172" s="203"/>
      <c r="AZ172" s="203"/>
      <c r="BA172" s="203"/>
      <c r="BB172" s="203"/>
      <c r="BC172" s="203"/>
      <c r="BD172" s="203"/>
      <c r="BE172" s="203"/>
      <c r="BF172" s="203"/>
      <c r="BG172" s="203"/>
      <c r="BH172" s="203"/>
    </row>
    <row r="173" spans="1:60" outlineLevel="1" x14ac:dyDescent="0.25">
      <c r="A173" s="241">
        <v>48</v>
      </c>
      <c r="B173" s="242" t="s">
        <v>304</v>
      </c>
      <c r="C173" s="249" t="s">
        <v>305</v>
      </c>
      <c r="D173" s="243" t="s">
        <v>159</v>
      </c>
      <c r="E173" s="244">
        <v>1</v>
      </c>
      <c r="F173" s="245"/>
      <c r="G173" s="246">
        <f>ROUND(E173*F173,2)</f>
        <v>0</v>
      </c>
      <c r="H173" s="223">
        <v>314.56</v>
      </c>
      <c r="I173" s="222">
        <f>ROUND(E173*H173,2)</f>
        <v>314.56</v>
      </c>
      <c r="J173" s="223">
        <v>691.74</v>
      </c>
      <c r="K173" s="222">
        <f>ROUND(E173*J173,2)</f>
        <v>691.74</v>
      </c>
      <c r="L173" s="222">
        <v>15</v>
      </c>
      <c r="M173" s="222">
        <f>G173*(1+L173/100)</f>
        <v>0</v>
      </c>
      <c r="N173" s="222">
        <v>1.5200000000000001E-3</v>
      </c>
      <c r="O173" s="222">
        <f>ROUND(E173*N173,2)</f>
        <v>0</v>
      </c>
      <c r="P173" s="222">
        <v>0</v>
      </c>
      <c r="Q173" s="222">
        <f>ROUND(E173*P173,2)</f>
        <v>0</v>
      </c>
      <c r="R173" s="222"/>
      <c r="S173" s="222" t="s">
        <v>147</v>
      </c>
      <c r="T173" s="222" t="s">
        <v>141</v>
      </c>
      <c r="U173" s="222">
        <v>1.173</v>
      </c>
      <c r="V173" s="222">
        <f>ROUND(E173*U173,2)</f>
        <v>1.17</v>
      </c>
      <c r="W173" s="222"/>
      <c r="X173" s="222" t="s">
        <v>148</v>
      </c>
      <c r="Y173" s="203"/>
      <c r="Z173" s="203"/>
      <c r="AA173" s="203"/>
      <c r="AB173" s="203"/>
      <c r="AC173" s="203"/>
      <c r="AD173" s="203"/>
      <c r="AE173" s="203"/>
      <c r="AF173" s="203"/>
      <c r="AG173" s="203" t="s">
        <v>149</v>
      </c>
      <c r="AH173" s="203"/>
      <c r="AI173" s="203"/>
      <c r="AJ173" s="203"/>
      <c r="AK173" s="203"/>
      <c r="AL173" s="203"/>
      <c r="AM173" s="203"/>
      <c r="AN173" s="203"/>
      <c r="AO173" s="203"/>
      <c r="AP173" s="203"/>
      <c r="AQ173" s="203"/>
      <c r="AR173" s="203"/>
      <c r="AS173" s="203"/>
      <c r="AT173" s="203"/>
      <c r="AU173" s="203"/>
      <c r="AV173" s="203"/>
      <c r="AW173" s="203"/>
      <c r="AX173" s="203"/>
      <c r="AY173" s="203"/>
      <c r="AZ173" s="203"/>
      <c r="BA173" s="203"/>
      <c r="BB173" s="203"/>
      <c r="BC173" s="203"/>
      <c r="BD173" s="203"/>
      <c r="BE173" s="203"/>
      <c r="BF173" s="203"/>
      <c r="BG173" s="203"/>
      <c r="BH173" s="203"/>
    </row>
    <row r="174" spans="1:60" outlineLevel="1" x14ac:dyDescent="0.25">
      <c r="A174" s="241">
        <v>49</v>
      </c>
      <c r="B174" s="242" t="s">
        <v>306</v>
      </c>
      <c r="C174" s="249" t="s">
        <v>307</v>
      </c>
      <c r="D174" s="243" t="s">
        <v>159</v>
      </c>
      <c r="E174" s="244">
        <v>7</v>
      </c>
      <c r="F174" s="245"/>
      <c r="G174" s="246">
        <f>ROUND(E174*F174,2)</f>
        <v>0</v>
      </c>
      <c r="H174" s="223">
        <v>198.08</v>
      </c>
      <c r="I174" s="222">
        <f>ROUND(E174*H174,2)</f>
        <v>1386.56</v>
      </c>
      <c r="J174" s="223">
        <v>320.62</v>
      </c>
      <c r="K174" s="222">
        <f>ROUND(E174*J174,2)</f>
        <v>2244.34</v>
      </c>
      <c r="L174" s="222">
        <v>15</v>
      </c>
      <c r="M174" s="222">
        <f>G174*(1+L174/100)</f>
        <v>0</v>
      </c>
      <c r="N174" s="222">
        <v>5.1999999999999995E-4</v>
      </c>
      <c r="O174" s="222">
        <f>ROUND(E174*N174,2)</f>
        <v>0</v>
      </c>
      <c r="P174" s="222">
        <v>0</v>
      </c>
      <c r="Q174" s="222">
        <f>ROUND(E174*P174,2)</f>
        <v>0</v>
      </c>
      <c r="R174" s="222"/>
      <c r="S174" s="222" t="s">
        <v>147</v>
      </c>
      <c r="T174" s="222" t="s">
        <v>141</v>
      </c>
      <c r="U174" s="222">
        <v>0.52900000000000003</v>
      </c>
      <c r="V174" s="222">
        <f>ROUND(E174*U174,2)</f>
        <v>3.7</v>
      </c>
      <c r="W174" s="222"/>
      <c r="X174" s="222" t="s">
        <v>148</v>
      </c>
      <c r="Y174" s="203"/>
      <c r="Z174" s="203"/>
      <c r="AA174" s="203"/>
      <c r="AB174" s="203"/>
      <c r="AC174" s="203"/>
      <c r="AD174" s="203"/>
      <c r="AE174" s="203"/>
      <c r="AF174" s="203"/>
      <c r="AG174" s="203" t="s">
        <v>149</v>
      </c>
      <c r="AH174" s="203"/>
      <c r="AI174" s="203"/>
      <c r="AJ174" s="203"/>
      <c r="AK174" s="203"/>
      <c r="AL174" s="203"/>
      <c r="AM174" s="203"/>
      <c r="AN174" s="203"/>
      <c r="AO174" s="203"/>
      <c r="AP174" s="203"/>
      <c r="AQ174" s="203"/>
      <c r="AR174" s="203"/>
      <c r="AS174" s="203"/>
      <c r="AT174" s="203"/>
      <c r="AU174" s="203"/>
      <c r="AV174" s="203"/>
      <c r="AW174" s="203"/>
      <c r="AX174" s="203"/>
      <c r="AY174" s="203"/>
      <c r="AZ174" s="203"/>
      <c r="BA174" s="203"/>
      <c r="BB174" s="203"/>
      <c r="BC174" s="203"/>
      <c r="BD174" s="203"/>
      <c r="BE174" s="203"/>
      <c r="BF174" s="203"/>
      <c r="BG174" s="203"/>
      <c r="BH174" s="203"/>
    </row>
    <row r="175" spans="1:60" outlineLevel="1" x14ac:dyDescent="0.25">
      <c r="A175" s="241">
        <v>50</v>
      </c>
      <c r="B175" s="242" t="s">
        <v>308</v>
      </c>
      <c r="C175" s="249" t="s">
        <v>309</v>
      </c>
      <c r="D175" s="243" t="s">
        <v>154</v>
      </c>
      <c r="E175" s="244">
        <v>1</v>
      </c>
      <c r="F175" s="245"/>
      <c r="G175" s="246">
        <f>ROUND(E175*F175,2)</f>
        <v>0</v>
      </c>
      <c r="H175" s="223">
        <v>0</v>
      </c>
      <c r="I175" s="222">
        <f>ROUND(E175*H175,2)</f>
        <v>0</v>
      </c>
      <c r="J175" s="223">
        <v>91.1</v>
      </c>
      <c r="K175" s="222">
        <f>ROUND(E175*J175,2)</f>
        <v>91.1</v>
      </c>
      <c r="L175" s="222">
        <v>15</v>
      </c>
      <c r="M175" s="222">
        <f>G175*(1+L175/100)</f>
        <v>0</v>
      </c>
      <c r="N175" s="222">
        <v>0</v>
      </c>
      <c r="O175" s="222">
        <f>ROUND(E175*N175,2)</f>
        <v>0</v>
      </c>
      <c r="P175" s="222">
        <v>0</v>
      </c>
      <c r="Q175" s="222">
        <f>ROUND(E175*P175,2)</f>
        <v>0</v>
      </c>
      <c r="R175" s="222"/>
      <c r="S175" s="222" t="s">
        <v>147</v>
      </c>
      <c r="T175" s="222" t="s">
        <v>141</v>
      </c>
      <c r="U175" s="222">
        <v>0.157</v>
      </c>
      <c r="V175" s="222">
        <f>ROUND(E175*U175,2)</f>
        <v>0.16</v>
      </c>
      <c r="W175" s="222"/>
      <c r="X175" s="222" t="s">
        <v>148</v>
      </c>
      <c r="Y175" s="203"/>
      <c r="Z175" s="203"/>
      <c r="AA175" s="203"/>
      <c r="AB175" s="203"/>
      <c r="AC175" s="203"/>
      <c r="AD175" s="203"/>
      <c r="AE175" s="203"/>
      <c r="AF175" s="203"/>
      <c r="AG175" s="203" t="s">
        <v>149</v>
      </c>
      <c r="AH175" s="203"/>
      <c r="AI175" s="203"/>
      <c r="AJ175" s="203"/>
      <c r="AK175" s="203"/>
      <c r="AL175" s="203"/>
      <c r="AM175" s="203"/>
      <c r="AN175" s="203"/>
      <c r="AO175" s="203"/>
      <c r="AP175" s="203"/>
      <c r="AQ175" s="203"/>
      <c r="AR175" s="203"/>
      <c r="AS175" s="203"/>
      <c r="AT175" s="203"/>
      <c r="AU175" s="203"/>
      <c r="AV175" s="203"/>
      <c r="AW175" s="203"/>
      <c r="AX175" s="203"/>
      <c r="AY175" s="203"/>
      <c r="AZ175" s="203"/>
      <c r="BA175" s="203"/>
      <c r="BB175" s="203"/>
      <c r="BC175" s="203"/>
      <c r="BD175" s="203"/>
      <c r="BE175" s="203"/>
      <c r="BF175" s="203"/>
      <c r="BG175" s="203"/>
      <c r="BH175" s="203"/>
    </row>
    <row r="176" spans="1:60" outlineLevel="1" x14ac:dyDescent="0.25">
      <c r="A176" s="241">
        <v>51</v>
      </c>
      <c r="B176" s="242" t="s">
        <v>310</v>
      </c>
      <c r="C176" s="249" t="s">
        <v>311</v>
      </c>
      <c r="D176" s="243" t="s">
        <v>154</v>
      </c>
      <c r="E176" s="244">
        <v>2</v>
      </c>
      <c r="F176" s="245"/>
      <c r="G176" s="246">
        <f>ROUND(E176*F176,2)</f>
        <v>0</v>
      </c>
      <c r="H176" s="223">
        <v>0</v>
      </c>
      <c r="I176" s="222">
        <f>ROUND(E176*H176,2)</f>
        <v>0</v>
      </c>
      <c r="J176" s="223">
        <v>100.9</v>
      </c>
      <c r="K176" s="222">
        <f>ROUND(E176*J176,2)</f>
        <v>201.8</v>
      </c>
      <c r="L176" s="222">
        <v>15</v>
      </c>
      <c r="M176" s="222">
        <f>G176*(1+L176/100)</f>
        <v>0</v>
      </c>
      <c r="N176" s="222">
        <v>0</v>
      </c>
      <c r="O176" s="222">
        <f>ROUND(E176*N176,2)</f>
        <v>0</v>
      </c>
      <c r="P176" s="222">
        <v>0</v>
      </c>
      <c r="Q176" s="222">
        <f>ROUND(E176*P176,2)</f>
        <v>0</v>
      </c>
      <c r="R176" s="222"/>
      <c r="S176" s="222" t="s">
        <v>147</v>
      </c>
      <c r="T176" s="222" t="s">
        <v>141</v>
      </c>
      <c r="U176" s="222">
        <v>0.17399999999999999</v>
      </c>
      <c r="V176" s="222">
        <f>ROUND(E176*U176,2)</f>
        <v>0.35</v>
      </c>
      <c r="W176" s="222"/>
      <c r="X176" s="222" t="s">
        <v>148</v>
      </c>
      <c r="Y176" s="203"/>
      <c r="Z176" s="203"/>
      <c r="AA176" s="203"/>
      <c r="AB176" s="203"/>
      <c r="AC176" s="203"/>
      <c r="AD176" s="203"/>
      <c r="AE176" s="203"/>
      <c r="AF176" s="203"/>
      <c r="AG176" s="203" t="s">
        <v>149</v>
      </c>
      <c r="AH176" s="203"/>
      <c r="AI176" s="203"/>
      <c r="AJ176" s="203"/>
      <c r="AK176" s="203"/>
      <c r="AL176" s="203"/>
      <c r="AM176" s="203"/>
      <c r="AN176" s="203"/>
      <c r="AO176" s="203"/>
      <c r="AP176" s="203"/>
      <c r="AQ176" s="203"/>
      <c r="AR176" s="203"/>
      <c r="AS176" s="203"/>
      <c r="AT176" s="203"/>
      <c r="AU176" s="203"/>
      <c r="AV176" s="203"/>
      <c r="AW176" s="203"/>
      <c r="AX176" s="203"/>
      <c r="AY176" s="203"/>
      <c r="AZ176" s="203"/>
      <c r="BA176" s="203"/>
      <c r="BB176" s="203"/>
      <c r="BC176" s="203"/>
      <c r="BD176" s="203"/>
      <c r="BE176" s="203"/>
      <c r="BF176" s="203"/>
      <c r="BG176" s="203"/>
      <c r="BH176" s="203"/>
    </row>
    <row r="177" spans="1:60" outlineLevel="1" x14ac:dyDescent="0.25">
      <c r="A177" s="241">
        <v>52</v>
      </c>
      <c r="B177" s="242" t="s">
        <v>312</v>
      </c>
      <c r="C177" s="249" t="s">
        <v>313</v>
      </c>
      <c r="D177" s="243" t="s">
        <v>154</v>
      </c>
      <c r="E177" s="244">
        <v>1</v>
      </c>
      <c r="F177" s="245"/>
      <c r="G177" s="246">
        <f>ROUND(E177*F177,2)</f>
        <v>0</v>
      </c>
      <c r="H177" s="223">
        <v>0</v>
      </c>
      <c r="I177" s="222">
        <f>ROUND(E177*H177,2)</f>
        <v>0</v>
      </c>
      <c r="J177" s="223">
        <v>150.1</v>
      </c>
      <c r="K177" s="222">
        <f>ROUND(E177*J177,2)</f>
        <v>150.1</v>
      </c>
      <c r="L177" s="222">
        <v>15</v>
      </c>
      <c r="M177" s="222">
        <f>G177*(1+L177/100)</f>
        <v>0</v>
      </c>
      <c r="N177" s="222">
        <v>0</v>
      </c>
      <c r="O177" s="222">
        <f>ROUND(E177*N177,2)</f>
        <v>0</v>
      </c>
      <c r="P177" s="222">
        <v>0</v>
      </c>
      <c r="Q177" s="222">
        <f>ROUND(E177*P177,2)</f>
        <v>0</v>
      </c>
      <c r="R177" s="222"/>
      <c r="S177" s="222" t="s">
        <v>147</v>
      </c>
      <c r="T177" s="222" t="s">
        <v>141</v>
      </c>
      <c r="U177" s="222">
        <v>0.25900000000000001</v>
      </c>
      <c r="V177" s="222">
        <f>ROUND(E177*U177,2)</f>
        <v>0.26</v>
      </c>
      <c r="W177" s="222"/>
      <c r="X177" s="222" t="s">
        <v>148</v>
      </c>
      <c r="Y177" s="203"/>
      <c r="Z177" s="203"/>
      <c r="AA177" s="203"/>
      <c r="AB177" s="203"/>
      <c r="AC177" s="203"/>
      <c r="AD177" s="203"/>
      <c r="AE177" s="203"/>
      <c r="AF177" s="203"/>
      <c r="AG177" s="203" t="s">
        <v>149</v>
      </c>
      <c r="AH177" s="203"/>
      <c r="AI177" s="203"/>
      <c r="AJ177" s="203"/>
      <c r="AK177" s="203"/>
      <c r="AL177" s="203"/>
      <c r="AM177" s="203"/>
      <c r="AN177" s="203"/>
      <c r="AO177" s="203"/>
      <c r="AP177" s="203"/>
      <c r="AQ177" s="203"/>
      <c r="AR177" s="203"/>
      <c r="AS177" s="203"/>
      <c r="AT177" s="203"/>
      <c r="AU177" s="203"/>
      <c r="AV177" s="203"/>
      <c r="AW177" s="203"/>
      <c r="AX177" s="203"/>
      <c r="AY177" s="203"/>
      <c r="AZ177" s="203"/>
      <c r="BA177" s="203"/>
      <c r="BB177" s="203"/>
      <c r="BC177" s="203"/>
      <c r="BD177" s="203"/>
      <c r="BE177" s="203"/>
      <c r="BF177" s="203"/>
      <c r="BG177" s="203"/>
      <c r="BH177" s="203"/>
    </row>
    <row r="178" spans="1:60" outlineLevel="1" x14ac:dyDescent="0.25">
      <c r="A178" s="241">
        <v>53</v>
      </c>
      <c r="B178" s="242" t="s">
        <v>314</v>
      </c>
      <c r="C178" s="249" t="s">
        <v>315</v>
      </c>
      <c r="D178" s="243" t="s">
        <v>0</v>
      </c>
      <c r="E178" s="244">
        <v>88.751999999999995</v>
      </c>
      <c r="F178" s="245"/>
      <c r="G178" s="246">
        <f>ROUND(E178*F178,2)</f>
        <v>0</v>
      </c>
      <c r="H178" s="223">
        <v>0</v>
      </c>
      <c r="I178" s="222">
        <f>ROUND(E178*H178,2)</f>
        <v>0</v>
      </c>
      <c r="J178" s="223">
        <v>2</v>
      </c>
      <c r="K178" s="222">
        <f>ROUND(E178*J178,2)</f>
        <v>177.5</v>
      </c>
      <c r="L178" s="222">
        <v>15</v>
      </c>
      <c r="M178" s="222">
        <f>G178*(1+L178/100)</f>
        <v>0</v>
      </c>
      <c r="N178" s="222">
        <v>0</v>
      </c>
      <c r="O178" s="222">
        <f>ROUND(E178*N178,2)</f>
        <v>0</v>
      </c>
      <c r="P178" s="222">
        <v>0</v>
      </c>
      <c r="Q178" s="222">
        <f>ROUND(E178*P178,2)</f>
        <v>0</v>
      </c>
      <c r="R178" s="222"/>
      <c r="S178" s="222" t="s">
        <v>147</v>
      </c>
      <c r="T178" s="222" t="s">
        <v>141</v>
      </c>
      <c r="U178" s="222">
        <v>0</v>
      </c>
      <c r="V178" s="222">
        <f>ROUND(E178*U178,2)</f>
        <v>0</v>
      </c>
      <c r="W178" s="222"/>
      <c r="X178" s="222" t="s">
        <v>280</v>
      </c>
      <c r="Y178" s="203"/>
      <c r="Z178" s="203"/>
      <c r="AA178" s="203"/>
      <c r="AB178" s="203"/>
      <c r="AC178" s="203"/>
      <c r="AD178" s="203"/>
      <c r="AE178" s="203"/>
      <c r="AF178" s="203"/>
      <c r="AG178" s="203" t="s">
        <v>281</v>
      </c>
      <c r="AH178" s="203"/>
      <c r="AI178" s="203"/>
      <c r="AJ178" s="203"/>
      <c r="AK178" s="203"/>
      <c r="AL178" s="203"/>
      <c r="AM178" s="203"/>
      <c r="AN178" s="203"/>
      <c r="AO178" s="203"/>
      <c r="AP178" s="203"/>
      <c r="AQ178" s="203"/>
      <c r="AR178" s="203"/>
      <c r="AS178" s="203"/>
      <c r="AT178" s="203"/>
      <c r="AU178" s="203"/>
      <c r="AV178" s="203"/>
      <c r="AW178" s="203"/>
      <c r="AX178" s="203"/>
      <c r="AY178" s="203"/>
      <c r="AZ178" s="203"/>
      <c r="BA178" s="203"/>
      <c r="BB178" s="203"/>
      <c r="BC178" s="203"/>
      <c r="BD178" s="203"/>
      <c r="BE178" s="203"/>
      <c r="BF178" s="203"/>
      <c r="BG178" s="203"/>
      <c r="BH178" s="203"/>
    </row>
    <row r="179" spans="1:60" x14ac:dyDescent="0.25">
      <c r="A179" s="229" t="s">
        <v>136</v>
      </c>
      <c r="B179" s="230" t="s">
        <v>76</v>
      </c>
      <c r="C179" s="248" t="s">
        <v>77</v>
      </c>
      <c r="D179" s="231"/>
      <c r="E179" s="232"/>
      <c r="F179" s="233"/>
      <c r="G179" s="234">
        <f>SUMIF(AG180:AG193,"&lt;&gt;NOR",G180:G193)</f>
        <v>0</v>
      </c>
      <c r="H179" s="228"/>
      <c r="I179" s="228">
        <f>SUM(I180:I193)</f>
        <v>2739.95</v>
      </c>
      <c r="J179" s="228"/>
      <c r="K179" s="228">
        <f>SUM(K180:K193)</f>
        <v>8157.2000000000007</v>
      </c>
      <c r="L179" s="228"/>
      <c r="M179" s="228">
        <f>SUM(M180:M193)</f>
        <v>0</v>
      </c>
      <c r="N179" s="228"/>
      <c r="O179" s="228">
        <f>SUM(O180:O193)</f>
        <v>0.06</v>
      </c>
      <c r="P179" s="228"/>
      <c r="Q179" s="228">
        <f>SUM(Q180:Q193)</f>
        <v>0.02</v>
      </c>
      <c r="R179" s="228"/>
      <c r="S179" s="228"/>
      <c r="T179" s="228"/>
      <c r="U179" s="228"/>
      <c r="V179" s="228">
        <f>SUM(V180:V193)</f>
        <v>14.93</v>
      </c>
      <c r="W179" s="228"/>
      <c r="X179" s="228"/>
      <c r="AG179" t="s">
        <v>137</v>
      </c>
    </row>
    <row r="180" spans="1:60" outlineLevel="1" x14ac:dyDescent="0.25">
      <c r="A180" s="241">
        <v>54</v>
      </c>
      <c r="B180" s="242" t="s">
        <v>316</v>
      </c>
      <c r="C180" s="249" t="s">
        <v>317</v>
      </c>
      <c r="D180" s="243" t="s">
        <v>159</v>
      </c>
      <c r="E180" s="244">
        <v>14</v>
      </c>
      <c r="F180" s="245"/>
      <c r="G180" s="246">
        <f>ROUND(E180*F180,2)</f>
        <v>0</v>
      </c>
      <c r="H180" s="223">
        <v>80.400000000000006</v>
      </c>
      <c r="I180" s="222">
        <f>ROUND(E180*H180,2)</f>
        <v>1125.5999999999999</v>
      </c>
      <c r="J180" s="223">
        <v>306</v>
      </c>
      <c r="K180" s="222">
        <f>ROUND(E180*J180,2)</f>
        <v>4284</v>
      </c>
      <c r="L180" s="222">
        <v>15</v>
      </c>
      <c r="M180" s="222">
        <f>G180*(1+L180/100)</f>
        <v>0</v>
      </c>
      <c r="N180" s="222">
        <v>3.9899999999999996E-3</v>
      </c>
      <c r="O180" s="222">
        <f>ROUND(E180*N180,2)</f>
        <v>0.06</v>
      </c>
      <c r="P180" s="222">
        <v>0</v>
      </c>
      <c r="Q180" s="222">
        <f>ROUND(E180*P180,2)</f>
        <v>0</v>
      </c>
      <c r="R180" s="222"/>
      <c r="S180" s="222" t="s">
        <v>147</v>
      </c>
      <c r="T180" s="222" t="s">
        <v>141</v>
      </c>
      <c r="U180" s="222">
        <v>0.54290000000000005</v>
      </c>
      <c r="V180" s="222">
        <f>ROUND(E180*U180,2)</f>
        <v>7.6</v>
      </c>
      <c r="W180" s="222"/>
      <c r="X180" s="222" t="s">
        <v>148</v>
      </c>
      <c r="Y180" s="203"/>
      <c r="Z180" s="203"/>
      <c r="AA180" s="203"/>
      <c r="AB180" s="203"/>
      <c r="AC180" s="203"/>
      <c r="AD180" s="203"/>
      <c r="AE180" s="203"/>
      <c r="AF180" s="203"/>
      <c r="AG180" s="203" t="s">
        <v>149</v>
      </c>
      <c r="AH180" s="203"/>
      <c r="AI180" s="203"/>
      <c r="AJ180" s="203"/>
      <c r="AK180" s="203"/>
      <c r="AL180" s="203"/>
      <c r="AM180" s="203"/>
      <c r="AN180" s="203"/>
      <c r="AO180" s="203"/>
      <c r="AP180" s="203"/>
      <c r="AQ180" s="203"/>
      <c r="AR180" s="203"/>
      <c r="AS180" s="203"/>
      <c r="AT180" s="203"/>
      <c r="AU180" s="203"/>
      <c r="AV180" s="203"/>
      <c r="AW180" s="203"/>
      <c r="AX180" s="203"/>
      <c r="AY180" s="203"/>
      <c r="AZ180" s="203"/>
      <c r="BA180" s="203"/>
      <c r="BB180" s="203"/>
      <c r="BC180" s="203"/>
      <c r="BD180" s="203"/>
      <c r="BE180" s="203"/>
      <c r="BF180" s="203"/>
      <c r="BG180" s="203"/>
      <c r="BH180" s="203"/>
    </row>
    <row r="181" spans="1:60" ht="20.399999999999999" outlineLevel="1" x14ac:dyDescent="0.25">
      <c r="A181" s="241">
        <v>55</v>
      </c>
      <c r="B181" s="242" t="s">
        <v>318</v>
      </c>
      <c r="C181" s="249" t="s">
        <v>319</v>
      </c>
      <c r="D181" s="243" t="s">
        <v>159</v>
      </c>
      <c r="E181" s="244">
        <v>14</v>
      </c>
      <c r="F181" s="245"/>
      <c r="G181" s="246">
        <f>ROUND(E181*F181,2)</f>
        <v>0</v>
      </c>
      <c r="H181" s="223">
        <v>31.06</v>
      </c>
      <c r="I181" s="222">
        <f>ROUND(E181*H181,2)</f>
        <v>434.84</v>
      </c>
      <c r="J181" s="223">
        <v>68.64</v>
      </c>
      <c r="K181" s="222">
        <f>ROUND(E181*J181,2)</f>
        <v>960.96</v>
      </c>
      <c r="L181" s="222">
        <v>15</v>
      </c>
      <c r="M181" s="222">
        <f>G181*(1+L181/100)</f>
        <v>0</v>
      </c>
      <c r="N181" s="222">
        <v>4.0000000000000003E-5</v>
      </c>
      <c r="O181" s="222">
        <f>ROUND(E181*N181,2)</f>
        <v>0</v>
      </c>
      <c r="P181" s="222">
        <v>0</v>
      </c>
      <c r="Q181" s="222">
        <f>ROUND(E181*P181,2)</f>
        <v>0</v>
      </c>
      <c r="R181" s="222"/>
      <c r="S181" s="222" t="s">
        <v>147</v>
      </c>
      <c r="T181" s="222" t="s">
        <v>141</v>
      </c>
      <c r="U181" s="222">
        <v>0.129</v>
      </c>
      <c r="V181" s="222">
        <f>ROUND(E181*U181,2)</f>
        <v>1.81</v>
      </c>
      <c r="W181" s="222"/>
      <c r="X181" s="222" t="s">
        <v>148</v>
      </c>
      <c r="Y181" s="203"/>
      <c r="Z181" s="203"/>
      <c r="AA181" s="203"/>
      <c r="AB181" s="203"/>
      <c r="AC181" s="203"/>
      <c r="AD181" s="203"/>
      <c r="AE181" s="203"/>
      <c r="AF181" s="203"/>
      <c r="AG181" s="203" t="s">
        <v>149</v>
      </c>
      <c r="AH181" s="203"/>
      <c r="AI181" s="203"/>
      <c r="AJ181" s="203"/>
      <c r="AK181" s="203"/>
      <c r="AL181" s="203"/>
      <c r="AM181" s="203"/>
      <c r="AN181" s="203"/>
      <c r="AO181" s="203"/>
      <c r="AP181" s="203"/>
      <c r="AQ181" s="203"/>
      <c r="AR181" s="203"/>
      <c r="AS181" s="203"/>
      <c r="AT181" s="203"/>
      <c r="AU181" s="203"/>
      <c r="AV181" s="203"/>
      <c r="AW181" s="203"/>
      <c r="AX181" s="203"/>
      <c r="AY181" s="203"/>
      <c r="AZ181" s="203"/>
      <c r="BA181" s="203"/>
      <c r="BB181" s="203"/>
      <c r="BC181" s="203"/>
      <c r="BD181" s="203"/>
      <c r="BE181" s="203"/>
      <c r="BF181" s="203"/>
      <c r="BG181" s="203"/>
      <c r="BH181" s="203"/>
    </row>
    <row r="182" spans="1:60" outlineLevel="1" x14ac:dyDescent="0.25">
      <c r="A182" s="241">
        <v>56</v>
      </c>
      <c r="B182" s="242" t="s">
        <v>320</v>
      </c>
      <c r="C182" s="249" t="s">
        <v>321</v>
      </c>
      <c r="D182" s="243" t="s">
        <v>154</v>
      </c>
      <c r="E182" s="244">
        <v>2</v>
      </c>
      <c r="F182" s="245"/>
      <c r="G182" s="246">
        <f>ROUND(E182*F182,2)</f>
        <v>0</v>
      </c>
      <c r="H182" s="223">
        <v>128.41</v>
      </c>
      <c r="I182" s="222">
        <f>ROUND(E182*H182,2)</f>
        <v>256.82</v>
      </c>
      <c r="J182" s="223">
        <v>137.29</v>
      </c>
      <c r="K182" s="222">
        <f>ROUND(E182*J182,2)</f>
        <v>274.58</v>
      </c>
      <c r="L182" s="222">
        <v>15</v>
      </c>
      <c r="M182" s="222">
        <f>G182*(1+L182/100)</f>
        <v>0</v>
      </c>
      <c r="N182" s="222">
        <v>6.3000000000000003E-4</v>
      </c>
      <c r="O182" s="222">
        <f>ROUND(E182*N182,2)</f>
        <v>0</v>
      </c>
      <c r="P182" s="222">
        <v>0</v>
      </c>
      <c r="Q182" s="222">
        <f>ROUND(E182*P182,2)</f>
        <v>0</v>
      </c>
      <c r="R182" s="222"/>
      <c r="S182" s="222" t="s">
        <v>147</v>
      </c>
      <c r="T182" s="222" t="s">
        <v>141</v>
      </c>
      <c r="U182" s="222">
        <v>0.27200000000000002</v>
      </c>
      <c r="V182" s="222">
        <f>ROUND(E182*U182,2)</f>
        <v>0.54</v>
      </c>
      <c r="W182" s="222"/>
      <c r="X182" s="222" t="s">
        <v>148</v>
      </c>
      <c r="Y182" s="203"/>
      <c r="Z182" s="203"/>
      <c r="AA182" s="203"/>
      <c r="AB182" s="203"/>
      <c r="AC182" s="203"/>
      <c r="AD182" s="203"/>
      <c r="AE182" s="203"/>
      <c r="AF182" s="203"/>
      <c r="AG182" s="203" t="s">
        <v>149</v>
      </c>
      <c r="AH182" s="203"/>
      <c r="AI182" s="203"/>
      <c r="AJ182" s="203"/>
      <c r="AK182" s="203"/>
      <c r="AL182" s="203"/>
      <c r="AM182" s="203"/>
      <c r="AN182" s="203"/>
      <c r="AO182" s="203"/>
      <c r="AP182" s="203"/>
      <c r="AQ182" s="203"/>
      <c r="AR182" s="203"/>
      <c r="AS182" s="203"/>
      <c r="AT182" s="203"/>
      <c r="AU182" s="203"/>
      <c r="AV182" s="203"/>
      <c r="AW182" s="203"/>
      <c r="AX182" s="203"/>
      <c r="AY182" s="203"/>
      <c r="AZ182" s="203"/>
      <c r="BA182" s="203"/>
      <c r="BB182" s="203"/>
      <c r="BC182" s="203"/>
      <c r="BD182" s="203"/>
      <c r="BE182" s="203"/>
      <c r="BF182" s="203"/>
      <c r="BG182" s="203"/>
      <c r="BH182" s="203"/>
    </row>
    <row r="183" spans="1:60" outlineLevel="1" x14ac:dyDescent="0.25">
      <c r="A183" s="241">
        <v>57</v>
      </c>
      <c r="B183" s="242" t="s">
        <v>322</v>
      </c>
      <c r="C183" s="249" t="s">
        <v>323</v>
      </c>
      <c r="D183" s="243" t="s">
        <v>324</v>
      </c>
      <c r="E183" s="244">
        <v>3</v>
      </c>
      <c r="F183" s="245"/>
      <c r="G183" s="246">
        <f>ROUND(E183*F183,2)</f>
        <v>0</v>
      </c>
      <c r="H183" s="223">
        <v>262.47000000000003</v>
      </c>
      <c r="I183" s="222">
        <f>ROUND(E183*H183,2)</f>
        <v>787.41</v>
      </c>
      <c r="J183" s="223">
        <v>272.83</v>
      </c>
      <c r="K183" s="222">
        <f>ROUND(E183*J183,2)</f>
        <v>818.49</v>
      </c>
      <c r="L183" s="222">
        <v>15</v>
      </c>
      <c r="M183" s="222">
        <f>G183*(1+L183/100)</f>
        <v>0</v>
      </c>
      <c r="N183" s="222">
        <v>1.48E-3</v>
      </c>
      <c r="O183" s="222">
        <f>ROUND(E183*N183,2)</f>
        <v>0</v>
      </c>
      <c r="P183" s="222">
        <v>0</v>
      </c>
      <c r="Q183" s="222">
        <f>ROUND(E183*P183,2)</f>
        <v>0</v>
      </c>
      <c r="R183" s="222"/>
      <c r="S183" s="222" t="s">
        <v>147</v>
      </c>
      <c r="T183" s="222" t="s">
        <v>141</v>
      </c>
      <c r="U183" s="222">
        <v>0.54</v>
      </c>
      <c r="V183" s="222">
        <f>ROUND(E183*U183,2)</f>
        <v>1.62</v>
      </c>
      <c r="W183" s="222"/>
      <c r="X183" s="222" t="s">
        <v>148</v>
      </c>
      <c r="Y183" s="203"/>
      <c r="Z183" s="203"/>
      <c r="AA183" s="203"/>
      <c r="AB183" s="203"/>
      <c r="AC183" s="203"/>
      <c r="AD183" s="203"/>
      <c r="AE183" s="203"/>
      <c r="AF183" s="203"/>
      <c r="AG183" s="203" t="s">
        <v>149</v>
      </c>
      <c r="AH183" s="203"/>
      <c r="AI183" s="203"/>
      <c r="AJ183" s="203"/>
      <c r="AK183" s="203"/>
      <c r="AL183" s="203"/>
      <c r="AM183" s="203"/>
      <c r="AN183" s="203"/>
      <c r="AO183" s="203"/>
      <c r="AP183" s="203"/>
      <c r="AQ183" s="203"/>
      <c r="AR183" s="203"/>
      <c r="AS183" s="203"/>
      <c r="AT183" s="203"/>
      <c r="AU183" s="203"/>
      <c r="AV183" s="203"/>
      <c r="AW183" s="203"/>
      <c r="AX183" s="203"/>
      <c r="AY183" s="203"/>
      <c r="AZ183" s="203"/>
      <c r="BA183" s="203"/>
      <c r="BB183" s="203"/>
      <c r="BC183" s="203"/>
      <c r="BD183" s="203"/>
      <c r="BE183" s="203"/>
      <c r="BF183" s="203"/>
      <c r="BG183" s="203"/>
      <c r="BH183" s="203"/>
    </row>
    <row r="184" spans="1:60" outlineLevel="1" x14ac:dyDescent="0.25">
      <c r="A184" s="241">
        <v>58</v>
      </c>
      <c r="B184" s="242" t="s">
        <v>325</v>
      </c>
      <c r="C184" s="249" t="s">
        <v>326</v>
      </c>
      <c r="D184" s="243" t="s">
        <v>154</v>
      </c>
      <c r="E184" s="244">
        <v>2</v>
      </c>
      <c r="F184" s="245"/>
      <c r="G184" s="246">
        <f>ROUND(E184*F184,2)</f>
        <v>0</v>
      </c>
      <c r="H184" s="223">
        <v>0</v>
      </c>
      <c r="I184" s="222">
        <f>ROUND(E184*H184,2)</f>
        <v>0</v>
      </c>
      <c r="J184" s="223">
        <v>37.799999999999997</v>
      </c>
      <c r="K184" s="222">
        <f>ROUND(E184*J184,2)</f>
        <v>75.599999999999994</v>
      </c>
      <c r="L184" s="222">
        <v>15</v>
      </c>
      <c r="M184" s="222">
        <f>G184*(1+L184/100)</f>
        <v>0</v>
      </c>
      <c r="N184" s="222">
        <v>0</v>
      </c>
      <c r="O184" s="222">
        <f>ROUND(E184*N184,2)</f>
        <v>0</v>
      </c>
      <c r="P184" s="222">
        <v>5.11E-3</v>
      </c>
      <c r="Q184" s="222">
        <f>ROUND(E184*P184,2)</f>
        <v>0.01</v>
      </c>
      <c r="R184" s="222"/>
      <c r="S184" s="222" t="s">
        <v>147</v>
      </c>
      <c r="T184" s="222" t="s">
        <v>141</v>
      </c>
      <c r="U184" s="222">
        <v>8.3000000000000004E-2</v>
      </c>
      <c r="V184" s="222">
        <f>ROUND(E184*U184,2)</f>
        <v>0.17</v>
      </c>
      <c r="W184" s="222"/>
      <c r="X184" s="222" t="s">
        <v>148</v>
      </c>
      <c r="Y184" s="203"/>
      <c r="Z184" s="203"/>
      <c r="AA184" s="203"/>
      <c r="AB184" s="203"/>
      <c r="AC184" s="203"/>
      <c r="AD184" s="203"/>
      <c r="AE184" s="203"/>
      <c r="AF184" s="203"/>
      <c r="AG184" s="203" t="s">
        <v>149</v>
      </c>
      <c r="AH184" s="203"/>
      <c r="AI184" s="203"/>
      <c r="AJ184" s="203"/>
      <c r="AK184" s="203"/>
      <c r="AL184" s="203"/>
      <c r="AM184" s="203"/>
      <c r="AN184" s="203"/>
      <c r="AO184" s="203"/>
      <c r="AP184" s="203"/>
      <c r="AQ184" s="203"/>
      <c r="AR184" s="203"/>
      <c r="AS184" s="203"/>
      <c r="AT184" s="203"/>
      <c r="AU184" s="203"/>
      <c r="AV184" s="203"/>
      <c r="AW184" s="203"/>
      <c r="AX184" s="203"/>
      <c r="AY184" s="203"/>
      <c r="AZ184" s="203"/>
      <c r="BA184" s="203"/>
      <c r="BB184" s="203"/>
      <c r="BC184" s="203"/>
      <c r="BD184" s="203"/>
      <c r="BE184" s="203"/>
      <c r="BF184" s="203"/>
      <c r="BG184" s="203"/>
      <c r="BH184" s="203"/>
    </row>
    <row r="185" spans="1:60" ht="20.399999999999999" outlineLevel="1" x14ac:dyDescent="0.25">
      <c r="A185" s="241">
        <v>59</v>
      </c>
      <c r="B185" s="242" t="s">
        <v>327</v>
      </c>
      <c r="C185" s="249" t="s">
        <v>328</v>
      </c>
      <c r="D185" s="243" t="s">
        <v>154</v>
      </c>
      <c r="E185" s="244">
        <v>2</v>
      </c>
      <c r="F185" s="245"/>
      <c r="G185" s="246">
        <f>ROUND(E185*F185,2)</f>
        <v>0</v>
      </c>
      <c r="H185" s="223">
        <v>62.95</v>
      </c>
      <c r="I185" s="222">
        <f>ROUND(E185*H185,2)</f>
        <v>125.9</v>
      </c>
      <c r="J185" s="223">
        <v>121.05</v>
      </c>
      <c r="K185" s="222">
        <f>ROUND(E185*J185,2)</f>
        <v>242.1</v>
      </c>
      <c r="L185" s="222">
        <v>15</v>
      </c>
      <c r="M185" s="222">
        <f>G185*(1+L185/100)</f>
        <v>0</v>
      </c>
      <c r="N185" s="222">
        <v>6.0000000000000002E-5</v>
      </c>
      <c r="O185" s="222">
        <f>ROUND(E185*N185,2)</f>
        <v>0</v>
      </c>
      <c r="P185" s="222">
        <v>0</v>
      </c>
      <c r="Q185" s="222">
        <f>ROUND(E185*P185,2)</f>
        <v>0</v>
      </c>
      <c r="R185" s="222"/>
      <c r="S185" s="222" t="s">
        <v>147</v>
      </c>
      <c r="T185" s="222" t="s">
        <v>141</v>
      </c>
      <c r="U185" s="222">
        <v>0.20699999999999999</v>
      </c>
      <c r="V185" s="222">
        <f>ROUND(E185*U185,2)</f>
        <v>0.41</v>
      </c>
      <c r="W185" s="222"/>
      <c r="X185" s="222" t="s">
        <v>148</v>
      </c>
      <c r="Y185" s="203"/>
      <c r="Z185" s="203"/>
      <c r="AA185" s="203"/>
      <c r="AB185" s="203"/>
      <c r="AC185" s="203"/>
      <c r="AD185" s="203"/>
      <c r="AE185" s="203"/>
      <c r="AF185" s="203"/>
      <c r="AG185" s="203" t="s">
        <v>149</v>
      </c>
      <c r="AH185" s="203"/>
      <c r="AI185" s="203"/>
      <c r="AJ185" s="203"/>
      <c r="AK185" s="203"/>
      <c r="AL185" s="203"/>
      <c r="AM185" s="203"/>
      <c r="AN185" s="203"/>
      <c r="AO185" s="203"/>
      <c r="AP185" s="203"/>
      <c r="AQ185" s="203"/>
      <c r="AR185" s="203"/>
      <c r="AS185" s="203"/>
      <c r="AT185" s="203"/>
      <c r="AU185" s="203"/>
      <c r="AV185" s="203"/>
      <c r="AW185" s="203"/>
      <c r="AX185" s="203"/>
      <c r="AY185" s="203"/>
      <c r="AZ185" s="203"/>
      <c r="BA185" s="203"/>
      <c r="BB185" s="203"/>
      <c r="BC185" s="203"/>
      <c r="BD185" s="203"/>
      <c r="BE185" s="203"/>
      <c r="BF185" s="203"/>
      <c r="BG185" s="203"/>
      <c r="BH185" s="203"/>
    </row>
    <row r="186" spans="1:60" outlineLevel="1" x14ac:dyDescent="0.25">
      <c r="A186" s="241">
        <v>60</v>
      </c>
      <c r="B186" s="242" t="s">
        <v>329</v>
      </c>
      <c r="C186" s="249" t="s">
        <v>330</v>
      </c>
      <c r="D186" s="243" t="s">
        <v>154</v>
      </c>
      <c r="E186" s="244">
        <v>2</v>
      </c>
      <c r="F186" s="245"/>
      <c r="G186" s="246">
        <f>ROUND(E186*F186,2)</f>
        <v>0</v>
      </c>
      <c r="H186" s="223">
        <v>0</v>
      </c>
      <c r="I186" s="222">
        <f>ROUND(E186*H186,2)</f>
        <v>0</v>
      </c>
      <c r="J186" s="223">
        <v>32.799999999999997</v>
      </c>
      <c r="K186" s="222">
        <f>ROUND(E186*J186,2)</f>
        <v>65.599999999999994</v>
      </c>
      <c r="L186" s="222">
        <v>15</v>
      </c>
      <c r="M186" s="222">
        <f>G186*(1+L186/100)</f>
        <v>0</v>
      </c>
      <c r="N186" s="222">
        <v>0</v>
      </c>
      <c r="O186" s="222">
        <f>ROUND(E186*N186,2)</f>
        <v>0</v>
      </c>
      <c r="P186" s="222">
        <v>5.5999999999999999E-3</v>
      </c>
      <c r="Q186" s="222">
        <f>ROUND(E186*P186,2)</f>
        <v>0.01</v>
      </c>
      <c r="R186" s="222"/>
      <c r="S186" s="222" t="s">
        <v>147</v>
      </c>
      <c r="T186" s="222" t="s">
        <v>141</v>
      </c>
      <c r="U186" s="222">
        <v>7.1999999999999995E-2</v>
      </c>
      <c r="V186" s="222">
        <f>ROUND(E186*U186,2)</f>
        <v>0.14000000000000001</v>
      </c>
      <c r="W186" s="222"/>
      <c r="X186" s="222" t="s">
        <v>148</v>
      </c>
      <c r="Y186" s="203"/>
      <c r="Z186" s="203"/>
      <c r="AA186" s="203"/>
      <c r="AB186" s="203"/>
      <c r="AC186" s="203"/>
      <c r="AD186" s="203"/>
      <c r="AE186" s="203"/>
      <c r="AF186" s="203"/>
      <c r="AG186" s="203" t="s">
        <v>149</v>
      </c>
      <c r="AH186" s="203"/>
      <c r="AI186" s="203"/>
      <c r="AJ186" s="203"/>
      <c r="AK186" s="203"/>
      <c r="AL186" s="203"/>
      <c r="AM186" s="203"/>
      <c r="AN186" s="203"/>
      <c r="AO186" s="203"/>
      <c r="AP186" s="203"/>
      <c r="AQ186" s="203"/>
      <c r="AR186" s="203"/>
      <c r="AS186" s="203"/>
      <c r="AT186" s="203"/>
      <c r="AU186" s="203"/>
      <c r="AV186" s="203"/>
      <c r="AW186" s="203"/>
      <c r="AX186" s="203"/>
      <c r="AY186" s="203"/>
      <c r="AZ186" s="203"/>
      <c r="BA186" s="203"/>
      <c r="BB186" s="203"/>
      <c r="BC186" s="203"/>
      <c r="BD186" s="203"/>
      <c r="BE186" s="203"/>
      <c r="BF186" s="203"/>
      <c r="BG186" s="203"/>
      <c r="BH186" s="203"/>
    </row>
    <row r="187" spans="1:60" outlineLevel="1" x14ac:dyDescent="0.25">
      <c r="A187" s="241">
        <v>61</v>
      </c>
      <c r="B187" s="242" t="s">
        <v>331</v>
      </c>
      <c r="C187" s="249" t="s">
        <v>332</v>
      </c>
      <c r="D187" s="243" t="s">
        <v>154</v>
      </c>
      <c r="E187" s="244">
        <v>2</v>
      </c>
      <c r="F187" s="245"/>
      <c r="G187" s="246">
        <f>ROUND(E187*F187,2)</f>
        <v>0</v>
      </c>
      <c r="H187" s="223">
        <v>2.73</v>
      </c>
      <c r="I187" s="222">
        <f>ROUND(E187*H187,2)</f>
        <v>5.46</v>
      </c>
      <c r="J187" s="223">
        <v>101.77</v>
      </c>
      <c r="K187" s="222">
        <f>ROUND(E187*J187,2)</f>
        <v>203.54</v>
      </c>
      <c r="L187" s="222">
        <v>15</v>
      </c>
      <c r="M187" s="222">
        <f>G187*(1+L187/100)</f>
        <v>0</v>
      </c>
      <c r="N187" s="222">
        <v>2.0000000000000002E-5</v>
      </c>
      <c r="O187" s="222">
        <f>ROUND(E187*N187,2)</f>
        <v>0</v>
      </c>
      <c r="P187" s="222">
        <v>0</v>
      </c>
      <c r="Q187" s="222">
        <f>ROUND(E187*P187,2)</f>
        <v>0</v>
      </c>
      <c r="R187" s="222"/>
      <c r="S187" s="222" t="s">
        <v>147</v>
      </c>
      <c r="T187" s="222" t="s">
        <v>141</v>
      </c>
      <c r="U187" s="222">
        <v>0.17499999999999999</v>
      </c>
      <c r="V187" s="222">
        <f>ROUND(E187*U187,2)</f>
        <v>0.35</v>
      </c>
      <c r="W187" s="222"/>
      <c r="X187" s="222" t="s">
        <v>148</v>
      </c>
      <c r="Y187" s="203"/>
      <c r="Z187" s="203"/>
      <c r="AA187" s="203"/>
      <c r="AB187" s="203"/>
      <c r="AC187" s="203"/>
      <c r="AD187" s="203"/>
      <c r="AE187" s="203"/>
      <c r="AF187" s="203"/>
      <c r="AG187" s="203" t="s">
        <v>149</v>
      </c>
      <c r="AH187" s="203"/>
      <c r="AI187" s="203"/>
      <c r="AJ187" s="203"/>
      <c r="AK187" s="203"/>
      <c r="AL187" s="203"/>
      <c r="AM187" s="203"/>
      <c r="AN187" s="203"/>
      <c r="AO187" s="203"/>
      <c r="AP187" s="203"/>
      <c r="AQ187" s="203"/>
      <c r="AR187" s="203"/>
      <c r="AS187" s="203"/>
      <c r="AT187" s="203"/>
      <c r="AU187" s="203"/>
      <c r="AV187" s="203"/>
      <c r="AW187" s="203"/>
      <c r="AX187" s="203"/>
      <c r="AY187" s="203"/>
      <c r="AZ187" s="203"/>
      <c r="BA187" s="203"/>
      <c r="BB187" s="203"/>
      <c r="BC187" s="203"/>
      <c r="BD187" s="203"/>
      <c r="BE187" s="203"/>
      <c r="BF187" s="203"/>
      <c r="BG187" s="203"/>
      <c r="BH187" s="203"/>
    </row>
    <row r="188" spans="1:60" outlineLevel="1" x14ac:dyDescent="0.25">
      <c r="A188" s="241">
        <v>62</v>
      </c>
      <c r="B188" s="242" t="s">
        <v>333</v>
      </c>
      <c r="C188" s="249" t="s">
        <v>334</v>
      </c>
      <c r="D188" s="243" t="s">
        <v>159</v>
      </c>
      <c r="E188" s="244">
        <v>14</v>
      </c>
      <c r="F188" s="245"/>
      <c r="G188" s="246">
        <f>ROUND(E188*F188,2)</f>
        <v>0</v>
      </c>
      <c r="H188" s="223">
        <v>0.28000000000000003</v>
      </c>
      <c r="I188" s="222">
        <f>ROUND(E188*H188,2)</f>
        <v>3.92</v>
      </c>
      <c r="J188" s="223">
        <v>12.22</v>
      </c>
      <c r="K188" s="222">
        <f>ROUND(E188*J188,2)</f>
        <v>171.08</v>
      </c>
      <c r="L188" s="222">
        <v>15</v>
      </c>
      <c r="M188" s="222">
        <f>G188*(1+L188/100)</f>
        <v>0</v>
      </c>
      <c r="N188" s="222">
        <v>0</v>
      </c>
      <c r="O188" s="222">
        <f>ROUND(E188*N188,2)</f>
        <v>0</v>
      </c>
      <c r="P188" s="222">
        <v>0</v>
      </c>
      <c r="Q188" s="222">
        <f>ROUND(E188*P188,2)</f>
        <v>0</v>
      </c>
      <c r="R188" s="222"/>
      <c r="S188" s="222" t="s">
        <v>147</v>
      </c>
      <c r="T188" s="222" t="s">
        <v>141</v>
      </c>
      <c r="U188" s="222">
        <v>2.1000000000000001E-2</v>
      </c>
      <c r="V188" s="222">
        <f>ROUND(E188*U188,2)</f>
        <v>0.28999999999999998</v>
      </c>
      <c r="W188" s="222"/>
      <c r="X188" s="222" t="s">
        <v>148</v>
      </c>
      <c r="Y188" s="203"/>
      <c r="Z188" s="203"/>
      <c r="AA188" s="203"/>
      <c r="AB188" s="203"/>
      <c r="AC188" s="203"/>
      <c r="AD188" s="203"/>
      <c r="AE188" s="203"/>
      <c r="AF188" s="203"/>
      <c r="AG188" s="203" t="s">
        <v>149</v>
      </c>
      <c r="AH188" s="203"/>
      <c r="AI188" s="203"/>
      <c r="AJ188" s="203"/>
      <c r="AK188" s="203"/>
      <c r="AL188" s="203"/>
      <c r="AM188" s="203"/>
      <c r="AN188" s="203"/>
      <c r="AO188" s="203"/>
      <c r="AP188" s="203"/>
      <c r="AQ188" s="203"/>
      <c r="AR188" s="203"/>
      <c r="AS188" s="203"/>
      <c r="AT188" s="203"/>
      <c r="AU188" s="203"/>
      <c r="AV188" s="203"/>
      <c r="AW188" s="203"/>
      <c r="AX188" s="203"/>
      <c r="AY188" s="203"/>
      <c r="AZ188" s="203"/>
      <c r="BA188" s="203"/>
      <c r="BB188" s="203"/>
      <c r="BC188" s="203"/>
      <c r="BD188" s="203"/>
      <c r="BE188" s="203"/>
      <c r="BF188" s="203"/>
      <c r="BG188" s="203"/>
      <c r="BH188" s="203"/>
    </row>
    <row r="189" spans="1:60" outlineLevel="1" x14ac:dyDescent="0.25">
      <c r="A189" s="235">
        <v>63</v>
      </c>
      <c r="B189" s="236" t="s">
        <v>335</v>
      </c>
      <c r="C189" s="250" t="s">
        <v>336</v>
      </c>
      <c r="D189" s="237" t="s">
        <v>337</v>
      </c>
      <c r="E189" s="238">
        <v>2</v>
      </c>
      <c r="F189" s="239"/>
      <c r="G189" s="240">
        <f>ROUND(E189*F189,2)</f>
        <v>0</v>
      </c>
      <c r="H189" s="223">
        <v>0</v>
      </c>
      <c r="I189" s="222">
        <f>ROUND(E189*H189,2)</f>
        <v>0</v>
      </c>
      <c r="J189" s="223">
        <v>455.4</v>
      </c>
      <c r="K189" s="222">
        <f>ROUND(E189*J189,2)</f>
        <v>910.8</v>
      </c>
      <c r="L189" s="222">
        <v>15</v>
      </c>
      <c r="M189" s="222">
        <f>G189*(1+L189/100)</f>
        <v>0</v>
      </c>
      <c r="N189" s="222">
        <v>0</v>
      </c>
      <c r="O189" s="222">
        <f>ROUND(E189*N189,2)</f>
        <v>0</v>
      </c>
      <c r="P189" s="222">
        <v>0</v>
      </c>
      <c r="Q189" s="222">
        <f>ROUND(E189*P189,2)</f>
        <v>0</v>
      </c>
      <c r="R189" s="222"/>
      <c r="S189" s="222" t="s">
        <v>147</v>
      </c>
      <c r="T189" s="222" t="s">
        <v>141</v>
      </c>
      <c r="U189" s="222">
        <v>1</v>
      </c>
      <c r="V189" s="222">
        <f>ROUND(E189*U189,2)</f>
        <v>2</v>
      </c>
      <c r="W189" s="222"/>
      <c r="X189" s="222" t="s">
        <v>148</v>
      </c>
      <c r="Y189" s="203"/>
      <c r="Z189" s="203"/>
      <c r="AA189" s="203"/>
      <c r="AB189" s="203"/>
      <c r="AC189" s="203"/>
      <c r="AD189" s="203"/>
      <c r="AE189" s="203"/>
      <c r="AF189" s="203"/>
      <c r="AG189" s="203" t="s">
        <v>149</v>
      </c>
      <c r="AH189" s="203"/>
      <c r="AI189" s="203"/>
      <c r="AJ189" s="203"/>
      <c r="AK189" s="203"/>
      <c r="AL189" s="203"/>
      <c r="AM189" s="203"/>
      <c r="AN189" s="203"/>
      <c r="AO189" s="203"/>
      <c r="AP189" s="203"/>
      <c r="AQ189" s="203"/>
      <c r="AR189" s="203"/>
      <c r="AS189" s="203"/>
      <c r="AT189" s="203"/>
      <c r="AU189" s="203"/>
      <c r="AV189" s="203"/>
      <c r="AW189" s="203"/>
      <c r="AX189" s="203"/>
      <c r="AY189" s="203"/>
      <c r="AZ189" s="203"/>
      <c r="BA189" s="203"/>
      <c r="BB189" s="203"/>
      <c r="BC189" s="203"/>
      <c r="BD189" s="203"/>
      <c r="BE189" s="203"/>
      <c r="BF189" s="203"/>
      <c r="BG189" s="203"/>
      <c r="BH189" s="203"/>
    </row>
    <row r="190" spans="1:60" outlineLevel="1" x14ac:dyDescent="0.25">
      <c r="A190" s="220"/>
      <c r="B190" s="221"/>
      <c r="C190" s="251" t="s">
        <v>338</v>
      </c>
      <c r="D190" s="224"/>
      <c r="E190" s="225">
        <v>2</v>
      </c>
      <c r="F190" s="222"/>
      <c r="G190" s="222"/>
      <c r="H190" s="222"/>
      <c r="I190" s="222"/>
      <c r="J190" s="222"/>
      <c r="K190" s="222"/>
      <c r="L190" s="222"/>
      <c r="M190" s="222"/>
      <c r="N190" s="222"/>
      <c r="O190" s="222"/>
      <c r="P190" s="222"/>
      <c r="Q190" s="222"/>
      <c r="R190" s="222"/>
      <c r="S190" s="222"/>
      <c r="T190" s="222"/>
      <c r="U190" s="222"/>
      <c r="V190" s="222"/>
      <c r="W190" s="222"/>
      <c r="X190" s="222"/>
      <c r="Y190" s="203"/>
      <c r="Z190" s="203"/>
      <c r="AA190" s="203"/>
      <c r="AB190" s="203"/>
      <c r="AC190" s="203"/>
      <c r="AD190" s="203"/>
      <c r="AE190" s="203"/>
      <c r="AF190" s="203"/>
      <c r="AG190" s="203" t="s">
        <v>151</v>
      </c>
      <c r="AH190" s="203">
        <v>0</v>
      </c>
      <c r="AI190" s="203"/>
      <c r="AJ190" s="203"/>
      <c r="AK190" s="203"/>
      <c r="AL190" s="203"/>
      <c r="AM190" s="203"/>
      <c r="AN190" s="203"/>
      <c r="AO190" s="203"/>
      <c r="AP190" s="203"/>
      <c r="AQ190" s="203"/>
      <c r="AR190" s="203"/>
      <c r="AS190" s="203"/>
      <c r="AT190" s="203"/>
      <c r="AU190" s="203"/>
      <c r="AV190" s="203"/>
      <c r="AW190" s="203"/>
      <c r="AX190" s="203"/>
      <c r="AY190" s="203"/>
      <c r="AZ190" s="203"/>
      <c r="BA190" s="203"/>
      <c r="BB190" s="203"/>
      <c r="BC190" s="203"/>
      <c r="BD190" s="203"/>
      <c r="BE190" s="203"/>
      <c r="BF190" s="203"/>
      <c r="BG190" s="203"/>
      <c r="BH190" s="203"/>
    </row>
    <row r="191" spans="1:60" outlineLevel="1" x14ac:dyDescent="0.25">
      <c r="A191" s="220"/>
      <c r="B191" s="221"/>
      <c r="C191" s="251" t="s">
        <v>339</v>
      </c>
      <c r="D191" s="224"/>
      <c r="E191" s="225"/>
      <c r="F191" s="222"/>
      <c r="G191" s="222"/>
      <c r="H191" s="222"/>
      <c r="I191" s="222"/>
      <c r="J191" s="222"/>
      <c r="K191" s="222"/>
      <c r="L191" s="222"/>
      <c r="M191" s="222"/>
      <c r="N191" s="222"/>
      <c r="O191" s="222"/>
      <c r="P191" s="222"/>
      <c r="Q191" s="222"/>
      <c r="R191" s="222"/>
      <c r="S191" s="222"/>
      <c r="T191" s="222"/>
      <c r="U191" s="222"/>
      <c r="V191" s="222"/>
      <c r="W191" s="222"/>
      <c r="X191" s="222"/>
      <c r="Y191" s="203"/>
      <c r="Z191" s="203"/>
      <c r="AA191" s="203"/>
      <c r="AB191" s="203"/>
      <c r="AC191" s="203"/>
      <c r="AD191" s="203"/>
      <c r="AE191" s="203"/>
      <c r="AF191" s="203"/>
      <c r="AG191" s="203" t="s">
        <v>151</v>
      </c>
      <c r="AH191" s="203">
        <v>0</v>
      </c>
      <c r="AI191" s="203"/>
      <c r="AJ191" s="203"/>
      <c r="AK191" s="203"/>
      <c r="AL191" s="203"/>
      <c r="AM191" s="203"/>
      <c r="AN191" s="203"/>
      <c r="AO191" s="203"/>
      <c r="AP191" s="203"/>
      <c r="AQ191" s="203"/>
      <c r="AR191" s="203"/>
      <c r="AS191" s="203"/>
      <c r="AT191" s="203"/>
      <c r="AU191" s="203"/>
      <c r="AV191" s="203"/>
      <c r="AW191" s="203"/>
      <c r="AX191" s="203"/>
      <c r="AY191" s="203"/>
      <c r="AZ191" s="203"/>
      <c r="BA191" s="203"/>
      <c r="BB191" s="203"/>
      <c r="BC191" s="203"/>
      <c r="BD191" s="203"/>
      <c r="BE191" s="203"/>
      <c r="BF191" s="203"/>
      <c r="BG191" s="203"/>
      <c r="BH191" s="203"/>
    </row>
    <row r="192" spans="1:60" outlineLevel="1" x14ac:dyDescent="0.25">
      <c r="A192" s="220"/>
      <c r="B192" s="221"/>
      <c r="C192" s="251" t="s">
        <v>340</v>
      </c>
      <c r="D192" s="224"/>
      <c r="E192" s="225"/>
      <c r="F192" s="222"/>
      <c r="G192" s="222"/>
      <c r="H192" s="222"/>
      <c r="I192" s="222"/>
      <c r="J192" s="222"/>
      <c r="K192" s="222"/>
      <c r="L192" s="222"/>
      <c r="M192" s="222"/>
      <c r="N192" s="222"/>
      <c r="O192" s="222"/>
      <c r="P192" s="222"/>
      <c r="Q192" s="222"/>
      <c r="R192" s="222"/>
      <c r="S192" s="222"/>
      <c r="T192" s="222"/>
      <c r="U192" s="222"/>
      <c r="V192" s="222"/>
      <c r="W192" s="222"/>
      <c r="X192" s="222"/>
      <c r="Y192" s="203"/>
      <c r="Z192" s="203"/>
      <c r="AA192" s="203"/>
      <c r="AB192" s="203"/>
      <c r="AC192" s="203"/>
      <c r="AD192" s="203"/>
      <c r="AE192" s="203"/>
      <c r="AF192" s="203"/>
      <c r="AG192" s="203" t="s">
        <v>151</v>
      </c>
      <c r="AH192" s="203">
        <v>0</v>
      </c>
      <c r="AI192" s="203"/>
      <c r="AJ192" s="203"/>
      <c r="AK192" s="203"/>
      <c r="AL192" s="203"/>
      <c r="AM192" s="203"/>
      <c r="AN192" s="203"/>
      <c r="AO192" s="203"/>
      <c r="AP192" s="203"/>
      <c r="AQ192" s="203"/>
      <c r="AR192" s="203"/>
      <c r="AS192" s="203"/>
      <c r="AT192" s="203"/>
      <c r="AU192" s="203"/>
      <c r="AV192" s="203"/>
      <c r="AW192" s="203"/>
      <c r="AX192" s="203"/>
      <c r="AY192" s="203"/>
      <c r="AZ192" s="203"/>
      <c r="BA192" s="203"/>
      <c r="BB192" s="203"/>
      <c r="BC192" s="203"/>
      <c r="BD192" s="203"/>
      <c r="BE192" s="203"/>
      <c r="BF192" s="203"/>
      <c r="BG192" s="203"/>
      <c r="BH192" s="203"/>
    </row>
    <row r="193" spans="1:60" outlineLevel="1" x14ac:dyDescent="0.25">
      <c r="A193" s="241">
        <v>64</v>
      </c>
      <c r="B193" s="242" t="s">
        <v>341</v>
      </c>
      <c r="C193" s="249" t="s">
        <v>342</v>
      </c>
      <c r="D193" s="243" t="s">
        <v>0</v>
      </c>
      <c r="E193" s="244">
        <v>107.467</v>
      </c>
      <c r="F193" s="245"/>
      <c r="G193" s="246">
        <f>ROUND(E193*F193,2)</f>
        <v>0</v>
      </c>
      <c r="H193" s="223">
        <v>0</v>
      </c>
      <c r="I193" s="222">
        <f>ROUND(E193*H193,2)</f>
        <v>0</v>
      </c>
      <c r="J193" s="223">
        <v>1.4</v>
      </c>
      <c r="K193" s="222">
        <f>ROUND(E193*J193,2)</f>
        <v>150.44999999999999</v>
      </c>
      <c r="L193" s="222">
        <v>15</v>
      </c>
      <c r="M193" s="222">
        <f>G193*(1+L193/100)</f>
        <v>0</v>
      </c>
      <c r="N193" s="222">
        <v>0</v>
      </c>
      <c r="O193" s="222">
        <f>ROUND(E193*N193,2)</f>
        <v>0</v>
      </c>
      <c r="P193" s="222">
        <v>0</v>
      </c>
      <c r="Q193" s="222">
        <f>ROUND(E193*P193,2)</f>
        <v>0</v>
      </c>
      <c r="R193" s="222"/>
      <c r="S193" s="222" t="s">
        <v>147</v>
      </c>
      <c r="T193" s="222" t="s">
        <v>141</v>
      </c>
      <c r="U193" s="222">
        <v>0</v>
      </c>
      <c r="V193" s="222">
        <f>ROUND(E193*U193,2)</f>
        <v>0</v>
      </c>
      <c r="W193" s="222"/>
      <c r="X193" s="222" t="s">
        <v>280</v>
      </c>
      <c r="Y193" s="203"/>
      <c r="Z193" s="203"/>
      <c r="AA193" s="203"/>
      <c r="AB193" s="203"/>
      <c r="AC193" s="203"/>
      <c r="AD193" s="203"/>
      <c r="AE193" s="203"/>
      <c r="AF193" s="203"/>
      <c r="AG193" s="203" t="s">
        <v>281</v>
      </c>
      <c r="AH193" s="203"/>
      <c r="AI193" s="203"/>
      <c r="AJ193" s="203"/>
      <c r="AK193" s="203"/>
      <c r="AL193" s="203"/>
      <c r="AM193" s="203"/>
      <c r="AN193" s="203"/>
      <c r="AO193" s="203"/>
      <c r="AP193" s="203"/>
      <c r="AQ193" s="203"/>
      <c r="AR193" s="203"/>
      <c r="AS193" s="203"/>
      <c r="AT193" s="203"/>
      <c r="AU193" s="203"/>
      <c r="AV193" s="203"/>
      <c r="AW193" s="203"/>
      <c r="AX193" s="203"/>
      <c r="AY193" s="203"/>
      <c r="AZ193" s="203"/>
      <c r="BA193" s="203"/>
      <c r="BB193" s="203"/>
      <c r="BC193" s="203"/>
      <c r="BD193" s="203"/>
      <c r="BE193" s="203"/>
      <c r="BF193" s="203"/>
      <c r="BG193" s="203"/>
      <c r="BH193" s="203"/>
    </row>
    <row r="194" spans="1:60" x14ac:dyDescent="0.25">
      <c r="A194" s="229" t="s">
        <v>136</v>
      </c>
      <c r="B194" s="230" t="s">
        <v>78</v>
      </c>
      <c r="C194" s="248" t="s">
        <v>79</v>
      </c>
      <c r="D194" s="231"/>
      <c r="E194" s="232"/>
      <c r="F194" s="233"/>
      <c r="G194" s="234">
        <f>SUMIF(AG195:AG203,"&lt;&gt;NOR",G195:G203)</f>
        <v>0</v>
      </c>
      <c r="H194" s="228"/>
      <c r="I194" s="228">
        <f>SUM(I195:I203)</f>
        <v>5048.1899999999996</v>
      </c>
      <c r="J194" s="228"/>
      <c r="K194" s="228">
        <f>SUM(K195:K203)</f>
        <v>6204.1699999999983</v>
      </c>
      <c r="L194" s="228"/>
      <c r="M194" s="228">
        <f>SUM(M195:M203)</f>
        <v>0</v>
      </c>
      <c r="N194" s="228"/>
      <c r="O194" s="228">
        <f>SUM(O195:O203)</f>
        <v>0</v>
      </c>
      <c r="P194" s="228"/>
      <c r="Q194" s="228">
        <f>SUM(Q195:Q203)</f>
        <v>0</v>
      </c>
      <c r="R194" s="228"/>
      <c r="S194" s="228"/>
      <c r="T194" s="228"/>
      <c r="U194" s="228"/>
      <c r="V194" s="228">
        <f>SUM(V195:V203)</f>
        <v>4.1900000000000004</v>
      </c>
      <c r="W194" s="228"/>
      <c r="X194" s="228"/>
      <c r="AG194" t="s">
        <v>137</v>
      </c>
    </row>
    <row r="195" spans="1:60" outlineLevel="1" x14ac:dyDescent="0.25">
      <c r="A195" s="241">
        <v>65</v>
      </c>
      <c r="B195" s="242" t="s">
        <v>343</v>
      </c>
      <c r="C195" s="249" t="s">
        <v>344</v>
      </c>
      <c r="D195" s="243" t="s">
        <v>298</v>
      </c>
      <c r="E195" s="244">
        <v>1</v>
      </c>
      <c r="F195" s="245"/>
      <c r="G195" s="246">
        <f>ROUND(E195*F195,2)</f>
        <v>0</v>
      </c>
      <c r="H195" s="223">
        <v>0</v>
      </c>
      <c r="I195" s="222">
        <f>ROUND(E195*H195,2)</f>
        <v>0</v>
      </c>
      <c r="J195" s="223">
        <v>3450</v>
      </c>
      <c r="K195" s="222">
        <f>ROUND(E195*J195,2)</f>
        <v>3450</v>
      </c>
      <c r="L195" s="222">
        <v>15</v>
      </c>
      <c r="M195" s="222">
        <f>G195*(1+L195/100)</f>
        <v>0</v>
      </c>
      <c r="N195" s="222">
        <v>0</v>
      </c>
      <c r="O195" s="222">
        <f>ROUND(E195*N195,2)</f>
        <v>0</v>
      </c>
      <c r="P195" s="222">
        <v>0</v>
      </c>
      <c r="Q195" s="222">
        <f>ROUND(E195*P195,2)</f>
        <v>0</v>
      </c>
      <c r="R195" s="222"/>
      <c r="S195" s="222" t="s">
        <v>140</v>
      </c>
      <c r="T195" s="222" t="s">
        <v>141</v>
      </c>
      <c r="U195" s="222">
        <v>0</v>
      </c>
      <c r="V195" s="222">
        <f>ROUND(E195*U195,2)</f>
        <v>0</v>
      </c>
      <c r="W195" s="222"/>
      <c r="X195" s="222" t="s">
        <v>148</v>
      </c>
      <c r="Y195" s="203"/>
      <c r="Z195" s="203"/>
      <c r="AA195" s="203"/>
      <c r="AB195" s="203"/>
      <c r="AC195" s="203"/>
      <c r="AD195" s="203"/>
      <c r="AE195" s="203"/>
      <c r="AF195" s="203"/>
      <c r="AG195" s="203" t="s">
        <v>149</v>
      </c>
      <c r="AH195" s="203"/>
      <c r="AI195" s="203"/>
      <c r="AJ195" s="203"/>
      <c r="AK195" s="203"/>
      <c r="AL195" s="203"/>
      <c r="AM195" s="203"/>
      <c r="AN195" s="203"/>
      <c r="AO195" s="203"/>
      <c r="AP195" s="203"/>
      <c r="AQ195" s="203"/>
      <c r="AR195" s="203"/>
      <c r="AS195" s="203"/>
      <c r="AT195" s="203"/>
      <c r="AU195" s="203"/>
      <c r="AV195" s="203"/>
      <c r="AW195" s="203"/>
      <c r="AX195" s="203"/>
      <c r="AY195" s="203"/>
      <c r="AZ195" s="203"/>
      <c r="BA195" s="203"/>
      <c r="BB195" s="203"/>
      <c r="BC195" s="203"/>
      <c r="BD195" s="203"/>
      <c r="BE195" s="203"/>
      <c r="BF195" s="203"/>
      <c r="BG195" s="203"/>
      <c r="BH195" s="203"/>
    </row>
    <row r="196" spans="1:60" ht="20.399999999999999" outlineLevel="1" x14ac:dyDescent="0.25">
      <c r="A196" s="241">
        <v>66</v>
      </c>
      <c r="B196" s="242" t="s">
        <v>345</v>
      </c>
      <c r="C196" s="249" t="s">
        <v>346</v>
      </c>
      <c r="D196" s="243" t="s">
        <v>347</v>
      </c>
      <c r="E196" s="244">
        <v>1</v>
      </c>
      <c r="F196" s="245"/>
      <c r="G196" s="246">
        <f>ROUND(E196*F196,2)</f>
        <v>0</v>
      </c>
      <c r="H196" s="223">
        <v>1021.57</v>
      </c>
      <c r="I196" s="222">
        <f>ROUND(E196*H196,2)</f>
        <v>1021.57</v>
      </c>
      <c r="J196" s="223">
        <v>1108.23</v>
      </c>
      <c r="K196" s="222">
        <f>ROUND(E196*J196,2)</f>
        <v>1108.23</v>
      </c>
      <c r="L196" s="222">
        <v>15</v>
      </c>
      <c r="M196" s="222">
        <f>G196*(1+L196/100)</f>
        <v>0</v>
      </c>
      <c r="N196" s="222">
        <v>3.2499999999999999E-3</v>
      </c>
      <c r="O196" s="222">
        <f>ROUND(E196*N196,2)</f>
        <v>0</v>
      </c>
      <c r="P196" s="222">
        <v>0</v>
      </c>
      <c r="Q196" s="222">
        <f>ROUND(E196*P196,2)</f>
        <v>0</v>
      </c>
      <c r="R196" s="222"/>
      <c r="S196" s="222" t="s">
        <v>147</v>
      </c>
      <c r="T196" s="222" t="s">
        <v>141</v>
      </c>
      <c r="U196" s="222">
        <v>1.78</v>
      </c>
      <c r="V196" s="222">
        <f>ROUND(E196*U196,2)</f>
        <v>1.78</v>
      </c>
      <c r="W196" s="222"/>
      <c r="X196" s="222" t="s">
        <v>148</v>
      </c>
      <c r="Y196" s="203"/>
      <c r="Z196" s="203"/>
      <c r="AA196" s="203"/>
      <c r="AB196" s="203"/>
      <c r="AC196" s="203"/>
      <c r="AD196" s="203"/>
      <c r="AE196" s="203"/>
      <c r="AF196" s="203"/>
      <c r="AG196" s="203" t="s">
        <v>149</v>
      </c>
      <c r="AH196" s="203"/>
      <c r="AI196" s="203"/>
      <c r="AJ196" s="203"/>
      <c r="AK196" s="203"/>
      <c r="AL196" s="203"/>
      <c r="AM196" s="203"/>
      <c r="AN196" s="203"/>
      <c r="AO196" s="203"/>
      <c r="AP196" s="203"/>
      <c r="AQ196" s="203"/>
      <c r="AR196" s="203"/>
      <c r="AS196" s="203"/>
      <c r="AT196" s="203"/>
      <c r="AU196" s="203"/>
      <c r="AV196" s="203"/>
      <c r="AW196" s="203"/>
      <c r="AX196" s="203"/>
      <c r="AY196" s="203"/>
      <c r="AZ196" s="203"/>
      <c r="BA196" s="203"/>
      <c r="BB196" s="203"/>
      <c r="BC196" s="203"/>
      <c r="BD196" s="203"/>
      <c r="BE196" s="203"/>
      <c r="BF196" s="203"/>
      <c r="BG196" s="203"/>
      <c r="BH196" s="203"/>
    </row>
    <row r="197" spans="1:60" outlineLevel="1" x14ac:dyDescent="0.25">
      <c r="A197" s="241">
        <v>67</v>
      </c>
      <c r="B197" s="242" t="s">
        <v>348</v>
      </c>
      <c r="C197" s="249" t="s">
        <v>349</v>
      </c>
      <c r="D197" s="243" t="s">
        <v>347</v>
      </c>
      <c r="E197" s="244">
        <v>1</v>
      </c>
      <c r="F197" s="245"/>
      <c r="G197" s="246">
        <f>ROUND(E197*F197,2)</f>
        <v>0</v>
      </c>
      <c r="H197" s="223">
        <v>36.68</v>
      </c>
      <c r="I197" s="222">
        <f>ROUND(E197*H197,2)</f>
        <v>36.68</v>
      </c>
      <c r="J197" s="223">
        <v>496.92</v>
      </c>
      <c r="K197" s="222">
        <f>ROUND(E197*J197,2)</f>
        <v>496.92</v>
      </c>
      <c r="L197" s="222">
        <v>15</v>
      </c>
      <c r="M197" s="222">
        <f>G197*(1+L197/100)</f>
        <v>0</v>
      </c>
      <c r="N197" s="222">
        <v>1.8000000000000001E-4</v>
      </c>
      <c r="O197" s="222">
        <f>ROUND(E197*N197,2)</f>
        <v>0</v>
      </c>
      <c r="P197" s="222">
        <v>0</v>
      </c>
      <c r="Q197" s="222">
        <f>ROUND(E197*P197,2)</f>
        <v>0</v>
      </c>
      <c r="R197" s="222"/>
      <c r="S197" s="222" t="s">
        <v>147</v>
      </c>
      <c r="T197" s="222" t="s">
        <v>141</v>
      </c>
      <c r="U197" s="222">
        <v>0.83799999999999997</v>
      </c>
      <c r="V197" s="222">
        <f>ROUND(E197*U197,2)</f>
        <v>0.84</v>
      </c>
      <c r="W197" s="222"/>
      <c r="X197" s="222" t="s">
        <v>148</v>
      </c>
      <c r="Y197" s="203"/>
      <c r="Z197" s="203"/>
      <c r="AA197" s="203"/>
      <c r="AB197" s="203"/>
      <c r="AC197" s="203"/>
      <c r="AD197" s="203"/>
      <c r="AE197" s="203"/>
      <c r="AF197" s="203"/>
      <c r="AG197" s="203" t="s">
        <v>149</v>
      </c>
      <c r="AH197" s="203"/>
      <c r="AI197" s="203"/>
      <c r="AJ197" s="203"/>
      <c r="AK197" s="203"/>
      <c r="AL197" s="203"/>
      <c r="AM197" s="203"/>
      <c r="AN197" s="203"/>
      <c r="AO197" s="203"/>
      <c r="AP197" s="203"/>
      <c r="AQ197" s="203"/>
      <c r="AR197" s="203"/>
      <c r="AS197" s="203"/>
      <c r="AT197" s="203"/>
      <c r="AU197" s="203"/>
      <c r="AV197" s="203"/>
      <c r="AW197" s="203"/>
      <c r="AX197" s="203"/>
      <c r="AY197" s="203"/>
      <c r="AZ197" s="203"/>
      <c r="BA197" s="203"/>
      <c r="BB197" s="203"/>
      <c r="BC197" s="203"/>
      <c r="BD197" s="203"/>
      <c r="BE197" s="203"/>
      <c r="BF197" s="203"/>
      <c r="BG197" s="203"/>
      <c r="BH197" s="203"/>
    </row>
    <row r="198" spans="1:60" outlineLevel="1" x14ac:dyDescent="0.25">
      <c r="A198" s="241">
        <v>68</v>
      </c>
      <c r="B198" s="242" t="s">
        <v>350</v>
      </c>
      <c r="C198" s="249" t="s">
        <v>351</v>
      </c>
      <c r="D198" s="243" t="s">
        <v>159</v>
      </c>
      <c r="E198" s="244">
        <v>2</v>
      </c>
      <c r="F198" s="245"/>
      <c r="G198" s="246">
        <f>ROUND(E198*F198,2)</f>
        <v>0</v>
      </c>
      <c r="H198" s="223">
        <v>301.89</v>
      </c>
      <c r="I198" s="222">
        <f>ROUND(E198*H198,2)</f>
        <v>603.78</v>
      </c>
      <c r="J198" s="223">
        <v>194.91</v>
      </c>
      <c r="K198" s="222">
        <f>ROUND(E198*J198,2)</f>
        <v>389.82</v>
      </c>
      <c r="L198" s="222">
        <v>15</v>
      </c>
      <c r="M198" s="222">
        <f>G198*(1+L198/100)</f>
        <v>0</v>
      </c>
      <c r="N198" s="222">
        <v>7.9000000000000001E-4</v>
      </c>
      <c r="O198" s="222">
        <f>ROUND(E198*N198,2)</f>
        <v>0</v>
      </c>
      <c r="P198" s="222">
        <v>0</v>
      </c>
      <c r="Q198" s="222">
        <f>ROUND(E198*P198,2)</f>
        <v>0</v>
      </c>
      <c r="R198" s="222"/>
      <c r="S198" s="222" t="s">
        <v>147</v>
      </c>
      <c r="T198" s="222" t="s">
        <v>141</v>
      </c>
      <c r="U198" s="222">
        <v>0.30869000000000002</v>
      </c>
      <c r="V198" s="222">
        <f>ROUND(E198*U198,2)</f>
        <v>0.62</v>
      </c>
      <c r="W198" s="222"/>
      <c r="X198" s="222" t="s">
        <v>148</v>
      </c>
      <c r="Y198" s="203"/>
      <c r="Z198" s="203"/>
      <c r="AA198" s="203"/>
      <c r="AB198" s="203"/>
      <c r="AC198" s="203"/>
      <c r="AD198" s="203"/>
      <c r="AE198" s="203"/>
      <c r="AF198" s="203"/>
      <c r="AG198" s="203" t="s">
        <v>149</v>
      </c>
      <c r="AH198" s="203"/>
      <c r="AI198" s="203"/>
      <c r="AJ198" s="203"/>
      <c r="AK198" s="203"/>
      <c r="AL198" s="203"/>
      <c r="AM198" s="203"/>
      <c r="AN198" s="203"/>
      <c r="AO198" s="203"/>
      <c r="AP198" s="203"/>
      <c r="AQ198" s="203"/>
      <c r="AR198" s="203"/>
      <c r="AS198" s="203"/>
      <c r="AT198" s="203"/>
      <c r="AU198" s="203"/>
      <c r="AV198" s="203"/>
      <c r="AW198" s="203"/>
      <c r="AX198" s="203"/>
      <c r="AY198" s="203"/>
      <c r="AZ198" s="203"/>
      <c r="BA198" s="203"/>
      <c r="BB198" s="203"/>
      <c r="BC198" s="203"/>
      <c r="BD198" s="203"/>
      <c r="BE198" s="203"/>
      <c r="BF198" s="203"/>
      <c r="BG198" s="203"/>
      <c r="BH198" s="203"/>
    </row>
    <row r="199" spans="1:60" outlineLevel="1" x14ac:dyDescent="0.25">
      <c r="A199" s="241">
        <v>69</v>
      </c>
      <c r="B199" s="242" t="s">
        <v>352</v>
      </c>
      <c r="C199" s="249" t="s">
        <v>353</v>
      </c>
      <c r="D199" s="243" t="s">
        <v>154</v>
      </c>
      <c r="E199" s="244">
        <v>1</v>
      </c>
      <c r="F199" s="245"/>
      <c r="G199" s="246">
        <f>ROUND(E199*F199,2)</f>
        <v>0</v>
      </c>
      <c r="H199" s="223">
        <v>143.06</v>
      </c>
      <c r="I199" s="222">
        <f>ROUND(E199*H199,2)</f>
        <v>143.06</v>
      </c>
      <c r="J199" s="223">
        <v>271.54000000000002</v>
      </c>
      <c r="K199" s="222">
        <f>ROUND(E199*J199,2)</f>
        <v>271.54000000000002</v>
      </c>
      <c r="L199" s="222">
        <v>15</v>
      </c>
      <c r="M199" s="222">
        <f>G199*(1+L199/100)</f>
        <v>0</v>
      </c>
      <c r="N199" s="222">
        <v>9.3000000000000005E-4</v>
      </c>
      <c r="O199" s="222">
        <f>ROUND(E199*N199,2)</f>
        <v>0</v>
      </c>
      <c r="P199" s="222">
        <v>0</v>
      </c>
      <c r="Q199" s="222">
        <f>ROUND(E199*P199,2)</f>
        <v>0</v>
      </c>
      <c r="R199" s="222"/>
      <c r="S199" s="222" t="s">
        <v>147</v>
      </c>
      <c r="T199" s="222" t="s">
        <v>141</v>
      </c>
      <c r="U199" s="222">
        <v>0.42399999999999999</v>
      </c>
      <c r="V199" s="222">
        <f>ROUND(E199*U199,2)</f>
        <v>0.42</v>
      </c>
      <c r="W199" s="222"/>
      <c r="X199" s="222" t="s">
        <v>148</v>
      </c>
      <c r="Y199" s="203"/>
      <c r="Z199" s="203"/>
      <c r="AA199" s="203"/>
      <c r="AB199" s="203"/>
      <c r="AC199" s="203"/>
      <c r="AD199" s="203"/>
      <c r="AE199" s="203"/>
      <c r="AF199" s="203"/>
      <c r="AG199" s="203" t="s">
        <v>149</v>
      </c>
      <c r="AH199" s="203"/>
      <c r="AI199" s="203"/>
      <c r="AJ199" s="203"/>
      <c r="AK199" s="203"/>
      <c r="AL199" s="203"/>
      <c r="AM199" s="203"/>
      <c r="AN199" s="203"/>
      <c r="AO199" s="203"/>
      <c r="AP199" s="203"/>
      <c r="AQ199" s="203"/>
      <c r="AR199" s="203"/>
      <c r="AS199" s="203"/>
      <c r="AT199" s="203"/>
      <c r="AU199" s="203"/>
      <c r="AV199" s="203"/>
      <c r="AW199" s="203"/>
      <c r="AX199" s="203"/>
      <c r="AY199" s="203"/>
      <c r="AZ199" s="203"/>
      <c r="BA199" s="203"/>
      <c r="BB199" s="203"/>
      <c r="BC199" s="203"/>
      <c r="BD199" s="203"/>
      <c r="BE199" s="203"/>
      <c r="BF199" s="203"/>
      <c r="BG199" s="203"/>
      <c r="BH199" s="203"/>
    </row>
    <row r="200" spans="1:60" outlineLevel="1" x14ac:dyDescent="0.25">
      <c r="A200" s="241">
        <v>70</v>
      </c>
      <c r="B200" s="242" t="s">
        <v>354</v>
      </c>
      <c r="C200" s="249" t="s">
        <v>355</v>
      </c>
      <c r="D200" s="243" t="s">
        <v>347</v>
      </c>
      <c r="E200" s="244">
        <v>1</v>
      </c>
      <c r="F200" s="245"/>
      <c r="G200" s="246">
        <f>ROUND(E200*F200,2)</f>
        <v>0</v>
      </c>
      <c r="H200" s="223">
        <v>2070.94</v>
      </c>
      <c r="I200" s="222">
        <f>ROUND(E200*H200,2)</f>
        <v>2070.94</v>
      </c>
      <c r="J200" s="223">
        <v>93.36</v>
      </c>
      <c r="K200" s="222">
        <f>ROUND(E200*J200,2)</f>
        <v>93.36</v>
      </c>
      <c r="L200" s="222">
        <v>15</v>
      </c>
      <c r="M200" s="222">
        <f>G200*(1+L200/100)</f>
        <v>0</v>
      </c>
      <c r="N200" s="222">
        <v>1E-3</v>
      </c>
      <c r="O200" s="222">
        <f>ROUND(E200*N200,2)</f>
        <v>0</v>
      </c>
      <c r="P200" s="222">
        <v>0</v>
      </c>
      <c r="Q200" s="222">
        <f>ROUND(E200*P200,2)</f>
        <v>0</v>
      </c>
      <c r="R200" s="222"/>
      <c r="S200" s="222" t="s">
        <v>147</v>
      </c>
      <c r="T200" s="222" t="s">
        <v>141</v>
      </c>
      <c r="U200" s="222">
        <v>0.14499999999999999</v>
      </c>
      <c r="V200" s="222">
        <f>ROUND(E200*U200,2)</f>
        <v>0.15</v>
      </c>
      <c r="W200" s="222"/>
      <c r="X200" s="222" t="s">
        <v>148</v>
      </c>
      <c r="Y200" s="203"/>
      <c r="Z200" s="203"/>
      <c r="AA200" s="203"/>
      <c r="AB200" s="203"/>
      <c r="AC200" s="203"/>
      <c r="AD200" s="203"/>
      <c r="AE200" s="203"/>
      <c r="AF200" s="203"/>
      <c r="AG200" s="203" t="s">
        <v>149</v>
      </c>
      <c r="AH200" s="203"/>
      <c r="AI200" s="203"/>
      <c r="AJ200" s="203"/>
      <c r="AK200" s="203"/>
      <c r="AL200" s="203"/>
      <c r="AM200" s="203"/>
      <c r="AN200" s="203"/>
      <c r="AO200" s="203"/>
      <c r="AP200" s="203"/>
      <c r="AQ200" s="203"/>
      <c r="AR200" s="203"/>
      <c r="AS200" s="203"/>
      <c r="AT200" s="203"/>
      <c r="AU200" s="203"/>
      <c r="AV200" s="203"/>
      <c r="AW200" s="203"/>
      <c r="AX200" s="203"/>
      <c r="AY200" s="203"/>
      <c r="AZ200" s="203"/>
      <c r="BA200" s="203"/>
      <c r="BB200" s="203"/>
      <c r="BC200" s="203"/>
      <c r="BD200" s="203"/>
      <c r="BE200" s="203"/>
      <c r="BF200" s="203"/>
      <c r="BG200" s="203"/>
      <c r="BH200" s="203"/>
    </row>
    <row r="201" spans="1:60" outlineLevel="1" x14ac:dyDescent="0.25">
      <c r="A201" s="241">
        <v>71</v>
      </c>
      <c r="B201" s="242" t="s">
        <v>356</v>
      </c>
      <c r="C201" s="249" t="s">
        <v>357</v>
      </c>
      <c r="D201" s="243" t="s">
        <v>347</v>
      </c>
      <c r="E201" s="244">
        <v>1</v>
      </c>
      <c r="F201" s="245"/>
      <c r="G201" s="246">
        <f>ROUND(E201*F201,2)</f>
        <v>0</v>
      </c>
      <c r="H201" s="223">
        <v>849.66</v>
      </c>
      <c r="I201" s="222">
        <f>ROUND(E201*H201,2)</f>
        <v>849.66</v>
      </c>
      <c r="J201" s="223">
        <v>106.04</v>
      </c>
      <c r="K201" s="222">
        <f>ROUND(E201*J201,2)</f>
        <v>106.04</v>
      </c>
      <c r="L201" s="222">
        <v>15</v>
      </c>
      <c r="M201" s="222">
        <f>G201*(1+L201/100)</f>
        <v>0</v>
      </c>
      <c r="N201" s="222">
        <v>5.0000000000000001E-4</v>
      </c>
      <c r="O201" s="222">
        <f>ROUND(E201*N201,2)</f>
        <v>0</v>
      </c>
      <c r="P201" s="222">
        <v>0</v>
      </c>
      <c r="Q201" s="222">
        <f>ROUND(E201*P201,2)</f>
        <v>0</v>
      </c>
      <c r="R201" s="222"/>
      <c r="S201" s="222" t="s">
        <v>147</v>
      </c>
      <c r="T201" s="222" t="s">
        <v>141</v>
      </c>
      <c r="U201" s="222">
        <v>0.16500000000000001</v>
      </c>
      <c r="V201" s="222">
        <f>ROUND(E201*U201,2)</f>
        <v>0.17</v>
      </c>
      <c r="W201" s="222"/>
      <c r="X201" s="222" t="s">
        <v>148</v>
      </c>
      <c r="Y201" s="203"/>
      <c r="Z201" s="203"/>
      <c r="AA201" s="203"/>
      <c r="AB201" s="203"/>
      <c r="AC201" s="203"/>
      <c r="AD201" s="203"/>
      <c r="AE201" s="203"/>
      <c r="AF201" s="203"/>
      <c r="AG201" s="203" t="s">
        <v>149</v>
      </c>
      <c r="AH201" s="203"/>
      <c r="AI201" s="203"/>
      <c r="AJ201" s="203"/>
      <c r="AK201" s="203"/>
      <c r="AL201" s="203"/>
      <c r="AM201" s="203"/>
      <c r="AN201" s="203"/>
      <c r="AO201" s="203"/>
      <c r="AP201" s="203"/>
      <c r="AQ201" s="203"/>
      <c r="AR201" s="203"/>
      <c r="AS201" s="203"/>
      <c r="AT201" s="203"/>
      <c r="AU201" s="203"/>
      <c r="AV201" s="203"/>
      <c r="AW201" s="203"/>
      <c r="AX201" s="203"/>
      <c r="AY201" s="203"/>
      <c r="AZ201" s="203"/>
      <c r="BA201" s="203"/>
      <c r="BB201" s="203"/>
      <c r="BC201" s="203"/>
      <c r="BD201" s="203"/>
      <c r="BE201" s="203"/>
      <c r="BF201" s="203"/>
      <c r="BG201" s="203"/>
      <c r="BH201" s="203"/>
    </row>
    <row r="202" spans="1:60" outlineLevel="1" x14ac:dyDescent="0.25">
      <c r="A202" s="241">
        <v>72</v>
      </c>
      <c r="B202" s="242" t="s">
        <v>358</v>
      </c>
      <c r="C202" s="249" t="s">
        <v>359</v>
      </c>
      <c r="D202" s="243" t="s">
        <v>154</v>
      </c>
      <c r="E202" s="244">
        <v>1</v>
      </c>
      <c r="F202" s="245"/>
      <c r="G202" s="246">
        <f>ROUND(E202*F202,2)</f>
        <v>0</v>
      </c>
      <c r="H202" s="223">
        <v>322.5</v>
      </c>
      <c r="I202" s="222">
        <f>ROUND(E202*H202,2)</f>
        <v>322.5</v>
      </c>
      <c r="J202" s="223">
        <v>132.9</v>
      </c>
      <c r="K202" s="222">
        <f>ROUND(E202*J202,2)</f>
        <v>132.9</v>
      </c>
      <c r="L202" s="222">
        <v>15</v>
      </c>
      <c r="M202" s="222">
        <f>G202*(1+L202/100)</f>
        <v>0</v>
      </c>
      <c r="N202" s="222">
        <v>2.5000000000000001E-4</v>
      </c>
      <c r="O202" s="222">
        <f>ROUND(E202*N202,2)</f>
        <v>0</v>
      </c>
      <c r="P202" s="222">
        <v>0</v>
      </c>
      <c r="Q202" s="222">
        <f>ROUND(E202*P202,2)</f>
        <v>0</v>
      </c>
      <c r="R202" s="222"/>
      <c r="S202" s="222" t="s">
        <v>147</v>
      </c>
      <c r="T202" s="222" t="s">
        <v>141</v>
      </c>
      <c r="U202" s="222">
        <v>0.20599999999999999</v>
      </c>
      <c r="V202" s="222">
        <f>ROUND(E202*U202,2)</f>
        <v>0.21</v>
      </c>
      <c r="W202" s="222"/>
      <c r="X202" s="222" t="s">
        <v>148</v>
      </c>
      <c r="Y202" s="203"/>
      <c r="Z202" s="203"/>
      <c r="AA202" s="203"/>
      <c r="AB202" s="203"/>
      <c r="AC202" s="203"/>
      <c r="AD202" s="203"/>
      <c r="AE202" s="203"/>
      <c r="AF202" s="203"/>
      <c r="AG202" s="203" t="s">
        <v>149</v>
      </c>
      <c r="AH202" s="203"/>
      <c r="AI202" s="203"/>
      <c r="AJ202" s="203"/>
      <c r="AK202" s="203"/>
      <c r="AL202" s="203"/>
      <c r="AM202" s="203"/>
      <c r="AN202" s="203"/>
      <c r="AO202" s="203"/>
      <c r="AP202" s="203"/>
      <c r="AQ202" s="203"/>
      <c r="AR202" s="203"/>
      <c r="AS202" s="203"/>
      <c r="AT202" s="203"/>
      <c r="AU202" s="203"/>
      <c r="AV202" s="203"/>
      <c r="AW202" s="203"/>
      <c r="AX202" s="203"/>
      <c r="AY202" s="203"/>
      <c r="AZ202" s="203"/>
      <c r="BA202" s="203"/>
      <c r="BB202" s="203"/>
      <c r="BC202" s="203"/>
      <c r="BD202" s="203"/>
      <c r="BE202" s="203"/>
      <c r="BF202" s="203"/>
      <c r="BG202" s="203"/>
      <c r="BH202" s="203"/>
    </row>
    <row r="203" spans="1:60" outlineLevel="1" x14ac:dyDescent="0.25">
      <c r="A203" s="241">
        <v>73</v>
      </c>
      <c r="B203" s="242" t="s">
        <v>360</v>
      </c>
      <c r="C203" s="249" t="s">
        <v>361</v>
      </c>
      <c r="D203" s="243" t="s">
        <v>0</v>
      </c>
      <c r="E203" s="244">
        <v>110.97</v>
      </c>
      <c r="F203" s="245"/>
      <c r="G203" s="246">
        <f>ROUND(E203*F203,2)</f>
        <v>0</v>
      </c>
      <c r="H203" s="223">
        <v>0</v>
      </c>
      <c r="I203" s="222">
        <f>ROUND(E203*H203,2)</f>
        <v>0</v>
      </c>
      <c r="J203" s="223">
        <v>1.4</v>
      </c>
      <c r="K203" s="222">
        <f>ROUND(E203*J203,2)</f>
        <v>155.36000000000001</v>
      </c>
      <c r="L203" s="222">
        <v>15</v>
      </c>
      <c r="M203" s="222">
        <f>G203*(1+L203/100)</f>
        <v>0</v>
      </c>
      <c r="N203" s="222">
        <v>0</v>
      </c>
      <c r="O203" s="222">
        <f>ROUND(E203*N203,2)</f>
        <v>0</v>
      </c>
      <c r="P203" s="222">
        <v>0</v>
      </c>
      <c r="Q203" s="222">
        <f>ROUND(E203*P203,2)</f>
        <v>0</v>
      </c>
      <c r="R203" s="222"/>
      <c r="S203" s="222" t="s">
        <v>147</v>
      </c>
      <c r="T203" s="222" t="s">
        <v>141</v>
      </c>
      <c r="U203" s="222">
        <v>0</v>
      </c>
      <c r="V203" s="222">
        <f>ROUND(E203*U203,2)</f>
        <v>0</v>
      </c>
      <c r="W203" s="222"/>
      <c r="X203" s="222" t="s">
        <v>280</v>
      </c>
      <c r="Y203" s="203"/>
      <c r="Z203" s="203"/>
      <c r="AA203" s="203"/>
      <c r="AB203" s="203"/>
      <c r="AC203" s="203"/>
      <c r="AD203" s="203"/>
      <c r="AE203" s="203"/>
      <c r="AF203" s="203"/>
      <c r="AG203" s="203" t="s">
        <v>281</v>
      </c>
      <c r="AH203" s="203"/>
      <c r="AI203" s="203"/>
      <c r="AJ203" s="203"/>
      <c r="AK203" s="203"/>
      <c r="AL203" s="203"/>
      <c r="AM203" s="203"/>
      <c r="AN203" s="203"/>
      <c r="AO203" s="203"/>
      <c r="AP203" s="203"/>
      <c r="AQ203" s="203"/>
      <c r="AR203" s="203"/>
      <c r="AS203" s="203"/>
      <c r="AT203" s="203"/>
      <c r="AU203" s="203"/>
      <c r="AV203" s="203"/>
      <c r="AW203" s="203"/>
      <c r="AX203" s="203"/>
      <c r="AY203" s="203"/>
      <c r="AZ203" s="203"/>
      <c r="BA203" s="203"/>
      <c r="BB203" s="203"/>
      <c r="BC203" s="203"/>
      <c r="BD203" s="203"/>
      <c r="BE203" s="203"/>
      <c r="BF203" s="203"/>
      <c r="BG203" s="203"/>
      <c r="BH203" s="203"/>
    </row>
    <row r="204" spans="1:60" x14ac:dyDescent="0.25">
      <c r="A204" s="229" t="s">
        <v>136</v>
      </c>
      <c r="B204" s="230" t="s">
        <v>80</v>
      </c>
      <c r="C204" s="248" t="s">
        <v>81</v>
      </c>
      <c r="D204" s="231"/>
      <c r="E204" s="232"/>
      <c r="F204" s="233"/>
      <c r="G204" s="234">
        <f>SUMIF(AG205:AG234,"&lt;&gt;NOR",G205:G234)</f>
        <v>0</v>
      </c>
      <c r="H204" s="228"/>
      <c r="I204" s="228">
        <f>SUM(I205:I234)</f>
        <v>24096.890000000003</v>
      </c>
      <c r="J204" s="228"/>
      <c r="K204" s="228">
        <f>SUM(K205:K234)</f>
        <v>16473.349999999995</v>
      </c>
      <c r="L204" s="228"/>
      <c r="M204" s="228">
        <f>SUM(M205:M234)</f>
        <v>0</v>
      </c>
      <c r="N204" s="228"/>
      <c r="O204" s="228">
        <f>SUM(O205:O234)</f>
        <v>0.14000000000000001</v>
      </c>
      <c r="P204" s="228"/>
      <c r="Q204" s="228">
        <f>SUM(Q205:Q234)</f>
        <v>0.28000000000000003</v>
      </c>
      <c r="R204" s="228"/>
      <c r="S204" s="228"/>
      <c r="T204" s="228"/>
      <c r="U204" s="228"/>
      <c r="V204" s="228">
        <f>SUM(V205:V234)</f>
        <v>13.56</v>
      </c>
      <c r="W204" s="228"/>
      <c r="X204" s="228"/>
      <c r="AG204" t="s">
        <v>137</v>
      </c>
    </row>
    <row r="205" spans="1:60" ht="20.399999999999999" outlineLevel="1" x14ac:dyDescent="0.25">
      <c r="A205" s="241">
        <v>74</v>
      </c>
      <c r="B205" s="242" t="s">
        <v>362</v>
      </c>
      <c r="C205" s="249" t="s">
        <v>363</v>
      </c>
      <c r="D205" s="243" t="s">
        <v>154</v>
      </c>
      <c r="E205" s="244">
        <v>1</v>
      </c>
      <c r="F205" s="245"/>
      <c r="G205" s="246">
        <f>ROUND(E205*F205,2)</f>
        <v>0</v>
      </c>
      <c r="H205" s="223">
        <v>0</v>
      </c>
      <c r="I205" s="222">
        <f>ROUND(E205*H205,2)</f>
        <v>0</v>
      </c>
      <c r="J205" s="223">
        <v>6440</v>
      </c>
      <c r="K205" s="222">
        <f>ROUND(E205*J205,2)</f>
        <v>6440</v>
      </c>
      <c r="L205" s="222">
        <v>15</v>
      </c>
      <c r="M205" s="222">
        <f>G205*(1+L205/100)</f>
        <v>0</v>
      </c>
      <c r="N205" s="222">
        <v>1.2999999999999999E-2</v>
      </c>
      <c r="O205" s="222">
        <f>ROUND(E205*N205,2)</f>
        <v>0.01</v>
      </c>
      <c r="P205" s="222">
        <v>0</v>
      </c>
      <c r="Q205" s="222">
        <f>ROUND(E205*P205,2)</f>
        <v>0</v>
      </c>
      <c r="R205" s="222"/>
      <c r="S205" s="222" t="s">
        <v>140</v>
      </c>
      <c r="T205" s="222" t="s">
        <v>141</v>
      </c>
      <c r="U205" s="222">
        <v>0</v>
      </c>
      <c r="V205" s="222">
        <f>ROUND(E205*U205,2)</f>
        <v>0</v>
      </c>
      <c r="W205" s="222"/>
      <c r="X205" s="222" t="s">
        <v>148</v>
      </c>
      <c r="Y205" s="203"/>
      <c r="Z205" s="203"/>
      <c r="AA205" s="203"/>
      <c r="AB205" s="203"/>
      <c r="AC205" s="203"/>
      <c r="AD205" s="203"/>
      <c r="AE205" s="203"/>
      <c r="AF205" s="203"/>
      <c r="AG205" s="203" t="s">
        <v>149</v>
      </c>
      <c r="AH205" s="203"/>
      <c r="AI205" s="203"/>
      <c r="AJ205" s="203"/>
      <c r="AK205" s="203"/>
      <c r="AL205" s="203"/>
      <c r="AM205" s="203"/>
      <c r="AN205" s="203"/>
      <c r="AO205" s="203"/>
      <c r="AP205" s="203"/>
      <c r="AQ205" s="203"/>
      <c r="AR205" s="203"/>
      <c r="AS205" s="203"/>
      <c r="AT205" s="203"/>
      <c r="AU205" s="203"/>
      <c r="AV205" s="203"/>
      <c r="AW205" s="203"/>
      <c r="AX205" s="203"/>
      <c r="AY205" s="203"/>
      <c r="AZ205" s="203"/>
      <c r="BA205" s="203"/>
      <c r="BB205" s="203"/>
      <c r="BC205" s="203"/>
      <c r="BD205" s="203"/>
      <c r="BE205" s="203"/>
      <c r="BF205" s="203"/>
      <c r="BG205" s="203"/>
      <c r="BH205" s="203"/>
    </row>
    <row r="206" spans="1:60" outlineLevel="1" x14ac:dyDescent="0.25">
      <c r="A206" s="241">
        <v>75</v>
      </c>
      <c r="B206" s="242" t="s">
        <v>364</v>
      </c>
      <c r="C206" s="249" t="s">
        <v>365</v>
      </c>
      <c r="D206" s="243" t="s">
        <v>154</v>
      </c>
      <c r="E206" s="244">
        <v>1</v>
      </c>
      <c r="F206" s="245"/>
      <c r="G206" s="246">
        <f>ROUND(E206*F206,2)</f>
        <v>0</v>
      </c>
      <c r="H206" s="223">
        <v>396.8</v>
      </c>
      <c r="I206" s="222">
        <f>ROUND(E206*H206,2)</f>
        <v>396.8</v>
      </c>
      <c r="J206" s="223">
        <v>0</v>
      </c>
      <c r="K206" s="222">
        <f>ROUND(E206*J206,2)</f>
        <v>0</v>
      </c>
      <c r="L206" s="222">
        <v>15</v>
      </c>
      <c r="M206" s="222">
        <f>G206*(1+L206/100)</f>
        <v>0</v>
      </c>
      <c r="N206" s="222">
        <v>8.9999999999999998E-4</v>
      </c>
      <c r="O206" s="222">
        <f>ROUND(E206*N206,2)</f>
        <v>0</v>
      </c>
      <c r="P206" s="222">
        <v>0</v>
      </c>
      <c r="Q206" s="222">
        <f>ROUND(E206*P206,2)</f>
        <v>0</v>
      </c>
      <c r="R206" s="222"/>
      <c r="S206" s="222" t="s">
        <v>140</v>
      </c>
      <c r="T206" s="222" t="s">
        <v>141</v>
      </c>
      <c r="U206" s="222">
        <v>0</v>
      </c>
      <c r="V206" s="222">
        <f>ROUND(E206*U206,2)</f>
        <v>0</v>
      </c>
      <c r="W206" s="222"/>
      <c r="X206" s="222" t="s">
        <v>142</v>
      </c>
      <c r="Y206" s="203"/>
      <c r="Z206" s="203"/>
      <c r="AA206" s="203"/>
      <c r="AB206" s="203"/>
      <c r="AC206" s="203"/>
      <c r="AD206" s="203"/>
      <c r="AE206" s="203"/>
      <c r="AF206" s="203"/>
      <c r="AG206" s="203" t="s">
        <v>143</v>
      </c>
      <c r="AH206" s="203"/>
      <c r="AI206" s="203"/>
      <c r="AJ206" s="203"/>
      <c r="AK206" s="203"/>
      <c r="AL206" s="203"/>
      <c r="AM206" s="203"/>
      <c r="AN206" s="203"/>
      <c r="AO206" s="203"/>
      <c r="AP206" s="203"/>
      <c r="AQ206" s="203"/>
      <c r="AR206" s="203"/>
      <c r="AS206" s="203"/>
      <c r="AT206" s="203"/>
      <c r="AU206" s="203"/>
      <c r="AV206" s="203"/>
      <c r="AW206" s="203"/>
      <c r="AX206" s="203"/>
      <c r="AY206" s="203"/>
      <c r="AZ206" s="203"/>
      <c r="BA206" s="203"/>
      <c r="BB206" s="203"/>
      <c r="BC206" s="203"/>
      <c r="BD206" s="203"/>
      <c r="BE206" s="203"/>
      <c r="BF206" s="203"/>
      <c r="BG206" s="203"/>
      <c r="BH206" s="203"/>
    </row>
    <row r="207" spans="1:60" outlineLevel="1" x14ac:dyDescent="0.25">
      <c r="A207" s="241">
        <v>76</v>
      </c>
      <c r="B207" s="242" t="s">
        <v>366</v>
      </c>
      <c r="C207" s="249" t="s">
        <v>367</v>
      </c>
      <c r="D207" s="243" t="s">
        <v>154</v>
      </c>
      <c r="E207" s="244">
        <v>1</v>
      </c>
      <c r="F207" s="245"/>
      <c r="G207" s="246">
        <f>ROUND(E207*F207,2)</f>
        <v>0</v>
      </c>
      <c r="H207" s="223">
        <v>552</v>
      </c>
      <c r="I207" s="222">
        <f>ROUND(E207*H207,2)</f>
        <v>552</v>
      </c>
      <c r="J207" s="223">
        <v>0</v>
      </c>
      <c r="K207" s="222">
        <f>ROUND(E207*J207,2)</f>
        <v>0</v>
      </c>
      <c r="L207" s="222">
        <v>15</v>
      </c>
      <c r="M207" s="222">
        <f>G207*(1+L207/100)</f>
        <v>0</v>
      </c>
      <c r="N207" s="222">
        <v>2E-3</v>
      </c>
      <c r="O207" s="222">
        <f>ROUND(E207*N207,2)</f>
        <v>0</v>
      </c>
      <c r="P207" s="222">
        <v>0</v>
      </c>
      <c r="Q207" s="222">
        <f>ROUND(E207*P207,2)</f>
        <v>0</v>
      </c>
      <c r="R207" s="222"/>
      <c r="S207" s="222" t="s">
        <v>140</v>
      </c>
      <c r="T207" s="222" t="s">
        <v>141</v>
      </c>
      <c r="U207" s="222">
        <v>0</v>
      </c>
      <c r="V207" s="222">
        <f>ROUND(E207*U207,2)</f>
        <v>0</v>
      </c>
      <c r="W207" s="222"/>
      <c r="X207" s="222" t="s">
        <v>142</v>
      </c>
      <c r="Y207" s="203"/>
      <c r="Z207" s="203"/>
      <c r="AA207" s="203"/>
      <c r="AB207" s="203"/>
      <c r="AC207" s="203"/>
      <c r="AD207" s="203"/>
      <c r="AE207" s="203"/>
      <c r="AF207" s="203"/>
      <c r="AG207" s="203" t="s">
        <v>143</v>
      </c>
      <c r="AH207" s="203"/>
      <c r="AI207" s="203"/>
      <c r="AJ207" s="203"/>
      <c r="AK207" s="203"/>
      <c r="AL207" s="203"/>
      <c r="AM207" s="203"/>
      <c r="AN207" s="203"/>
      <c r="AO207" s="203"/>
      <c r="AP207" s="203"/>
      <c r="AQ207" s="203"/>
      <c r="AR207" s="203"/>
      <c r="AS207" s="203"/>
      <c r="AT207" s="203"/>
      <c r="AU207" s="203"/>
      <c r="AV207" s="203"/>
      <c r="AW207" s="203"/>
      <c r="AX207" s="203"/>
      <c r="AY207" s="203"/>
      <c r="AZ207" s="203"/>
      <c r="BA207" s="203"/>
      <c r="BB207" s="203"/>
      <c r="BC207" s="203"/>
      <c r="BD207" s="203"/>
      <c r="BE207" s="203"/>
      <c r="BF207" s="203"/>
      <c r="BG207" s="203"/>
      <c r="BH207" s="203"/>
    </row>
    <row r="208" spans="1:60" outlineLevel="1" x14ac:dyDescent="0.25">
      <c r="A208" s="241">
        <v>77</v>
      </c>
      <c r="B208" s="242" t="s">
        <v>368</v>
      </c>
      <c r="C208" s="249" t="s">
        <v>369</v>
      </c>
      <c r="D208" s="243" t="s">
        <v>139</v>
      </c>
      <c r="E208" s="244">
        <v>1</v>
      </c>
      <c r="F208" s="245"/>
      <c r="G208" s="246">
        <f>ROUND(E208*F208,2)</f>
        <v>0</v>
      </c>
      <c r="H208" s="223">
        <v>1437.5</v>
      </c>
      <c r="I208" s="222">
        <f>ROUND(E208*H208,2)</f>
        <v>1437.5</v>
      </c>
      <c r="J208" s="223">
        <v>0</v>
      </c>
      <c r="K208" s="222">
        <f>ROUND(E208*J208,2)</f>
        <v>0</v>
      </c>
      <c r="L208" s="222">
        <v>15</v>
      </c>
      <c r="M208" s="222">
        <f>G208*(1+L208/100)</f>
        <v>0</v>
      </c>
      <c r="N208" s="222">
        <v>0.01</v>
      </c>
      <c r="O208" s="222">
        <f>ROUND(E208*N208,2)</f>
        <v>0.01</v>
      </c>
      <c r="P208" s="222">
        <v>0</v>
      </c>
      <c r="Q208" s="222">
        <f>ROUND(E208*P208,2)</f>
        <v>0</v>
      </c>
      <c r="R208" s="222" t="s">
        <v>172</v>
      </c>
      <c r="S208" s="222" t="s">
        <v>147</v>
      </c>
      <c r="T208" s="222" t="s">
        <v>141</v>
      </c>
      <c r="U208" s="222">
        <v>0</v>
      </c>
      <c r="V208" s="222">
        <f>ROUND(E208*U208,2)</f>
        <v>0</v>
      </c>
      <c r="W208" s="222"/>
      <c r="X208" s="222" t="s">
        <v>142</v>
      </c>
      <c r="Y208" s="203"/>
      <c r="Z208" s="203"/>
      <c r="AA208" s="203"/>
      <c r="AB208" s="203"/>
      <c r="AC208" s="203"/>
      <c r="AD208" s="203"/>
      <c r="AE208" s="203"/>
      <c r="AF208" s="203"/>
      <c r="AG208" s="203" t="s">
        <v>143</v>
      </c>
      <c r="AH208" s="203"/>
      <c r="AI208" s="203"/>
      <c r="AJ208" s="203"/>
      <c r="AK208" s="203"/>
      <c r="AL208" s="203"/>
      <c r="AM208" s="203"/>
      <c r="AN208" s="203"/>
      <c r="AO208" s="203"/>
      <c r="AP208" s="203"/>
      <c r="AQ208" s="203"/>
      <c r="AR208" s="203"/>
      <c r="AS208" s="203"/>
      <c r="AT208" s="203"/>
      <c r="AU208" s="203"/>
      <c r="AV208" s="203"/>
      <c r="AW208" s="203"/>
      <c r="AX208" s="203"/>
      <c r="AY208" s="203"/>
      <c r="AZ208" s="203"/>
      <c r="BA208" s="203"/>
      <c r="BB208" s="203"/>
      <c r="BC208" s="203"/>
      <c r="BD208" s="203"/>
      <c r="BE208" s="203"/>
      <c r="BF208" s="203"/>
      <c r="BG208" s="203"/>
      <c r="BH208" s="203"/>
    </row>
    <row r="209" spans="1:60" ht="20.399999999999999" outlineLevel="1" x14ac:dyDescent="0.25">
      <c r="A209" s="241">
        <v>78</v>
      </c>
      <c r="B209" s="242" t="s">
        <v>370</v>
      </c>
      <c r="C209" s="249" t="s">
        <v>371</v>
      </c>
      <c r="D209" s="243" t="s">
        <v>347</v>
      </c>
      <c r="E209" s="244">
        <v>1</v>
      </c>
      <c r="F209" s="245"/>
      <c r="G209" s="246">
        <f>ROUND(E209*F209,2)</f>
        <v>0</v>
      </c>
      <c r="H209" s="223">
        <v>6709.92</v>
      </c>
      <c r="I209" s="222">
        <f>ROUND(E209*H209,2)</f>
        <v>6709.92</v>
      </c>
      <c r="J209" s="223">
        <v>977.88</v>
      </c>
      <c r="K209" s="222">
        <f>ROUND(E209*J209,2)</f>
        <v>977.88</v>
      </c>
      <c r="L209" s="222">
        <v>15</v>
      </c>
      <c r="M209" s="222">
        <f>G209*(1+L209/100)</f>
        <v>0</v>
      </c>
      <c r="N209" s="222">
        <v>2.8719999999999999E-2</v>
      </c>
      <c r="O209" s="222">
        <f>ROUND(E209*N209,2)</f>
        <v>0.03</v>
      </c>
      <c r="P209" s="222">
        <v>0</v>
      </c>
      <c r="Q209" s="222">
        <f>ROUND(E209*P209,2)</f>
        <v>0</v>
      </c>
      <c r="R209" s="222"/>
      <c r="S209" s="222" t="s">
        <v>147</v>
      </c>
      <c r="T209" s="222" t="s">
        <v>141</v>
      </c>
      <c r="U209" s="222">
        <v>1.5</v>
      </c>
      <c r="V209" s="222">
        <f>ROUND(E209*U209,2)</f>
        <v>1.5</v>
      </c>
      <c r="W209" s="222"/>
      <c r="X209" s="222" t="s">
        <v>148</v>
      </c>
      <c r="Y209" s="203"/>
      <c r="Z209" s="203"/>
      <c r="AA209" s="203"/>
      <c r="AB209" s="203"/>
      <c r="AC209" s="203"/>
      <c r="AD209" s="203"/>
      <c r="AE209" s="203"/>
      <c r="AF209" s="203"/>
      <c r="AG209" s="203" t="s">
        <v>149</v>
      </c>
      <c r="AH209" s="203"/>
      <c r="AI209" s="203"/>
      <c r="AJ209" s="203"/>
      <c r="AK209" s="203"/>
      <c r="AL209" s="203"/>
      <c r="AM209" s="203"/>
      <c r="AN209" s="203"/>
      <c r="AO209" s="203"/>
      <c r="AP209" s="203"/>
      <c r="AQ209" s="203"/>
      <c r="AR209" s="203"/>
      <c r="AS209" s="203"/>
      <c r="AT209" s="203"/>
      <c r="AU209" s="203"/>
      <c r="AV209" s="203"/>
      <c r="AW209" s="203"/>
      <c r="AX209" s="203"/>
      <c r="AY209" s="203"/>
      <c r="AZ209" s="203"/>
      <c r="BA209" s="203"/>
      <c r="BB209" s="203"/>
      <c r="BC209" s="203"/>
      <c r="BD209" s="203"/>
      <c r="BE209" s="203"/>
      <c r="BF209" s="203"/>
      <c r="BG209" s="203"/>
      <c r="BH209" s="203"/>
    </row>
    <row r="210" spans="1:60" outlineLevel="1" x14ac:dyDescent="0.25">
      <c r="A210" s="241">
        <v>79</v>
      </c>
      <c r="B210" s="242" t="s">
        <v>372</v>
      </c>
      <c r="C210" s="249" t="s">
        <v>373</v>
      </c>
      <c r="D210" s="243" t="s">
        <v>347</v>
      </c>
      <c r="E210" s="244">
        <v>1</v>
      </c>
      <c r="F210" s="245"/>
      <c r="G210" s="246">
        <f>ROUND(E210*F210,2)</f>
        <v>0</v>
      </c>
      <c r="H210" s="223">
        <v>546.54</v>
      </c>
      <c r="I210" s="222">
        <f>ROUND(E210*H210,2)</f>
        <v>546.54</v>
      </c>
      <c r="J210" s="223">
        <v>874.86</v>
      </c>
      <c r="K210" s="222">
        <f>ROUND(E210*J210,2)</f>
        <v>874.86</v>
      </c>
      <c r="L210" s="222">
        <v>15</v>
      </c>
      <c r="M210" s="222">
        <f>G210*(1+L210/100)</f>
        <v>0</v>
      </c>
      <c r="N210" s="222">
        <v>1.8600000000000001E-3</v>
      </c>
      <c r="O210" s="222">
        <f>ROUND(E210*N210,2)</f>
        <v>0</v>
      </c>
      <c r="P210" s="222">
        <v>0</v>
      </c>
      <c r="Q210" s="222">
        <f>ROUND(E210*P210,2)</f>
        <v>0</v>
      </c>
      <c r="R210" s="222"/>
      <c r="S210" s="222" t="s">
        <v>147</v>
      </c>
      <c r="T210" s="222" t="s">
        <v>141</v>
      </c>
      <c r="U210" s="222">
        <v>1.3340000000000001</v>
      </c>
      <c r="V210" s="222">
        <f>ROUND(E210*U210,2)</f>
        <v>1.33</v>
      </c>
      <c r="W210" s="222"/>
      <c r="X210" s="222" t="s">
        <v>148</v>
      </c>
      <c r="Y210" s="203"/>
      <c r="Z210" s="203"/>
      <c r="AA210" s="203"/>
      <c r="AB210" s="203"/>
      <c r="AC210" s="203"/>
      <c r="AD210" s="203"/>
      <c r="AE210" s="203"/>
      <c r="AF210" s="203"/>
      <c r="AG210" s="203" t="s">
        <v>149</v>
      </c>
      <c r="AH210" s="203"/>
      <c r="AI210" s="203"/>
      <c r="AJ210" s="203"/>
      <c r="AK210" s="203"/>
      <c r="AL210" s="203"/>
      <c r="AM210" s="203"/>
      <c r="AN210" s="203"/>
      <c r="AO210" s="203"/>
      <c r="AP210" s="203"/>
      <c r="AQ210" s="203"/>
      <c r="AR210" s="203"/>
      <c r="AS210" s="203"/>
      <c r="AT210" s="203"/>
      <c r="AU210" s="203"/>
      <c r="AV210" s="203"/>
      <c r="AW210" s="203"/>
      <c r="AX210" s="203"/>
      <c r="AY210" s="203"/>
      <c r="AZ210" s="203"/>
      <c r="BA210" s="203"/>
      <c r="BB210" s="203"/>
      <c r="BC210" s="203"/>
      <c r="BD210" s="203"/>
      <c r="BE210" s="203"/>
      <c r="BF210" s="203"/>
      <c r="BG210" s="203"/>
      <c r="BH210" s="203"/>
    </row>
    <row r="211" spans="1:60" outlineLevel="1" x14ac:dyDescent="0.25">
      <c r="A211" s="241">
        <v>80</v>
      </c>
      <c r="B211" s="242" t="s">
        <v>374</v>
      </c>
      <c r="C211" s="249" t="s">
        <v>375</v>
      </c>
      <c r="D211" s="243" t="s">
        <v>347</v>
      </c>
      <c r="E211" s="244">
        <v>1</v>
      </c>
      <c r="F211" s="245"/>
      <c r="G211" s="246">
        <f>ROUND(E211*F211,2)</f>
        <v>0</v>
      </c>
      <c r="H211" s="223">
        <v>153.32</v>
      </c>
      <c r="I211" s="222">
        <f>ROUND(E211*H211,2)</f>
        <v>153.32</v>
      </c>
      <c r="J211" s="223">
        <v>1540.68</v>
      </c>
      <c r="K211" s="222">
        <f>ROUND(E211*J211,2)</f>
        <v>1540.68</v>
      </c>
      <c r="L211" s="222">
        <v>15</v>
      </c>
      <c r="M211" s="222">
        <f>G211*(1+L211/100)</f>
        <v>0</v>
      </c>
      <c r="N211" s="222">
        <v>1.65E-3</v>
      </c>
      <c r="O211" s="222">
        <f>ROUND(E211*N211,2)</f>
        <v>0</v>
      </c>
      <c r="P211" s="222">
        <v>0</v>
      </c>
      <c r="Q211" s="222">
        <f>ROUND(E211*P211,2)</f>
        <v>0</v>
      </c>
      <c r="R211" s="222"/>
      <c r="S211" s="222" t="s">
        <v>147</v>
      </c>
      <c r="T211" s="222" t="s">
        <v>141</v>
      </c>
      <c r="U211" s="222">
        <v>2.5209999999999999</v>
      </c>
      <c r="V211" s="222">
        <f>ROUND(E211*U211,2)</f>
        <v>2.52</v>
      </c>
      <c r="W211" s="222"/>
      <c r="X211" s="222" t="s">
        <v>148</v>
      </c>
      <c r="Y211" s="203"/>
      <c r="Z211" s="203"/>
      <c r="AA211" s="203"/>
      <c r="AB211" s="203"/>
      <c r="AC211" s="203"/>
      <c r="AD211" s="203"/>
      <c r="AE211" s="203"/>
      <c r="AF211" s="203"/>
      <c r="AG211" s="203" t="s">
        <v>149</v>
      </c>
      <c r="AH211" s="203"/>
      <c r="AI211" s="203"/>
      <c r="AJ211" s="203"/>
      <c r="AK211" s="203"/>
      <c r="AL211" s="203"/>
      <c r="AM211" s="203"/>
      <c r="AN211" s="203"/>
      <c r="AO211" s="203"/>
      <c r="AP211" s="203"/>
      <c r="AQ211" s="203"/>
      <c r="AR211" s="203"/>
      <c r="AS211" s="203"/>
      <c r="AT211" s="203"/>
      <c r="AU211" s="203"/>
      <c r="AV211" s="203"/>
      <c r="AW211" s="203"/>
      <c r="AX211" s="203"/>
      <c r="AY211" s="203"/>
      <c r="AZ211" s="203"/>
      <c r="BA211" s="203"/>
      <c r="BB211" s="203"/>
      <c r="BC211" s="203"/>
      <c r="BD211" s="203"/>
      <c r="BE211" s="203"/>
      <c r="BF211" s="203"/>
      <c r="BG211" s="203"/>
      <c r="BH211" s="203"/>
    </row>
    <row r="212" spans="1:60" outlineLevel="1" x14ac:dyDescent="0.25">
      <c r="A212" s="241">
        <v>81</v>
      </c>
      <c r="B212" s="242" t="s">
        <v>376</v>
      </c>
      <c r="C212" s="249" t="s">
        <v>377</v>
      </c>
      <c r="D212" s="243" t="s">
        <v>347</v>
      </c>
      <c r="E212" s="244">
        <v>1</v>
      </c>
      <c r="F212" s="245"/>
      <c r="G212" s="246">
        <f>ROUND(E212*F212,2)</f>
        <v>0</v>
      </c>
      <c r="H212" s="223">
        <v>0</v>
      </c>
      <c r="I212" s="222">
        <f>ROUND(E212*H212,2)</f>
        <v>0</v>
      </c>
      <c r="J212" s="223">
        <v>523.79999999999995</v>
      </c>
      <c r="K212" s="222">
        <f>ROUND(E212*J212,2)</f>
        <v>523.79999999999995</v>
      </c>
      <c r="L212" s="222">
        <v>15</v>
      </c>
      <c r="M212" s="222">
        <f>G212*(1+L212/100)</f>
        <v>0</v>
      </c>
      <c r="N212" s="222">
        <v>0</v>
      </c>
      <c r="O212" s="222">
        <f>ROUND(E212*N212,2)</f>
        <v>0</v>
      </c>
      <c r="P212" s="222">
        <v>0.125</v>
      </c>
      <c r="Q212" s="222">
        <f>ROUND(E212*P212,2)</f>
        <v>0.13</v>
      </c>
      <c r="R212" s="222"/>
      <c r="S212" s="222" t="s">
        <v>147</v>
      </c>
      <c r="T212" s="222" t="s">
        <v>141</v>
      </c>
      <c r="U212" s="222">
        <v>1.1499999999999999</v>
      </c>
      <c r="V212" s="222">
        <f>ROUND(E212*U212,2)</f>
        <v>1.1499999999999999</v>
      </c>
      <c r="W212" s="222"/>
      <c r="X212" s="222" t="s">
        <v>148</v>
      </c>
      <c r="Y212" s="203"/>
      <c r="Z212" s="203"/>
      <c r="AA212" s="203"/>
      <c r="AB212" s="203"/>
      <c r="AC212" s="203"/>
      <c r="AD212" s="203"/>
      <c r="AE212" s="203"/>
      <c r="AF212" s="203"/>
      <c r="AG212" s="203" t="s">
        <v>149</v>
      </c>
      <c r="AH212" s="203"/>
      <c r="AI212" s="203"/>
      <c r="AJ212" s="203"/>
      <c r="AK212" s="203"/>
      <c r="AL212" s="203"/>
      <c r="AM212" s="203"/>
      <c r="AN212" s="203"/>
      <c r="AO212" s="203"/>
      <c r="AP212" s="203"/>
      <c r="AQ212" s="203"/>
      <c r="AR212" s="203"/>
      <c r="AS212" s="203"/>
      <c r="AT212" s="203"/>
      <c r="AU212" s="203"/>
      <c r="AV212" s="203"/>
      <c r="AW212" s="203"/>
      <c r="AX212" s="203"/>
      <c r="AY212" s="203"/>
      <c r="AZ212" s="203"/>
      <c r="BA212" s="203"/>
      <c r="BB212" s="203"/>
      <c r="BC212" s="203"/>
      <c r="BD212" s="203"/>
      <c r="BE212" s="203"/>
      <c r="BF212" s="203"/>
      <c r="BG212" s="203"/>
      <c r="BH212" s="203"/>
    </row>
    <row r="213" spans="1:60" outlineLevel="1" x14ac:dyDescent="0.25">
      <c r="A213" s="241">
        <v>82</v>
      </c>
      <c r="B213" s="242" t="s">
        <v>378</v>
      </c>
      <c r="C213" s="249" t="s">
        <v>379</v>
      </c>
      <c r="D213" s="243" t="s">
        <v>347</v>
      </c>
      <c r="E213" s="244">
        <v>2</v>
      </c>
      <c r="F213" s="245"/>
      <c r="G213" s="246">
        <f>ROUND(E213*F213,2)</f>
        <v>0</v>
      </c>
      <c r="H213" s="223">
        <v>21</v>
      </c>
      <c r="I213" s="222">
        <f>ROUND(E213*H213,2)</f>
        <v>42</v>
      </c>
      <c r="J213" s="223">
        <v>197.5</v>
      </c>
      <c r="K213" s="222">
        <f>ROUND(E213*J213,2)</f>
        <v>395</v>
      </c>
      <c r="L213" s="222">
        <v>15</v>
      </c>
      <c r="M213" s="222">
        <f>G213*(1+L213/100)</f>
        <v>0</v>
      </c>
      <c r="N213" s="222">
        <v>3.0000000000000001E-5</v>
      </c>
      <c r="O213" s="222">
        <f>ROUND(E213*N213,2)</f>
        <v>0</v>
      </c>
      <c r="P213" s="222">
        <v>0</v>
      </c>
      <c r="Q213" s="222">
        <f>ROUND(E213*P213,2)</f>
        <v>0</v>
      </c>
      <c r="R213" s="222"/>
      <c r="S213" s="222" t="s">
        <v>147</v>
      </c>
      <c r="T213" s="222" t="s">
        <v>141</v>
      </c>
      <c r="U213" s="222">
        <v>0.33</v>
      </c>
      <c r="V213" s="222">
        <f>ROUND(E213*U213,2)</f>
        <v>0.66</v>
      </c>
      <c r="W213" s="222"/>
      <c r="X213" s="222" t="s">
        <v>148</v>
      </c>
      <c r="Y213" s="203"/>
      <c r="Z213" s="203"/>
      <c r="AA213" s="203"/>
      <c r="AB213" s="203"/>
      <c r="AC213" s="203"/>
      <c r="AD213" s="203"/>
      <c r="AE213" s="203"/>
      <c r="AF213" s="203"/>
      <c r="AG213" s="203" t="s">
        <v>149</v>
      </c>
      <c r="AH213" s="203"/>
      <c r="AI213" s="203"/>
      <c r="AJ213" s="203"/>
      <c r="AK213" s="203"/>
      <c r="AL213" s="203"/>
      <c r="AM213" s="203"/>
      <c r="AN213" s="203"/>
      <c r="AO213" s="203"/>
      <c r="AP213" s="203"/>
      <c r="AQ213" s="203"/>
      <c r="AR213" s="203"/>
      <c r="AS213" s="203"/>
      <c r="AT213" s="203"/>
      <c r="AU213" s="203"/>
      <c r="AV213" s="203"/>
      <c r="AW213" s="203"/>
      <c r="AX213" s="203"/>
      <c r="AY213" s="203"/>
      <c r="AZ213" s="203"/>
      <c r="BA213" s="203"/>
      <c r="BB213" s="203"/>
      <c r="BC213" s="203"/>
      <c r="BD213" s="203"/>
      <c r="BE213" s="203"/>
      <c r="BF213" s="203"/>
      <c r="BG213" s="203"/>
      <c r="BH213" s="203"/>
    </row>
    <row r="214" spans="1:60" outlineLevel="1" x14ac:dyDescent="0.25">
      <c r="A214" s="241">
        <v>83</v>
      </c>
      <c r="B214" s="242" t="s">
        <v>380</v>
      </c>
      <c r="C214" s="249" t="s">
        <v>381</v>
      </c>
      <c r="D214" s="243" t="s">
        <v>347</v>
      </c>
      <c r="E214" s="244">
        <v>5</v>
      </c>
      <c r="F214" s="245"/>
      <c r="G214" s="246">
        <f>ROUND(E214*F214,2)</f>
        <v>0</v>
      </c>
      <c r="H214" s="223">
        <v>146.51</v>
      </c>
      <c r="I214" s="222">
        <f>ROUND(E214*H214,2)</f>
        <v>732.55</v>
      </c>
      <c r="J214" s="223">
        <v>133.49</v>
      </c>
      <c r="K214" s="222">
        <f>ROUND(E214*J214,2)</f>
        <v>667.45</v>
      </c>
      <c r="L214" s="222">
        <v>15</v>
      </c>
      <c r="M214" s="222">
        <f>G214*(1+L214/100)</f>
        <v>0</v>
      </c>
      <c r="N214" s="222">
        <v>1.7000000000000001E-4</v>
      </c>
      <c r="O214" s="222">
        <f>ROUND(E214*N214,2)</f>
        <v>0</v>
      </c>
      <c r="P214" s="222">
        <v>0</v>
      </c>
      <c r="Q214" s="222">
        <f>ROUND(E214*P214,2)</f>
        <v>0</v>
      </c>
      <c r="R214" s="222"/>
      <c r="S214" s="222" t="s">
        <v>147</v>
      </c>
      <c r="T214" s="222" t="s">
        <v>141</v>
      </c>
      <c r="U214" s="222">
        <v>0.22700000000000001</v>
      </c>
      <c r="V214" s="222">
        <f>ROUND(E214*U214,2)</f>
        <v>1.1399999999999999</v>
      </c>
      <c r="W214" s="222"/>
      <c r="X214" s="222" t="s">
        <v>148</v>
      </c>
      <c r="Y214" s="203"/>
      <c r="Z214" s="203"/>
      <c r="AA214" s="203"/>
      <c r="AB214" s="203"/>
      <c r="AC214" s="203"/>
      <c r="AD214" s="203"/>
      <c r="AE214" s="203"/>
      <c r="AF214" s="203"/>
      <c r="AG214" s="203" t="s">
        <v>149</v>
      </c>
      <c r="AH214" s="203"/>
      <c r="AI214" s="203"/>
      <c r="AJ214" s="203"/>
      <c r="AK214" s="203"/>
      <c r="AL214" s="203"/>
      <c r="AM214" s="203"/>
      <c r="AN214" s="203"/>
      <c r="AO214" s="203"/>
      <c r="AP214" s="203"/>
      <c r="AQ214" s="203"/>
      <c r="AR214" s="203"/>
      <c r="AS214" s="203"/>
      <c r="AT214" s="203"/>
      <c r="AU214" s="203"/>
      <c r="AV214" s="203"/>
      <c r="AW214" s="203"/>
      <c r="AX214" s="203"/>
      <c r="AY214" s="203"/>
      <c r="AZ214" s="203"/>
      <c r="BA214" s="203"/>
      <c r="BB214" s="203"/>
      <c r="BC214" s="203"/>
      <c r="BD214" s="203"/>
      <c r="BE214" s="203"/>
      <c r="BF214" s="203"/>
      <c r="BG214" s="203"/>
      <c r="BH214" s="203"/>
    </row>
    <row r="215" spans="1:60" outlineLevel="1" x14ac:dyDescent="0.25">
      <c r="A215" s="241">
        <v>84</v>
      </c>
      <c r="B215" s="242" t="s">
        <v>382</v>
      </c>
      <c r="C215" s="249" t="s">
        <v>383</v>
      </c>
      <c r="D215" s="243" t="s">
        <v>347</v>
      </c>
      <c r="E215" s="244">
        <v>1</v>
      </c>
      <c r="F215" s="245"/>
      <c r="G215" s="246">
        <f>ROUND(E215*F215,2)</f>
        <v>0</v>
      </c>
      <c r="H215" s="223">
        <v>224.68</v>
      </c>
      <c r="I215" s="222">
        <f>ROUND(E215*H215,2)</f>
        <v>224.68</v>
      </c>
      <c r="J215" s="223">
        <v>73.22</v>
      </c>
      <c r="K215" s="222">
        <f>ROUND(E215*J215,2)</f>
        <v>73.22</v>
      </c>
      <c r="L215" s="222">
        <v>15</v>
      </c>
      <c r="M215" s="222">
        <f>G215*(1+L215/100)</f>
        <v>0</v>
      </c>
      <c r="N215" s="222">
        <v>2.4000000000000001E-4</v>
      </c>
      <c r="O215" s="222">
        <f>ROUND(E215*N215,2)</f>
        <v>0</v>
      </c>
      <c r="P215" s="222">
        <v>0</v>
      </c>
      <c r="Q215" s="222">
        <f>ROUND(E215*P215,2)</f>
        <v>0</v>
      </c>
      <c r="R215" s="222"/>
      <c r="S215" s="222" t="s">
        <v>147</v>
      </c>
      <c r="T215" s="222" t="s">
        <v>141</v>
      </c>
      <c r="U215" s="222">
        <v>0.124</v>
      </c>
      <c r="V215" s="222">
        <f>ROUND(E215*U215,2)</f>
        <v>0.12</v>
      </c>
      <c r="W215" s="222"/>
      <c r="X215" s="222" t="s">
        <v>148</v>
      </c>
      <c r="Y215" s="203"/>
      <c r="Z215" s="203"/>
      <c r="AA215" s="203"/>
      <c r="AB215" s="203"/>
      <c r="AC215" s="203"/>
      <c r="AD215" s="203"/>
      <c r="AE215" s="203"/>
      <c r="AF215" s="203"/>
      <c r="AG215" s="203" t="s">
        <v>149</v>
      </c>
      <c r="AH215" s="203"/>
      <c r="AI215" s="203"/>
      <c r="AJ215" s="203"/>
      <c r="AK215" s="203"/>
      <c r="AL215" s="203"/>
      <c r="AM215" s="203"/>
      <c r="AN215" s="203"/>
      <c r="AO215" s="203"/>
      <c r="AP215" s="203"/>
      <c r="AQ215" s="203"/>
      <c r="AR215" s="203"/>
      <c r="AS215" s="203"/>
      <c r="AT215" s="203"/>
      <c r="AU215" s="203"/>
      <c r="AV215" s="203"/>
      <c r="AW215" s="203"/>
      <c r="AX215" s="203"/>
      <c r="AY215" s="203"/>
      <c r="AZ215" s="203"/>
      <c r="BA215" s="203"/>
      <c r="BB215" s="203"/>
      <c r="BC215" s="203"/>
      <c r="BD215" s="203"/>
      <c r="BE215" s="203"/>
      <c r="BF215" s="203"/>
      <c r="BG215" s="203"/>
      <c r="BH215" s="203"/>
    </row>
    <row r="216" spans="1:60" ht="20.399999999999999" outlineLevel="1" x14ac:dyDescent="0.25">
      <c r="A216" s="241">
        <v>85</v>
      </c>
      <c r="B216" s="242" t="s">
        <v>384</v>
      </c>
      <c r="C216" s="249" t="s">
        <v>385</v>
      </c>
      <c r="D216" s="243" t="s">
        <v>154</v>
      </c>
      <c r="E216" s="244">
        <v>1</v>
      </c>
      <c r="F216" s="245"/>
      <c r="G216" s="246">
        <f>ROUND(E216*F216,2)</f>
        <v>0</v>
      </c>
      <c r="H216" s="223">
        <v>2056.89</v>
      </c>
      <c r="I216" s="222">
        <f>ROUND(E216*H216,2)</f>
        <v>2056.89</v>
      </c>
      <c r="J216" s="223">
        <v>271.91000000000003</v>
      </c>
      <c r="K216" s="222">
        <f>ROUND(E216*J216,2)</f>
        <v>271.91000000000003</v>
      </c>
      <c r="L216" s="222">
        <v>15</v>
      </c>
      <c r="M216" s="222">
        <f>G216*(1+L216/100)</f>
        <v>0</v>
      </c>
      <c r="N216" s="222">
        <v>1.64E-3</v>
      </c>
      <c r="O216" s="222">
        <f>ROUND(E216*N216,2)</f>
        <v>0</v>
      </c>
      <c r="P216" s="222">
        <v>0</v>
      </c>
      <c r="Q216" s="222">
        <f>ROUND(E216*P216,2)</f>
        <v>0</v>
      </c>
      <c r="R216" s="222"/>
      <c r="S216" s="222" t="s">
        <v>147</v>
      </c>
      <c r="T216" s="222" t="s">
        <v>141</v>
      </c>
      <c r="U216" s="222">
        <v>0.44500000000000001</v>
      </c>
      <c r="V216" s="222">
        <f>ROUND(E216*U216,2)</f>
        <v>0.45</v>
      </c>
      <c r="W216" s="222"/>
      <c r="X216" s="222" t="s">
        <v>148</v>
      </c>
      <c r="Y216" s="203"/>
      <c r="Z216" s="203"/>
      <c r="AA216" s="203"/>
      <c r="AB216" s="203"/>
      <c r="AC216" s="203"/>
      <c r="AD216" s="203"/>
      <c r="AE216" s="203"/>
      <c r="AF216" s="203"/>
      <c r="AG216" s="203" t="s">
        <v>149</v>
      </c>
      <c r="AH216" s="203"/>
      <c r="AI216" s="203"/>
      <c r="AJ216" s="203"/>
      <c r="AK216" s="203"/>
      <c r="AL216" s="203"/>
      <c r="AM216" s="203"/>
      <c r="AN216" s="203"/>
      <c r="AO216" s="203"/>
      <c r="AP216" s="203"/>
      <c r="AQ216" s="203"/>
      <c r="AR216" s="203"/>
      <c r="AS216" s="203"/>
      <c r="AT216" s="203"/>
      <c r="AU216" s="203"/>
      <c r="AV216" s="203"/>
      <c r="AW216" s="203"/>
      <c r="AX216" s="203"/>
      <c r="AY216" s="203"/>
      <c r="AZ216" s="203"/>
      <c r="BA216" s="203"/>
      <c r="BB216" s="203"/>
      <c r="BC216" s="203"/>
      <c r="BD216" s="203"/>
      <c r="BE216" s="203"/>
      <c r="BF216" s="203"/>
      <c r="BG216" s="203"/>
      <c r="BH216" s="203"/>
    </row>
    <row r="217" spans="1:60" outlineLevel="1" x14ac:dyDescent="0.25">
      <c r="A217" s="241">
        <v>86</v>
      </c>
      <c r="B217" s="242" t="s">
        <v>386</v>
      </c>
      <c r="C217" s="249" t="s">
        <v>387</v>
      </c>
      <c r="D217" s="243" t="s">
        <v>154</v>
      </c>
      <c r="E217" s="244">
        <v>1</v>
      </c>
      <c r="F217" s="245"/>
      <c r="G217" s="246">
        <f>ROUND(E217*F217,2)</f>
        <v>0</v>
      </c>
      <c r="H217" s="223">
        <v>2422.9899999999998</v>
      </c>
      <c r="I217" s="222">
        <f>ROUND(E217*H217,2)</f>
        <v>2422.9899999999998</v>
      </c>
      <c r="J217" s="223">
        <v>296.81</v>
      </c>
      <c r="K217" s="222">
        <f>ROUND(E217*J217,2)</f>
        <v>296.81</v>
      </c>
      <c r="L217" s="222">
        <v>15</v>
      </c>
      <c r="M217" s="222">
        <f>G217*(1+L217/100)</f>
        <v>0</v>
      </c>
      <c r="N217" s="222">
        <v>8.4999999999999995E-4</v>
      </c>
      <c r="O217" s="222">
        <f>ROUND(E217*N217,2)</f>
        <v>0</v>
      </c>
      <c r="P217" s="222">
        <v>0</v>
      </c>
      <c r="Q217" s="222">
        <f>ROUND(E217*P217,2)</f>
        <v>0</v>
      </c>
      <c r="R217" s="222"/>
      <c r="S217" s="222" t="s">
        <v>147</v>
      </c>
      <c r="T217" s="222" t="s">
        <v>141</v>
      </c>
      <c r="U217" s="222">
        <v>0.48499999999999999</v>
      </c>
      <c r="V217" s="222">
        <f>ROUND(E217*U217,2)</f>
        <v>0.49</v>
      </c>
      <c r="W217" s="222"/>
      <c r="X217" s="222" t="s">
        <v>148</v>
      </c>
      <c r="Y217" s="203"/>
      <c r="Z217" s="203"/>
      <c r="AA217" s="203"/>
      <c r="AB217" s="203"/>
      <c r="AC217" s="203"/>
      <c r="AD217" s="203"/>
      <c r="AE217" s="203"/>
      <c r="AF217" s="203"/>
      <c r="AG217" s="203" t="s">
        <v>149</v>
      </c>
      <c r="AH217" s="203"/>
      <c r="AI217" s="203"/>
      <c r="AJ217" s="203"/>
      <c r="AK217" s="203"/>
      <c r="AL217" s="203"/>
      <c r="AM217" s="203"/>
      <c r="AN217" s="203"/>
      <c r="AO217" s="203"/>
      <c r="AP217" s="203"/>
      <c r="AQ217" s="203"/>
      <c r="AR217" s="203"/>
      <c r="AS217" s="203"/>
      <c r="AT217" s="203"/>
      <c r="AU217" s="203"/>
      <c r="AV217" s="203"/>
      <c r="AW217" s="203"/>
      <c r="AX217" s="203"/>
      <c r="AY217" s="203"/>
      <c r="AZ217" s="203"/>
      <c r="BA217" s="203"/>
      <c r="BB217" s="203"/>
      <c r="BC217" s="203"/>
      <c r="BD217" s="203"/>
      <c r="BE217" s="203"/>
      <c r="BF217" s="203"/>
      <c r="BG217" s="203"/>
      <c r="BH217" s="203"/>
    </row>
    <row r="218" spans="1:60" outlineLevel="1" x14ac:dyDescent="0.25">
      <c r="A218" s="241">
        <v>87</v>
      </c>
      <c r="B218" s="242" t="s">
        <v>388</v>
      </c>
      <c r="C218" s="249" t="s">
        <v>389</v>
      </c>
      <c r="D218" s="243" t="s">
        <v>154</v>
      </c>
      <c r="E218" s="244">
        <v>2</v>
      </c>
      <c r="F218" s="245"/>
      <c r="G218" s="246">
        <f>ROUND(E218*F218,2)</f>
        <v>0</v>
      </c>
      <c r="H218" s="223">
        <v>7.43</v>
      </c>
      <c r="I218" s="222">
        <f>ROUND(E218*H218,2)</f>
        <v>14.86</v>
      </c>
      <c r="J218" s="223">
        <v>258.77</v>
      </c>
      <c r="K218" s="222">
        <f>ROUND(E218*J218,2)</f>
        <v>517.54</v>
      </c>
      <c r="L218" s="222">
        <v>15</v>
      </c>
      <c r="M218" s="222">
        <f>G218*(1+L218/100)</f>
        <v>0</v>
      </c>
      <c r="N218" s="222">
        <v>4.0000000000000003E-5</v>
      </c>
      <c r="O218" s="222">
        <f>ROUND(E218*N218,2)</f>
        <v>0</v>
      </c>
      <c r="P218" s="222">
        <v>0</v>
      </c>
      <c r="Q218" s="222">
        <f>ROUND(E218*P218,2)</f>
        <v>0</v>
      </c>
      <c r="R218" s="222"/>
      <c r="S218" s="222" t="s">
        <v>147</v>
      </c>
      <c r="T218" s="222" t="s">
        <v>141</v>
      </c>
      <c r="U218" s="222">
        <v>0.44500000000000001</v>
      </c>
      <c r="V218" s="222">
        <f>ROUND(E218*U218,2)</f>
        <v>0.89</v>
      </c>
      <c r="W218" s="222"/>
      <c r="X218" s="222" t="s">
        <v>148</v>
      </c>
      <c r="Y218" s="203"/>
      <c r="Z218" s="203"/>
      <c r="AA218" s="203"/>
      <c r="AB218" s="203"/>
      <c r="AC218" s="203"/>
      <c r="AD218" s="203"/>
      <c r="AE218" s="203"/>
      <c r="AF218" s="203"/>
      <c r="AG218" s="203" t="s">
        <v>149</v>
      </c>
      <c r="AH218" s="203"/>
      <c r="AI218" s="203"/>
      <c r="AJ218" s="203"/>
      <c r="AK218" s="203"/>
      <c r="AL218" s="203"/>
      <c r="AM218" s="203"/>
      <c r="AN218" s="203"/>
      <c r="AO218" s="203"/>
      <c r="AP218" s="203"/>
      <c r="AQ218" s="203"/>
      <c r="AR218" s="203"/>
      <c r="AS218" s="203"/>
      <c r="AT218" s="203"/>
      <c r="AU218" s="203"/>
      <c r="AV218" s="203"/>
      <c r="AW218" s="203"/>
      <c r="AX218" s="203"/>
      <c r="AY218" s="203"/>
      <c r="AZ218" s="203"/>
      <c r="BA218" s="203"/>
      <c r="BB218" s="203"/>
      <c r="BC218" s="203"/>
      <c r="BD218" s="203"/>
      <c r="BE218" s="203"/>
      <c r="BF218" s="203"/>
      <c r="BG218" s="203"/>
      <c r="BH218" s="203"/>
    </row>
    <row r="219" spans="1:60" outlineLevel="1" x14ac:dyDescent="0.25">
      <c r="A219" s="241">
        <v>88</v>
      </c>
      <c r="B219" s="242" t="s">
        <v>390</v>
      </c>
      <c r="C219" s="249" t="s">
        <v>391</v>
      </c>
      <c r="D219" s="243" t="s">
        <v>347</v>
      </c>
      <c r="E219" s="244">
        <v>2</v>
      </c>
      <c r="F219" s="245"/>
      <c r="G219" s="246">
        <f>ROUND(E219*F219,2)</f>
        <v>0</v>
      </c>
      <c r="H219" s="223">
        <v>0</v>
      </c>
      <c r="I219" s="222">
        <f>ROUND(E219*H219,2)</f>
        <v>0</v>
      </c>
      <c r="J219" s="223">
        <v>98.9</v>
      </c>
      <c r="K219" s="222">
        <f>ROUND(E219*J219,2)</f>
        <v>197.8</v>
      </c>
      <c r="L219" s="222">
        <v>15</v>
      </c>
      <c r="M219" s="222">
        <f>G219*(1+L219/100)</f>
        <v>0</v>
      </c>
      <c r="N219" s="222">
        <v>0</v>
      </c>
      <c r="O219" s="222">
        <f>ROUND(E219*N219,2)</f>
        <v>0</v>
      </c>
      <c r="P219" s="222">
        <v>1.56E-3</v>
      </c>
      <c r="Q219" s="222">
        <f>ROUND(E219*P219,2)</f>
        <v>0</v>
      </c>
      <c r="R219" s="222"/>
      <c r="S219" s="222" t="s">
        <v>147</v>
      </c>
      <c r="T219" s="222" t="s">
        <v>141</v>
      </c>
      <c r="U219" s="222">
        <v>0.217</v>
      </c>
      <c r="V219" s="222">
        <f>ROUND(E219*U219,2)</f>
        <v>0.43</v>
      </c>
      <c r="W219" s="222"/>
      <c r="X219" s="222" t="s">
        <v>148</v>
      </c>
      <c r="Y219" s="203"/>
      <c r="Z219" s="203"/>
      <c r="AA219" s="203"/>
      <c r="AB219" s="203"/>
      <c r="AC219" s="203"/>
      <c r="AD219" s="203"/>
      <c r="AE219" s="203"/>
      <c r="AF219" s="203"/>
      <c r="AG219" s="203" t="s">
        <v>149</v>
      </c>
      <c r="AH219" s="203"/>
      <c r="AI219" s="203"/>
      <c r="AJ219" s="203"/>
      <c r="AK219" s="203"/>
      <c r="AL219" s="203"/>
      <c r="AM219" s="203"/>
      <c r="AN219" s="203"/>
      <c r="AO219" s="203"/>
      <c r="AP219" s="203"/>
      <c r="AQ219" s="203"/>
      <c r="AR219" s="203"/>
      <c r="AS219" s="203"/>
      <c r="AT219" s="203"/>
      <c r="AU219" s="203"/>
      <c r="AV219" s="203"/>
      <c r="AW219" s="203"/>
      <c r="AX219" s="203"/>
      <c r="AY219" s="203"/>
      <c r="AZ219" s="203"/>
      <c r="BA219" s="203"/>
      <c r="BB219" s="203"/>
      <c r="BC219" s="203"/>
      <c r="BD219" s="203"/>
      <c r="BE219" s="203"/>
      <c r="BF219" s="203"/>
      <c r="BG219" s="203"/>
      <c r="BH219" s="203"/>
    </row>
    <row r="220" spans="1:60" outlineLevel="1" x14ac:dyDescent="0.25">
      <c r="A220" s="241">
        <v>89</v>
      </c>
      <c r="B220" s="242" t="s">
        <v>392</v>
      </c>
      <c r="C220" s="249" t="s">
        <v>393</v>
      </c>
      <c r="D220" s="243" t="s">
        <v>347</v>
      </c>
      <c r="E220" s="244">
        <v>1</v>
      </c>
      <c r="F220" s="245"/>
      <c r="G220" s="246">
        <f>ROUND(E220*F220,2)</f>
        <v>0</v>
      </c>
      <c r="H220" s="223">
        <v>0</v>
      </c>
      <c r="I220" s="222">
        <f>ROUND(E220*H220,2)</f>
        <v>0</v>
      </c>
      <c r="J220" s="223">
        <v>101.1</v>
      </c>
      <c r="K220" s="222">
        <f>ROUND(E220*J220,2)</f>
        <v>101.1</v>
      </c>
      <c r="L220" s="222">
        <v>15</v>
      </c>
      <c r="M220" s="222">
        <f>G220*(1+L220/100)</f>
        <v>0</v>
      </c>
      <c r="N220" s="222">
        <v>0</v>
      </c>
      <c r="O220" s="222">
        <f>ROUND(E220*N220,2)</f>
        <v>0</v>
      </c>
      <c r="P220" s="222">
        <v>8.5999999999999998E-4</v>
      </c>
      <c r="Q220" s="222">
        <f>ROUND(E220*P220,2)</f>
        <v>0</v>
      </c>
      <c r="R220" s="222"/>
      <c r="S220" s="222" t="s">
        <v>147</v>
      </c>
      <c r="T220" s="222" t="s">
        <v>141</v>
      </c>
      <c r="U220" s="222">
        <v>0.222</v>
      </c>
      <c r="V220" s="222">
        <f>ROUND(E220*U220,2)</f>
        <v>0.22</v>
      </c>
      <c r="W220" s="222"/>
      <c r="X220" s="222" t="s">
        <v>148</v>
      </c>
      <c r="Y220" s="203"/>
      <c r="Z220" s="203"/>
      <c r="AA220" s="203"/>
      <c r="AB220" s="203"/>
      <c r="AC220" s="203"/>
      <c r="AD220" s="203"/>
      <c r="AE220" s="203"/>
      <c r="AF220" s="203"/>
      <c r="AG220" s="203" t="s">
        <v>149</v>
      </c>
      <c r="AH220" s="203"/>
      <c r="AI220" s="203"/>
      <c r="AJ220" s="203"/>
      <c r="AK220" s="203"/>
      <c r="AL220" s="203"/>
      <c r="AM220" s="203"/>
      <c r="AN220" s="203"/>
      <c r="AO220" s="203"/>
      <c r="AP220" s="203"/>
      <c r="AQ220" s="203"/>
      <c r="AR220" s="203"/>
      <c r="AS220" s="203"/>
      <c r="AT220" s="203"/>
      <c r="AU220" s="203"/>
      <c r="AV220" s="203"/>
      <c r="AW220" s="203"/>
      <c r="AX220" s="203"/>
      <c r="AY220" s="203"/>
      <c r="AZ220" s="203"/>
      <c r="BA220" s="203"/>
      <c r="BB220" s="203"/>
      <c r="BC220" s="203"/>
      <c r="BD220" s="203"/>
      <c r="BE220" s="203"/>
      <c r="BF220" s="203"/>
      <c r="BG220" s="203"/>
      <c r="BH220" s="203"/>
    </row>
    <row r="221" spans="1:60" ht="20.399999999999999" outlineLevel="1" x14ac:dyDescent="0.25">
      <c r="A221" s="241">
        <v>90</v>
      </c>
      <c r="B221" s="242" t="s">
        <v>394</v>
      </c>
      <c r="C221" s="249" t="s">
        <v>395</v>
      </c>
      <c r="D221" s="243" t="s">
        <v>154</v>
      </c>
      <c r="E221" s="244">
        <v>1</v>
      </c>
      <c r="F221" s="245"/>
      <c r="G221" s="246">
        <f>ROUND(E221*F221,2)</f>
        <v>0</v>
      </c>
      <c r="H221" s="223">
        <v>499.03</v>
      </c>
      <c r="I221" s="222">
        <f>ROUND(E221*H221,2)</f>
        <v>499.03</v>
      </c>
      <c r="J221" s="223">
        <v>144.97</v>
      </c>
      <c r="K221" s="222">
        <f>ROUND(E221*J221,2)</f>
        <v>144.97</v>
      </c>
      <c r="L221" s="222">
        <v>15</v>
      </c>
      <c r="M221" s="222">
        <f>G221*(1+L221/100)</f>
        <v>0</v>
      </c>
      <c r="N221" s="222">
        <v>2.0000000000000001E-4</v>
      </c>
      <c r="O221" s="222">
        <f>ROUND(E221*N221,2)</f>
        <v>0</v>
      </c>
      <c r="P221" s="222">
        <v>0</v>
      </c>
      <c r="Q221" s="222">
        <f>ROUND(E221*P221,2)</f>
        <v>0</v>
      </c>
      <c r="R221" s="222"/>
      <c r="S221" s="222" t="s">
        <v>147</v>
      </c>
      <c r="T221" s="222" t="s">
        <v>141</v>
      </c>
      <c r="U221" s="222">
        <v>0.246</v>
      </c>
      <c r="V221" s="222">
        <f>ROUND(E221*U221,2)</f>
        <v>0.25</v>
      </c>
      <c r="W221" s="222"/>
      <c r="X221" s="222" t="s">
        <v>148</v>
      </c>
      <c r="Y221" s="203"/>
      <c r="Z221" s="203"/>
      <c r="AA221" s="203"/>
      <c r="AB221" s="203"/>
      <c r="AC221" s="203"/>
      <c r="AD221" s="203"/>
      <c r="AE221" s="203"/>
      <c r="AF221" s="203"/>
      <c r="AG221" s="203" t="s">
        <v>149</v>
      </c>
      <c r="AH221" s="203"/>
      <c r="AI221" s="203"/>
      <c r="AJ221" s="203"/>
      <c r="AK221" s="203"/>
      <c r="AL221" s="203"/>
      <c r="AM221" s="203"/>
      <c r="AN221" s="203"/>
      <c r="AO221" s="203"/>
      <c r="AP221" s="203"/>
      <c r="AQ221" s="203"/>
      <c r="AR221" s="203"/>
      <c r="AS221" s="203"/>
      <c r="AT221" s="203"/>
      <c r="AU221" s="203"/>
      <c r="AV221" s="203"/>
      <c r="AW221" s="203"/>
      <c r="AX221" s="203"/>
      <c r="AY221" s="203"/>
      <c r="AZ221" s="203"/>
      <c r="BA221" s="203"/>
      <c r="BB221" s="203"/>
      <c r="BC221" s="203"/>
      <c r="BD221" s="203"/>
      <c r="BE221" s="203"/>
      <c r="BF221" s="203"/>
      <c r="BG221" s="203"/>
      <c r="BH221" s="203"/>
    </row>
    <row r="222" spans="1:60" ht="20.399999999999999" outlineLevel="1" x14ac:dyDescent="0.25">
      <c r="A222" s="241">
        <v>91</v>
      </c>
      <c r="B222" s="242" t="s">
        <v>396</v>
      </c>
      <c r="C222" s="249" t="s">
        <v>397</v>
      </c>
      <c r="D222" s="243" t="s">
        <v>154</v>
      </c>
      <c r="E222" s="244">
        <v>1</v>
      </c>
      <c r="F222" s="245"/>
      <c r="G222" s="246">
        <f>ROUND(E222*F222,2)</f>
        <v>0</v>
      </c>
      <c r="H222" s="223">
        <v>353.26</v>
      </c>
      <c r="I222" s="222">
        <f>ROUND(E222*H222,2)</f>
        <v>353.26</v>
      </c>
      <c r="J222" s="223">
        <v>144.74</v>
      </c>
      <c r="K222" s="222">
        <f>ROUND(E222*J222,2)</f>
        <v>144.74</v>
      </c>
      <c r="L222" s="222">
        <v>15</v>
      </c>
      <c r="M222" s="222">
        <f>G222*(1+L222/100)</f>
        <v>0</v>
      </c>
      <c r="N222" s="222">
        <v>9.0000000000000006E-5</v>
      </c>
      <c r="O222" s="222">
        <f>ROUND(E222*N222,2)</f>
        <v>0</v>
      </c>
      <c r="P222" s="222">
        <v>0</v>
      </c>
      <c r="Q222" s="222">
        <f>ROUND(E222*P222,2)</f>
        <v>0</v>
      </c>
      <c r="R222" s="222"/>
      <c r="S222" s="222" t="s">
        <v>147</v>
      </c>
      <c r="T222" s="222" t="s">
        <v>141</v>
      </c>
      <c r="U222" s="222">
        <v>0.246</v>
      </c>
      <c r="V222" s="222">
        <f>ROUND(E222*U222,2)</f>
        <v>0.25</v>
      </c>
      <c r="W222" s="222"/>
      <c r="X222" s="222" t="s">
        <v>148</v>
      </c>
      <c r="Y222" s="203"/>
      <c r="Z222" s="203"/>
      <c r="AA222" s="203"/>
      <c r="AB222" s="203"/>
      <c r="AC222" s="203"/>
      <c r="AD222" s="203"/>
      <c r="AE222" s="203"/>
      <c r="AF222" s="203"/>
      <c r="AG222" s="203" t="s">
        <v>149</v>
      </c>
      <c r="AH222" s="203"/>
      <c r="AI222" s="203"/>
      <c r="AJ222" s="203"/>
      <c r="AK222" s="203"/>
      <c r="AL222" s="203"/>
      <c r="AM222" s="203"/>
      <c r="AN222" s="203"/>
      <c r="AO222" s="203"/>
      <c r="AP222" s="203"/>
      <c r="AQ222" s="203"/>
      <c r="AR222" s="203"/>
      <c r="AS222" s="203"/>
      <c r="AT222" s="203"/>
      <c r="AU222" s="203"/>
      <c r="AV222" s="203"/>
      <c r="AW222" s="203"/>
      <c r="AX222" s="203"/>
      <c r="AY222" s="203"/>
      <c r="AZ222" s="203"/>
      <c r="BA222" s="203"/>
      <c r="BB222" s="203"/>
      <c r="BC222" s="203"/>
      <c r="BD222" s="203"/>
      <c r="BE222" s="203"/>
      <c r="BF222" s="203"/>
      <c r="BG222" s="203"/>
      <c r="BH222" s="203"/>
    </row>
    <row r="223" spans="1:60" outlineLevel="1" x14ac:dyDescent="0.25">
      <c r="A223" s="241">
        <v>92</v>
      </c>
      <c r="B223" s="242" t="s">
        <v>398</v>
      </c>
      <c r="C223" s="249" t="s">
        <v>399</v>
      </c>
      <c r="D223" s="243" t="s">
        <v>154</v>
      </c>
      <c r="E223" s="244">
        <v>1</v>
      </c>
      <c r="F223" s="245"/>
      <c r="G223" s="246">
        <f>ROUND(E223*F223,2)</f>
        <v>0</v>
      </c>
      <c r="H223" s="223">
        <v>406.77</v>
      </c>
      <c r="I223" s="222">
        <f>ROUND(E223*H223,2)</f>
        <v>406.77</v>
      </c>
      <c r="J223" s="223">
        <v>148.13</v>
      </c>
      <c r="K223" s="222">
        <f>ROUND(E223*J223,2)</f>
        <v>148.13</v>
      </c>
      <c r="L223" s="222">
        <v>15</v>
      </c>
      <c r="M223" s="222">
        <f>G223*(1+L223/100)</f>
        <v>0</v>
      </c>
      <c r="N223" s="222">
        <v>2.5999999999999998E-4</v>
      </c>
      <c r="O223" s="222">
        <f>ROUND(E223*N223,2)</f>
        <v>0</v>
      </c>
      <c r="P223" s="222">
        <v>0</v>
      </c>
      <c r="Q223" s="222">
        <f>ROUND(E223*P223,2)</f>
        <v>0</v>
      </c>
      <c r="R223" s="222"/>
      <c r="S223" s="222" t="s">
        <v>147</v>
      </c>
      <c r="T223" s="222" t="s">
        <v>141</v>
      </c>
      <c r="U223" s="222">
        <v>0.246</v>
      </c>
      <c r="V223" s="222">
        <f>ROUND(E223*U223,2)</f>
        <v>0.25</v>
      </c>
      <c r="W223" s="222"/>
      <c r="X223" s="222" t="s">
        <v>148</v>
      </c>
      <c r="Y223" s="203"/>
      <c r="Z223" s="203"/>
      <c r="AA223" s="203"/>
      <c r="AB223" s="203"/>
      <c r="AC223" s="203"/>
      <c r="AD223" s="203"/>
      <c r="AE223" s="203"/>
      <c r="AF223" s="203"/>
      <c r="AG223" s="203" t="s">
        <v>149</v>
      </c>
      <c r="AH223" s="203"/>
      <c r="AI223" s="203"/>
      <c r="AJ223" s="203"/>
      <c r="AK223" s="203"/>
      <c r="AL223" s="203"/>
      <c r="AM223" s="203"/>
      <c r="AN223" s="203"/>
      <c r="AO223" s="203"/>
      <c r="AP223" s="203"/>
      <c r="AQ223" s="203"/>
      <c r="AR223" s="203"/>
      <c r="AS223" s="203"/>
      <c r="AT223" s="203"/>
      <c r="AU223" s="203"/>
      <c r="AV223" s="203"/>
      <c r="AW223" s="203"/>
      <c r="AX223" s="203"/>
      <c r="AY223" s="203"/>
      <c r="AZ223" s="203"/>
      <c r="BA223" s="203"/>
      <c r="BB223" s="203"/>
      <c r="BC223" s="203"/>
      <c r="BD223" s="203"/>
      <c r="BE223" s="203"/>
      <c r="BF223" s="203"/>
      <c r="BG223" s="203"/>
      <c r="BH223" s="203"/>
    </row>
    <row r="224" spans="1:60" outlineLevel="1" x14ac:dyDescent="0.25">
      <c r="A224" s="241">
        <v>93</v>
      </c>
      <c r="B224" s="242" t="s">
        <v>400</v>
      </c>
      <c r="C224" s="249" t="s">
        <v>401</v>
      </c>
      <c r="D224" s="243" t="s">
        <v>154</v>
      </c>
      <c r="E224" s="244">
        <v>1</v>
      </c>
      <c r="F224" s="245"/>
      <c r="G224" s="246">
        <f>ROUND(E224*F224,2)</f>
        <v>0</v>
      </c>
      <c r="H224" s="223">
        <v>277.95</v>
      </c>
      <c r="I224" s="222">
        <f>ROUND(E224*H224,2)</f>
        <v>277.95</v>
      </c>
      <c r="J224" s="223">
        <v>144.65</v>
      </c>
      <c r="K224" s="222">
        <f>ROUND(E224*J224,2)</f>
        <v>144.65</v>
      </c>
      <c r="L224" s="222">
        <v>15</v>
      </c>
      <c r="M224" s="222">
        <f>G224*(1+L224/100)</f>
        <v>0</v>
      </c>
      <c r="N224" s="222">
        <v>2.0000000000000001E-4</v>
      </c>
      <c r="O224" s="222">
        <f>ROUND(E224*N224,2)</f>
        <v>0</v>
      </c>
      <c r="P224" s="222">
        <v>0</v>
      </c>
      <c r="Q224" s="222">
        <f>ROUND(E224*P224,2)</f>
        <v>0</v>
      </c>
      <c r="R224" s="222"/>
      <c r="S224" s="222" t="s">
        <v>147</v>
      </c>
      <c r="T224" s="222" t="s">
        <v>141</v>
      </c>
      <c r="U224" s="222">
        <v>0.246</v>
      </c>
      <c r="V224" s="222">
        <f>ROUND(E224*U224,2)</f>
        <v>0.25</v>
      </c>
      <c r="W224" s="222"/>
      <c r="X224" s="222" t="s">
        <v>148</v>
      </c>
      <c r="Y224" s="203"/>
      <c r="Z224" s="203"/>
      <c r="AA224" s="203"/>
      <c r="AB224" s="203"/>
      <c r="AC224" s="203"/>
      <c r="AD224" s="203"/>
      <c r="AE224" s="203"/>
      <c r="AF224" s="203"/>
      <c r="AG224" s="203" t="s">
        <v>149</v>
      </c>
      <c r="AH224" s="203"/>
      <c r="AI224" s="203"/>
      <c r="AJ224" s="203"/>
      <c r="AK224" s="203"/>
      <c r="AL224" s="203"/>
      <c r="AM224" s="203"/>
      <c r="AN224" s="203"/>
      <c r="AO224" s="203"/>
      <c r="AP224" s="203"/>
      <c r="AQ224" s="203"/>
      <c r="AR224" s="203"/>
      <c r="AS224" s="203"/>
      <c r="AT224" s="203"/>
      <c r="AU224" s="203"/>
      <c r="AV224" s="203"/>
      <c r="AW224" s="203"/>
      <c r="AX224" s="203"/>
      <c r="AY224" s="203"/>
      <c r="AZ224" s="203"/>
      <c r="BA224" s="203"/>
      <c r="BB224" s="203"/>
      <c r="BC224" s="203"/>
      <c r="BD224" s="203"/>
      <c r="BE224" s="203"/>
      <c r="BF224" s="203"/>
      <c r="BG224" s="203"/>
      <c r="BH224" s="203"/>
    </row>
    <row r="225" spans="1:60" outlineLevel="1" x14ac:dyDescent="0.25">
      <c r="A225" s="241">
        <v>94</v>
      </c>
      <c r="B225" s="242" t="s">
        <v>402</v>
      </c>
      <c r="C225" s="249" t="s">
        <v>403</v>
      </c>
      <c r="D225" s="243" t="s">
        <v>154</v>
      </c>
      <c r="E225" s="244">
        <v>1</v>
      </c>
      <c r="F225" s="245"/>
      <c r="G225" s="246">
        <f>ROUND(E225*F225,2)</f>
        <v>0</v>
      </c>
      <c r="H225" s="223">
        <v>2699.68</v>
      </c>
      <c r="I225" s="222">
        <f>ROUND(E225*H225,2)</f>
        <v>2699.68</v>
      </c>
      <c r="J225" s="223">
        <v>393.82</v>
      </c>
      <c r="K225" s="222">
        <f>ROUND(E225*J225,2)</f>
        <v>393.82</v>
      </c>
      <c r="L225" s="222">
        <v>15</v>
      </c>
      <c r="M225" s="222">
        <f>G225*(1+L225/100)</f>
        <v>0</v>
      </c>
      <c r="N225" s="222">
        <v>4.453E-2</v>
      </c>
      <c r="O225" s="222">
        <f>ROUND(E225*N225,2)</f>
        <v>0.04</v>
      </c>
      <c r="P225" s="222">
        <v>4.2529999999999998E-2</v>
      </c>
      <c r="Q225" s="222">
        <f>ROUND(E225*P225,2)</f>
        <v>0.04</v>
      </c>
      <c r="R225" s="222"/>
      <c r="S225" s="222" t="s">
        <v>147</v>
      </c>
      <c r="T225" s="222" t="s">
        <v>141</v>
      </c>
      <c r="U225" s="222">
        <v>0.65400000000000003</v>
      </c>
      <c r="V225" s="222">
        <f>ROUND(E225*U225,2)</f>
        <v>0.65</v>
      </c>
      <c r="W225" s="222"/>
      <c r="X225" s="222" t="s">
        <v>148</v>
      </c>
      <c r="Y225" s="203"/>
      <c r="Z225" s="203"/>
      <c r="AA225" s="203"/>
      <c r="AB225" s="203"/>
      <c r="AC225" s="203"/>
      <c r="AD225" s="203"/>
      <c r="AE225" s="203"/>
      <c r="AF225" s="203"/>
      <c r="AG225" s="203" t="s">
        <v>149</v>
      </c>
      <c r="AH225" s="203"/>
      <c r="AI225" s="203"/>
      <c r="AJ225" s="203"/>
      <c r="AK225" s="203"/>
      <c r="AL225" s="203"/>
      <c r="AM225" s="203"/>
      <c r="AN225" s="203"/>
      <c r="AO225" s="203"/>
      <c r="AP225" s="203"/>
      <c r="AQ225" s="203"/>
      <c r="AR225" s="203"/>
      <c r="AS225" s="203"/>
      <c r="AT225" s="203"/>
      <c r="AU225" s="203"/>
      <c r="AV225" s="203"/>
      <c r="AW225" s="203"/>
      <c r="AX225" s="203"/>
      <c r="AY225" s="203"/>
      <c r="AZ225" s="203"/>
      <c r="BA225" s="203"/>
      <c r="BB225" s="203"/>
      <c r="BC225" s="203"/>
      <c r="BD225" s="203"/>
      <c r="BE225" s="203"/>
      <c r="BF225" s="203"/>
      <c r="BG225" s="203"/>
      <c r="BH225" s="203"/>
    </row>
    <row r="226" spans="1:60" outlineLevel="1" x14ac:dyDescent="0.25">
      <c r="A226" s="235">
        <v>95</v>
      </c>
      <c r="B226" s="236" t="s">
        <v>404</v>
      </c>
      <c r="C226" s="250" t="s">
        <v>405</v>
      </c>
      <c r="D226" s="237" t="s">
        <v>163</v>
      </c>
      <c r="E226" s="238">
        <v>0.48</v>
      </c>
      <c r="F226" s="239"/>
      <c r="G226" s="240">
        <f>ROUND(E226*F226,2)</f>
        <v>0</v>
      </c>
      <c r="H226" s="223">
        <v>33.65</v>
      </c>
      <c r="I226" s="222">
        <f>ROUND(E226*H226,2)</f>
        <v>16.149999999999999</v>
      </c>
      <c r="J226" s="223">
        <v>1238.25</v>
      </c>
      <c r="K226" s="222">
        <f>ROUND(E226*J226,2)</f>
        <v>594.36</v>
      </c>
      <c r="L226" s="222">
        <v>15</v>
      </c>
      <c r="M226" s="222">
        <f>G226*(1+L226/100)</f>
        <v>0</v>
      </c>
      <c r="N226" s="222">
        <v>8.0000000000000007E-5</v>
      </c>
      <c r="O226" s="222">
        <f>ROUND(E226*N226,2)</f>
        <v>0</v>
      </c>
      <c r="P226" s="222">
        <v>0</v>
      </c>
      <c r="Q226" s="222">
        <f>ROUND(E226*P226,2)</f>
        <v>0</v>
      </c>
      <c r="R226" s="222"/>
      <c r="S226" s="222" t="s">
        <v>147</v>
      </c>
      <c r="T226" s="222" t="s">
        <v>141</v>
      </c>
      <c r="U226" s="222">
        <v>2.1</v>
      </c>
      <c r="V226" s="222">
        <f>ROUND(E226*U226,2)</f>
        <v>1.01</v>
      </c>
      <c r="W226" s="222"/>
      <c r="X226" s="222" t="s">
        <v>148</v>
      </c>
      <c r="Y226" s="203"/>
      <c r="Z226" s="203"/>
      <c r="AA226" s="203"/>
      <c r="AB226" s="203"/>
      <c r="AC226" s="203"/>
      <c r="AD226" s="203"/>
      <c r="AE226" s="203"/>
      <c r="AF226" s="203"/>
      <c r="AG226" s="203" t="s">
        <v>149</v>
      </c>
      <c r="AH226" s="203"/>
      <c r="AI226" s="203"/>
      <c r="AJ226" s="203"/>
      <c r="AK226" s="203"/>
      <c r="AL226" s="203"/>
      <c r="AM226" s="203"/>
      <c r="AN226" s="203"/>
      <c r="AO226" s="203"/>
      <c r="AP226" s="203"/>
      <c r="AQ226" s="203"/>
      <c r="AR226" s="203"/>
      <c r="AS226" s="203"/>
      <c r="AT226" s="203"/>
      <c r="AU226" s="203"/>
      <c r="AV226" s="203"/>
      <c r="AW226" s="203"/>
      <c r="AX226" s="203"/>
      <c r="AY226" s="203"/>
      <c r="AZ226" s="203"/>
      <c r="BA226" s="203"/>
      <c r="BB226" s="203"/>
      <c r="BC226" s="203"/>
      <c r="BD226" s="203"/>
      <c r="BE226" s="203"/>
      <c r="BF226" s="203"/>
      <c r="BG226" s="203"/>
      <c r="BH226" s="203"/>
    </row>
    <row r="227" spans="1:60" outlineLevel="1" x14ac:dyDescent="0.25">
      <c r="A227" s="220"/>
      <c r="B227" s="221"/>
      <c r="C227" s="251" t="s">
        <v>406</v>
      </c>
      <c r="D227" s="224"/>
      <c r="E227" s="225">
        <v>0.48</v>
      </c>
      <c r="F227" s="222"/>
      <c r="G227" s="222"/>
      <c r="H227" s="222"/>
      <c r="I227" s="222"/>
      <c r="J227" s="222"/>
      <c r="K227" s="222"/>
      <c r="L227" s="222"/>
      <c r="M227" s="222"/>
      <c r="N227" s="222"/>
      <c r="O227" s="222"/>
      <c r="P227" s="222"/>
      <c r="Q227" s="222"/>
      <c r="R227" s="222"/>
      <c r="S227" s="222"/>
      <c r="T227" s="222"/>
      <c r="U227" s="222"/>
      <c r="V227" s="222"/>
      <c r="W227" s="222"/>
      <c r="X227" s="222"/>
      <c r="Y227" s="203"/>
      <c r="Z227" s="203"/>
      <c r="AA227" s="203"/>
      <c r="AB227" s="203"/>
      <c r="AC227" s="203"/>
      <c r="AD227" s="203"/>
      <c r="AE227" s="203"/>
      <c r="AF227" s="203"/>
      <c r="AG227" s="203" t="s">
        <v>151</v>
      </c>
      <c r="AH227" s="203">
        <v>0</v>
      </c>
      <c r="AI227" s="203"/>
      <c r="AJ227" s="203"/>
      <c r="AK227" s="203"/>
      <c r="AL227" s="203"/>
      <c r="AM227" s="203"/>
      <c r="AN227" s="203"/>
      <c r="AO227" s="203"/>
      <c r="AP227" s="203"/>
      <c r="AQ227" s="203"/>
      <c r="AR227" s="203"/>
      <c r="AS227" s="203"/>
      <c r="AT227" s="203"/>
      <c r="AU227" s="203"/>
      <c r="AV227" s="203"/>
      <c r="AW227" s="203"/>
      <c r="AX227" s="203"/>
      <c r="AY227" s="203"/>
      <c r="AZ227" s="203"/>
      <c r="BA227" s="203"/>
      <c r="BB227" s="203"/>
      <c r="BC227" s="203"/>
      <c r="BD227" s="203"/>
      <c r="BE227" s="203"/>
      <c r="BF227" s="203"/>
      <c r="BG227" s="203"/>
      <c r="BH227" s="203"/>
    </row>
    <row r="228" spans="1:60" ht="20.399999999999999" outlineLevel="1" x14ac:dyDescent="0.25">
      <c r="A228" s="241">
        <v>96</v>
      </c>
      <c r="B228" s="242" t="s">
        <v>407</v>
      </c>
      <c r="C228" s="249" t="s">
        <v>408</v>
      </c>
      <c r="D228" s="243" t="s">
        <v>154</v>
      </c>
      <c r="E228" s="244">
        <v>1</v>
      </c>
      <c r="F228" s="245"/>
      <c r="G228" s="246">
        <f>ROUND(E228*F228,2)</f>
        <v>0</v>
      </c>
      <c r="H228" s="223">
        <v>1920.5</v>
      </c>
      <c r="I228" s="222">
        <f>ROUND(E228*H228,2)</f>
        <v>1920.5</v>
      </c>
      <c r="J228" s="223">
        <v>0</v>
      </c>
      <c r="K228" s="222">
        <f>ROUND(E228*J228,2)</f>
        <v>0</v>
      </c>
      <c r="L228" s="222">
        <v>15</v>
      </c>
      <c r="M228" s="222">
        <f>G228*(1+L228/100)</f>
        <v>0</v>
      </c>
      <c r="N228" s="222">
        <v>8.0000000000000004E-4</v>
      </c>
      <c r="O228" s="222">
        <f>ROUND(E228*N228,2)</f>
        <v>0</v>
      </c>
      <c r="P228" s="222">
        <v>0</v>
      </c>
      <c r="Q228" s="222">
        <f>ROUND(E228*P228,2)</f>
        <v>0</v>
      </c>
      <c r="R228" s="222" t="s">
        <v>172</v>
      </c>
      <c r="S228" s="222" t="s">
        <v>147</v>
      </c>
      <c r="T228" s="222" t="s">
        <v>141</v>
      </c>
      <c r="U228" s="222">
        <v>0</v>
      </c>
      <c r="V228" s="222">
        <f>ROUND(E228*U228,2)</f>
        <v>0</v>
      </c>
      <c r="W228" s="222"/>
      <c r="X228" s="222" t="s">
        <v>142</v>
      </c>
      <c r="Y228" s="203"/>
      <c r="Z228" s="203"/>
      <c r="AA228" s="203"/>
      <c r="AB228" s="203"/>
      <c r="AC228" s="203"/>
      <c r="AD228" s="203"/>
      <c r="AE228" s="203"/>
      <c r="AF228" s="203"/>
      <c r="AG228" s="203" t="s">
        <v>143</v>
      </c>
      <c r="AH228" s="203"/>
      <c r="AI228" s="203"/>
      <c r="AJ228" s="203"/>
      <c r="AK228" s="203"/>
      <c r="AL228" s="203"/>
      <c r="AM228" s="203"/>
      <c r="AN228" s="203"/>
      <c r="AO228" s="203"/>
      <c r="AP228" s="203"/>
      <c r="AQ228" s="203"/>
      <c r="AR228" s="203"/>
      <c r="AS228" s="203"/>
      <c r="AT228" s="203"/>
      <c r="AU228" s="203"/>
      <c r="AV228" s="203"/>
      <c r="AW228" s="203"/>
      <c r="AX228" s="203"/>
      <c r="AY228" s="203"/>
      <c r="AZ228" s="203"/>
      <c r="BA228" s="203"/>
      <c r="BB228" s="203"/>
      <c r="BC228" s="203"/>
      <c r="BD228" s="203"/>
      <c r="BE228" s="203"/>
      <c r="BF228" s="203"/>
      <c r="BG228" s="203"/>
      <c r="BH228" s="203"/>
    </row>
    <row r="229" spans="1:60" outlineLevel="1" x14ac:dyDescent="0.25">
      <c r="A229" s="241">
        <v>97</v>
      </c>
      <c r="B229" s="242" t="s">
        <v>409</v>
      </c>
      <c r="C229" s="249" t="s">
        <v>410</v>
      </c>
      <c r="D229" s="243" t="s">
        <v>154</v>
      </c>
      <c r="E229" s="244">
        <v>1</v>
      </c>
      <c r="F229" s="245"/>
      <c r="G229" s="246">
        <f>ROUND(E229*F229,2)</f>
        <v>0</v>
      </c>
      <c r="H229" s="223">
        <v>2633.5</v>
      </c>
      <c r="I229" s="222">
        <f>ROUND(E229*H229,2)</f>
        <v>2633.5</v>
      </c>
      <c r="J229" s="223">
        <v>0</v>
      </c>
      <c r="K229" s="222">
        <f>ROUND(E229*J229,2)</f>
        <v>0</v>
      </c>
      <c r="L229" s="222">
        <v>15</v>
      </c>
      <c r="M229" s="222">
        <f>G229*(1+L229/100)</f>
        <v>0</v>
      </c>
      <c r="N229" s="222">
        <v>4.5999999999999999E-2</v>
      </c>
      <c r="O229" s="222">
        <f>ROUND(E229*N229,2)</f>
        <v>0.05</v>
      </c>
      <c r="P229" s="222">
        <v>0</v>
      </c>
      <c r="Q229" s="222">
        <f>ROUND(E229*P229,2)</f>
        <v>0</v>
      </c>
      <c r="R229" s="222" t="s">
        <v>172</v>
      </c>
      <c r="S229" s="222" t="s">
        <v>147</v>
      </c>
      <c r="T229" s="222" t="s">
        <v>141</v>
      </c>
      <c r="U229" s="222">
        <v>0</v>
      </c>
      <c r="V229" s="222">
        <f>ROUND(E229*U229,2)</f>
        <v>0</v>
      </c>
      <c r="W229" s="222"/>
      <c r="X229" s="222" t="s">
        <v>142</v>
      </c>
      <c r="Y229" s="203"/>
      <c r="Z229" s="203"/>
      <c r="AA229" s="203"/>
      <c r="AB229" s="203"/>
      <c r="AC229" s="203"/>
      <c r="AD229" s="203"/>
      <c r="AE229" s="203"/>
      <c r="AF229" s="203"/>
      <c r="AG229" s="203" t="s">
        <v>143</v>
      </c>
      <c r="AH229" s="203"/>
      <c r="AI229" s="203"/>
      <c r="AJ229" s="203"/>
      <c r="AK229" s="203"/>
      <c r="AL229" s="203"/>
      <c r="AM229" s="203"/>
      <c r="AN229" s="203"/>
      <c r="AO229" s="203"/>
      <c r="AP229" s="203"/>
      <c r="AQ229" s="203"/>
      <c r="AR229" s="203"/>
      <c r="AS229" s="203"/>
      <c r="AT229" s="203"/>
      <c r="AU229" s="203"/>
      <c r="AV229" s="203"/>
      <c r="AW229" s="203"/>
      <c r="AX229" s="203"/>
      <c r="AY229" s="203"/>
      <c r="AZ229" s="203"/>
      <c r="BA229" s="203"/>
      <c r="BB229" s="203"/>
      <c r="BC229" s="203"/>
      <c r="BD229" s="203"/>
      <c r="BE229" s="203"/>
      <c r="BF229" s="203"/>
      <c r="BG229" s="203"/>
      <c r="BH229" s="203"/>
    </row>
    <row r="230" spans="1:60" outlineLevel="1" x14ac:dyDescent="0.25">
      <c r="A230" s="241">
        <v>98</v>
      </c>
      <c r="B230" s="242" t="s">
        <v>411</v>
      </c>
      <c r="C230" s="249" t="s">
        <v>412</v>
      </c>
      <c r="D230" s="243" t="s">
        <v>347</v>
      </c>
      <c r="E230" s="244">
        <v>1</v>
      </c>
      <c r="F230" s="245"/>
      <c r="G230" s="246">
        <f>ROUND(E230*F230,2)</f>
        <v>0</v>
      </c>
      <c r="H230" s="223">
        <v>0</v>
      </c>
      <c r="I230" s="222">
        <f>ROUND(E230*H230,2)</f>
        <v>0</v>
      </c>
      <c r="J230" s="223">
        <v>268.5</v>
      </c>
      <c r="K230" s="222">
        <f>ROUND(E230*J230,2)</f>
        <v>268.5</v>
      </c>
      <c r="L230" s="222">
        <v>15</v>
      </c>
      <c r="M230" s="222">
        <f>G230*(1+L230/100)</f>
        <v>0</v>
      </c>
      <c r="N230" s="222">
        <v>0</v>
      </c>
      <c r="O230" s="222">
        <f>ROUND(E230*N230,2)</f>
        <v>0</v>
      </c>
      <c r="P230" s="222">
        <v>1.933E-2</v>
      </c>
      <c r="Q230" s="222">
        <f>ROUND(E230*P230,2)</f>
        <v>0.02</v>
      </c>
      <c r="R230" s="222"/>
      <c r="S230" s="222" t="s">
        <v>147</v>
      </c>
      <c r="T230" s="222" t="s">
        <v>141</v>
      </c>
      <c r="U230" s="222">
        <v>0</v>
      </c>
      <c r="V230" s="222">
        <f>ROUND(E230*U230,2)</f>
        <v>0</v>
      </c>
      <c r="W230" s="222"/>
      <c r="X230" s="222" t="s">
        <v>175</v>
      </c>
      <c r="Y230" s="203"/>
      <c r="Z230" s="203"/>
      <c r="AA230" s="203"/>
      <c r="AB230" s="203"/>
      <c r="AC230" s="203"/>
      <c r="AD230" s="203"/>
      <c r="AE230" s="203"/>
      <c r="AF230" s="203"/>
      <c r="AG230" s="203" t="s">
        <v>176</v>
      </c>
      <c r="AH230" s="203"/>
      <c r="AI230" s="203"/>
      <c r="AJ230" s="203"/>
      <c r="AK230" s="203"/>
      <c r="AL230" s="203"/>
      <c r="AM230" s="203"/>
      <c r="AN230" s="203"/>
      <c r="AO230" s="203"/>
      <c r="AP230" s="203"/>
      <c r="AQ230" s="203"/>
      <c r="AR230" s="203"/>
      <c r="AS230" s="203"/>
      <c r="AT230" s="203"/>
      <c r="AU230" s="203"/>
      <c r="AV230" s="203"/>
      <c r="AW230" s="203"/>
      <c r="AX230" s="203"/>
      <c r="AY230" s="203"/>
      <c r="AZ230" s="203"/>
      <c r="BA230" s="203"/>
      <c r="BB230" s="203"/>
      <c r="BC230" s="203"/>
      <c r="BD230" s="203"/>
      <c r="BE230" s="203"/>
      <c r="BF230" s="203"/>
      <c r="BG230" s="203"/>
      <c r="BH230" s="203"/>
    </row>
    <row r="231" spans="1:60" outlineLevel="1" x14ac:dyDescent="0.25">
      <c r="A231" s="241">
        <v>99</v>
      </c>
      <c r="B231" s="242" t="s">
        <v>413</v>
      </c>
      <c r="C231" s="249" t="s">
        <v>414</v>
      </c>
      <c r="D231" s="243" t="s">
        <v>347</v>
      </c>
      <c r="E231" s="244">
        <v>1</v>
      </c>
      <c r="F231" s="245"/>
      <c r="G231" s="246">
        <f>ROUND(E231*F231,2)</f>
        <v>0</v>
      </c>
      <c r="H231" s="223">
        <v>0</v>
      </c>
      <c r="I231" s="222">
        <f>ROUND(E231*H231,2)</f>
        <v>0</v>
      </c>
      <c r="J231" s="223">
        <v>174.2</v>
      </c>
      <c r="K231" s="222">
        <f>ROUND(E231*J231,2)</f>
        <v>174.2</v>
      </c>
      <c r="L231" s="222">
        <v>15</v>
      </c>
      <c r="M231" s="222">
        <f>G231*(1+L231/100)</f>
        <v>0</v>
      </c>
      <c r="N231" s="222">
        <v>0</v>
      </c>
      <c r="O231" s="222">
        <f>ROUND(E231*N231,2)</f>
        <v>0</v>
      </c>
      <c r="P231" s="222">
        <v>1.9460000000000002E-2</v>
      </c>
      <c r="Q231" s="222">
        <f>ROUND(E231*P231,2)</f>
        <v>0.02</v>
      </c>
      <c r="R231" s="222"/>
      <c r="S231" s="222" t="s">
        <v>147</v>
      </c>
      <c r="T231" s="222" t="s">
        <v>141</v>
      </c>
      <c r="U231" s="222">
        <v>0</v>
      </c>
      <c r="V231" s="222">
        <f>ROUND(E231*U231,2)</f>
        <v>0</v>
      </c>
      <c r="W231" s="222"/>
      <c r="X231" s="222" t="s">
        <v>175</v>
      </c>
      <c r="Y231" s="203"/>
      <c r="Z231" s="203"/>
      <c r="AA231" s="203"/>
      <c r="AB231" s="203"/>
      <c r="AC231" s="203"/>
      <c r="AD231" s="203"/>
      <c r="AE231" s="203"/>
      <c r="AF231" s="203"/>
      <c r="AG231" s="203" t="s">
        <v>176</v>
      </c>
      <c r="AH231" s="203"/>
      <c r="AI231" s="203"/>
      <c r="AJ231" s="203"/>
      <c r="AK231" s="203"/>
      <c r="AL231" s="203"/>
      <c r="AM231" s="203"/>
      <c r="AN231" s="203"/>
      <c r="AO231" s="203"/>
      <c r="AP231" s="203"/>
      <c r="AQ231" s="203"/>
      <c r="AR231" s="203"/>
      <c r="AS231" s="203"/>
      <c r="AT231" s="203"/>
      <c r="AU231" s="203"/>
      <c r="AV231" s="203"/>
      <c r="AW231" s="203"/>
      <c r="AX231" s="203"/>
      <c r="AY231" s="203"/>
      <c r="AZ231" s="203"/>
      <c r="BA231" s="203"/>
      <c r="BB231" s="203"/>
      <c r="BC231" s="203"/>
      <c r="BD231" s="203"/>
      <c r="BE231" s="203"/>
      <c r="BF231" s="203"/>
      <c r="BG231" s="203"/>
      <c r="BH231" s="203"/>
    </row>
    <row r="232" spans="1:60" outlineLevel="1" x14ac:dyDescent="0.25">
      <c r="A232" s="241">
        <v>100</v>
      </c>
      <c r="B232" s="242" t="s">
        <v>415</v>
      </c>
      <c r="C232" s="249" t="s">
        <v>416</v>
      </c>
      <c r="D232" s="243" t="s">
        <v>154</v>
      </c>
      <c r="E232" s="244">
        <v>1</v>
      </c>
      <c r="F232" s="245"/>
      <c r="G232" s="246">
        <f>ROUND(E232*F232,2)</f>
        <v>0</v>
      </c>
      <c r="H232" s="223">
        <v>0</v>
      </c>
      <c r="I232" s="222">
        <f>ROUND(E232*H232,2)</f>
        <v>0</v>
      </c>
      <c r="J232" s="223">
        <v>1278.8</v>
      </c>
      <c r="K232" s="222">
        <f>ROUND(E232*J232,2)</f>
        <v>1278.8</v>
      </c>
      <c r="L232" s="222">
        <v>15</v>
      </c>
      <c r="M232" s="222">
        <f>G232*(1+L232/100)</f>
        <v>0</v>
      </c>
      <c r="N232" s="222">
        <v>1.82E-3</v>
      </c>
      <c r="O232" s="222">
        <f>ROUND(E232*N232,2)</f>
        <v>0</v>
      </c>
      <c r="P232" s="222">
        <v>0</v>
      </c>
      <c r="Q232" s="222">
        <f>ROUND(E232*P232,2)</f>
        <v>0</v>
      </c>
      <c r="R232" s="222"/>
      <c r="S232" s="222" t="s">
        <v>147</v>
      </c>
      <c r="T232" s="222" t="s">
        <v>141</v>
      </c>
      <c r="U232" s="222">
        <v>0</v>
      </c>
      <c r="V232" s="222">
        <f>ROUND(E232*U232,2)</f>
        <v>0</v>
      </c>
      <c r="W232" s="222"/>
      <c r="X232" s="222" t="s">
        <v>175</v>
      </c>
      <c r="Y232" s="203"/>
      <c r="Z232" s="203"/>
      <c r="AA232" s="203"/>
      <c r="AB232" s="203"/>
      <c r="AC232" s="203"/>
      <c r="AD232" s="203"/>
      <c r="AE232" s="203"/>
      <c r="AF232" s="203"/>
      <c r="AG232" s="203" t="s">
        <v>176</v>
      </c>
      <c r="AH232" s="203"/>
      <c r="AI232" s="203"/>
      <c r="AJ232" s="203"/>
      <c r="AK232" s="203"/>
      <c r="AL232" s="203"/>
      <c r="AM232" s="203"/>
      <c r="AN232" s="203"/>
      <c r="AO232" s="203"/>
      <c r="AP232" s="203"/>
      <c r="AQ232" s="203"/>
      <c r="AR232" s="203"/>
      <c r="AS232" s="203"/>
      <c r="AT232" s="203"/>
      <c r="AU232" s="203"/>
      <c r="AV232" s="203"/>
      <c r="AW232" s="203"/>
      <c r="AX232" s="203"/>
      <c r="AY232" s="203"/>
      <c r="AZ232" s="203"/>
      <c r="BA232" s="203"/>
      <c r="BB232" s="203"/>
      <c r="BC232" s="203"/>
      <c r="BD232" s="203"/>
      <c r="BE232" s="203"/>
      <c r="BF232" s="203"/>
      <c r="BG232" s="203"/>
      <c r="BH232" s="203"/>
    </row>
    <row r="233" spans="1:60" outlineLevel="1" x14ac:dyDescent="0.25">
      <c r="A233" s="241">
        <v>101</v>
      </c>
      <c r="B233" s="242" t="s">
        <v>417</v>
      </c>
      <c r="C233" s="249" t="s">
        <v>418</v>
      </c>
      <c r="D233" s="243" t="s">
        <v>347</v>
      </c>
      <c r="E233" s="244">
        <v>1</v>
      </c>
      <c r="F233" s="245"/>
      <c r="G233" s="246">
        <f>ROUND(E233*F233,2)</f>
        <v>0</v>
      </c>
      <c r="H233" s="223">
        <v>0</v>
      </c>
      <c r="I233" s="222">
        <f>ROUND(E233*H233,2)</f>
        <v>0</v>
      </c>
      <c r="J233" s="223">
        <v>141.5</v>
      </c>
      <c r="K233" s="222">
        <f>ROUND(E233*J233,2)</f>
        <v>141.5</v>
      </c>
      <c r="L233" s="222">
        <v>15</v>
      </c>
      <c r="M233" s="222">
        <f>G233*(1+L233/100)</f>
        <v>0</v>
      </c>
      <c r="N233" s="222">
        <v>0</v>
      </c>
      <c r="O233" s="222">
        <f>ROUND(E233*N233,2)</f>
        <v>0</v>
      </c>
      <c r="P233" s="222">
        <v>6.7000000000000004E-2</v>
      </c>
      <c r="Q233" s="222">
        <f>ROUND(E233*P233,2)</f>
        <v>7.0000000000000007E-2</v>
      </c>
      <c r="R233" s="222"/>
      <c r="S233" s="222" t="s">
        <v>147</v>
      </c>
      <c r="T233" s="222" t="s">
        <v>141</v>
      </c>
      <c r="U233" s="222">
        <v>0</v>
      </c>
      <c r="V233" s="222">
        <f>ROUND(E233*U233,2)</f>
        <v>0</v>
      </c>
      <c r="W233" s="222"/>
      <c r="X233" s="222" t="s">
        <v>175</v>
      </c>
      <c r="Y233" s="203"/>
      <c r="Z233" s="203"/>
      <c r="AA233" s="203"/>
      <c r="AB233" s="203"/>
      <c r="AC233" s="203"/>
      <c r="AD233" s="203"/>
      <c r="AE233" s="203"/>
      <c r="AF233" s="203"/>
      <c r="AG233" s="203" t="s">
        <v>176</v>
      </c>
      <c r="AH233" s="203"/>
      <c r="AI233" s="203"/>
      <c r="AJ233" s="203"/>
      <c r="AK233" s="203"/>
      <c r="AL233" s="203"/>
      <c r="AM233" s="203"/>
      <c r="AN233" s="203"/>
      <c r="AO233" s="203"/>
      <c r="AP233" s="203"/>
      <c r="AQ233" s="203"/>
      <c r="AR233" s="203"/>
      <c r="AS233" s="203"/>
      <c r="AT233" s="203"/>
      <c r="AU233" s="203"/>
      <c r="AV233" s="203"/>
      <c r="AW233" s="203"/>
      <c r="AX233" s="203"/>
      <c r="AY233" s="203"/>
      <c r="AZ233" s="203"/>
      <c r="BA233" s="203"/>
      <c r="BB233" s="203"/>
      <c r="BC233" s="203"/>
      <c r="BD233" s="203"/>
      <c r="BE233" s="203"/>
      <c r="BF233" s="203"/>
      <c r="BG233" s="203"/>
      <c r="BH233" s="203"/>
    </row>
    <row r="234" spans="1:60" outlineLevel="1" x14ac:dyDescent="0.25">
      <c r="A234" s="241">
        <v>102</v>
      </c>
      <c r="B234" s="242" t="s">
        <v>419</v>
      </c>
      <c r="C234" s="249" t="s">
        <v>420</v>
      </c>
      <c r="D234" s="243" t="s">
        <v>0</v>
      </c>
      <c r="E234" s="244">
        <v>404.08609999999999</v>
      </c>
      <c r="F234" s="245"/>
      <c r="G234" s="246">
        <f>ROUND(E234*F234,2)</f>
        <v>0</v>
      </c>
      <c r="H234" s="223">
        <v>0</v>
      </c>
      <c r="I234" s="222">
        <f>ROUND(E234*H234,2)</f>
        <v>0</v>
      </c>
      <c r="J234" s="223">
        <v>0.4</v>
      </c>
      <c r="K234" s="222">
        <f>ROUND(E234*J234,2)</f>
        <v>161.63</v>
      </c>
      <c r="L234" s="222">
        <v>15</v>
      </c>
      <c r="M234" s="222">
        <f>G234*(1+L234/100)</f>
        <v>0</v>
      </c>
      <c r="N234" s="222">
        <v>0</v>
      </c>
      <c r="O234" s="222">
        <f>ROUND(E234*N234,2)</f>
        <v>0</v>
      </c>
      <c r="P234" s="222">
        <v>0</v>
      </c>
      <c r="Q234" s="222">
        <f>ROUND(E234*P234,2)</f>
        <v>0</v>
      </c>
      <c r="R234" s="222"/>
      <c r="S234" s="222" t="s">
        <v>147</v>
      </c>
      <c r="T234" s="222" t="s">
        <v>141</v>
      </c>
      <c r="U234" s="222">
        <v>0</v>
      </c>
      <c r="V234" s="222">
        <f>ROUND(E234*U234,2)</f>
        <v>0</v>
      </c>
      <c r="W234" s="222"/>
      <c r="X234" s="222" t="s">
        <v>280</v>
      </c>
      <c r="Y234" s="203"/>
      <c r="Z234" s="203"/>
      <c r="AA234" s="203"/>
      <c r="AB234" s="203"/>
      <c r="AC234" s="203"/>
      <c r="AD234" s="203"/>
      <c r="AE234" s="203"/>
      <c r="AF234" s="203"/>
      <c r="AG234" s="203" t="s">
        <v>281</v>
      </c>
      <c r="AH234" s="203"/>
      <c r="AI234" s="203"/>
      <c r="AJ234" s="203"/>
      <c r="AK234" s="203"/>
      <c r="AL234" s="203"/>
      <c r="AM234" s="203"/>
      <c r="AN234" s="203"/>
      <c r="AO234" s="203"/>
      <c r="AP234" s="203"/>
      <c r="AQ234" s="203"/>
      <c r="AR234" s="203"/>
      <c r="AS234" s="203"/>
      <c r="AT234" s="203"/>
      <c r="AU234" s="203"/>
      <c r="AV234" s="203"/>
      <c r="AW234" s="203"/>
      <c r="AX234" s="203"/>
      <c r="AY234" s="203"/>
      <c r="AZ234" s="203"/>
      <c r="BA234" s="203"/>
      <c r="BB234" s="203"/>
      <c r="BC234" s="203"/>
      <c r="BD234" s="203"/>
      <c r="BE234" s="203"/>
      <c r="BF234" s="203"/>
      <c r="BG234" s="203"/>
      <c r="BH234" s="203"/>
    </row>
    <row r="235" spans="1:60" x14ac:dyDescent="0.25">
      <c r="A235" s="229" t="s">
        <v>136</v>
      </c>
      <c r="B235" s="230" t="s">
        <v>82</v>
      </c>
      <c r="C235" s="248" t="s">
        <v>83</v>
      </c>
      <c r="D235" s="231"/>
      <c r="E235" s="232"/>
      <c r="F235" s="233"/>
      <c r="G235" s="234">
        <f>SUMIF(AG236:AG241,"&lt;&gt;NOR",G236:G241)</f>
        <v>0</v>
      </c>
      <c r="H235" s="228"/>
      <c r="I235" s="228">
        <f>SUM(I236:I241)</f>
        <v>621</v>
      </c>
      <c r="J235" s="228"/>
      <c r="K235" s="228">
        <f>SUM(K236:K241)</f>
        <v>5563.28</v>
      </c>
      <c r="L235" s="228"/>
      <c r="M235" s="228">
        <f>SUM(M236:M241)</f>
        <v>0</v>
      </c>
      <c r="N235" s="228"/>
      <c r="O235" s="228">
        <f>SUM(O236:O241)</f>
        <v>0</v>
      </c>
      <c r="P235" s="228"/>
      <c r="Q235" s="228">
        <f>SUM(Q236:Q241)</f>
        <v>0.14000000000000001</v>
      </c>
      <c r="R235" s="228"/>
      <c r="S235" s="228"/>
      <c r="T235" s="228"/>
      <c r="U235" s="228"/>
      <c r="V235" s="228">
        <f>SUM(V236:V241)</f>
        <v>9.2199999999999989</v>
      </c>
      <c r="W235" s="228"/>
      <c r="X235" s="228"/>
      <c r="AG235" t="s">
        <v>137</v>
      </c>
    </row>
    <row r="236" spans="1:60" ht="20.399999999999999" outlineLevel="1" x14ac:dyDescent="0.25">
      <c r="A236" s="241">
        <v>103</v>
      </c>
      <c r="B236" s="242" t="s">
        <v>421</v>
      </c>
      <c r="C236" s="249" t="s">
        <v>422</v>
      </c>
      <c r="D236" s="243" t="s">
        <v>298</v>
      </c>
      <c r="E236" s="244">
        <v>1</v>
      </c>
      <c r="F236" s="245"/>
      <c r="G236" s="246">
        <f>ROUND(E236*F236,2)</f>
        <v>0</v>
      </c>
      <c r="H236" s="223">
        <v>0</v>
      </c>
      <c r="I236" s="222">
        <f>ROUND(E236*H236,2)</f>
        <v>0</v>
      </c>
      <c r="J236" s="223">
        <v>920</v>
      </c>
      <c r="K236" s="222">
        <f>ROUND(E236*J236,2)</f>
        <v>920</v>
      </c>
      <c r="L236" s="222">
        <v>15</v>
      </c>
      <c r="M236" s="222">
        <f>G236*(1+L236/100)</f>
        <v>0</v>
      </c>
      <c r="N236" s="222">
        <v>0</v>
      </c>
      <c r="O236" s="222">
        <f>ROUND(E236*N236,2)</f>
        <v>0</v>
      </c>
      <c r="P236" s="222">
        <v>0</v>
      </c>
      <c r="Q236" s="222">
        <f>ROUND(E236*P236,2)</f>
        <v>0</v>
      </c>
      <c r="R236" s="222"/>
      <c r="S236" s="222" t="s">
        <v>140</v>
      </c>
      <c r="T236" s="222" t="s">
        <v>141</v>
      </c>
      <c r="U236" s="222">
        <v>0.5</v>
      </c>
      <c r="V236" s="222">
        <f>ROUND(E236*U236,2)</f>
        <v>0.5</v>
      </c>
      <c r="W236" s="222"/>
      <c r="X236" s="222" t="s">
        <v>148</v>
      </c>
      <c r="Y236" s="203"/>
      <c r="Z236" s="203"/>
      <c r="AA236" s="203"/>
      <c r="AB236" s="203"/>
      <c r="AC236" s="203"/>
      <c r="AD236" s="203"/>
      <c r="AE236" s="203"/>
      <c r="AF236" s="203"/>
      <c r="AG236" s="203" t="s">
        <v>149</v>
      </c>
      <c r="AH236" s="203"/>
      <c r="AI236" s="203"/>
      <c r="AJ236" s="203"/>
      <c r="AK236" s="203"/>
      <c r="AL236" s="203"/>
      <c r="AM236" s="203"/>
      <c r="AN236" s="203"/>
      <c r="AO236" s="203"/>
      <c r="AP236" s="203"/>
      <c r="AQ236" s="203"/>
      <c r="AR236" s="203"/>
      <c r="AS236" s="203"/>
      <c r="AT236" s="203"/>
      <c r="AU236" s="203"/>
      <c r="AV236" s="203"/>
      <c r="AW236" s="203"/>
      <c r="AX236" s="203"/>
      <c r="AY236" s="203"/>
      <c r="AZ236" s="203"/>
      <c r="BA236" s="203"/>
      <c r="BB236" s="203"/>
      <c r="BC236" s="203"/>
      <c r="BD236" s="203"/>
      <c r="BE236" s="203"/>
      <c r="BF236" s="203"/>
      <c r="BG236" s="203"/>
      <c r="BH236" s="203"/>
    </row>
    <row r="237" spans="1:60" outlineLevel="1" x14ac:dyDescent="0.25">
      <c r="A237" s="241">
        <v>104</v>
      </c>
      <c r="B237" s="242" t="s">
        <v>423</v>
      </c>
      <c r="C237" s="249" t="s">
        <v>424</v>
      </c>
      <c r="D237" s="243" t="s">
        <v>154</v>
      </c>
      <c r="E237" s="244">
        <v>3</v>
      </c>
      <c r="F237" s="245"/>
      <c r="G237" s="246">
        <f>ROUND(E237*F237,2)</f>
        <v>0</v>
      </c>
      <c r="H237" s="223">
        <v>207</v>
      </c>
      <c r="I237" s="222">
        <f>ROUND(E237*H237,2)</f>
        <v>621</v>
      </c>
      <c r="J237" s="223">
        <v>0</v>
      </c>
      <c r="K237" s="222">
        <f>ROUND(E237*J237,2)</f>
        <v>0</v>
      </c>
      <c r="L237" s="222">
        <v>15</v>
      </c>
      <c r="M237" s="222">
        <f>G237*(1+L237/100)</f>
        <v>0</v>
      </c>
      <c r="N237" s="222">
        <v>8.0000000000000007E-5</v>
      </c>
      <c r="O237" s="222">
        <f>ROUND(E237*N237,2)</f>
        <v>0</v>
      </c>
      <c r="P237" s="222">
        <v>0</v>
      </c>
      <c r="Q237" s="222">
        <f>ROUND(E237*P237,2)</f>
        <v>0</v>
      </c>
      <c r="R237" s="222"/>
      <c r="S237" s="222" t="s">
        <v>140</v>
      </c>
      <c r="T237" s="222" t="s">
        <v>141</v>
      </c>
      <c r="U237" s="222">
        <v>0</v>
      </c>
      <c r="V237" s="222">
        <f>ROUND(E237*U237,2)</f>
        <v>0</v>
      </c>
      <c r="W237" s="222"/>
      <c r="X237" s="222" t="s">
        <v>142</v>
      </c>
      <c r="Y237" s="203"/>
      <c r="Z237" s="203"/>
      <c r="AA237" s="203"/>
      <c r="AB237" s="203"/>
      <c r="AC237" s="203"/>
      <c r="AD237" s="203"/>
      <c r="AE237" s="203"/>
      <c r="AF237" s="203"/>
      <c r="AG237" s="203" t="s">
        <v>143</v>
      </c>
      <c r="AH237" s="203"/>
      <c r="AI237" s="203"/>
      <c r="AJ237" s="203"/>
      <c r="AK237" s="203"/>
      <c r="AL237" s="203"/>
      <c r="AM237" s="203"/>
      <c r="AN237" s="203"/>
      <c r="AO237" s="203"/>
      <c r="AP237" s="203"/>
      <c r="AQ237" s="203"/>
      <c r="AR237" s="203"/>
      <c r="AS237" s="203"/>
      <c r="AT237" s="203"/>
      <c r="AU237" s="203"/>
      <c r="AV237" s="203"/>
      <c r="AW237" s="203"/>
      <c r="AX237" s="203"/>
      <c r="AY237" s="203"/>
      <c r="AZ237" s="203"/>
      <c r="BA237" s="203"/>
      <c r="BB237" s="203"/>
      <c r="BC237" s="203"/>
      <c r="BD237" s="203"/>
      <c r="BE237" s="203"/>
      <c r="BF237" s="203"/>
      <c r="BG237" s="203"/>
      <c r="BH237" s="203"/>
    </row>
    <row r="238" spans="1:60" outlineLevel="1" x14ac:dyDescent="0.25">
      <c r="A238" s="241">
        <v>105</v>
      </c>
      <c r="B238" s="242" t="s">
        <v>425</v>
      </c>
      <c r="C238" s="249" t="s">
        <v>426</v>
      </c>
      <c r="D238" s="243" t="s">
        <v>154</v>
      </c>
      <c r="E238" s="244">
        <v>3</v>
      </c>
      <c r="F238" s="245"/>
      <c r="G238" s="246">
        <f>ROUND(E238*F238,2)</f>
        <v>0</v>
      </c>
      <c r="H238" s="223">
        <v>0</v>
      </c>
      <c r="I238" s="222">
        <f>ROUND(E238*H238,2)</f>
        <v>0</v>
      </c>
      <c r="J238" s="223">
        <v>396.2</v>
      </c>
      <c r="K238" s="222">
        <f>ROUND(E238*J238,2)</f>
        <v>1188.5999999999999</v>
      </c>
      <c r="L238" s="222">
        <v>15</v>
      </c>
      <c r="M238" s="222">
        <f>G238*(1+L238/100)</f>
        <v>0</v>
      </c>
      <c r="N238" s="222">
        <v>0</v>
      </c>
      <c r="O238" s="222">
        <f>ROUND(E238*N238,2)</f>
        <v>0</v>
      </c>
      <c r="P238" s="222">
        <v>0</v>
      </c>
      <c r="Q238" s="222">
        <f>ROUND(E238*P238,2)</f>
        <v>0</v>
      </c>
      <c r="R238" s="222"/>
      <c r="S238" s="222" t="s">
        <v>147</v>
      </c>
      <c r="T238" s="222" t="s">
        <v>141</v>
      </c>
      <c r="U238" s="222">
        <v>0.75</v>
      </c>
      <c r="V238" s="222">
        <f>ROUND(E238*U238,2)</f>
        <v>2.25</v>
      </c>
      <c r="W238" s="222"/>
      <c r="X238" s="222" t="s">
        <v>148</v>
      </c>
      <c r="Y238" s="203"/>
      <c r="Z238" s="203"/>
      <c r="AA238" s="203"/>
      <c r="AB238" s="203"/>
      <c r="AC238" s="203"/>
      <c r="AD238" s="203"/>
      <c r="AE238" s="203"/>
      <c r="AF238" s="203"/>
      <c r="AG238" s="203" t="s">
        <v>149</v>
      </c>
      <c r="AH238" s="203"/>
      <c r="AI238" s="203"/>
      <c r="AJ238" s="203"/>
      <c r="AK238" s="203"/>
      <c r="AL238" s="203"/>
      <c r="AM238" s="203"/>
      <c r="AN238" s="203"/>
      <c r="AO238" s="203"/>
      <c r="AP238" s="203"/>
      <c r="AQ238" s="203"/>
      <c r="AR238" s="203"/>
      <c r="AS238" s="203"/>
      <c r="AT238" s="203"/>
      <c r="AU238" s="203"/>
      <c r="AV238" s="203"/>
      <c r="AW238" s="203"/>
      <c r="AX238" s="203"/>
      <c r="AY238" s="203"/>
      <c r="AZ238" s="203"/>
      <c r="BA238" s="203"/>
      <c r="BB238" s="203"/>
      <c r="BC238" s="203"/>
      <c r="BD238" s="203"/>
      <c r="BE238" s="203"/>
      <c r="BF238" s="203"/>
      <c r="BG238" s="203"/>
      <c r="BH238" s="203"/>
    </row>
    <row r="239" spans="1:60" outlineLevel="1" x14ac:dyDescent="0.25">
      <c r="A239" s="241">
        <v>106</v>
      </c>
      <c r="B239" s="242" t="s">
        <v>427</v>
      </c>
      <c r="C239" s="249" t="s">
        <v>428</v>
      </c>
      <c r="D239" s="243" t="s">
        <v>154</v>
      </c>
      <c r="E239" s="244">
        <v>3</v>
      </c>
      <c r="F239" s="245"/>
      <c r="G239" s="246">
        <f>ROUND(E239*F239,2)</f>
        <v>0</v>
      </c>
      <c r="H239" s="223">
        <v>0</v>
      </c>
      <c r="I239" s="222">
        <f>ROUND(E239*H239,2)</f>
        <v>0</v>
      </c>
      <c r="J239" s="223">
        <v>257.60000000000002</v>
      </c>
      <c r="K239" s="222">
        <f>ROUND(E239*J239,2)</f>
        <v>772.8</v>
      </c>
      <c r="L239" s="222">
        <v>15</v>
      </c>
      <c r="M239" s="222">
        <f>G239*(1+L239/100)</f>
        <v>0</v>
      </c>
      <c r="N239" s="222">
        <v>0</v>
      </c>
      <c r="O239" s="222">
        <f>ROUND(E239*N239,2)</f>
        <v>0</v>
      </c>
      <c r="P239" s="222">
        <v>2E-3</v>
      </c>
      <c r="Q239" s="222">
        <f>ROUND(E239*P239,2)</f>
        <v>0.01</v>
      </c>
      <c r="R239" s="222"/>
      <c r="S239" s="222" t="s">
        <v>147</v>
      </c>
      <c r="T239" s="222" t="s">
        <v>141</v>
      </c>
      <c r="U239" s="222">
        <v>0.48749999999999999</v>
      </c>
      <c r="V239" s="222">
        <f>ROUND(E239*U239,2)</f>
        <v>1.46</v>
      </c>
      <c r="W239" s="222"/>
      <c r="X239" s="222" t="s">
        <v>148</v>
      </c>
      <c r="Y239" s="203"/>
      <c r="Z239" s="203"/>
      <c r="AA239" s="203"/>
      <c r="AB239" s="203"/>
      <c r="AC239" s="203"/>
      <c r="AD239" s="203"/>
      <c r="AE239" s="203"/>
      <c r="AF239" s="203"/>
      <c r="AG239" s="203" t="s">
        <v>149</v>
      </c>
      <c r="AH239" s="203"/>
      <c r="AI239" s="203"/>
      <c r="AJ239" s="203"/>
      <c r="AK239" s="203"/>
      <c r="AL239" s="203"/>
      <c r="AM239" s="203"/>
      <c r="AN239" s="203"/>
      <c r="AO239" s="203"/>
      <c r="AP239" s="203"/>
      <c r="AQ239" s="203"/>
      <c r="AR239" s="203"/>
      <c r="AS239" s="203"/>
      <c r="AT239" s="203"/>
      <c r="AU239" s="203"/>
      <c r="AV239" s="203"/>
      <c r="AW239" s="203"/>
      <c r="AX239" s="203"/>
      <c r="AY239" s="203"/>
      <c r="AZ239" s="203"/>
      <c r="BA239" s="203"/>
      <c r="BB239" s="203"/>
      <c r="BC239" s="203"/>
      <c r="BD239" s="203"/>
      <c r="BE239" s="203"/>
      <c r="BF239" s="203"/>
      <c r="BG239" s="203"/>
      <c r="BH239" s="203"/>
    </row>
    <row r="240" spans="1:60" outlineLevel="1" x14ac:dyDescent="0.25">
      <c r="A240" s="241">
        <v>107</v>
      </c>
      <c r="B240" s="242" t="s">
        <v>429</v>
      </c>
      <c r="C240" s="249" t="s">
        <v>430</v>
      </c>
      <c r="D240" s="243" t="s">
        <v>154</v>
      </c>
      <c r="E240" s="244">
        <v>1</v>
      </c>
      <c r="F240" s="245"/>
      <c r="G240" s="246">
        <f>ROUND(E240*F240,2)</f>
        <v>0</v>
      </c>
      <c r="H240" s="223">
        <v>0</v>
      </c>
      <c r="I240" s="222">
        <f>ROUND(E240*H240,2)</f>
        <v>0</v>
      </c>
      <c r="J240" s="223">
        <v>2645</v>
      </c>
      <c r="K240" s="222">
        <f>ROUND(E240*J240,2)</f>
        <v>2645</v>
      </c>
      <c r="L240" s="222">
        <v>15</v>
      </c>
      <c r="M240" s="222">
        <f>G240*(1+L240/100)</f>
        <v>0</v>
      </c>
      <c r="N240" s="222">
        <v>0</v>
      </c>
      <c r="O240" s="222">
        <f>ROUND(E240*N240,2)</f>
        <v>0</v>
      </c>
      <c r="P240" s="222">
        <v>0.12634999999999999</v>
      </c>
      <c r="Q240" s="222">
        <f>ROUND(E240*P240,2)</f>
        <v>0.13</v>
      </c>
      <c r="R240" s="222"/>
      <c r="S240" s="222" t="s">
        <v>147</v>
      </c>
      <c r="T240" s="222" t="s">
        <v>141</v>
      </c>
      <c r="U240" s="222">
        <v>5.0049999999999999</v>
      </c>
      <c r="V240" s="222">
        <f>ROUND(E240*U240,2)</f>
        <v>5.01</v>
      </c>
      <c r="W240" s="222"/>
      <c r="X240" s="222" t="s">
        <v>148</v>
      </c>
      <c r="Y240" s="203"/>
      <c r="Z240" s="203"/>
      <c r="AA240" s="203"/>
      <c r="AB240" s="203"/>
      <c r="AC240" s="203"/>
      <c r="AD240" s="203"/>
      <c r="AE240" s="203"/>
      <c r="AF240" s="203"/>
      <c r="AG240" s="203" t="s">
        <v>149</v>
      </c>
      <c r="AH240" s="203"/>
      <c r="AI240" s="203"/>
      <c r="AJ240" s="203"/>
      <c r="AK240" s="203"/>
      <c r="AL240" s="203"/>
      <c r="AM240" s="203"/>
      <c r="AN240" s="203"/>
      <c r="AO240" s="203"/>
      <c r="AP240" s="203"/>
      <c r="AQ240" s="203"/>
      <c r="AR240" s="203"/>
      <c r="AS240" s="203"/>
      <c r="AT240" s="203"/>
      <c r="AU240" s="203"/>
      <c r="AV240" s="203"/>
      <c r="AW240" s="203"/>
      <c r="AX240" s="203"/>
      <c r="AY240" s="203"/>
      <c r="AZ240" s="203"/>
      <c r="BA240" s="203"/>
      <c r="BB240" s="203"/>
      <c r="BC240" s="203"/>
      <c r="BD240" s="203"/>
      <c r="BE240" s="203"/>
      <c r="BF240" s="203"/>
      <c r="BG240" s="203"/>
      <c r="BH240" s="203"/>
    </row>
    <row r="241" spans="1:60" outlineLevel="1" x14ac:dyDescent="0.25">
      <c r="A241" s="241">
        <v>108</v>
      </c>
      <c r="B241" s="242" t="s">
        <v>431</v>
      </c>
      <c r="C241" s="249" t="s">
        <v>432</v>
      </c>
      <c r="D241" s="243" t="s">
        <v>0</v>
      </c>
      <c r="E241" s="244">
        <v>61.473999999999997</v>
      </c>
      <c r="F241" s="245"/>
      <c r="G241" s="246">
        <f>ROUND(E241*F241,2)</f>
        <v>0</v>
      </c>
      <c r="H241" s="223">
        <v>0</v>
      </c>
      <c r="I241" s="222">
        <f>ROUND(E241*H241,2)</f>
        <v>0</v>
      </c>
      <c r="J241" s="223">
        <v>0.6</v>
      </c>
      <c r="K241" s="222">
        <f>ROUND(E241*J241,2)</f>
        <v>36.880000000000003</v>
      </c>
      <c r="L241" s="222">
        <v>15</v>
      </c>
      <c r="M241" s="222">
        <f>G241*(1+L241/100)</f>
        <v>0</v>
      </c>
      <c r="N241" s="222">
        <v>0</v>
      </c>
      <c r="O241" s="222">
        <f>ROUND(E241*N241,2)</f>
        <v>0</v>
      </c>
      <c r="P241" s="222">
        <v>0</v>
      </c>
      <c r="Q241" s="222">
        <f>ROUND(E241*P241,2)</f>
        <v>0</v>
      </c>
      <c r="R241" s="222"/>
      <c r="S241" s="222" t="s">
        <v>147</v>
      </c>
      <c r="T241" s="222" t="s">
        <v>141</v>
      </c>
      <c r="U241" s="222">
        <v>0</v>
      </c>
      <c r="V241" s="222">
        <f>ROUND(E241*U241,2)</f>
        <v>0</v>
      </c>
      <c r="W241" s="222"/>
      <c r="X241" s="222" t="s">
        <v>280</v>
      </c>
      <c r="Y241" s="203"/>
      <c r="Z241" s="203"/>
      <c r="AA241" s="203"/>
      <c r="AB241" s="203"/>
      <c r="AC241" s="203"/>
      <c r="AD241" s="203"/>
      <c r="AE241" s="203"/>
      <c r="AF241" s="203"/>
      <c r="AG241" s="203" t="s">
        <v>281</v>
      </c>
      <c r="AH241" s="203"/>
      <c r="AI241" s="203"/>
      <c r="AJ241" s="203"/>
      <c r="AK241" s="203"/>
      <c r="AL241" s="203"/>
      <c r="AM241" s="203"/>
      <c r="AN241" s="203"/>
      <c r="AO241" s="203"/>
      <c r="AP241" s="203"/>
      <c r="AQ241" s="203"/>
      <c r="AR241" s="203"/>
      <c r="AS241" s="203"/>
      <c r="AT241" s="203"/>
      <c r="AU241" s="203"/>
      <c r="AV241" s="203"/>
      <c r="AW241" s="203"/>
      <c r="AX241" s="203"/>
      <c r="AY241" s="203"/>
      <c r="AZ241" s="203"/>
      <c r="BA241" s="203"/>
      <c r="BB241" s="203"/>
      <c r="BC241" s="203"/>
      <c r="BD241" s="203"/>
      <c r="BE241" s="203"/>
      <c r="BF241" s="203"/>
      <c r="BG241" s="203"/>
      <c r="BH241" s="203"/>
    </row>
    <row r="242" spans="1:60" x14ac:dyDescent="0.25">
      <c r="A242" s="229" t="s">
        <v>136</v>
      </c>
      <c r="B242" s="230" t="s">
        <v>84</v>
      </c>
      <c r="C242" s="248" t="s">
        <v>85</v>
      </c>
      <c r="D242" s="231"/>
      <c r="E242" s="232"/>
      <c r="F242" s="233"/>
      <c r="G242" s="234">
        <f>SUMIF(AG243:AG249,"&lt;&gt;NOR",G243:G249)</f>
        <v>0</v>
      </c>
      <c r="H242" s="228"/>
      <c r="I242" s="228">
        <f>SUM(I243:I249)</f>
        <v>11507.52</v>
      </c>
      <c r="J242" s="228"/>
      <c r="K242" s="228">
        <f>SUM(K243:K249)</f>
        <v>3854.88</v>
      </c>
      <c r="L242" s="228"/>
      <c r="M242" s="228">
        <f>SUM(M243:M249)</f>
        <v>0</v>
      </c>
      <c r="N242" s="228"/>
      <c r="O242" s="228">
        <f>SUM(O243:O249)</f>
        <v>0.35</v>
      </c>
      <c r="P242" s="228"/>
      <c r="Q242" s="228">
        <f>SUM(Q243:Q249)</f>
        <v>0</v>
      </c>
      <c r="R242" s="228"/>
      <c r="S242" s="228"/>
      <c r="T242" s="228"/>
      <c r="U242" s="228"/>
      <c r="V242" s="228">
        <f>SUM(V243:V249)</f>
        <v>8.69</v>
      </c>
      <c r="W242" s="228"/>
      <c r="X242" s="228"/>
      <c r="AG242" t="s">
        <v>137</v>
      </c>
    </row>
    <row r="243" spans="1:60" ht="20.399999999999999" outlineLevel="1" x14ac:dyDescent="0.25">
      <c r="A243" s="235">
        <v>109</v>
      </c>
      <c r="B243" s="236" t="s">
        <v>433</v>
      </c>
      <c r="C243" s="250" t="s">
        <v>434</v>
      </c>
      <c r="D243" s="237" t="s">
        <v>163</v>
      </c>
      <c r="E243" s="238">
        <v>16</v>
      </c>
      <c r="F243" s="239"/>
      <c r="G243" s="240">
        <f>ROUND(E243*F243,2)</f>
        <v>0</v>
      </c>
      <c r="H243" s="223">
        <v>13.23</v>
      </c>
      <c r="I243" s="222">
        <f>ROUND(E243*H243,2)</f>
        <v>211.68</v>
      </c>
      <c r="J243" s="223">
        <v>135.77000000000001</v>
      </c>
      <c r="K243" s="222">
        <f>ROUND(E243*J243,2)</f>
        <v>2172.3200000000002</v>
      </c>
      <c r="L243" s="222">
        <v>15</v>
      </c>
      <c r="M243" s="222">
        <f>G243*(1+L243/100)</f>
        <v>0</v>
      </c>
      <c r="N243" s="222">
        <v>3.0000000000000001E-5</v>
      </c>
      <c r="O243" s="222">
        <f>ROUND(E243*N243,2)</f>
        <v>0</v>
      </c>
      <c r="P243" s="222">
        <v>0</v>
      </c>
      <c r="Q243" s="222">
        <f>ROUND(E243*P243,2)</f>
        <v>0</v>
      </c>
      <c r="R243" s="222"/>
      <c r="S243" s="222" t="s">
        <v>147</v>
      </c>
      <c r="T243" s="222" t="s">
        <v>141</v>
      </c>
      <c r="U243" s="222">
        <v>0.223</v>
      </c>
      <c r="V243" s="222">
        <f>ROUND(E243*U243,2)</f>
        <v>3.57</v>
      </c>
      <c r="W243" s="222"/>
      <c r="X243" s="222" t="s">
        <v>148</v>
      </c>
      <c r="Y243" s="203"/>
      <c r="Z243" s="203"/>
      <c r="AA243" s="203"/>
      <c r="AB243" s="203"/>
      <c r="AC243" s="203"/>
      <c r="AD243" s="203"/>
      <c r="AE243" s="203"/>
      <c r="AF243" s="203"/>
      <c r="AG243" s="203" t="s">
        <v>149</v>
      </c>
      <c r="AH243" s="203"/>
      <c r="AI243" s="203"/>
      <c r="AJ243" s="203"/>
      <c r="AK243" s="203"/>
      <c r="AL243" s="203"/>
      <c r="AM243" s="203"/>
      <c r="AN243" s="203"/>
      <c r="AO243" s="203"/>
      <c r="AP243" s="203"/>
      <c r="AQ243" s="203"/>
      <c r="AR243" s="203"/>
      <c r="AS243" s="203"/>
      <c r="AT243" s="203"/>
      <c r="AU243" s="203"/>
      <c r="AV243" s="203"/>
      <c r="AW243" s="203"/>
      <c r="AX243" s="203"/>
      <c r="AY243" s="203"/>
      <c r="AZ243" s="203"/>
      <c r="BA243" s="203"/>
      <c r="BB243" s="203"/>
      <c r="BC243" s="203"/>
      <c r="BD243" s="203"/>
      <c r="BE243" s="203"/>
      <c r="BF243" s="203"/>
      <c r="BG243" s="203"/>
      <c r="BH243" s="203"/>
    </row>
    <row r="244" spans="1:60" outlineLevel="1" x14ac:dyDescent="0.25">
      <c r="A244" s="220"/>
      <c r="B244" s="221"/>
      <c r="C244" s="251" t="s">
        <v>235</v>
      </c>
      <c r="D244" s="224"/>
      <c r="E244" s="225">
        <v>16</v>
      </c>
      <c r="F244" s="222"/>
      <c r="G244" s="222"/>
      <c r="H244" s="222"/>
      <c r="I244" s="222"/>
      <c r="J244" s="222"/>
      <c r="K244" s="222"/>
      <c r="L244" s="222"/>
      <c r="M244" s="222"/>
      <c r="N244" s="222"/>
      <c r="O244" s="222"/>
      <c r="P244" s="222"/>
      <c r="Q244" s="222"/>
      <c r="R244" s="222"/>
      <c r="S244" s="222"/>
      <c r="T244" s="222"/>
      <c r="U244" s="222"/>
      <c r="V244" s="222"/>
      <c r="W244" s="222"/>
      <c r="X244" s="222"/>
      <c r="Y244" s="203"/>
      <c r="Z244" s="203"/>
      <c r="AA244" s="203"/>
      <c r="AB244" s="203"/>
      <c r="AC244" s="203"/>
      <c r="AD244" s="203"/>
      <c r="AE244" s="203"/>
      <c r="AF244" s="203"/>
      <c r="AG244" s="203" t="s">
        <v>151</v>
      </c>
      <c r="AH244" s="203">
        <v>0</v>
      </c>
      <c r="AI244" s="203"/>
      <c r="AJ244" s="203"/>
      <c r="AK244" s="203"/>
      <c r="AL244" s="203"/>
      <c r="AM244" s="203"/>
      <c r="AN244" s="203"/>
      <c r="AO244" s="203"/>
      <c r="AP244" s="203"/>
      <c r="AQ244" s="203"/>
      <c r="AR244" s="203"/>
      <c r="AS244" s="203"/>
      <c r="AT244" s="203"/>
      <c r="AU244" s="203"/>
      <c r="AV244" s="203"/>
      <c r="AW244" s="203"/>
      <c r="AX244" s="203"/>
      <c r="AY244" s="203"/>
      <c r="AZ244" s="203"/>
      <c r="BA244" s="203"/>
      <c r="BB244" s="203"/>
      <c r="BC244" s="203"/>
      <c r="BD244" s="203"/>
      <c r="BE244" s="203"/>
      <c r="BF244" s="203"/>
      <c r="BG244" s="203"/>
      <c r="BH244" s="203"/>
    </row>
    <row r="245" spans="1:60" outlineLevel="1" x14ac:dyDescent="0.25">
      <c r="A245" s="235">
        <v>110</v>
      </c>
      <c r="B245" s="236" t="s">
        <v>435</v>
      </c>
      <c r="C245" s="250" t="s">
        <v>436</v>
      </c>
      <c r="D245" s="237" t="s">
        <v>163</v>
      </c>
      <c r="E245" s="238">
        <v>16.8</v>
      </c>
      <c r="F245" s="239"/>
      <c r="G245" s="240">
        <f>ROUND(E245*F245,2)</f>
        <v>0</v>
      </c>
      <c r="H245" s="223">
        <v>640</v>
      </c>
      <c r="I245" s="222">
        <f>ROUND(E245*H245,2)</f>
        <v>10752</v>
      </c>
      <c r="J245" s="223">
        <v>0</v>
      </c>
      <c r="K245" s="222">
        <f>ROUND(E245*J245,2)</f>
        <v>0</v>
      </c>
      <c r="L245" s="222">
        <v>15</v>
      </c>
      <c r="M245" s="222">
        <f>G245*(1+L245/100)</f>
        <v>0</v>
      </c>
      <c r="N245" s="222">
        <v>1.09E-2</v>
      </c>
      <c r="O245" s="222">
        <f>ROUND(E245*N245,2)</f>
        <v>0.18</v>
      </c>
      <c r="P245" s="222">
        <v>0</v>
      </c>
      <c r="Q245" s="222">
        <f>ROUND(E245*P245,2)</f>
        <v>0</v>
      </c>
      <c r="R245" s="222" t="s">
        <v>172</v>
      </c>
      <c r="S245" s="222" t="s">
        <v>147</v>
      </c>
      <c r="T245" s="222" t="s">
        <v>141</v>
      </c>
      <c r="U245" s="222">
        <v>0</v>
      </c>
      <c r="V245" s="222">
        <f>ROUND(E245*U245,2)</f>
        <v>0</v>
      </c>
      <c r="W245" s="222"/>
      <c r="X245" s="222" t="s">
        <v>142</v>
      </c>
      <c r="Y245" s="203"/>
      <c r="Z245" s="203"/>
      <c r="AA245" s="203"/>
      <c r="AB245" s="203"/>
      <c r="AC245" s="203"/>
      <c r="AD245" s="203"/>
      <c r="AE245" s="203"/>
      <c r="AF245" s="203"/>
      <c r="AG245" s="203" t="s">
        <v>143</v>
      </c>
      <c r="AH245" s="203"/>
      <c r="AI245" s="203"/>
      <c r="AJ245" s="203"/>
      <c r="AK245" s="203"/>
      <c r="AL245" s="203"/>
      <c r="AM245" s="203"/>
      <c r="AN245" s="203"/>
      <c r="AO245" s="203"/>
      <c r="AP245" s="203"/>
      <c r="AQ245" s="203"/>
      <c r="AR245" s="203"/>
      <c r="AS245" s="203"/>
      <c r="AT245" s="203"/>
      <c r="AU245" s="203"/>
      <c r="AV245" s="203"/>
      <c r="AW245" s="203"/>
      <c r="AX245" s="203"/>
      <c r="AY245" s="203"/>
      <c r="AZ245" s="203"/>
      <c r="BA245" s="203"/>
      <c r="BB245" s="203"/>
      <c r="BC245" s="203"/>
      <c r="BD245" s="203"/>
      <c r="BE245" s="203"/>
      <c r="BF245" s="203"/>
      <c r="BG245" s="203"/>
      <c r="BH245" s="203"/>
    </row>
    <row r="246" spans="1:60" outlineLevel="1" x14ac:dyDescent="0.25">
      <c r="A246" s="220"/>
      <c r="B246" s="221"/>
      <c r="C246" s="251" t="s">
        <v>437</v>
      </c>
      <c r="D246" s="224"/>
      <c r="E246" s="225">
        <v>16.8</v>
      </c>
      <c r="F246" s="222"/>
      <c r="G246" s="222"/>
      <c r="H246" s="222"/>
      <c r="I246" s="222"/>
      <c r="J246" s="222"/>
      <c r="K246" s="222"/>
      <c r="L246" s="222"/>
      <c r="M246" s="222"/>
      <c r="N246" s="222"/>
      <c r="O246" s="222"/>
      <c r="P246" s="222"/>
      <c r="Q246" s="222"/>
      <c r="R246" s="222"/>
      <c r="S246" s="222"/>
      <c r="T246" s="222"/>
      <c r="U246" s="222"/>
      <c r="V246" s="222"/>
      <c r="W246" s="222"/>
      <c r="X246" s="222"/>
      <c r="Y246" s="203"/>
      <c r="Z246" s="203"/>
      <c r="AA246" s="203"/>
      <c r="AB246" s="203"/>
      <c r="AC246" s="203"/>
      <c r="AD246" s="203"/>
      <c r="AE246" s="203"/>
      <c r="AF246" s="203"/>
      <c r="AG246" s="203" t="s">
        <v>151</v>
      </c>
      <c r="AH246" s="203">
        <v>0</v>
      </c>
      <c r="AI246" s="203"/>
      <c r="AJ246" s="203"/>
      <c r="AK246" s="203"/>
      <c r="AL246" s="203"/>
      <c r="AM246" s="203"/>
      <c r="AN246" s="203"/>
      <c r="AO246" s="203"/>
      <c r="AP246" s="203"/>
      <c r="AQ246" s="203"/>
      <c r="AR246" s="203"/>
      <c r="AS246" s="203"/>
      <c r="AT246" s="203"/>
      <c r="AU246" s="203"/>
      <c r="AV246" s="203"/>
      <c r="AW246" s="203"/>
      <c r="AX246" s="203"/>
      <c r="AY246" s="203"/>
      <c r="AZ246" s="203"/>
      <c r="BA246" s="203"/>
      <c r="BB246" s="203"/>
      <c r="BC246" s="203"/>
      <c r="BD246" s="203"/>
      <c r="BE246" s="203"/>
      <c r="BF246" s="203"/>
      <c r="BG246" s="203"/>
      <c r="BH246" s="203"/>
    </row>
    <row r="247" spans="1:60" outlineLevel="1" x14ac:dyDescent="0.25">
      <c r="A247" s="241">
        <v>111</v>
      </c>
      <c r="B247" s="242" t="s">
        <v>438</v>
      </c>
      <c r="C247" s="249" t="s">
        <v>439</v>
      </c>
      <c r="D247" s="243" t="s">
        <v>0</v>
      </c>
      <c r="E247" s="244">
        <v>138.4</v>
      </c>
      <c r="F247" s="245"/>
      <c r="G247" s="246">
        <f>ROUND(E247*F247,2)</f>
        <v>0</v>
      </c>
      <c r="H247" s="223">
        <v>0</v>
      </c>
      <c r="I247" s="222">
        <f>ROUND(E247*H247,2)</f>
        <v>0</v>
      </c>
      <c r="J247" s="223">
        <v>11</v>
      </c>
      <c r="K247" s="222">
        <f>ROUND(E247*J247,2)</f>
        <v>1522.4</v>
      </c>
      <c r="L247" s="222">
        <v>15</v>
      </c>
      <c r="M247" s="222">
        <f>G247*(1+L247/100)</f>
        <v>0</v>
      </c>
      <c r="N247" s="222">
        <v>0</v>
      </c>
      <c r="O247" s="222">
        <f>ROUND(E247*N247,2)</f>
        <v>0</v>
      </c>
      <c r="P247" s="222">
        <v>0</v>
      </c>
      <c r="Q247" s="222">
        <f>ROUND(E247*P247,2)</f>
        <v>0</v>
      </c>
      <c r="R247" s="222"/>
      <c r="S247" s="222" t="s">
        <v>147</v>
      </c>
      <c r="T247" s="222" t="s">
        <v>141</v>
      </c>
      <c r="U247" s="222">
        <v>0</v>
      </c>
      <c r="V247" s="222">
        <f>ROUND(E247*U247,2)</f>
        <v>0</v>
      </c>
      <c r="W247" s="222"/>
      <c r="X247" s="222" t="s">
        <v>280</v>
      </c>
      <c r="Y247" s="203"/>
      <c r="Z247" s="203"/>
      <c r="AA247" s="203"/>
      <c r="AB247" s="203"/>
      <c r="AC247" s="203"/>
      <c r="AD247" s="203"/>
      <c r="AE247" s="203"/>
      <c r="AF247" s="203"/>
      <c r="AG247" s="203" t="s">
        <v>281</v>
      </c>
      <c r="AH247" s="203"/>
      <c r="AI247" s="203"/>
      <c r="AJ247" s="203"/>
      <c r="AK247" s="203"/>
      <c r="AL247" s="203"/>
      <c r="AM247" s="203"/>
      <c r="AN247" s="203"/>
      <c r="AO247" s="203"/>
      <c r="AP247" s="203"/>
      <c r="AQ247" s="203"/>
      <c r="AR247" s="203"/>
      <c r="AS247" s="203"/>
      <c r="AT247" s="203"/>
      <c r="AU247" s="203"/>
      <c r="AV247" s="203"/>
      <c r="AW247" s="203"/>
      <c r="AX247" s="203"/>
      <c r="AY247" s="203"/>
      <c r="AZ247" s="203"/>
      <c r="BA247" s="203"/>
      <c r="BB247" s="203"/>
      <c r="BC247" s="203"/>
      <c r="BD247" s="203"/>
      <c r="BE247" s="203"/>
      <c r="BF247" s="203"/>
      <c r="BG247" s="203"/>
      <c r="BH247" s="203"/>
    </row>
    <row r="248" spans="1:60" outlineLevel="1" x14ac:dyDescent="0.25">
      <c r="A248" s="235">
        <v>112</v>
      </c>
      <c r="B248" s="236" t="s">
        <v>440</v>
      </c>
      <c r="C248" s="250" t="s">
        <v>441</v>
      </c>
      <c r="D248" s="237" t="s">
        <v>163</v>
      </c>
      <c r="E248" s="238">
        <v>16</v>
      </c>
      <c r="F248" s="239"/>
      <c r="G248" s="240">
        <f>ROUND(E248*F248,2)</f>
        <v>0</v>
      </c>
      <c r="H248" s="223">
        <v>33.99</v>
      </c>
      <c r="I248" s="222">
        <f>ROUND(E248*H248,2)</f>
        <v>543.84</v>
      </c>
      <c r="J248" s="223">
        <v>10.01</v>
      </c>
      <c r="K248" s="222">
        <f>ROUND(E248*J248,2)</f>
        <v>160.16</v>
      </c>
      <c r="L248" s="222">
        <v>15</v>
      </c>
      <c r="M248" s="222">
        <f>G248*(1+L248/100)</f>
        <v>0</v>
      </c>
      <c r="N248" s="222">
        <v>1.0500000000000001E-2</v>
      </c>
      <c r="O248" s="222">
        <f>ROUND(E248*N248,2)</f>
        <v>0.17</v>
      </c>
      <c r="P248" s="222">
        <v>0</v>
      </c>
      <c r="Q248" s="222">
        <f>ROUND(E248*P248,2)</f>
        <v>0</v>
      </c>
      <c r="R248" s="222"/>
      <c r="S248" s="222" t="s">
        <v>140</v>
      </c>
      <c r="T248" s="222" t="s">
        <v>141</v>
      </c>
      <c r="U248" s="222">
        <v>0.32</v>
      </c>
      <c r="V248" s="222">
        <f>ROUND(E248*U248,2)</f>
        <v>5.12</v>
      </c>
      <c r="W248" s="222"/>
      <c r="X248" s="222" t="s">
        <v>148</v>
      </c>
      <c r="Y248" s="203"/>
      <c r="Z248" s="203"/>
      <c r="AA248" s="203"/>
      <c r="AB248" s="203"/>
      <c r="AC248" s="203"/>
      <c r="AD248" s="203"/>
      <c r="AE248" s="203"/>
      <c r="AF248" s="203"/>
      <c r="AG248" s="203" t="s">
        <v>149</v>
      </c>
      <c r="AH248" s="203"/>
      <c r="AI248" s="203"/>
      <c r="AJ248" s="203"/>
      <c r="AK248" s="203"/>
      <c r="AL248" s="203"/>
      <c r="AM248" s="203"/>
      <c r="AN248" s="203"/>
      <c r="AO248" s="203"/>
      <c r="AP248" s="203"/>
      <c r="AQ248" s="203"/>
      <c r="AR248" s="203"/>
      <c r="AS248" s="203"/>
      <c r="AT248" s="203"/>
      <c r="AU248" s="203"/>
      <c r="AV248" s="203"/>
      <c r="AW248" s="203"/>
      <c r="AX248" s="203"/>
      <c r="AY248" s="203"/>
      <c r="AZ248" s="203"/>
      <c r="BA248" s="203"/>
      <c r="BB248" s="203"/>
      <c r="BC248" s="203"/>
      <c r="BD248" s="203"/>
      <c r="BE248" s="203"/>
      <c r="BF248" s="203"/>
      <c r="BG248" s="203"/>
      <c r="BH248" s="203"/>
    </row>
    <row r="249" spans="1:60" outlineLevel="1" x14ac:dyDescent="0.25">
      <c r="A249" s="220"/>
      <c r="B249" s="221"/>
      <c r="C249" s="251" t="s">
        <v>235</v>
      </c>
      <c r="D249" s="224"/>
      <c r="E249" s="225">
        <v>16</v>
      </c>
      <c r="F249" s="222"/>
      <c r="G249" s="222"/>
      <c r="H249" s="222"/>
      <c r="I249" s="222"/>
      <c r="J249" s="222"/>
      <c r="K249" s="222"/>
      <c r="L249" s="222"/>
      <c r="M249" s="222"/>
      <c r="N249" s="222"/>
      <c r="O249" s="222"/>
      <c r="P249" s="222"/>
      <c r="Q249" s="222"/>
      <c r="R249" s="222"/>
      <c r="S249" s="222"/>
      <c r="T249" s="222"/>
      <c r="U249" s="222"/>
      <c r="V249" s="222"/>
      <c r="W249" s="222"/>
      <c r="X249" s="222"/>
      <c r="Y249" s="203"/>
      <c r="Z249" s="203"/>
      <c r="AA249" s="203"/>
      <c r="AB249" s="203"/>
      <c r="AC249" s="203"/>
      <c r="AD249" s="203"/>
      <c r="AE249" s="203"/>
      <c r="AF249" s="203"/>
      <c r="AG249" s="203" t="s">
        <v>151</v>
      </c>
      <c r="AH249" s="203">
        <v>0</v>
      </c>
      <c r="AI249" s="203"/>
      <c r="AJ249" s="203"/>
      <c r="AK249" s="203"/>
      <c r="AL249" s="203"/>
      <c r="AM249" s="203"/>
      <c r="AN249" s="203"/>
      <c r="AO249" s="203"/>
      <c r="AP249" s="203"/>
      <c r="AQ249" s="203"/>
      <c r="AR249" s="203"/>
      <c r="AS249" s="203"/>
      <c r="AT249" s="203"/>
      <c r="AU249" s="203"/>
      <c r="AV249" s="203"/>
      <c r="AW249" s="203"/>
      <c r="AX249" s="203"/>
      <c r="AY249" s="203"/>
      <c r="AZ249" s="203"/>
      <c r="BA249" s="203"/>
      <c r="BB249" s="203"/>
      <c r="BC249" s="203"/>
      <c r="BD249" s="203"/>
      <c r="BE249" s="203"/>
      <c r="BF249" s="203"/>
      <c r="BG249" s="203"/>
      <c r="BH249" s="203"/>
    </row>
    <row r="250" spans="1:60" x14ac:dyDescent="0.25">
      <c r="A250" s="229" t="s">
        <v>136</v>
      </c>
      <c r="B250" s="230" t="s">
        <v>86</v>
      </c>
      <c r="C250" s="248" t="s">
        <v>87</v>
      </c>
      <c r="D250" s="231"/>
      <c r="E250" s="232"/>
      <c r="F250" s="233"/>
      <c r="G250" s="234">
        <f>SUMIF(AG251:AG285,"&lt;&gt;NOR",G251:G285)</f>
        <v>0</v>
      </c>
      <c r="H250" s="228"/>
      <c r="I250" s="228">
        <f>SUM(I251:I285)</f>
        <v>30717.630000000005</v>
      </c>
      <c r="J250" s="228"/>
      <c r="K250" s="228">
        <f>SUM(K251:K285)</f>
        <v>91012.510000000009</v>
      </c>
      <c r="L250" s="228"/>
      <c r="M250" s="228">
        <f>SUM(M251:M285)</f>
        <v>0</v>
      </c>
      <c r="N250" s="228"/>
      <c r="O250" s="228">
        <f>SUM(O251:O285)</f>
        <v>0.08</v>
      </c>
      <c r="P250" s="228"/>
      <c r="Q250" s="228">
        <f>SUM(Q251:Q285)</f>
        <v>0</v>
      </c>
      <c r="R250" s="228"/>
      <c r="S250" s="228"/>
      <c r="T250" s="228"/>
      <c r="U250" s="228"/>
      <c r="V250" s="228">
        <f>SUM(V251:V285)</f>
        <v>33.619999999999997</v>
      </c>
      <c r="W250" s="228"/>
      <c r="X250" s="228"/>
      <c r="AG250" t="s">
        <v>137</v>
      </c>
    </row>
    <row r="251" spans="1:60" outlineLevel="1" x14ac:dyDescent="0.25">
      <c r="A251" s="241">
        <v>113</v>
      </c>
      <c r="B251" s="242" t="s">
        <v>442</v>
      </c>
      <c r="C251" s="249" t="s">
        <v>443</v>
      </c>
      <c r="D251" s="243" t="s">
        <v>154</v>
      </c>
      <c r="E251" s="244">
        <v>6</v>
      </c>
      <c r="F251" s="245"/>
      <c r="G251" s="246">
        <f>ROUND(E251*F251,2)</f>
        <v>0</v>
      </c>
      <c r="H251" s="223">
        <v>0</v>
      </c>
      <c r="I251" s="222">
        <f>ROUND(E251*H251,2)</f>
        <v>0</v>
      </c>
      <c r="J251" s="223">
        <v>1100</v>
      </c>
      <c r="K251" s="222">
        <f>ROUND(E251*J251,2)</f>
        <v>6600</v>
      </c>
      <c r="L251" s="222">
        <v>15</v>
      </c>
      <c r="M251" s="222">
        <f>G251*(1+L251/100)</f>
        <v>0</v>
      </c>
      <c r="N251" s="222">
        <v>0</v>
      </c>
      <c r="O251" s="222">
        <f>ROUND(E251*N251,2)</f>
        <v>0</v>
      </c>
      <c r="P251" s="222">
        <v>0</v>
      </c>
      <c r="Q251" s="222">
        <f>ROUND(E251*P251,2)</f>
        <v>0</v>
      </c>
      <c r="R251" s="222"/>
      <c r="S251" s="222" t="s">
        <v>140</v>
      </c>
      <c r="T251" s="222" t="s">
        <v>141</v>
      </c>
      <c r="U251" s="222">
        <v>1.585</v>
      </c>
      <c r="V251" s="222">
        <f>ROUND(E251*U251,2)</f>
        <v>9.51</v>
      </c>
      <c r="W251" s="222"/>
      <c r="X251" s="222" t="s">
        <v>148</v>
      </c>
      <c r="Y251" s="203"/>
      <c r="Z251" s="203"/>
      <c r="AA251" s="203"/>
      <c r="AB251" s="203"/>
      <c r="AC251" s="203"/>
      <c r="AD251" s="203"/>
      <c r="AE251" s="203"/>
      <c r="AF251" s="203"/>
      <c r="AG251" s="203" t="s">
        <v>149</v>
      </c>
      <c r="AH251" s="203"/>
      <c r="AI251" s="203"/>
      <c r="AJ251" s="203"/>
      <c r="AK251" s="203"/>
      <c r="AL251" s="203"/>
      <c r="AM251" s="203"/>
      <c r="AN251" s="203"/>
      <c r="AO251" s="203"/>
      <c r="AP251" s="203"/>
      <c r="AQ251" s="203"/>
      <c r="AR251" s="203"/>
      <c r="AS251" s="203"/>
      <c r="AT251" s="203"/>
      <c r="AU251" s="203"/>
      <c r="AV251" s="203"/>
      <c r="AW251" s="203"/>
      <c r="AX251" s="203"/>
      <c r="AY251" s="203"/>
      <c r="AZ251" s="203"/>
      <c r="BA251" s="203"/>
      <c r="BB251" s="203"/>
      <c r="BC251" s="203"/>
      <c r="BD251" s="203"/>
      <c r="BE251" s="203"/>
      <c r="BF251" s="203"/>
      <c r="BG251" s="203"/>
      <c r="BH251" s="203"/>
    </row>
    <row r="252" spans="1:60" outlineLevel="1" x14ac:dyDescent="0.25">
      <c r="A252" s="241">
        <v>114</v>
      </c>
      <c r="B252" s="242" t="s">
        <v>444</v>
      </c>
      <c r="C252" s="249" t="s">
        <v>445</v>
      </c>
      <c r="D252" s="243" t="s">
        <v>154</v>
      </c>
      <c r="E252" s="244">
        <v>4</v>
      </c>
      <c r="F252" s="245"/>
      <c r="G252" s="246">
        <f>ROUND(E252*F252,2)</f>
        <v>0</v>
      </c>
      <c r="H252" s="223">
        <v>5.55</v>
      </c>
      <c r="I252" s="222">
        <f>ROUND(E252*H252,2)</f>
        <v>22.2</v>
      </c>
      <c r="J252" s="223">
        <v>159.44999999999999</v>
      </c>
      <c r="K252" s="222">
        <f>ROUND(E252*J252,2)</f>
        <v>637.79999999999995</v>
      </c>
      <c r="L252" s="222">
        <v>15</v>
      </c>
      <c r="M252" s="222">
        <f>G252*(1+L252/100)</f>
        <v>0</v>
      </c>
      <c r="N252" s="222">
        <v>1.0000000000000001E-5</v>
      </c>
      <c r="O252" s="222">
        <f>ROUND(E252*N252,2)</f>
        <v>0</v>
      </c>
      <c r="P252" s="222">
        <v>0</v>
      </c>
      <c r="Q252" s="222">
        <f>ROUND(E252*P252,2)</f>
        <v>0</v>
      </c>
      <c r="R252" s="222"/>
      <c r="S252" s="222" t="s">
        <v>147</v>
      </c>
      <c r="T252" s="222" t="s">
        <v>141</v>
      </c>
      <c r="U252" s="222">
        <v>0.26</v>
      </c>
      <c r="V252" s="222">
        <f>ROUND(E252*U252,2)</f>
        <v>1.04</v>
      </c>
      <c r="W252" s="222"/>
      <c r="X252" s="222" t="s">
        <v>148</v>
      </c>
      <c r="Y252" s="203"/>
      <c r="Z252" s="203"/>
      <c r="AA252" s="203"/>
      <c r="AB252" s="203"/>
      <c r="AC252" s="203"/>
      <c r="AD252" s="203"/>
      <c r="AE252" s="203"/>
      <c r="AF252" s="203"/>
      <c r="AG252" s="203" t="s">
        <v>149</v>
      </c>
      <c r="AH252" s="203"/>
      <c r="AI252" s="203"/>
      <c r="AJ252" s="203"/>
      <c r="AK252" s="203"/>
      <c r="AL252" s="203"/>
      <c r="AM252" s="203"/>
      <c r="AN252" s="203"/>
      <c r="AO252" s="203"/>
      <c r="AP252" s="203"/>
      <c r="AQ252" s="203"/>
      <c r="AR252" s="203"/>
      <c r="AS252" s="203"/>
      <c r="AT252" s="203"/>
      <c r="AU252" s="203"/>
      <c r="AV252" s="203"/>
      <c r="AW252" s="203"/>
      <c r="AX252" s="203"/>
      <c r="AY252" s="203"/>
      <c r="AZ252" s="203"/>
      <c r="BA252" s="203"/>
      <c r="BB252" s="203"/>
      <c r="BC252" s="203"/>
      <c r="BD252" s="203"/>
      <c r="BE252" s="203"/>
      <c r="BF252" s="203"/>
      <c r="BG252" s="203"/>
      <c r="BH252" s="203"/>
    </row>
    <row r="253" spans="1:60" outlineLevel="1" x14ac:dyDescent="0.25">
      <c r="A253" s="241">
        <v>115</v>
      </c>
      <c r="B253" s="242" t="s">
        <v>446</v>
      </c>
      <c r="C253" s="249" t="s">
        <v>447</v>
      </c>
      <c r="D253" s="243" t="s">
        <v>154</v>
      </c>
      <c r="E253" s="244">
        <v>1</v>
      </c>
      <c r="F253" s="245"/>
      <c r="G253" s="246">
        <f>ROUND(E253*F253,2)</f>
        <v>0</v>
      </c>
      <c r="H253" s="223">
        <v>9.35</v>
      </c>
      <c r="I253" s="222">
        <f>ROUND(E253*H253,2)</f>
        <v>9.35</v>
      </c>
      <c r="J253" s="223">
        <v>180.65</v>
      </c>
      <c r="K253" s="222">
        <f>ROUND(E253*J253,2)</f>
        <v>180.65</v>
      </c>
      <c r="L253" s="222">
        <v>15</v>
      </c>
      <c r="M253" s="222">
        <f>G253*(1+L253/100)</f>
        <v>0</v>
      </c>
      <c r="N253" s="222">
        <v>2.0000000000000002E-5</v>
      </c>
      <c r="O253" s="222">
        <f>ROUND(E253*N253,2)</f>
        <v>0</v>
      </c>
      <c r="P253" s="222">
        <v>0</v>
      </c>
      <c r="Q253" s="222">
        <f>ROUND(E253*P253,2)</f>
        <v>0</v>
      </c>
      <c r="R253" s="222"/>
      <c r="S253" s="222" t="s">
        <v>147</v>
      </c>
      <c r="T253" s="222" t="s">
        <v>141</v>
      </c>
      <c r="U253" s="222">
        <v>0.35</v>
      </c>
      <c r="V253" s="222">
        <f>ROUND(E253*U253,2)</f>
        <v>0.35</v>
      </c>
      <c r="W253" s="222"/>
      <c r="X253" s="222" t="s">
        <v>148</v>
      </c>
      <c r="Y253" s="203"/>
      <c r="Z253" s="203"/>
      <c r="AA253" s="203"/>
      <c r="AB253" s="203"/>
      <c r="AC253" s="203"/>
      <c r="AD253" s="203"/>
      <c r="AE253" s="203"/>
      <c r="AF253" s="203"/>
      <c r="AG253" s="203" t="s">
        <v>149</v>
      </c>
      <c r="AH253" s="203"/>
      <c r="AI253" s="203"/>
      <c r="AJ253" s="203"/>
      <c r="AK253" s="203"/>
      <c r="AL253" s="203"/>
      <c r="AM253" s="203"/>
      <c r="AN253" s="203"/>
      <c r="AO253" s="203"/>
      <c r="AP253" s="203"/>
      <c r="AQ253" s="203"/>
      <c r="AR253" s="203"/>
      <c r="AS253" s="203"/>
      <c r="AT253" s="203"/>
      <c r="AU253" s="203"/>
      <c r="AV253" s="203"/>
      <c r="AW253" s="203"/>
      <c r="AX253" s="203"/>
      <c r="AY253" s="203"/>
      <c r="AZ253" s="203"/>
      <c r="BA253" s="203"/>
      <c r="BB253" s="203"/>
      <c r="BC253" s="203"/>
      <c r="BD253" s="203"/>
      <c r="BE253" s="203"/>
      <c r="BF253" s="203"/>
      <c r="BG253" s="203"/>
      <c r="BH253" s="203"/>
    </row>
    <row r="254" spans="1:60" outlineLevel="1" x14ac:dyDescent="0.25">
      <c r="A254" s="241">
        <v>116</v>
      </c>
      <c r="B254" s="242" t="s">
        <v>448</v>
      </c>
      <c r="C254" s="249" t="s">
        <v>449</v>
      </c>
      <c r="D254" s="243" t="s">
        <v>154</v>
      </c>
      <c r="E254" s="244">
        <v>1</v>
      </c>
      <c r="F254" s="245"/>
      <c r="G254" s="246">
        <f>ROUND(E254*F254,2)</f>
        <v>0</v>
      </c>
      <c r="H254" s="223">
        <v>188</v>
      </c>
      <c r="I254" s="222">
        <f>ROUND(E254*H254,2)</f>
        <v>188</v>
      </c>
      <c r="J254" s="223">
        <v>0</v>
      </c>
      <c r="K254" s="222">
        <f>ROUND(E254*J254,2)</f>
        <v>0</v>
      </c>
      <c r="L254" s="222">
        <v>15</v>
      </c>
      <c r="M254" s="222">
        <f>G254*(1+L254/100)</f>
        <v>0</v>
      </c>
      <c r="N254" s="222">
        <v>1.5499999999999999E-3</v>
      </c>
      <c r="O254" s="222">
        <f>ROUND(E254*N254,2)</f>
        <v>0</v>
      </c>
      <c r="P254" s="222">
        <v>0</v>
      </c>
      <c r="Q254" s="222">
        <f>ROUND(E254*P254,2)</f>
        <v>0</v>
      </c>
      <c r="R254" s="222" t="s">
        <v>172</v>
      </c>
      <c r="S254" s="222" t="s">
        <v>147</v>
      </c>
      <c r="T254" s="222" t="s">
        <v>141</v>
      </c>
      <c r="U254" s="222">
        <v>0</v>
      </c>
      <c r="V254" s="222">
        <f>ROUND(E254*U254,2)</f>
        <v>0</v>
      </c>
      <c r="W254" s="222"/>
      <c r="X254" s="222" t="s">
        <v>142</v>
      </c>
      <c r="Y254" s="203"/>
      <c r="Z254" s="203"/>
      <c r="AA254" s="203"/>
      <c r="AB254" s="203"/>
      <c r="AC254" s="203"/>
      <c r="AD254" s="203"/>
      <c r="AE254" s="203"/>
      <c r="AF254" s="203"/>
      <c r="AG254" s="203" t="s">
        <v>143</v>
      </c>
      <c r="AH254" s="203"/>
      <c r="AI254" s="203"/>
      <c r="AJ254" s="203"/>
      <c r="AK254" s="203"/>
      <c r="AL254" s="203"/>
      <c r="AM254" s="203"/>
      <c r="AN254" s="203"/>
      <c r="AO254" s="203"/>
      <c r="AP254" s="203"/>
      <c r="AQ254" s="203"/>
      <c r="AR254" s="203"/>
      <c r="AS254" s="203"/>
      <c r="AT254" s="203"/>
      <c r="AU254" s="203"/>
      <c r="AV254" s="203"/>
      <c r="AW254" s="203"/>
      <c r="AX254" s="203"/>
      <c r="AY254" s="203"/>
      <c r="AZ254" s="203"/>
      <c r="BA254" s="203"/>
      <c r="BB254" s="203"/>
      <c r="BC254" s="203"/>
      <c r="BD254" s="203"/>
      <c r="BE254" s="203"/>
      <c r="BF254" s="203"/>
      <c r="BG254" s="203"/>
      <c r="BH254" s="203"/>
    </row>
    <row r="255" spans="1:60" outlineLevel="1" x14ac:dyDescent="0.25">
      <c r="A255" s="241">
        <v>117</v>
      </c>
      <c r="B255" s="242" t="s">
        <v>450</v>
      </c>
      <c r="C255" s="249" t="s">
        <v>451</v>
      </c>
      <c r="D255" s="243" t="s">
        <v>154</v>
      </c>
      <c r="E255" s="244">
        <v>1</v>
      </c>
      <c r="F255" s="245"/>
      <c r="G255" s="246">
        <f>ROUND(E255*F255,2)</f>
        <v>0</v>
      </c>
      <c r="H255" s="223">
        <v>105</v>
      </c>
      <c r="I255" s="222">
        <f>ROUND(E255*H255,2)</f>
        <v>105</v>
      </c>
      <c r="J255" s="223">
        <v>0</v>
      </c>
      <c r="K255" s="222">
        <f>ROUND(E255*J255,2)</f>
        <v>0</v>
      </c>
      <c r="L255" s="222">
        <v>15</v>
      </c>
      <c r="M255" s="222">
        <f>G255*(1+L255/100)</f>
        <v>0</v>
      </c>
      <c r="N255" s="222">
        <v>8.5999999999999998E-4</v>
      </c>
      <c r="O255" s="222">
        <f>ROUND(E255*N255,2)</f>
        <v>0</v>
      </c>
      <c r="P255" s="222">
        <v>0</v>
      </c>
      <c r="Q255" s="222">
        <f>ROUND(E255*P255,2)</f>
        <v>0</v>
      </c>
      <c r="R255" s="222" t="s">
        <v>172</v>
      </c>
      <c r="S255" s="222" t="s">
        <v>147</v>
      </c>
      <c r="T255" s="222" t="s">
        <v>141</v>
      </c>
      <c r="U255" s="222">
        <v>0</v>
      </c>
      <c r="V255" s="222">
        <f>ROUND(E255*U255,2)</f>
        <v>0</v>
      </c>
      <c r="W255" s="222"/>
      <c r="X255" s="222" t="s">
        <v>142</v>
      </c>
      <c r="Y255" s="203"/>
      <c r="Z255" s="203"/>
      <c r="AA255" s="203"/>
      <c r="AB255" s="203"/>
      <c r="AC255" s="203"/>
      <c r="AD255" s="203"/>
      <c r="AE255" s="203"/>
      <c r="AF255" s="203"/>
      <c r="AG255" s="203" t="s">
        <v>143</v>
      </c>
      <c r="AH255" s="203"/>
      <c r="AI255" s="203"/>
      <c r="AJ255" s="203"/>
      <c r="AK255" s="203"/>
      <c r="AL255" s="203"/>
      <c r="AM255" s="203"/>
      <c r="AN255" s="203"/>
      <c r="AO255" s="203"/>
      <c r="AP255" s="203"/>
      <c r="AQ255" s="203"/>
      <c r="AR255" s="203"/>
      <c r="AS255" s="203"/>
      <c r="AT255" s="203"/>
      <c r="AU255" s="203"/>
      <c r="AV255" s="203"/>
      <c r="AW255" s="203"/>
      <c r="AX255" s="203"/>
      <c r="AY255" s="203"/>
      <c r="AZ255" s="203"/>
      <c r="BA255" s="203"/>
      <c r="BB255" s="203"/>
      <c r="BC255" s="203"/>
      <c r="BD255" s="203"/>
      <c r="BE255" s="203"/>
      <c r="BF255" s="203"/>
      <c r="BG255" s="203"/>
      <c r="BH255" s="203"/>
    </row>
    <row r="256" spans="1:60" outlineLevel="1" x14ac:dyDescent="0.25">
      <c r="A256" s="241">
        <v>118</v>
      </c>
      <c r="B256" s="242" t="s">
        <v>452</v>
      </c>
      <c r="C256" s="249" t="s">
        <v>453</v>
      </c>
      <c r="D256" s="243" t="s">
        <v>154</v>
      </c>
      <c r="E256" s="244">
        <v>3</v>
      </c>
      <c r="F256" s="245"/>
      <c r="G256" s="246">
        <f>ROUND(E256*F256,2)</f>
        <v>0</v>
      </c>
      <c r="H256" s="223">
        <v>97</v>
      </c>
      <c r="I256" s="222">
        <f>ROUND(E256*H256,2)</f>
        <v>291</v>
      </c>
      <c r="J256" s="223">
        <v>0</v>
      </c>
      <c r="K256" s="222">
        <f>ROUND(E256*J256,2)</f>
        <v>0</v>
      </c>
      <c r="L256" s="222">
        <v>15</v>
      </c>
      <c r="M256" s="222">
        <f>G256*(1+L256/100)</f>
        <v>0</v>
      </c>
      <c r="N256" s="222">
        <v>6.4000000000000005E-4</v>
      </c>
      <c r="O256" s="222">
        <f>ROUND(E256*N256,2)</f>
        <v>0</v>
      </c>
      <c r="P256" s="222">
        <v>0</v>
      </c>
      <c r="Q256" s="222">
        <f>ROUND(E256*P256,2)</f>
        <v>0</v>
      </c>
      <c r="R256" s="222" t="s">
        <v>172</v>
      </c>
      <c r="S256" s="222" t="s">
        <v>147</v>
      </c>
      <c r="T256" s="222" t="s">
        <v>141</v>
      </c>
      <c r="U256" s="222">
        <v>0</v>
      </c>
      <c r="V256" s="222">
        <f>ROUND(E256*U256,2)</f>
        <v>0</v>
      </c>
      <c r="W256" s="222"/>
      <c r="X256" s="222" t="s">
        <v>142</v>
      </c>
      <c r="Y256" s="203"/>
      <c r="Z256" s="203"/>
      <c r="AA256" s="203"/>
      <c r="AB256" s="203"/>
      <c r="AC256" s="203"/>
      <c r="AD256" s="203"/>
      <c r="AE256" s="203"/>
      <c r="AF256" s="203"/>
      <c r="AG256" s="203" t="s">
        <v>143</v>
      </c>
      <c r="AH256" s="203"/>
      <c r="AI256" s="203"/>
      <c r="AJ256" s="203"/>
      <c r="AK256" s="203"/>
      <c r="AL256" s="203"/>
      <c r="AM256" s="203"/>
      <c r="AN256" s="203"/>
      <c r="AO256" s="203"/>
      <c r="AP256" s="203"/>
      <c r="AQ256" s="203"/>
      <c r="AR256" s="203"/>
      <c r="AS256" s="203"/>
      <c r="AT256" s="203"/>
      <c r="AU256" s="203"/>
      <c r="AV256" s="203"/>
      <c r="AW256" s="203"/>
      <c r="AX256" s="203"/>
      <c r="AY256" s="203"/>
      <c r="AZ256" s="203"/>
      <c r="BA256" s="203"/>
      <c r="BB256" s="203"/>
      <c r="BC256" s="203"/>
      <c r="BD256" s="203"/>
      <c r="BE256" s="203"/>
      <c r="BF256" s="203"/>
      <c r="BG256" s="203"/>
      <c r="BH256" s="203"/>
    </row>
    <row r="257" spans="1:60" outlineLevel="1" x14ac:dyDescent="0.25">
      <c r="A257" s="241">
        <v>119</v>
      </c>
      <c r="B257" s="242" t="s">
        <v>454</v>
      </c>
      <c r="C257" s="249" t="s">
        <v>455</v>
      </c>
      <c r="D257" s="243" t="s">
        <v>154</v>
      </c>
      <c r="E257" s="244">
        <v>2</v>
      </c>
      <c r="F257" s="245"/>
      <c r="G257" s="246">
        <f>ROUND(E257*F257,2)</f>
        <v>0</v>
      </c>
      <c r="H257" s="223">
        <v>0</v>
      </c>
      <c r="I257" s="222">
        <f>ROUND(E257*H257,2)</f>
        <v>0</v>
      </c>
      <c r="J257" s="223">
        <v>563.5</v>
      </c>
      <c r="K257" s="222">
        <f>ROUND(E257*J257,2)</f>
        <v>1127</v>
      </c>
      <c r="L257" s="222">
        <v>15</v>
      </c>
      <c r="M257" s="222">
        <f>G257*(1+L257/100)</f>
        <v>0</v>
      </c>
      <c r="N257" s="222">
        <v>0</v>
      </c>
      <c r="O257" s="222">
        <f>ROUND(E257*N257,2)</f>
        <v>0</v>
      </c>
      <c r="P257" s="222">
        <v>0</v>
      </c>
      <c r="Q257" s="222">
        <f>ROUND(E257*P257,2)</f>
        <v>0</v>
      </c>
      <c r="R257" s="222"/>
      <c r="S257" s="222" t="s">
        <v>147</v>
      </c>
      <c r="T257" s="222" t="s">
        <v>141</v>
      </c>
      <c r="U257" s="222">
        <v>0.08</v>
      </c>
      <c r="V257" s="222">
        <f>ROUND(E257*U257,2)</f>
        <v>0.16</v>
      </c>
      <c r="W257" s="222"/>
      <c r="X257" s="222" t="s">
        <v>148</v>
      </c>
      <c r="Y257" s="203"/>
      <c r="Z257" s="203"/>
      <c r="AA257" s="203"/>
      <c r="AB257" s="203"/>
      <c r="AC257" s="203"/>
      <c r="AD257" s="203"/>
      <c r="AE257" s="203"/>
      <c r="AF257" s="203"/>
      <c r="AG257" s="203" t="s">
        <v>149</v>
      </c>
      <c r="AH257" s="203"/>
      <c r="AI257" s="203"/>
      <c r="AJ257" s="203"/>
      <c r="AK257" s="203"/>
      <c r="AL257" s="203"/>
      <c r="AM257" s="203"/>
      <c r="AN257" s="203"/>
      <c r="AO257" s="203"/>
      <c r="AP257" s="203"/>
      <c r="AQ257" s="203"/>
      <c r="AR257" s="203"/>
      <c r="AS257" s="203"/>
      <c r="AT257" s="203"/>
      <c r="AU257" s="203"/>
      <c r="AV257" s="203"/>
      <c r="AW257" s="203"/>
      <c r="AX257" s="203"/>
      <c r="AY257" s="203"/>
      <c r="AZ257" s="203"/>
      <c r="BA257" s="203"/>
      <c r="BB257" s="203"/>
      <c r="BC257" s="203"/>
      <c r="BD257" s="203"/>
      <c r="BE257" s="203"/>
      <c r="BF257" s="203"/>
      <c r="BG257" s="203"/>
      <c r="BH257" s="203"/>
    </row>
    <row r="258" spans="1:60" ht="40.799999999999997" outlineLevel="1" x14ac:dyDescent="0.25">
      <c r="A258" s="241">
        <v>120</v>
      </c>
      <c r="B258" s="242" t="s">
        <v>456</v>
      </c>
      <c r="C258" s="249" t="s">
        <v>457</v>
      </c>
      <c r="D258" s="243" t="s">
        <v>154</v>
      </c>
      <c r="E258" s="244">
        <v>1</v>
      </c>
      <c r="F258" s="245"/>
      <c r="G258" s="246">
        <f>ROUND(E258*F258,2)</f>
        <v>0</v>
      </c>
      <c r="H258" s="223">
        <v>0</v>
      </c>
      <c r="I258" s="222">
        <f>ROUND(E258*H258,2)</f>
        <v>0</v>
      </c>
      <c r="J258" s="223">
        <v>7475</v>
      </c>
      <c r="K258" s="222">
        <f>ROUND(E258*J258,2)</f>
        <v>7475</v>
      </c>
      <c r="L258" s="222">
        <v>15</v>
      </c>
      <c r="M258" s="222">
        <f>G258*(1+L258/100)</f>
        <v>0</v>
      </c>
      <c r="N258" s="222">
        <v>0</v>
      </c>
      <c r="O258" s="222">
        <f>ROUND(E258*N258,2)</f>
        <v>0</v>
      </c>
      <c r="P258" s="222">
        <v>0</v>
      </c>
      <c r="Q258" s="222">
        <f>ROUND(E258*P258,2)</f>
        <v>0</v>
      </c>
      <c r="R258" s="222"/>
      <c r="S258" s="222" t="s">
        <v>140</v>
      </c>
      <c r="T258" s="222" t="s">
        <v>141</v>
      </c>
      <c r="U258" s="222">
        <v>0</v>
      </c>
      <c r="V258" s="222">
        <f>ROUND(E258*U258,2)</f>
        <v>0</v>
      </c>
      <c r="W258" s="222"/>
      <c r="X258" s="222" t="s">
        <v>148</v>
      </c>
      <c r="Y258" s="203"/>
      <c r="Z258" s="203"/>
      <c r="AA258" s="203"/>
      <c r="AB258" s="203"/>
      <c r="AC258" s="203"/>
      <c r="AD258" s="203"/>
      <c r="AE258" s="203"/>
      <c r="AF258" s="203"/>
      <c r="AG258" s="203" t="s">
        <v>149</v>
      </c>
      <c r="AH258" s="203"/>
      <c r="AI258" s="203"/>
      <c r="AJ258" s="203"/>
      <c r="AK258" s="203"/>
      <c r="AL258" s="203"/>
      <c r="AM258" s="203"/>
      <c r="AN258" s="203"/>
      <c r="AO258" s="203"/>
      <c r="AP258" s="203"/>
      <c r="AQ258" s="203"/>
      <c r="AR258" s="203"/>
      <c r="AS258" s="203"/>
      <c r="AT258" s="203"/>
      <c r="AU258" s="203"/>
      <c r="AV258" s="203"/>
      <c r="AW258" s="203"/>
      <c r="AX258" s="203"/>
      <c r="AY258" s="203"/>
      <c r="AZ258" s="203"/>
      <c r="BA258" s="203"/>
      <c r="BB258" s="203"/>
      <c r="BC258" s="203"/>
      <c r="BD258" s="203"/>
      <c r="BE258" s="203"/>
      <c r="BF258" s="203"/>
      <c r="BG258" s="203"/>
      <c r="BH258" s="203"/>
    </row>
    <row r="259" spans="1:60" outlineLevel="1" x14ac:dyDescent="0.25">
      <c r="A259" s="241">
        <v>121</v>
      </c>
      <c r="B259" s="242" t="s">
        <v>458</v>
      </c>
      <c r="C259" s="249" t="s">
        <v>459</v>
      </c>
      <c r="D259" s="243" t="s">
        <v>139</v>
      </c>
      <c r="E259" s="244">
        <v>2</v>
      </c>
      <c r="F259" s="245"/>
      <c r="G259" s="246">
        <f>ROUND(E259*F259,2)</f>
        <v>0</v>
      </c>
      <c r="H259" s="223">
        <v>13.63</v>
      </c>
      <c r="I259" s="222">
        <f>ROUND(E259*H259,2)</f>
        <v>27.26</v>
      </c>
      <c r="J259" s="223">
        <v>216.37</v>
      </c>
      <c r="K259" s="222">
        <f>ROUND(E259*J259,2)</f>
        <v>432.74</v>
      </c>
      <c r="L259" s="222">
        <v>15</v>
      </c>
      <c r="M259" s="222">
        <f>G259*(1+L259/100)</f>
        <v>0</v>
      </c>
      <c r="N259" s="222">
        <v>8.9999999999999998E-4</v>
      </c>
      <c r="O259" s="222">
        <f>ROUND(E259*N259,2)</f>
        <v>0</v>
      </c>
      <c r="P259" s="222">
        <v>0</v>
      </c>
      <c r="Q259" s="222">
        <f>ROUND(E259*P259,2)</f>
        <v>0</v>
      </c>
      <c r="R259" s="222"/>
      <c r="S259" s="222" t="s">
        <v>140</v>
      </c>
      <c r="T259" s="222" t="s">
        <v>141</v>
      </c>
      <c r="U259" s="222">
        <v>2.29</v>
      </c>
      <c r="V259" s="222">
        <f>ROUND(E259*U259,2)</f>
        <v>4.58</v>
      </c>
      <c r="W259" s="222"/>
      <c r="X259" s="222" t="s">
        <v>148</v>
      </c>
      <c r="Y259" s="203"/>
      <c r="Z259" s="203"/>
      <c r="AA259" s="203"/>
      <c r="AB259" s="203"/>
      <c r="AC259" s="203"/>
      <c r="AD259" s="203"/>
      <c r="AE259" s="203"/>
      <c r="AF259" s="203"/>
      <c r="AG259" s="203" t="s">
        <v>149</v>
      </c>
      <c r="AH259" s="203"/>
      <c r="AI259" s="203"/>
      <c r="AJ259" s="203"/>
      <c r="AK259" s="203"/>
      <c r="AL259" s="203"/>
      <c r="AM259" s="203"/>
      <c r="AN259" s="203"/>
      <c r="AO259" s="203"/>
      <c r="AP259" s="203"/>
      <c r="AQ259" s="203"/>
      <c r="AR259" s="203"/>
      <c r="AS259" s="203"/>
      <c r="AT259" s="203"/>
      <c r="AU259" s="203"/>
      <c r="AV259" s="203"/>
      <c r="AW259" s="203"/>
      <c r="AX259" s="203"/>
      <c r="AY259" s="203"/>
      <c r="AZ259" s="203"/>
      <c r="BA259" s="203"/>
      <c r="BB259" s="203"/>
      <c r="BC259" s="203"/>
      <c r="BD259" s="203"/>
      <c r="BE259" s="203"/>
      <c r="BF259" s="203"/>
      <c r="BG259" s="203"/>
      <c r="BH259" s="203"/>
    </row>
    <row r="260" spans="1:60" ht="20.399999999999999" outlineLevel="1" x14ac:dyDescent="0.25">
      <c r="A260" s="241">
        <v>122</v>
      </c>
      <c r="B260" s="242" t="s">
        <v>460</v>
      </c>
      <c r="C260" s="249" t="s">
        <v>461</v>
      </c>
      <c r="D260" s="243" t="s">
        <v>154</v>
      </c>
      <c r="E260" s="244">
        <v>8</v>
      </c>
      <c r="F260" s="245"/>
      <c r="G260" s="246">
        <f>ROUND(E260*F260,2)</f>
        <v>0</v>
      </c>
      <c r="H260" s="223">
        <v>0</v>
      </c>
      <c r="I260" s="222">
        <f>ROUND(E260*H260,2)</f>
        <v>0</v>
      </c>
      <c r="J260" s="223">
        <v>402.5</v>
      </c>
      <c r="K260" s="222">
        <f>ROUND(E260*J260,2)</f>
        <v>3220</v>
      </c>
      <c r="L260" s="222">
        <v>15</v>
      </c>
      <c r="M260" s="222">
        <f>G260*(1+L260/100)</f>
        <v>0</v>
      </c>
      <c r="N260" s="222">
        <v>0</v>
      </c>
      <c r="O260" s="222">
        <f>ROUND(E260*N260,2)</f>
        <v>0</v>
      </c>
      <c r="P260" s="222">
        <v>0</v>
      </c>
      <c r="Q260" s="222">
        <f>ROUND(E260*P260,2)</f>
        <v>0</v>
      </c>
      <c r="R260" s="222"/>
      <c r="S260" s="222" t="s">
        <v>140</v>
      </c>
      <c r="T260" s="222" t="s">
        <v>141</v>
      </c>
      <c r="U260" s="222">
        <v>0</v>
      </c>
      <c r="V260" s="222">
        <f>ROUND(E260*U260,2)</f>
        <v>0</v>
      </c>
      <c r="W260" s="222"/>
      <c r="X260" s="222" t="s">
        <v>148</v>
      </c>
      <c r="Y260" s="203"/>
      <c r="Z260" s="203"/>
      <c r="AA260" s="203"/>
      <c r="AB260" s="203"/>
      <c r="AC260" s="203"/>
      <c r="AD260" s="203"/>
      <c r="AE260" s="203"/>
      <c r="AF260" s="203"/>
      <c r="AG260" s="203" t="s">
        <v>149</v>
      </c>
      <c r="AH260" s="203"/>
      <c r="AI260" s="203"/>
      <c r="AJ260" s="203"/>
      <c r="AK260" s="203"/>
      <c r="AL260" s="203"/>
      <c r="AM260" s="203"/>
      <c r="AN260" s="203"/>
      <c r="AO260" s="203"/>
      <c r="AP260" s="203"/>
      <c r="AQ260" s="203"/>
      <c r="AR260" s="203"/>
      <c r="AS260" s="203"/>
      <c r="AT260" s="203"/>
      <c r="AU260" s="203"/>
      <c r="AV260" s="203"/>
      <c r="AW260" s="203"/>
      <c r="AX260" s="203"/>
      <c r="AY260" s="203"/>
      <c r="AZ260" s="203"/>
      <c r="BA260" s="203"/>
      <c r="BB260" s="203"/>
      <c r="BC260" s="203"/>
      <c r="BD260" s="203"/>
      <c r="BE260" s="203"/>
      <c r="BF260" s="203"/>
      <c r="BG260" s="203"/>
      <c r="BH260" s="203"/>
    </row>
    <row r="261" spans="1:60" ht="40.799999999999997" outlineLevel="1" x14ac:dyDescent="0.25">
      <c r="A261" s="241">
        <v>123</v>
      </c>
      <c r="B261" s="242" t="s">
        <v>462</v>
      </c>
      <c r="C261" s="249" t="s">
        <v>463</v>
      </c>
      <c r="D261" s="243" t="s">
        <v>154</v>
      </c>
      <c r="E261" s="244">
        <v>1</v>
      </c>
      <c r="F261" s="245"/>
      <c r="G261" s="246">
        <f>ROUND(E261*F261,2)</f>
        <v>0</v>
      </c>
      <c r="H261" s="223">
        <v>0</v>
      </c>
      <c r="I261" s="222">
        <f>ROUND(E261*H261,2)</f>
        <v>0</v>
      </c>
      <c r="J261" s="223">
        <v>14352</v>
      </c>
      <c r="K261" s="222">
        <f>ROUND(E261*J261,2)</f>
        <v>14352</v>
      </c>
      <c r="L261" s="222">
        <v>15</v>
      </c>
      <c r="M261" s="222">
        <f>G261*(1+L261/100)</f>
        <v>0</v>
      </c>
      <c r="N261" s="222">
        <v>0</v>
      </c>
      <c r="O261" s="222">
        <f>ROUND(E261*N261,2)</f>
        <v>0</v>
      </c>
      <c r="P261" s="222">
        <v>0</v>
      </c>
      <c r="Q261" s="222">
        <f>ROUND(E261*P261,2)</f>
        <v>0</v>
      </c>
      <c r="R261" s="222"/>
      <c r="S261" s="222" t="s">
        <v>140</v>
      </c>
      <c r="T261" s="222" t="s">
        <v>141</v>
      </c>
      <c r="U261" s="222">
        <v>0.95</v>
      </c>
      <c r="V261" s="222">
        <f>ROUND(E261*U261,2)</f>
        <v>0.95</v>
      </c>
      <c r="W261" s="222"/>
      <c r="X261" s="222" t="s">
        <v>148</v>
      </c>
      <c r="Y261" s="203"/>
      <c r="Z261" s="203"/>
      <c r="AA261" s="203"/>
      <c r="AB261" s="203"/>
      <c r="AC261" s="203"/>
      <c r="AD261" s="203"/>
      <c r="AE261" s="203"/>
      <c r="AF261" s="203"/>
      <c r="AG261" s="203" t="s">
        <v>149</v>
      </c>
      <c r="AH261" s="203"/>
      <c r="AI261" s="203"/>
      <c r="AJ261" s="203"/>
      <c r="AK261" s="203"/>
      <c r="AL261" s="203"/>
      <c r="AM261" s="203"/>
      <c r="AN261" s="203"/>
      <c r="AO261" s="203"/>
      <c r="AP261" s="203"/>
      <c r="AQ261" s="203"/>
      <c r="AR261" s="203"/>
      <c r="AS261" s="203"/>
      <c r="AT261" s="203"/>
      <c r="AU261" s="203"/>
      <c r="AV261" s="203"/>
      <c r="AW261" s="203"/>
      <c r="AX261" s="203"/>
      <c r="AY261" s="203"/>
      <c r="AZ261" s="203"/>
      <c r="BA261" s="203"/>
      <c r="BB261" s="203"/>
      <c r="BC261" s="203"/>
      <c r="BD261" s="203"/>
      <c r="BE261" s="203"/>
      <c r="BF261" s="203"/>
      <c r="BG261" s="203"/>
      <c r="BH261" s="203"/>
    </row>
    <row r="262" spans="1:60" ht="20.399999999999999" outlineLevel="1" x14ac:dyDescent="0.25">
      <c r="A262" s="241">
        <v>124</v>
      </c>
      <c r="B262" s="242" t="s">
        <v>464</v>
      </c>
      <c r="C262" s="249" t="s">
        <v>465</v>
      </c>
      <c r="D262" s="243" t="s">
        <v>154</v>
      </c>
      <c r="E262" s="244">
        <v>8</v>
      </c>
      <c r="F262" s="245"/>
      <c r="G262" s="246">
        <f>ROUND(E262*F262,2)</f>
        <v>0</v>
      </c>
      <c r="H262" s="223">
        <v>0</v>
      </c>
      <c r="I262" s="222">
        <f>ROUND(E262*H262,2)</f>
        <v>0</v>
      </c>
      <c r="J262" s="223">
        <v>402.5</v>
      </c>
      <c r="K262" s="222">
        <f>ROUND(E262*J262,2)</f>
        <v>3220</v>
      </c>
      <c r="L262" s="222">
        <v>15</v>
      </c>
      <c r="M262" s="222">
        <f>G262*(1+L262/100)</f>
        <v>0</v>
      </c>
      <c r="N262" s="222">
        <v>0</v>
      </c>
      <c r="O262" s="222">
        <f>ROUND(E262*N262,2)</f>
        <v>0</v>
      </c>
      <c r="P262" s="222">
        <v>0</v>
      </c>
      <c r="Q262" s="222">
        <f>ROUND(E262*P262,2)</f>
        <v>0</v>
      </c>
      <c r="R262" s="222"/>
      <c r="S262" s="222" t="s">
        <v>140</v>
      </c>
      <c r="T262" s="222" t="s">
        <v>141</v>
      </c>
      <c r="U262" s="222">
        <v>0.95</v>
      </c>
      <c r="V262" s="222">
        <f>ROUND(E262*U262,2)</f>
        <v>7.6</v>
      </c>
      <c r="W262" s="222"/>
      <c r="X262" s="222" t="s">
        <v>148</v>
      </c>
      <c r="Y262" s="203"/>
      <c r="Z262" s="203"/>
      <c r="AA262" s="203"/>
      <c r="AB262" s="203"/>
      <c r="AC262" s="203"/>
      <c r="AD262" s="203"/>
      <c r="AE262" s="203"/>
      <c r="AF262" s="203"/>
      <c r="AG262" s="203" t="s">
        <v>149</v>
      </c>
      <c r="AH262" s="203"/>
      <c r="AI262" s="203"/>
      <c r="AJ262" s="203"/>
      <c r="AK262" s="203"/>
      <c r="AL262" s="203"/>
      <c r="AM262" s="203"/>
      <c r="AN262" s="203"/>
      <c r="AO262" s="203"/>
      <c r="AP262" s="203"/>
      <c r="AQ262" s="203"/>
      <c r="AR262" s="203"/>
      <c r="AS262" s="203"/>
      <c r="AT262" s="203"/>
      <c r="AU262" s="203"/>
      <c r="AV262" s="203"/>
      <c r="AW262" s="203"/>
      <c r="AX262" s="203"/>
      <c r="AY262" s="203"/>
      <c r="AZ262" s="203"/>
      <c r="BA262" s="203"/>
      <c r="BB262" s="203"/>
      <c r="BC262" s="203"/>
      <c r="BD262" s="203"/>
      <c r="BE262" s="203"/>
      <c r="BF262" s="203"/>
      <c r="BG262" s="203"/>
      <c r="BH262" s="203"/>
    </row>
    <row r="263" spans="1:60" ht="20.399999999999999" outlineLevel="1" x14ac:dyDescent="0.25">
      <c r="A263" s="241">
        <v>125</v>
      </c>
      <c r="B263" s="242" t="s">
        <v>466</v>
      </c>
      <c r="C263" s="249" t="s">
        <v>467</v>
      </c>
      <c r="D263" s="243" t="s">
        <v>154</v>
      </c>
      <c r="E263" s="244">
        <v>3</v>
      </c>
      <c r="F263" s="245"/>
      <c r="G263" s="246">
        <f>ROUND(E263*F263,2)</f>
        <v>0</v>
      </c>
      <c r="H263" s="223">
        <v>2676.4</v>
      </c>
      <c r="I263" s="222">
        <f>ROUND(E263*H263,2)</f>
        <v>8029.2</v>
      </c>
      <c r="J263" s="223">
        <v>0</v>
      </c>
      <c r="K263" s="222">
        <f>ROUND(E263*J263,2)</f>
        <v>0</v>
      </c>
      <c r="L263" s="222">
        <v>15</v>
      </c>
      <c r="M263" s="222">
        <f>G263*(1+L263/100)</f>
        <v>0</v>
      </c>
      <c r="N263" s="222">
        <v>1.2999999999999999E-2</v>
      </c>
      <c r="O263" s="222">
        <f>ROUND(E263*N263,2)</f>
        <v>0.04</v>
      </c>
      <c r="P263" s="222">
        <v>0</v>
      </c>
      <c r="Q263" s="222">
        <f>ROUND(E263*P263,2)</f>
        <v>0</v>
      </c>
      <c r="R263" s="222"/>
      <c r="S263" s="222" t="s">
        <v>140</v>
      </c>
      <c r="T263" s="222" t="s">
        <v>141</v>
      </c>
      <c r="U263" s="222">
        <v>0</v>
      </c>
      <c r="V263" s="222">
        <f>ROUND(E263*U263,2)</f>
        <v>0</v>
      </c>
      <c r="W263" s="222"/>
      <c r="X263" s="222" t="s">
        <v>175</v>
      </c>
      <c r="Y263" s="203"/>
      <c r="Z263" s="203"/>
      <c r="AA263" s="203"/>
      <c r="AB263" s="203"/>
      <c r="AC263" s="203"/>
      <c r="AD263" s="203"/>
      <c r="AE263" s="203"/>
      <c r="AF263" s="203"/>
      <c r="AG263" s="203" t="s">
        <v>468</v>
      </c>
      <c r="AH263" s="203"/>
      <c r="AI263" s="203"/>
      <c r="AJ263" s="203"/>
      <c r="AK263" s="203"/>
      <c r="AL263" s="203"/>
      <c r="AM263" s="203"/>
      <c r="AN263" s="203"/>
      <c r="AO263" s="203"/>
      <c r="AP263" s="203"/>
      <c r="AQ263" s="203"/>
      <c r="AR263" s="203"/>
      <c r="AS263" s="203"/>
      <c r="AT263" s="203"/>
      <c r="AU263" s="203"/>
      <c r="AV263" s="203"/>
      <c r="AW263" s="203"/>
      <c r="AX263" s="203"/>
      <c r="AY263" s="203"/>
      <c r="AZ263" s="203"/>
      <c r="BA263" s="203"/>
      <c r="BB263" s="203"/>
      <c r="BC263" s="203"/>
      <c r="BD263" s="203"/>
      <c r="BE263" s="203"/>
      <c r="BF263" s="203"/>
      <c r="BG263" s="203"/>
      <c r="BH263" s="203"/>
    </row>
    <row r="264" spans="1:60" ht="40.799999999999997" outlineLevel="1" x14ac:dyDescent="0.25">
      <c r="A264" s="241">
        <v>126</v>
      </c>
      <c r="B264" s="242" t="s">
        <v>469</v>
      </c>
      <c r="C264" s="249" t="s">
        <v>470</v>
      </c>
      <c r="D264" s="243" t="s">
        <v>298</v>
      </c>
      <c r="E264" s="244">
        <v>1</v>
      </c>
      <c r="F264" s="245"/>
      <c r="G264" s="246">
        <f>ROUND(E264*F264,2)</f>
        <v>0</v>
      </c>
      <c r="H264" s="223">
        <v>14375</v>
      </c>
      <c r="I264" s="222">
        <f>ROUND(E264*H264,2)</f>
        <v>14375</v>
      </c>
      <c r="J264" s="223">
        <v>0</v>
      </c>
      <c r="K264" s="222">
        <f>ROUND(E264*J264,2)</f>
        <v>0</v>
      </c>
      <c r="L264" s="222">
        <v>15</v>
      </c>
      <c r="M264" s="222">
        <f>G264*(1+L264/100)</f>
        <v>0</v>
      </c>
      <c r="N264" s="222">
        <v>0</v>
      </c>
      <c r="O264" s="222">
        <f>ROUND(E264*N264,2)</f>
        <v>0</v>
      </c>
      <c r="P264" s="222">
        <v>0</v>
      </c>
      <c r="Q264" s="222">
        <f>ROUND(E264*P264,2)</f>
        <v>0</v>
      </c>
      <c r="R264" s="222"/>
      <c r="S264" s="222" t="s">
        <v>140</v>
      </c>
      <c r="T264" s="222" t="s">
        <v>141</v>
      </c>
      <c r="U264" s="222">
        <v>0</v>
      </c>
      <c r="V264" s="222">
        <f>ROUND(E264*U264,2)</f>
        <v>0</v>
      </c>
      <c r="W264" s="222"/>
      <c r="X264" s="222" t="s">
        <v>175</v>
      </c>
      <c r="Y264" s="203"/>
      <c r="Z264" s="203"/>
      <c r="AA264" s="203"/>
      <c r="AB264" s="203"/>
      <c r="AC264" s="203"/>
      <c r="AD264" s="203"/>
      <c r="AE264" s="203"/>
      <c r="AF264" s="203"/>
      <c r="AG264" s="203" t="s">
        <v>468</v>
      </c>
      <c r="AH264" s="203"/>
      <c r="AI264" s="203"/>
      <c r="AJ264" s="203"/>
      <c r="AK264" s="203"/>
      <c r="AL264" s="203"/>
      <c r="AM264" s="203"/>
      <c r="AN264" s="203"/>
      <c r="AO264" s="203"/>
      <c r="AP264" s="203"/>
      <c r="AQ264" s="203"/>
      <c r="AR264" s="203"/>
      <c r="AS264" s="203"/>
      <c r="AT264" s="203"/>
      <c r="AU264" s="203"/>
      <c r="AV264" s="203"/>
      <c r="AW264" s="203"/>
      <c r="AX264" s="203"/>
      <c r="AY264" s="203"/>
      <c r="AZ264" s="203"/>
      <c r="BA264" s="203"/>
      <c r="BB264" s="203"/>
      <c r="BC264" s="203"/>
      <c r="BD264" s="203"/>
      <c r="BE264" s="203"/>
      <c r="BF264" s="203"/>
      <c r="BG264" s="203"/>
      <c r="BH264" s="203"/>
    </row>
    <row r="265" spans="1:60" ht="20.399999999999999" outlineLevel="1" x14ac:dyDescent="0.25">
      <c r="A265" s="241">
        <v>127</v>
      </c>
      <c r="B265" s="242" t="s">
        <v>471</v>
      </c>
      <c r="C265" s="249" t="s">
        <v>472</v>
      </c>
      <c r="D265" s="243" t="s">
        <v>154</v>
      </c>
      <c r="E265" s="244">
        <v>1</v>
      </c>
      <c r="F265" s="245"/>
      <c r="G265" s="246">
        <f>ROUND(E265*F265,2)</f>
        <v>0</v>
      </c>
      <c r="H265" s="223">
        <v>3122.4</v>
      </c>
      <c r="I265" s="222">
        <f>ROUND(E265*H265,2)</f>
        <v>3122.4</v>
      </c>
      <c r="J265" s="223">
        <v>0</v>
      </c>
      <c r="K265" s="222">
        <f>ROUND(E265*J265,2)</f>
        <v>0</v>
      </c>
      <c r="L265" s="222">
        <v>15</v>
      </c>
      <c r="M265" s="222">
        <f>G265*(1+L265/100)</f>
        <v>0</v>
      </c>
      <c r="N265" s="222">
        <v>0.02</v>
      </c>
      <c r="O265" s="222">
        <f>ROUND(E265*N265,2)</f>
        <v>0.02</v>
      </c>
      <c r="P265" s="222">
        <v>0</v>
      </c>
      <c r="Q265" s="222">
        <f>ROUND(E265*P265,2)</f>
        <v>0</v>
      </c>
      <c r="R265" s="222"/>
      <c r="S265" s="222" t="s">
        <v>140</v>
      </c>
      <c r="T265" s="222" t="s">
        <v>141</v>
      </c>
      <c r="U265" s="222">
        <v>0</v>
      </c>
      <c r="V265" s="222">
        <f>ROUND(E265*U265,2)</f>
        <v>0</v>
      </c>
      <c r="W265" s="222"/>
      <c r="X265" s="222" t="s">
        <v>142</v>
      </c>
      <c r="Y265" s="203"/>
      <c r="Z265" s="203"/>
      <c r="AA265" s="203"/>
      <c r="AB265" s="203"/>
      <c r="AC265" s="203"/>
      <c r="AD265" s="203"/>
      <c r="AE265" s="203"/>
      <c r="AF265" s="203"/>
      <c r="AG265" s="203" t="s">
        <v>143</v>
      </c>
      <c r="AH265" s="203"/>
      <c r="AI265" s="203"/>
      <c r="AJ265" s="203"/>
      <c r="AK265" s="203"/>
      <c r="AL265" s="203"/>
      <c r="AM265" s="203"/>
      <c r="AN265" s="203"/>
      <c r="AO265" s="203"/>
      <c r="AP265" s="203"/>
      <c r="AQ265" s="203"/>
      <c r="AR265" s="203"/>
      <c r="AS265" s="203"/>
      <c r="AT265" s="203"/>
      <c r="AU265" s="203"/>
      <c r="AV265" s="203"/>
      <c r="AW265" s="203"/>
      <c r="AX265" s="203"/>
      <c r="AY265" s="203"/>
      <c r="AZ265" s="203"/>
      <c r="BA265" s="203"/>
      <c r="BB265" s="203"/>
      <c r="BC265" s="203"/>
      <c r="BD265" s="203"/>
      <c r="BE265" s="203"/>
      <c r="BF265" s="203"/>
      <c r="BG265" s="203"/>
      <c r="BH265" s="203"/>
    </row>
    <row r="266" spans="1:60" ht="20.399999999999999" outlineLevel="1" x14ac:dyDescent="0.25">
      <c r="A266" s="241">
        <v>128</v>
      </c>
      <c r="B266" s="242" t="s">
        <v>473</v>
      </c>
      <c r="C266" s="249" t="s">
        <v>474</v>
      </c>
      <c r="D266" s="243" t="s">
        <v>154</v>
      </c>
      <c r="E266" s="244">
        <v>1</v>
      </c>
      <c r="F266" s="245"/>
      <c r="G266" s="246">
        <f>ROUND(E266*F266,2)</f>
        <v>0</v>
      </c>
      <c r="H266" s="223">
        <v>4427.5</v>
      </c>
      <c r="I266" s="222">
        <f>ROUND(E266*H266,2)</f>
        <v>4427.5</v>
      </c>
      <c r="J266" s="223">
        <v>0</v>
      </c>
      <c r="K266" s="222">
        <f>ROUND(E266*J266,2)</f>
        <v>0</v>
      </c>
      <c r="L266" s="222">
        <v>15</v>
      </c>
      <c r="M266" s="222">
        <f>G266*(1+L266/100)</f>
        <v>0</v>
      </c>
      <c r="N266" s="222">
        <v>0.02</v>
      </c>
      <c r="O266" s="222">
        <f>ROUND(E266*N266,2)</f>
        <v>0.02</v>
      </c>
      <c r="P266" s="222">
        <v>0</v>
      </c>
      <c r="Q266" s="222">
        <f>ROUND(E266*P266,2)</f>
        <v>0</v>
      </c>
      <c r="R266" s="222"/>
      <c r="S266" s="222" t="s">
        <v>140</v>
      </c>
      <c r="T266" s="222" t="s">
        <v>141</v>
      </c>
      <c r="U266" s="222">
        <v>0</v>
      </c>
      <c r="V266" s="222">
        <f>ROUND(E266*U266,2)</f>
        <v>0</v>
      </c>
      <c r="W266" s="222"/>
      <c r="X266" s="222" t="s">
        <v>142</v>
      </c>
      <c r="Y266" s="203"/>
      <c r="Z266" s="203"/>
      <c r="AA266" s="203"/>
      <c r="AB266" s="203"/>
      <c r="AC266" s="203"/>
      <c r="AD266" s="203"/>
      <c r="AE266" s="203"/>
      <c r="AF266" s="203"/>
      <c r="AG266" s="203" t="s">
        <v>143</v>
      </c>
      <c r="AH266" s="203"/>
      <c r="AI266" s="203"/>
      <c r="AJ266" s="203"/>
      <c r="AK266" s="203"/>
      <c r="AL266" s="203"/>
      <c r="AM266" s="203"/>
      <c r="AN266" s="203"/>
      <c r="AO266" s="203"/>
      <c r="AP266" s="203"/>
      <c r="AQ266" s="203"/>
      <c r="AR266" s="203"/>
      <c r="AS266" s="203"/>
      <c r="AT266" s="203"/>
      <c r="AU266" s="203"/>
      <c r="AV266" s="203"/>
      <c r="AW266" s="203"/>
      <c r="AX266" s="203"/>
      <c r="AY266" s="203"/>
      <c r="AZ266" s="203"/>
      <c r="BA266" s="203"/>
      <c r="BB266" s="203"/>
      <c r="BC266" s="203"/>
      <c r="BD266" s="203"/>
      <c r="BE266" s="203"/>
      <c r="BF266" s="203"/>
      <c r="BG266" s="203"/>
      <c r="BH266" s="203"/>
    </row>
    <row r="267" spans="1:60" outlineLevel="1" x14ac:dyDescent="0.25">
      <c r="A267" s="241">
        <v>129</v>
      </c>
      <c r="B267" s="242" t="s">
        <v>475</v>
      </c>
      <c r="C267" s="249" t="s">
        <v>476</v>
      </c>
      <c r="D267" s="243" t="s">
        <v>154</v>
      </c>
      <c r="E267" s="244">
        <v>1</v>
      </c>
      <c r="F267" s="245"/>
      <c r="G267" s="246">
        <f>ROUND(E267*F267,2)</f>
        <v>0</v>
      </c>
      <c r="H267" s="223">
        <v>0</v>
      </c>
      <c r="I267" s="222">
        <f>ROUND(E267*H267,2)</f>
        <v>0</v>
      </c>
      <c r="J267" s="223">
        <v>2288.5</v>
      </c>
      <c r="K267" s="222">
        <f>ROUND(E267*J267,2)</f>
        <v>2288.5</v>
      </c>
      <c r="L267" s="222">
        <v>15</v>
      </c>
      <c r="M267" s="222">
        <f>G267*(1+L267/100)</f>
        <v>0</v>
      </c>
      <c r="N267" s="222">
        <v>0</v>
      </c>
      <c r="O267" s="222">
        <f>ROUND(E267*N267,2)</f>
        <v>0</v>
      </c>
      <c r="P267" s="222">
        <v>0</v>
      </c>
      <c r="Q267" s="222">
        <f>ROUND(E267*P267,2)</f>
        <v>0</v>
      </c>
      <c r="R267" s="222"/>
      <c r="S267" s="222" t="s">
        <v>140</v>
      </c>
      <c r="T267" s="222" t="s">
        <v>141</v>
      </c>
      <c r="U267" s="222">
        <v>0</v>
      </c>
      <c r="V267" s="222">
        <f>ROUND(E267*U267,2)</f>
        <v>0</v>
      </c>
      <c r="W267" s="222"/>
      <c r="X267" s="222" t="s">
        <v>175</v>
      </c>
      <c r="Y267" s="203"/>
      <c r="Z267" s="203"/>
      <c r="AA267" s="203"/>
      <c r="AB267" s="203"/>
      <c r="AC267" s="203"/>
      <c r="AD267" s="203"/>
      <c r="AE267" s="203"/>
      <c r="AF267" s="203"/>
      <c r="AG267" s="203" t="s">
        <v>176</v>
      </c>
      <c r="AH267" s="203"/>
      <c r="AI267" s="203"/>
      <c r="AJ267" s="203"/>
      <c r="AK267" s="203"/>
      <c r="AL267" s="203"/>
      <c r="AM267" s="203"/>
      <c r="AN267" s="203"/>
      <c r="AO267" s="203"/>
      <c r="AP267" s="203"/>
      <c r="AQ267" s="203"/>
      <c r="AR267" s="203"/>
      <c r="AS267" s="203"/>
      <c r="AT267" s="203"/>
      <c r="AU267" s="203"/>
      <c r="AV267" s="203"/>
      <c r="AW267" s="203"/>
      <c r="AX267" s="203"/>
      <c r="AY267" s="203"/>
      <c r="AZ267" s="203"/>
      <c r="BA267" s="203"/>
      <c r="BB267" s="203"/>
      <c r="BC267" s="203"/>
      <c r="BD267" s="203"/>
      <c r="BE267" s="203"/>
      <c r="BF267" s="203"/>
      <c r="BG267" s="203"/>
      <c r="BH267" s="203"/>
    </row>
    <row r="268" spans="1:60" ht="20.399999999999999" outlineLevel="1" x14ac:dyDescent="0.25">
      <c r="A268" s="241">
        <v>130</v>
      </c>
      <c r="B268" s="242" t="s">
        <v>477</v>
      </c>
      <c r="C268" s="249" t="s">
        <v>478</v>
      </c>
      <c r="D268" s="243" t="s">
        <v>298</v>
      </c>
      <c r="E268" s="244">
        <v>1</v>
      </c>
      <c r="F268" s="245"/>
      <c r="G268" s="246">
        <f>ROUND(E268*F268,2)</f>
        <v>0</v>
      </c>
      <c r="H268" s="223">
        <v>0</v>
      </c>
      <c r="I268" s="222">
        <f>ROUND(E268*H268,2)</f>
        <v>0</v>
      </c>
      <c r="J268" s="223">
        <v>1725</v>
      </c>
      <c r="K268" s="222">
        <f>ROUND(E268*J268,2)</f>
        <v>1725</v>
      </c>
      <c r="L268" s="222">
        <v>15</v>
      </c>
      <c r="M268" s="222">
        <f>G268*(1+L268/100)</f>
        <v>0</v>
      </c>
      <c r="N268" s="222">
        <v>0</v>
      </c>
      <c r="O268" s="222">
        <f>ROUND(E268*N268,2)</f>
        <v>0</v>
      </c>
      <c r="P268" s="222">
        <v>0</v>
      </c>
      <c r="Q268" s="222">
        <f>ROUND(E268*P268,2)</f>
        <v>0</v>
      </c>
      <c r="R268" s="222"/>
      <c r="S268" s="222" t="s">
        <v>140</v>
      </c>
      <c r="T268" s="222" t="s">
        <v>141</v>
      </c>
      <c r="U268" s="222">
        <v>0</v>
      </c>
      <c r="V268" s="222">
        <f>ROUND(E268*U268,2)</f>
        <v>0</v>
      </c>
      <c r="W268" s="222"/>
      <c r="X268" s="222" t="s">
        <v>175</v>
      </c>
      <c r="Y268" s="203"/>
      <c r="Z268" s="203"/>
      <c r="AA268" s="203"/>
      <c r="AB268" s="203"/>
      <c r="AC268" s="203"/>
      <c r="AD268" s="203"/>
      <c r="AE268" s="203"/>
      <c r="AF268" s="203"/>
      <c r="AG268" s="203" t="s">
        <v>176</v>
      </c>
      <c r="AH268" s="203"/>
      <c r="AI268" s="203"/>
      <c r="AJ268" s="203"/>
      <c r="AK268" s="203"/>
      <c r="AL268" s="203"/>
      <c r="AM268" s="203"/>
      <c r="AN268" s="203"/>
      <c r="AO268" s="203"/>
      <c r="AP268" s="203"/>
      <c r="AQ268" s="203"/>
      <c r="AR268" s="203"/>
      <c r="AS268" s="203"/>
      <c r="AT268" s="203"/>
      <c r="AU268" s="203"/>
      <c r="AV268" s="203"/>
      <c r="AW268" s="203"/>
      <c r="AX268" s="203"/>
      <c r="AY268" s="203"/>
      <c r="AZ268" s="203"/>
      <c r="BA268" s="203"/>
      <c r="BB268" s="203"/>
      <c r="BC268" s="203"/>
      <c r="BD268" s="203"/>
      <c r="BE268" s="203"/>
      <c r="BF268" s="203"/>
      <c r="BG268" s="203"/>
      <c r="BH268" s="203"/>
    </row>
    <row r="269" spans="1:60" ht="20.399999999999999" outlineLevel="1" x14ac:dyDescent="0.25">
      <c r="A269" s="241">
        <v>131</v>
      </c>
      <c r="B269" s="242" t="s">
        <v>479</v>
      </c>
      <c r="C269" s="249" t="s">
        <v>480</v>
      </c>
      <c r="D269" s="243" t="s">
        <v>298</v>
      </c>
      <c r="E269" s="244">
        <v>1</v>
      </c>
      <c r="F269" s="245"/>
      <c r="G269" s="246">
        <f>ROUND(E269*F269,2)</f>
        <v>0</v>
      </c>
      <c r="H269" s="223">
        <v>0</v>
      </c>
      <c r="I269" s="222">
        <f>ROUND(E269*H269,2)</f>
        <v>0</v>
      </c>
      <c r="J269" s="223">
        <v>3427</v>
      </c>
      <c r="K269" s="222">
        <f>ROUND(E269*J269,2)</f>
        <v>3427</v>
      </c>
      <c r="L269" s="222">
        <v>15</v>
      </c>
      <c r="M269" s="222">
        <f>G269*(1+L269/100)</f>
        <v>0</v>
      </c>
      <c r="N269" s="222">
        <v>0</v>
      </c>
      <c r="O269" s="222">
        <f>ROUND(E269*N269,2)</f>
        <v>0</v>
      </c>
      <c r="P269" s="222">
        <v>0</v>
      </c>
      <c r="Q269" s="222">
        <f>ROUND(E269*P269,2)</f>
        <v>0</v>
      </c>
      <c r="R269" s="222"/>
      <c r="S269" s="222" t="s">
        <v>140</v>
      </c>
      <c r="T269" s="222" t="s">
        <v>141</v>
      </c>
      <c r="U269" s="222">
        <v>0</v>
      </c>
      <c r="V269" s="222">
        <f>ROUND(E269*U269,2)</f>
        <v>0</v>
      </c>
      <c r="W269" s="222"/>
      <c r="X269" s="222" t="s">
        <v>175</v>
      </c>
      <c r="Y269" s="203"/>
      <c r="Z269" s="203"/>
      <c r="AA269" s="203"/>
      <c r="AB269" s="203"/>
      <c r="AC269" s="203"/>
      <c r="AD269" s="203"/>
      <c r="AE269" s="203"/>
      <c r="AF269" s="203"/>
      <c r="AG269" s="203" t="s">
        <v>176</v>
      </c>
      <c r="AH269" s="203"/>
      <c r="AI269" s="203"/>
      <c r="AJ269" s="203"/>
      <c r="AK269" s="203"/>
      <c r="AL269" s="203"/>
      <c r="AM269" s="203"/>
      <c r="AN269" s="203"/>
      <c r="AO269" s="203"/>
      <c r="AP269" s="203"/>
      <c r="AQ269" s="203"/>
      <c r="AR269" s="203"/>
      <c r="AS269" s="203"/>
      <c r="AT269" s="203"/>
      <c r="AU269" s="203"/>
      <c r="AV269" s="203"/>
      <c r="AW269" s="203"/>
      <c r="AX269" s="203"/>
      <c r="AY269" s="203"/>
      <c r="AZ269" s="203"/>
      <c r="BA269" s="203"/>
      <c r="BB269" s="203"/>
      <c r="BC269" s="203"/>
      <c r="BD269" s="203"/>
      <c r="BE269" s="203"/>
      <c r="BF269" s="203"/>
      <c r="BG269" s="203"/>
      <c r="BH269" s="203"/>
    </row>
    <row r="270" spans="1:60" ht="20.399999999999999" outlineLevel="1" x14ac:dyDescent="0.25">
      <c r="A270" s="235">
        <v>132</v>
      </c>
      <c r="B270" s="236" t="s">
        <v>481</v>
      </c>
      <c r="C270" s="250" t="s">
        <v>482</v>
      </c>
      <c r="D270" s="237" t="s">
        <v>159</v>
      </c>
      <c r="E270" s="238">
        <v>2.9</v>
      </c>
      <c r="F270" s="239"/>
      <c r="G270" s="240">
        <f>ROUND(E270*F270,2)</f>
        <v>0</v>
      </c>
      <c r="H270" s="223">
        <v>0</v>
      </c>
      <c r="I270" s="222">
        <f>ROUND(E270*H270,2)</f>
        <v>0</v>
      </c>
      <c r="J270" s="223">
        <v>14189</v>
      </c>
      <c r="K270" s="222">
        <f>ROUND(E270*J270,2)</f>
        <v>41148.1</v>
      </c>
      <c r="L270" s="222">
        <v>15</v>
      </c>
      <c r="M270" s="222">
        <f>G270*(1+L270/100)</f>
        <v>0</v>
      </c>
      <c r="N270" s="222">
        <v>0</v>
      </c>
      <c r="O270" s="222">
        <f>ROUND(E270*N270,2)</f>
        <v>0</v>
      </c>
      <c r="P270" s="222">
        <v>0</v>
      </c>
      <c r="Q270" s="222">
        <f>ROUND(E270*P270,2)</f>
        <v>0</v>
      </c>
      <c r="R270" s="222"/>
      <c r="S270" s="222" t="s">
        <v>140</v>
      </c>
      <c r="T270" s="222" t="s">
        <v>141</v>
      </c>
      <c r="U270" s="222">
        <v>0</v>
      </c>
      <c r="V270" s="222">
        <f>ROUND(E270*U270,2)</f>
        <v>0</v>
      </c>
      <c r="W270" s="222"/>
      <c r="X270" s="222" t="s">
        <v>175</v>
      </c>
      <c r="Y270" s="203"/>
      <c r="Z270" s="203"/>
      <c r="AA270" s="203"/>
      <c r="AB270" s="203"/>
      <c r="AC270" s="203"/>
      <c r="AD270" s="203"/>
      <c r="AE270" s="203"/>
      <c r="AF270" s="203"/>
      <c r="AG270" s="203" t="s">
        <v>176</v>
      </c>
      <c r="AH270" s="203"/>
      <c r="AI270" s="203"/>
      <c r="AJ270" s="203"/>
      <c r="AK270" s="203"/>
      <c r="AL270" s="203"/>
      <c r="AM270" s="203"/>
      <c r="AN270" s="203"/>
      <c r="AO270" s="203"/>
      <c r="AP270" s="203"/>
      <c r="AQ270" s="203"/>
      <c r="AR270" s="203"/>
      <c r="AS270" s="203"/>
      <c r="AT270" s="203"/>
      <c r="AU270" s="203"/>
      <c r="AV270" s="203"/>
      <c r="AW270" s="203"/>
      <c r="AX270" s="203"/>
      <c r="AY270" s="203"/>
      <c r="AZ270" s="203"/>
      <c r="BA270" s="203"/>
      <c r="BB270" s="203"/>
      <c r="BC270" s="203"/>
      <c r="BD270" s="203"/>
      <c r="BE270" s="203"/>
      <c r="BF270" s="203"/>
      <c r="BG270" s="203"/>
      <c r="BH270" s="203"/>
    </row>
    <row r="271" spans="1:60" outlineLevel="1" x14ac:dyDescent="0.25">
      <c r="A271" s="220"/>
      <c r="B271" s="221"/>
      <c r="C271" s="251" t="s">
        <v>483</v>
      </c>
      <c r="D271" s="224"/>
      <c r="E271" s="225">
        <v>2.9</v>
      </c>
      <c r="F271" s="222"/>
      <c r="G271" s="222"/>
      <c r="H271" s="222"/>
      <c r="I271" s="222"/>
      <c r="J271" s="222"/>
      <c r="K271" s="222"/>
      <c r="L271" s="222"/>
      <c r="M271" s="222"/>
      <c r="N271" s="222"/>
      <c r="O271" s="222"/>
      <c r="P271" s="222"/>
      <c r="Q271" s="222"/>
      <c r="R271" s="222"/>
      <c r="S271" s="222"/>
      <c r="T271" s="222"/>
      <c r="U271" s="222"/>
      <c r="V271" s="222"/>
      <c r="W271" s="222"/>
      <c r="X271" s="222"/>
      <c r="Y271" s="203"/>
      <c r="Z271" s="203"/>
      <c r="AA271" s="203"/>
      <c r="AB271" s="203"/>
      <c r="AC271" s="203"/>
      <c r="AD271" s="203"/>
      <c r="AE271" s="203"/>
      <c r="AF271" s="203"/>
      <c r="AG271" s="203" t="s">
        <v>151</v>
      </c>
      <c r="AH271" s="203">
        <v>0</v>
      </c>
      <c r="AI271" s="203"/>
      <c r="AJ271" s="203"/>
      <c r="AK271" s="203"/>
      <c r="AL271" s="203"/>
      <c r="AM271" s="203"/>
      <c r="AN271" s="203"/>
      <c r="AO271" s="203"/>
      <c r="AP271" s="203"/>
      <c r="AQ271" s="203"/>
      <c r="AR271" s="203"/>
      <c r="AS271" s="203"/>
      <c r="AT271" s="203"/>
      <c r="AU271" s="203"/>
      <c r="AV271" s="203"/>
      <c r="AW271" s="203"/>
      <c r="AX271" s="203"/>
      <c r="AY271" s="203"/>
      <c r="AZ271" s="203"/>
      <c r="BA271" s="203"/>
      <c r="BB271" s="203"/>
      <c r="BC271" s="203"/>
      <c r="BD271" s="203"/>
      <c r="BE271" s="203"/>
      <c r="BF271" s="203"/>
      <c r="BG271" s="203"/>
      <c r="BH271" s="203"/>
    </row>
    <row r="272" spans="1:60" outlineLevel="1" x14ac:dyDescent="0.25">
      <c r="A272" s="220"/>
      <c r="B272" s="221"/>
      <c r="C272" s="251" t="s">
        <v>484</v>
      </c>
      <c r="D272" s="224"/>
      <c r="E272" s="225"/>
      <c r="F272" s="222"/>
      <c r="G272" s="222"/>
      <c r="H272" s="222"/>
      <c r="I272" s="222"/>
      <c r="J272" s="222"/>
      <c r="K272" s="222"/>
      <c r="L272" s="222"/>
      <c r="M272" s="222"/>
      <c r="N272" s="222"/>
      <c r="O272" s="222"/>
      <c r="P272" s="222"/>
      <c r="Q272" s="222"/>
      <c r="R272" s="222"/>
      <c r="S272" s="222"/>
      <c r="T272" s="222"/>
      <c r="U272" s="222"/>
      <c r="V272" s="222"/>
      <c r="W272" s="222"/>
      <c r="X272" s="222"/>
      <c r="Y272" s="203"/>
      <c r="Z272" s="203"/>
      <c r="AA272" s="203"/>
      <c r="AB272" s="203"/>
      <c r="AC272" s="203"/>
      <c r="AD272" s="203"/>
      <c r="AE272" s="203"/>
      <c r="AF272" s="203"/>
      <c r="AG272" s="203" t="s">
        <v>151</v>
      </c>
      <c r="AH272" s="203">
        <v>0</v>
      </c>
      <c r="AI272" s="203"/>
      <c r="AJ272" s="203"/>
      <c r="AK272" s="203"/>
      <c r="AL272" s="203"/>
      <c r="AM272" s="203"/>
      <c r="AN272" s="203"/>
      <c r="AO272" s="203"/>
      <c r="AP272" s="203"/>
      <c r="AQ272" s="203"/>
      <c r="AR272" s="203"/>
      <c r="AS272" s="203"/>
      <c r="AT272" s="203"/>
      <c r="AU272" s="203"/>
      <c r="AV272" s="203"/>
      <c r="AW272" s="203"/>
      <c r="AX272" s="203"/>
      <c r="AY272" s="203"/>
      <c r="AZ272" s="203"/>
      <c r="BA272" s="203"/>
      <c r="BB272" s="203"/>
      <c r="BC272" s="203"/>
      <c r="BD272" s="203"/>
      <c r="BE272" s="203"/>
      <c r="BF272" s="203"/>
      <c r="BG272" s="203"/>
      <c r="BH272" s="203"/>
    </row>
    <row r="273" spans="1:60" outlineLevel="1" x14ac:dyDescent="0.25">
      <c r="A273" s="220"/>
      <c r="B273" s="221"/>
      <c r="C273" s="251" t="s">
        <v>485</v>
      </c>
      <c r="D273" s="224"/>
      <c r="E273" s="225"/>
      <c r="F273" s="222"/>
      <c r="G273" s="222"/>
      <c r="H273" s="222"/>
      <c r="I273" s="222"/>
      <c r="J273" s="222"/>
      <c r="K273" s="222"/>
      <c r="L273" s="222"/>
      <c r="M273" s="222"/>
      <c r="N273" s="222"/>
      <c r="O273" s="222"/>
      <c r="P273" s="222"/>
      <c r="Q273" s="222"/>
      <c r="R273" s="222"/>
      <c r="S273" s="222"/>
      <c r="T273" s="222"/>
      <c r="U273" s="222"/>
      <c r="V273" s="222"/>
      <c r="W273" s="222"/>
      <c r="X273" s="222"/>
      <c r="Y273" s="203"/>
      <c r="Z273" s="203"/>
      <c r="AA273" s="203"/>
      <c r="AB273" s="203"/>
      <c r="AC273" s="203"/>
      <c r="AD273" s="203"/>
      <c r="AE273" s="203"/>
      <c r="AF273" s="203"/>
      <c r="AG273" s="203" t="s">
        <v>151</v>
      </c>
      <c r="AH273" s="203">
        <v>0</v>
      </c>
      <c r="AI273" s="203"/>
      <c r="AJ273" s="203"/>
      <c r="AK273" s="203"/>
      <c r="AL273" s="203"/>
      <c r="AM273" s="203"/>
      <c r="AN273" s="203"/>
      <c r="AO273" s="203"/>
      <c r="AP273" s="203"/>
      <c r="AQ273" s="203"/>
      <c r="AR273" s="203"/>
      <c r="AS273" s="203"/>
      <c r="AT273" s="203"/>
      <c r="AU273" s="203"/>
      <c r="AV273" s="203"/>
      <c r="AW273" s="203"/>
      <c r="AX273" s="203"/>
      <c r="AY273" s="203"/>
      <c r="AZ273" s="203"/>
      <c r="BA273" s="203"/>
      <c r="BB273" s="203"/>
      <c r="BC273" s="203"/>
      <c r="BD273" s="203"/>
      <c r="BE273" s="203"/>
      <c r="BF273" s="203"/>
      <c r="BG273" s="203"/>
      <c r="BH273" s="203"/>
    </row>
    <row r="274" spans="1:60" ht="20.399999999999999" outlineLevel="1" x14ac:dyDescent="0.25">
      <c r="A274" s="220"/>
      <c r="B274" s="221"/>
      <c r="C274" s="251" t="s">
        <v>486</v>
      </c>
      <c r="D274" s="224"/>
      <c r="E274" s="225"/>
      <c r="F274" s="222"/>
      <c r="G274" s="222"/>
      <c r="H274" s="222"/>
      <c r="I274" s="222"/>
      <c r="J274" s="222"/>
      <c r="K274" s="222"/>
      <c r="L274" s="222"/>
      <c r="M274" s="222"/>
      <c r="N274" s="222"/>
      <c r="O274" s="222"/>
      <c r="P274" s="222"/>
      <c r="Q274" s="222"/>
      <c r="R274" s="222"/>
      <c r="S274" s="222"/>
      <c r="T274" s="222"/>
      <c r="U274" s="222"/>
      <c r="V274" s="222"/>
      <c r="W274" s="222"/>
      <c r="X274" s="222"/>
      <c r="Y274" s="203"/>
      <c r="Z274" s="203"/>
      <c r="AA274" s="203"/>
      <c r="AB274" s="203"/>
      <c r="AC274" s="203"/>
      <c r="AD274" s="203"/>
      <c r="AE274" s="203"/>
      <c r="AF274" s="203"/>
      <c r="AG274" s="203" t="s">
        <v>151</v>
      </c>
      <c r="AH274" s="203">
        <v>0</v>
      </c>
      <c r="AI274" s="203"/>
      <c r="AJ274" s="203"/>
      <c r="AK274" s="203"/>
      <c r="AL274" s="203"/>
      <c r="AM274" s="203"/>
      <c r="AN274" s="203"/>
      <c r="AO274" s="203"/>
      <c r="AP274" s="203"/>
      <c r="AQ274" s="203"/>
      <c r="AR274" s="203"/>
      <c r="AS274" s="203"/>
      <c r="AT274" s="203"/>
      <c r="AU274" s="203"/>
      <c r="AV274" s="203"/>
      <c r="AW274" s="203"/>
      <c r="AX274" s="203"/>
      <c r="AY274" s="203"/>
      <c r="AZ274" s="203"/>
      <c r="BA274" s="203"/>
      <c r="BB274" s="203"/>
      <c r="BC274" s="203"/>
      <c r="BD274" s="203"/>
      <c r="BE274" s="203"/>
      <c r="BF274" s="203"/>
      <c r="BG274" s="203"/>
      <c r="BH274" s="203"/>
    </row>
    <row r="275" spans="1:60" outlineLevel="1" x14ac:dyDescent="0.25">
      <c r="A275" s="220"/>
      <c r="B275" s="221"/>
      <c r="C275" s="251" t="s">
        <v>487</v>
      </c>
      <c r="D275" s="224"/>
      <c r="E275" s="225"/>
      <c r="F275" s="222"/>
      <c r="G275" s="222"/>
      <c r="H275" s="222"/>
      <c r="I275" s="222"/>
      <c r="J275" s="222"/>
      <c r="K275" s="222"/>
      <c r="L275" s="222"/>
      <c r="M275" s="222"/>
      <c r="N275" s="222"/>
      <c r="O275" s="222"/>
      <c r="P275" s="222"/>
      <c r="Q275" s="222"/>
      <c r="R275" s="222"/>
      <c r="S275" s="222"/>
      <c r="T275" s="222"/>
      <c r="U275" s="222"/>
      <c r="V275" s="222"/>
      <c r="W275" s="222"/>
      <c r="X275" s="222"/>
      <c r="Y275" s="203"/>
      <c r="Z275" s="203"/>
      <c r="AA275" s="203"/>
      <c r="AB275" s="203"/>
      <c r="AC275" s="203"/>
      <c r="AD275" s="203"/>
      <c r="AE275" s="203"/>
      <c r="AF275" s="203"/>
      <c r="AG275" s="203" t="s">
        <v>151</v>
      </c>
      <c r="AH275" s="203">
        <v>0</v>
      </c>
      <c r="AI275" s="203"/>
      <c r="AJ275" s="203"/>
      <c r="AK275" s="203"/>
      <c r="AL275" s="203"/>
      <c r="AM275" s="203"/>
      <c r="AN275" s="203"/>
      <c r="AO275" s="203"/>
      <c r="AP275" s="203"/>
      <c r="AQ275" s="203"/>
      <c r="AR275" s="203"/>
      <c r="AS275" s="203"/>
      <c r="AT275" s="203"/>
      <c r="AU275" s="203"/>
      <c r="AV275" s="203"/>
      <c r="AW275" s="203"/>
      <c r="AX275" s="203"/>
      <c r="AY275" s="203"/>
      <c r="AZ275" s="203"/>
      <c r="BA275" s="203"/>
      <c r="BB275" s="203"/>
      <c r="BC275" s="203"/>
      <c r="BD275" s="203"/>
      <c r="BE275" s="203"/>
      <c r="BF275" s="203"/>
      <c r="BG275" s="203"/>
      <c r="BH275" s="203"/>
    </row>
    <row r="276" spans="1:60" ht="20.399999999999999" outlineLevel="1" x14ac:dyDescent="0.25">
      <c r="A276" s="220"/>
      <c r="B276" s="221"/>
      <c r="C276" s="251" t="s">
        <v>488</v>
      </c>
      <c r="D276" s="224"/>
      <c r="E276" s="225"/>
      <c r="F276" s="222"/>
      <c r="G276" s="222"/>
      <c r="H276" s="222"/>
      <c r="I276" s="222"/>
      <c r="J276" s="222"/>
      <c r="K276" s="222"/>
      <c r="L276" s="222"/>
      <c r="M276" s="222"/>
      <c r="N276" s="222"/>
      <c r="O276" s="222"/>
      <c r="P276" s="222"/>
      <c r="Q276" s="222"/>
      <c r="R276" s="222"/>
      <c r="S276" s="222"/>
      <c r="T276" s="222"/>
      <c r="U276" s="222"/>
      <c r="V276" s="222"/>
      <c r="W276" s="222"/>
      <c r="X276" s="222"/>
      <c r="Y276" s="203"/>
      <c r="Z276" s="203"/>
      <c r="AA276" s="203"/>
      <c r="AB276" s="203"/>
      <c r="AC276" s="203"/>
      <c r="AD276" s="203"/>
      <c r="AE276" s="203"/>
      <c r="AF276" s="203"/>
      <c r="AG276" s="203" t="s">
        <v>151</v>
      </c>
      <c r="AH276" s="203">
        <v>0</v>
      </c>
      <c r="AI276" s="203"/>
      <c r="AJ276" s="203"/>
      <c r="AK276" s="203"/>
      <c r="AL276" s="203"/>
      <c r="AM276" s="203"/>
      <c r="AN276" s="203"/>
      <c r="AO276" s="203"/>
      <c r="AP276" s="203"/>
      <c r="AQ276" s="203"/>
      <c r="AR276" s="203"/>
      <c r="AS276" s="203"/>
      <c r="AT276" s="203"/>
      <c r="AU276" s="203"/>
      <c r="AV276" s="203"/>
      <c r="AW276" s="203"/>
      <c r="AX276" s="203"/>
      <c r="AY276" s="203"/>
      <c r="AZ276" s="203"/>
      <c r="BA276" s="203"/>
      <c r="BB276" s="203"/>
      <c r="BC276" s="203"/>
      <c r="BD276" s="203"/>
      <c r="BE276" s="203"/>
      <c r="BF276" s="203"/>
      <c r="BG276" s="203"/>
      <c r="BH276" s="203"/>
    </row>
    <row r="277" spans="1:60" outlineLevel="1" x14ac:dyDescent="0.25">
      <c r="A277" s="220"/>
      <c r="B277" s="221"/>
      <c r="C277" s="251" t="s">
        <v>489</v>
      </c>
      <c r="D277" s="224"/>
      <c r="E277" s="225"/>
      <c r="F277" s="222"/>
      <c r="G277" s="222"/>
      <c r="H277" s="222"/>
      <c r="I277" s="222"/>
      <c r="J277" s="222"/>
      <c r="K277" s="222"/>
      <c r="L277" s="222"/>
      <c r="M277" s="222"/>
      <c r="N277" s="222"/>
      <c r="O277" s="222"/>
      <c r="P277" s="222"/>
      <c r="Q277" s="222"/>
      <c r="R277" s="222"/>
      <c r="S277" s="222"/>
      <c r="T277" s="222"/>
      <c r="U277" s="222"/>
      <c r="V277" s="222"/>
      <c r="W277" s="222"/>
      <c r="X277" s="222"/>
      <c r="Y277" s="203"/>
      <c r="Z277" s="203"/>
      <c r="AA277" s="203"/>
      <c r="AB277" s="203"/>
      <c r="AC277" s="203"/>
      <c r="AD277" s="203"/>
      <c r="AE277" s="203"/>
      <c r="AF277" s="203"/>
      <c r="AG277" s="203" t="s">
        <v>151</v>
      </c>
      <c r="AH277" s="203">
        <v>0</v>
      </c>
      <c r="AI277" s="203"/>
      <c r="AJ277" s="203"/>
      <c r="AK277" s="203"/>
      <c r="AL277" s="203"/>
      <c r="AM277" s="203"/>
      <c r="AN277" s="203"/>
      <c r="AO277" s="203"/>
      <c r="AP277" s="203"/>
      <c r="AQ277" s="203"/>
      <c r="AR277" s="203"/>
      <c r="AS277" s="203"/>
      <c r="AT277" s="203"/>
      <c r="AU277" s="203"/>
      <c r="AV277" s="203"/>
      <c r="AW277" s="203"/>
      <c r="AX277" s="203"/>
      <c r="AY277" s="203"/>
      <c r="AZ277" s="203"/>
      <c r="BA277" s="203"/>
      <c r="BB277" s="203"/>
      <c r="BC277" s="203"/>
      <c r="BD277" s="203"/>
      <c r="BE277" s="203"/>
      <c r="BF277" s="203"/>
      <c r="BG277" s="203"/>
      <c r="BH277" s="203"/>
    </row>
    <row r="278" spans="1:60" outlineLevel="1" x14ac:dyDescent="0.25">
      <c r="A278" s="220"/>
      <c r="B278" s="221"/>
      <c r="C278" s="251" t="s">
        <v>490</v>
      </c>
      <c r="D278" s="224"/>
      <c r="E278" s="225"/>
      <c r="F278" s="222"/>
      <c r="G278" s="222"/>
      <c r="H278" s="222"/>
      <c r="I278" s="222"/>
      <c r="J278" s="222"/>
      <c r="K278" s="222"/>
      <c r="L278" s="222"/>
      <c r="M278" s="222"/>
      <c r="N278" s="222"/>
      <c r="O278" s="222"/>
      <c r="P278" s="222"/>
      <c r="Q278" s="222"/>
      <c r="R278" s="222"/>
      <c r="S278" s="222"/>
      <c r="T278" s="222"/>
      <c r="U278" s="222"/>
      <c r="V278" s="222"/>
      <c r="W278" s="222"/>
      <c r="X278" s="222"/>
      <c r="Y278" s="203"/>
      <c r="Z278" s="203"/>
      <c r="AA278" s="203"/>
      <c r="AB278" s="203"/>
      <c r="AC278" s="203"/>
      <c r="AD278" s="203"/>
      <c r="AE278" s="203"/>
      <c r="AF278" s="203"/>
      <c r="AG278" s="203" t="s">
        <v>151</v>
      </c>
      <c r="AH278" s="203">
        <v>0</v>
      </c>
      <c r="AI278" s="203"/>
      <c r="AJ278" s="203"/>
      <c r="AK278" s="203"/>
      <c r="AL278" s="203"/>
      <c r="AM278" s="203"/>
      <c r="AN278" s="203"/>
      <c r="AO278" s="203"/>
      <c r="AP278" s="203"/>
      <c r="AQ278" s="203"/>
      <c r="AR278" s="203"/>
      <c r="AS278" s="203"/>
      <c r="AT278" s="203"/>
      <c r="AU278" s="203"/>
      <c r="AV278" s="203"/>
      <c r="AW278" s="203"/>
      <c r="AX278" s="203"/>
      <c r="AY278" s="203"/>
      <c r="AZ278" s="203"/>
      <c r="BA278" s="203"/>
      <c r="BB278" s="203"/>
      <c r="BC278" s="203"/>
      <c r="BD278" s="203"/>
      <c r="BE278" s="203"/>
      <c r="BF278" s="203"/>
      <c r="BG278" s="203"/>
      <c r="BH278" s="203"/>
    </row>
    <row r="279" spans="1:60" outlineLevel="1" x14ac:dyDescent="0.25">
      <c r="A279" s="220"/>
      <c r="B279" s="221"/>
      <c r="C279" s="251" t="s">
        <v>491</v>
      </c>
      <c r="D279" s="224"/>
      <c r="E279" s="225"/>
      <c r="F279" s="222"/>
      <c r="G279" s="222"/>
      <c r="H279" s="222"/>
      <c r="I279" s="222"/>
      <c r="J279" s="222"/>
      <c r="K279" s="222"/>
      <c r="L279" s="222"/>
      <c r="M279" s="222"/>
      <c r="N279" s="222"/>
      <c r="O279" s="222"/>
      <c r="P279" s="222"/>
      <c r="Q279" s="222"/>
      <c r="R279" s="222"/>
      <c r="S279" s="222"/>
      <c r="T279" s="222"/>
      <c r="U279" s="222"/>
      <c r="V279" s="222"/>
      <c r="W279" s="222"/>
      <c r="X279" s="222"/>
      <c r="Y279" s="203"/>
      <c r="Z279" s="203"/>
      <c r="AA279" s="203"/>
      <c r="AB279" s="203"/>
      <c r="AC279" s="203"/>
      <c r="AD279" s="203"/>
      <c r="AE279" s="203"/>
      <c r="AF279" s="203"/>
      <c r="AG279" s="203" t="s">
        <v>151</v>
      </c>
      <c r="AH279" s="203">
        <v>0</v>
      </c>
      <c r="AI279" s="203"/>
      <c r="AJ279" s="203"/>
      <c r="AK279" s="203"/>
      <c r="AL279" s="203"/>
      <c r="AM279" s="203"/>
      <c r="AN279" s="203"/>
      <c r="AO279" s="203"/>
      <c r="AP279" s="203"/>
      <c r="AQ279" s="203"/>
      <c r="AR279" s="203"/>
      <c r="AS279" s="203"/>
      <c r="AT279" s="203"/>
      <c r="AU279" s="203"/>
      <c r="AV279" s="203"/>
      <c r="AW279" s="203"/>
      <c r="AX279" s="203"/>
      <c r="AY279" s="203"/>
      <c r="AZ279" s="203"/>
      <c r="BA279" s="203"/>
      <c r="BB279" s="203"/>
      <c r="BC279" s="203"/>
      <c r="BD279" s="203"/>
      <c r="BE279" s="203"/>
      <c r="BF279" s="203"/>
      <c r="BG279" s="203"/>
      <c r="BH279" s="203"/>
    </row>
    <row r="280" spans="1:60" ht="20.399999999999999" outlineLevel="1" x14ac:dyDescent="0.25">
      <c r="A280" s="220"/>
      <c r="B280" s="221"/>
      <c r="C280" s="251" t="s">
        <v>492</v>
      </c>
      <c r="D280" s="224"/>
      <c r="E280" s="225"/>
      <c r="F280" s="222"/>
      <c r="G280" s="222"/>
      <c r="H280" s="222"/>
      <c r="I280" s="222"/>
      <c r="J280" s="222"/>
      <c r="K280" s="222"/>
      <c r="L280" s="222"/>
      <c r="M280" s="222"/>
      <c r="N280" s="222"/>
      <c r="O280" s="222"/>
      <c r="P280" s="222"/>
      <c r="Q280" s="222"/>
      <c r="R280" s="222"/>
      <c r="S280" s="222"/>
      <c r="T280" s="222"/>
      <c r="U280" s="222"/>
      <c r="V280" s="222"/>
      <c r="W280" s="222"/>
      <c r="X280" s="222"/>
      <c r="Y280" s="203"/>
      <c r="Z280" s="203"/>
      <c r="AA280" s="203"/>
      <c r="AB280" s="203"/>
      <c r="AC280" s="203"/>
      <c r="AD280" s="203"/>
      <c r="AE280" s="203"/>
      <c r="AF280" s="203"/>
      <c r="AG280" s="203" t="s">
        <v>151</v>
      </c>
      <c r="AH280" s="203">
        <v>0</v>
      </c>
      <c r="AI280" s="203"/>
      <c r="AJ280" s="203"/>
      <c r="AK280" s="203"/>
      <c r="AL280" s="203"/>
      <c r="AM280" s="203"/>
      <c r="AN280" s="203"/>
      <c r="AO280" s="203"/>
      <c r="AP280" s="203"/>
      <c r="AQ280" s="203"/>
      <c r="AR280" s="203"/>
      <c r="AS280" s="203"/>
      <c r="AT280" s="203"/>
      <c r="AU280" s="203"/>
      <c r="AV280" s="203"/>
      <c r="AW280" s="203"/>
      <c r="AX280" s="203"/>
      <c r="AY280" s="203"/>
      <c r="AZ280" s="203"/>
      <c r="BA280" s="203"/>
      <c r="BB280" s="203"/>
      <c r="BC280" s="203"/>
      <c r="BD280" s="203"/>
      <c r="BE280" s="203"/>
      <c r="BF280" s="203"/>
      <c r="BG280" s="203"/>
      <c r="BH280" s="203"/>
    </row>
    <row r="281" spans="1:60" ht="20.399999999999999" outlineLevel="1" x14ac:dyDescent="0.25">
      <c r="A281" s="220"/>
      <c r="B281" s="221"/>
      <c r="C281" s="251" t="s">
        <v>493</v>
      </c>
      <c r="D281" s="224"/>
      <c r="E281" s="225"/>
      <c r="F281" s="222"/>
      <c r="G281" s="222"/>
      <c r="H281" s="222"/>
      <c r="I281" s="222"/>
      <c r="J281" s="222"/>
      <c r="K281" s="222"/>
      <c r="L281" s="222"/>
      <c r="M281" s="222"/>
      <c r="N281" s="222"/>
      <c r="O281" s="222"/>
      <c r="P281" s="222"/>
      <c r="Q281" s="222"/>
      <c r="R281" s="222"/>
      <c r="S281" s="222"/>
      <c r="T281" s="222"/>
      <c r="U281" s="222"/>
      <c r="V281" s="222"/>
      <c r="W281" s="222"/>
      <c r="X281" s="222"/>
      <c r="Y281" s="203"/>
      <c r="Z281" s="203"/>
      <c r="AA281" s="203"/>
      <c r="AB281" s="203"/>
      <c r="AC281" s="203"/>
      <c r="AD281" s="203"/>
      <c r="AE281" s="203"/>
      <c r="AF281" s="203"/>
      <c r="AG281" s="203" t="s">
        <v>151</v>
      </c>
      <c r="AH281" s="203">
        <v>0</v>
      </c>
      <c r="AI281" s="203"/>
      <c r="AJ281" s="203"/>
      <c r="AK281" s="203"/>
      <c r="AL281" s="203"/>
      <c r="AM281" s="203"/>
      <c r="AN281" s="203"/>
      <c r="AO281" s="203"/>
      <c r="AP281" s="203"/>
      <c r="AQ281" s="203"/>
      <c r="AR281" s="203"/>
      <c r="AS281" s="203"/>
      <c r="AT281" s="203"/>
      <c r="AU281" s="203"/>
      <c r="AV281" s="203"/>
      <c r="AW281" s="203"/>
      <c r="AX281" s="203"/>
      <c r="AY281" s="203"/>
      <c r="AZ281" s="203"/>
      <c r="BA281" s="203"/>
      <c r="BB281" s="203"/>
      <c r="BC281" s="203"/>
      <c r="BD281" s="203"/>
      <c r="BE281" s="203"/>
      <c r="BF281" s="203"/>
      <c r="BG281" s="203"/>
      <c r="BH281" s="203"/>
    </row>
    <row r="282" spans="1:60" outlineLevel="1" x14ac:dyDescent="0.25">
      <c r="A282" s="220"/>
      <c r="B282" s="221"/>
      <c r="C282" s="251" t="s">
        <v>494</v>
      </c>
      <c r="D282" s="224"/>
      <c r="E282" s="225"/>
      <c r="F282" s="222"/>
      <c r="G282" s="222"/>
      <c r="H282" s="222"/>
      <c r="I282" s="222"/>
      <c r="J282" s="222"/>
      <c r="K282" s="222"/>
      <c r="L282" s="222"/>
      <c r="M282" s="222"/>
      <c r="N282" s="222"/>
      <c r="O282" s="222"/>
      <c r="P282" s="222"/>
      <c r="Q282" s="222"/>
      <c r="R282" s="222"/>
      <c r="S282" s="222"/>
      <c r="T282" s="222"/>
      <c r="U282" s="222"/>
      <c r="V282" s="222"/>
      <c r="W282" s="222"/>
      <c r="X282" s="222"/>
      <c r="Y282" s="203"/>
      <c r="Z282" s="203"/>
      <c r="AA282" s="203"/>
      <c r="AB282" s="203"/>
      <c r="AC282" s="203"/>
      <c r="AD282" s="203"/>
      <c r="AE282" s="203"/>
      <c r="AF282" s="203"/>
      <c r="AG282" s="203" t="s">
        <v>151</v>
      </c>
      <c r="AH282" s="203">
        <v>0</v>
      </c>
      <c r="AI282" s="203"/>
      <c r="AJ282" s="203"/>
      <c r="AK282" s="203"/>
      <c r="AL282" s="203"/>
      <c r="AM282" s="203"/>
      <c r="AN282" s="203"/>
      <c r="AO282" s="203"/>
      <c r="AP282" s="203"/>
      <c r="AQ282" s="203"/>
      <c r="AR282" s="203"/>
      <c r="AS282" s="203"/>
      <c r="AT282" s="203"/>
      <c r="AU282" s="203"/>
      <c r="AV282" s="203"/>
      <c r="AW282" s="203"/>
      <c r="AX282" s="203"/>
      <c r="AY282" s="203"/>
      <c r="AZ282" s="203"/>
      <c r="BA282" s="203"/>
      <c r="BB282" s="203"/>
      <c r="BC282" s="203"/>
      <c r="BD282" s="203"/>
      <c r="BE282" s="203"/>
      <c r="BF282" s="203"/>
      <c r="BG282" s="203"/>
      <c r="BH282" s="203"/>
    </row>
    <row r="283" spans="1:60" outlineLevel="1" x14ac:dyDescent="0.25">
      <c r="A283" s="235">
        <v>133</v>
      </c>
      <c r="B283" s="236" t="s">
        <v>495</v>
      </c>
      <c r="C283" s="250" t="s">
        <v>496</v>
      </c>
      <c r="D283" s="237" t="s">
        <v>159</v>
      </c>
      <c r="E283" s="238">
        <v>4.8</v>
      </c>
      <c r="F283" s="239"/>
      <c r="G283" s="240">
        <f>ROUND(E283*F283,2)</f>
        <v>0</v>
      </c>
      <c r="H283" s="223">
        <v>25.15</v>
      </c>
      <c r="I283" s="222">
        <f>ROUND(E283*H283,2)</f>
        <v>120.72</v>
      </c>
      <c r="J283" s="223">
        <v>440.65</v>
      </c>
      <c r="K283" s="222">
        <f>ROUND(E283*J283,2)</f>
        <v>2115.12</v>
      </c>
      <c r="L283" s="222">
        <v>15</v>
      </c>
      <c r="M283" s="222">
        <f>G283*(1+L283/100)</f>
        <v>0</v>
      </c>
      <c r="N283" s="222">
        <v>2.0000000000000002E-5</v>
      </c>
      <c r="O283" s="222">
        <f>ROUND(E283*N283,2)</f>
        <v>0</v>
      </c>
      <c r="P283" s="222">
        <v>0</v>
      </c>
      <c r="Q283" s="222">
        <f>ROUND(E283*P283,2)</f>
        <v>0</v>
      </c>
      <c r="R283" s="222"/>
      <c r="S283" s="222" t="s">
        <v>147</v>
      </c>
      <c r="T283" s="222" t="s">
        <v>141</v>
      </c>
      <c r="U283" s="222">
        <v>0.75700000000000001</v>
      </c>
      <c r="V283" s="222">
        <f>ROUND(E283*U283,2)</f>
        <v>3.63</v>
      </c>
      <c r="W283" s="222"/>
      <c r="X283" s="222" t="s">
        <v>148</v>
      </c>
      <c r="Y283" s="203"/>
      <c r="Z283" s="203"/>
      <c r="AA283" s="203"/>
      <c r="AB283" s="203"/>
      <c r="AC283" s="203"/>
      <c r="AD283" s="203"/>
      <c r="AE283" s="203"/>
      <c r="AF283" s="203"/>
      <c r="AG283" s="203" t="s">
        <v>149</v>
      </c>
      <c r="AH283" s="203"/>
      <c r="AI283" s="203"/>
      <c r="AJ283" s="203"/>
      <c r="AK283" s="203"/>
      <c r="AL283" s="203"/>
      <c r="AM283" s="203"/>
      <c r="AN283" s="203"/>
      <c r="AO283" s="203"/>
      <c r="AP283" s="203"/>
      <c r="AQ283" s="203"/>
      <c r="AR283" s="203"/>
      <c r="AS283" s="203"/>
      <c r="AT283" s="203"/>
      <c r="AU283" s="203"/>
      <c r="AV283" s="203"/>
      <c r="AW283" s="203"/>
      <c r="AX283" s="203"/>
      <c r="AY283" s="203"/>
      <c r="AZ283" s="203"/>
      <c r="BA283" s="203"/>
      <c r="BB283" s="203"/>
      <c r="BC283" s="203"/>
      <c r="BD283" s="203"/>
      <c r="BE283" s="203"/>
      <c r="BF283" s="203"/>
      <c r="BG283" s="203"/>
      <c r="BH283" s="203"/>
    </row>
    <row r="284" spans="1:60" outlineLevel="1" x14ac:dyDescent="0.25">
      <c r="A284" s="220"/>
      <c r="B284" s="221"/>
      <c r="C284" s="251" t="s">
        <v>497</v>
      </c>
      <c r="D284" s="224"/>
      <c r="E284" s="225">
        <v>4.8</v>
      </c>
      <c r="F284" s="222"/>
      <c r="G284" s="222"/>
      <c r="H284" s="222"/>
      <c r="I284" s="222"/>
      <c r="J284" s="222"/>
      <c r="K284" s="222"/>
      <c r="L284" s="222"/>
      <c r="M284" s="222"/>
      <c r="N284" s="222"/>
      <c r="O284" s="222"/>
      <c r="P284" s="222"/>
      <c r="Q284" s="222"/>
      <c r="R284" s="222"/>
      <c r="S284" s="222"/>
      <c r="T284" s="222"/>
      <c r="U284" s="222"/>
      <c r="V284" s="222"/>
      <c r="W284" s="222"/>
      <c r="X284" s="222"/>
      <c r="Y284" s="203"/>
      <c r="Z284" s="203"/>
      <c r="AA284" s="203"/>
      <c r="AB284" s="203"/>
      <c r="AC284" s="203"/>
      <c r="AD284" s="203"/>
      <c r="AE284" s="203"/>
      <c r="AF284" s="203"/>
      <c r="AG284" s="203" t="s">
        <v>151</v>
      </c>
      <c r="AH284" s="203">
        <v>0</v>
      </c>
      <c r="AI284" s="203"/>
      <c r="AJ284" s="203"/>
      <c r="AK284" s="203"/>
      <c r="AL284" s="203"/>
      <c r="AM284" s="203"/>
      <c r="AN284" s="203"/>
      <c r="AO284" s="203"/>
      <c r="AP284" s="203"/>
      <c r="AQ284" s="203"/>
      <c r="AR284" s="203"/>
      <c r="AS284" s="203"/>
      <c r="AT284" s="203"/>
      <c r="AU284" s="203"/>
      <c r="AV284" s="203"/>
      <c r="AW284" s="203"/>
      <c r="AX284" s="203"/>
      <c r="AY284" s="203"/>
      <c r="AZ284" s="203"/>
      <c r="BA284" s="203"/>
      <c r="BB284" s="203"/>
      <c r="BC284" s="203"/>
      <c r="BD284" s="203"/>
      <c r="BE284" s="203"/>
      <c r="BF284" s="203"/>
      <c r="BG284" s="203"/>
      <c r="BH284" s="203"/>
    </row>
    <row r="285" spans="1:60" outlineLevel="1" x14ac:dyDescent="0.25">
      <c r="A285" s="241">
        <v>134</v>
      </c>
      <c r="B285" s="242" t="s">
        <v>498</v>
      </c>
      <c r="C285" s="249" t="s">
        <v>499</v>
      </c>
      <c r="D285" s="243" t="s">
        <v>154</v>
      </c>
      <c r="E285" s="244">
        <v>4</v>
      </c>
      <c r="F285" s="245"/>
      <c r="G285" s="246">
        <f>ROUND(E285*F285,2)</f>
        <v>0</v>
      </c>
      <c r="H285" s="223">
        <v>0</v>
      </c>
      <c r="I285" s="222">
        <f>ROUND(E285*H285,2)</f>
        <v>0</v>
      </c>
      <c r="J285" s="223">
        <v>765.9</v>
      </c>
      <c r="K285" s="222">
        <f>ROUND(E285*J285,2)</f>
        <v>3063.6</v>
      </c>
      <c r="L285" s="222">
        <v>15</v>
      </c>
      <c r="M285" s="222">
        <f>G285*(1+L285/100)</f>
        <v>0</v>
      </c>
      <c r="N285" s="222">
        <v>0</v>
      </c>
      <c r="O285" s="222">
        <f>ROUND(E285*N285,2)</f>
        <v>0</v>
      </c>
      <c r="P285" s="222">
        <v>0</v>
      </c>
      <c r="Q285" s="222">
        <f>ROUND(E285*P285,2)</f>
        <v>0</v>
      </c>
      <c r="R285" s="222"/>
      <c r="S285" s="222" t="s">
        <v>147</v>
      </c>
      <c r="T285" s="222" t="s">
        <v>141</v>
      </c>
      <c r="U285" s="222">
        <v>1.45</v>
      </c>
      <c r="V285" s="222">
        <f>ROUND(E285*U285,2)</f>
        <v>5.8</v>
      </c>
      <c r="W285" s="222"/>
      <c r="X285" s="222" t="s">
        <v>148</v>
      </c>
      <c r="Y285" s="203"/>
      <c r="Z285" s="203"/>
      <c r="AA285" s="203"/>
      <c r="AB285" s="203"/>
      <c r="AC285" s="203"/>
      <c r="AD285" s="203"/>
      <c r="AE285" s="203"/>
      <c r="AF285" s="203"/>
      <c r="AG285" s="203" t="s">
        <v>149</v>
      </c>
      <c r="AH285" s="203"/>
      <c r="AI285" s="203"/>
      <c r="AJ285" s="203"/>
      <c r="AK285" s="203"/>
      <c r="AL285" s="203"/>
      <c r="AM285" s="203"/>
      <c r="AN285" s="203"/>
      <c r="AO285" s="203"/>
      <c r="AP285" s="203"/>
      <c r="AQ285" s="203"/>
      <c r="AR285" s="203"/>
      <c r="AS285" s="203"/>
      <c r="AT285" s="203"/>
      <c r="AU285" s="203"/>
      <c r="AV285" s="203"/>
      <c r="AW285" s="203"/>
      <c r="AX285" s="203"/>
      <c r="AY285" s="203"/>
      <c r="AZ285" s="203"/>
      <c r="BA285" s="203"/>
      <c r="BB285" s="203"/>
      <c r="BC285" s="203"/>
      <c r="BD285" s="203"/>
      <c r="BE285" s="203"/>
      <c r="BF285" s="203"/>
      <c r="BG285" s="203"/>
      <c r="BH285" s="203"/>
    </row>
    <row r="286" spans="1:60" x14ac:dyDescent="0.25">
      <c r="A286" s="229" t="s">
        <v>136</v>
      </c>
      <c r="B286" s="230" t="s">
        <v>109</v>
      </c>
      <c r="C286" s="248" t="s">
        <v>30</v>
      </c>
      <c r="D286" s="231"/>
      <c r="E286" s="232"/>
      <c r="F286" s="233"/>
      <c r="G286" s="234">
        <f>SUMIF(AG287:AG294,"&lt;&gt;NOR",G287:G294)</f>
        <v>0</v>
      </c>
      <c r="H286" s="228"/>
      <c r="I286" s="228">
        <f>SUM(I287:I294)</f>
        <v>0</v>
      </c>
      <c r="J286" s="228"/>
      <c r="K286" s="228">
        <f>SUM(K287:K294)</f>
        <v>14600</v>
      </c>
      <c r="L286" s="228"/>
      <c r="M286" s="228">
        <f>SUM(M287:M294)</f>
        <v>0</v>
      </c>
      <c r="N286" s="228"/>
      <c r="O286" s="228">
        <f>SUM(O287:O294)</f>
        <v>0</v>
      </c>
      <c r="P286" s="228"/>
      <c r="Q286" s="228">
        <f>SUM(Q287:Q294)</f>
        <v>0</v>
      </c>
      <c r="R286" s="228"/>
      <c r="S286" s="228"/>
      <c r="T286" s="228"/>
      <c r="U286" s="228"/>
      <c r="V286" s="228">
        <f>SUM(V287:V294)</f>
        <v>0</v>
      </c>
      <c r="W286" s="228"/>
      <c r="X286" s="228"/>
      <c r="AG286" t="s">
        <v>137</v>
      </c>
    </row>
    <row r="287" spans="1:60" outlineLevel="1" x14ac:dyDescent="0.25">
      <c r="A287" s="241">
        <v>135</v>
      </c>
      <c r="B287" s="242" t="s">
        <v>500</v>
      </c>
      <c r="C287" s="249" t="s">
        <v>501</v>
      </c>
      <c r="D287" s="243" t="s">
        <v>502</v>
      </c>
      <c r="E287" s="244">
        <v>1</v>
      </c>
      <c r="F287" s="245"/>
      <c r="G287" s="246">
        <f>ROUND(E287*F287,2)</f>
        <v>0</v>
      </c>
      <c r="H287" s="223">
        <v>0</v>
      </c>
      <c r="I287" s="222">
        <f>ROUND(E287*H287,2)</f>
        <v>0</v>
      </c>
      <c r="J287" s="223">
        <v>3000</v>
      </c>
      <c r="K287" s="222">
        <f>ROUND(E287*J287,2)</f>
        <v>3000</v>
      </c>
      <c r="L287" s="222">
        <v>15</v>
      </c>
      <c r="M287" s="222">
        <f>G287*(1+L287/100)</f>
        <v>0</v>
      </c>
      <c r="N287" s="222">
        <v>0</v>
      </c>
      <c r="O287" s="222">
        <f>ROUND(E287*N287,2)</f>
        <v>0</v>
      </c>
      <c r="P287" s="222">
        <v>0</v>
      </c>
      <c r="Q287" s="222">
        <f>ROUND(E287*P287,2)</f>
        <v>0</v>
      </c>
      <c r="R287" s="222"/>
      <c r="S287" s="222" t="s">
        <v>140</v>
      </c>
      <c r="T287" s="222" t="s">
        <v>141</v>
      </c>
      <c r="U287" s="222">
        <v>0</v>
      </c>
      <c r="V287" s="222">
        <f>ROUND(E287*U287,2)</f>
        <v>0</v>
      </c>
      <c r="W287" s="222"/>
      <c r="X287" s="222" t="s">
        <v>503</v>
      </c>
      <c r="Y287" s="203"/>
      <c r="Z287" s="203"/>
      <c r="AA287" s="203"/>
      <c r="AB287" s="203"/>
      <c r="AC287" s="203"/>
      <c r="AD287" s="203"/>
      <c r="AE287" s="203"/>
      <c r="AF287" s="203"/>
      <c r="AG287" s="203" t="s">
        <v>504</v>
      </c>
      <c r="AH287" s="203"/>
      <c r="AI287" s="203"/>
      <c r="AJ287" s="203"/>
      <c r="AK287" s="203"/>
      <c r="AL287" s="203"/>
      <c r="AM287" s="203"/>
      <c r="AN287" s="203"/>
      <c r="AO287" s="203"/>
      <c r="AP287" s="203"/>
      <c r="AQ287" s="203"/>
      <c r="AR287" s="203"/>
      <c r="AS287" s="203"/>
      <c r="AT287" s="203"/>
      <c r="AU287" s="203"/>
      <c r="AV287" s="203"/>
      <c r="AW287" s="203"/>
      <c r="AX287" s="203"/>
      <c r="AY287" s="203"/>
      <c r="AZ287" s="203"/>
      <c r="BA287" s="203"/>
      <c r="BB287" s="203"/>
      <c r="BC287" s="203"/>
      <c r="BD287" s="203"/>
      <c r="BE287" s="203"/>
      <c r="BF287" s="203"/>
      <c r="BG287" s="203"/>
      <c r="BH287" s="203"/>
    </row>
    <row r="288" spans="1:60" outlineLevel="1" x14ac:dyDescent="0.25">
      <c r="A288" s="241">
        <v>136</v>
      </c>
      <c r="B288" s="242" t="s">
        <v>505</v>
      </c>
      <c r="C288" s="249" t="s">
        <v>506</v>
      </c>
      <c r="D288" s="243" t="s">
        <v>502</v>
      </c>
      <c r="E288" s="244">
        <v>1</v>
      </c>
      <c r="F288" s="245"/>
      <c r="G288" s="246">
        <f>ROUND(E288*F288,2)</f>
        <v>0</v>
      </c>
      <c r="H288" s="223">
        <v>0</v>
      </c>
      <c r="I288" s="222">
        <f>ROUND(E288*H288,2)</f>
        <v>0</v>
      </c>
      <c r="J288" s="223">
        <v>2000</v>
      </c>
      <c r="K288" s="222">
        <f>ROUND(E288*J288,2)</f>
        <v>2000</v>
      </c>
      <c r="L288" s="222">
        <v>15</v>
      </c>
      <c r="M288" s="222">
        <f>G288*(1+L288/100)</f>
        <v>0</v>
      </c>
      <c r="N288" s="222">
        <v>0</v>
      </c>
      <c r="O288" s="222">
        <f>ROUND(E288*N288,2)</f>
        <v>0</v>
      </c>
      <c r="P288" s="222">
        <v>0</v>
      </c>
      <c r="Q288" s="222">
        <f>ROUND(E288*P288,2)</f>
        <v>0</v>
      </c>
      <c r="R288" s="222"/>
      <c r="S288" s="222" t="s">
        <v>140</v>
      </c>
      <c r="T288" s="222" t="s">
        <v>141</v>
      </c>
      <c r="U288" s="222">
        <v>0</v>
      </c>
      <c r="V288" s="222">
        <f>ROUND(E288*U288,2)</f>
        <v>0</v>
      </c>
      <c r="W288" s="222"/>
      <c r="X288" s="222" t="s">
        <v>503</v>
      </c>
      <c r="Y288" s="203"/>
      <c r="Z288" s="203"/>
      <c r="AA288" s="203"/>
      <c r="AB288" s="203"/>
      <c r="AC288" s="203"/>
      <c r="AD288" s="203"/>
      <c r="AE288" s="203"/>
      <c r="AF288" s="203"/>
      <c r="AG288" s="203" t="s">
        <v>504</v>
      </c>
      <c r="AH288" s="203"/>
      <c r="AI288" s="203"/>
      <c r="AJ288" s="203"/>
      <c r="AK288" s="203"/>
      <c r="AL288" s="203"/>
      <c r="AM288" s="203"/>
      <c r="AN288" s="203"/>
      <c r="AO288" s="203"/>
      <c r="AP288" s="203"/>
      <c r="AQ288" s="203"/>
      <c r="AR288" s="203"/>
      <c r="AS288" s="203"/>
      <c r="AT288" s="203"/>
      <c r="AU288" s="203"/>
      <c r="AV288" s="203"/>
      <c r="AW288" s="203"/>
      <c r="AX288" s="203"/>
      <c r="AY288" s="203"/>
      <c r="AZ288" s="203"/>
      <c r="BA288" s="203"/>
      <c r="BB288" s="203"/>
      <c r="BC288" s="203"/>
      <c r="BD288" s="203"/>
      <c r="BE288" s="203"/>
      <c r="BF288" s="203"/>
      <c r="BG288" s="203"/>
      <c r="BH288" s="203"/>
    </row>
    <row r="289" spans="1:60" outlineLevel="1" x14ac:dyDescent="0.25">
      <c r="A289" s="241">
        <v>137</v>
      </c>
      <c r="B289" s="242" t="s">
        <v>507</v>
      </c>
      <c r="C289" s="249" t="s">
        <v>508</v>
      </c>
      <c r="D289" s="243" t="s">
        <v>502</v>
      </c>
      <c r="E289" s="244">
        <v>1</v>
      </c>
      <c r="F289" s="245"/>
      <c r="G289" s="246">
        <f>ROUND(E289*F289,2)</f>
        <v>0</v>
      </c>
      <c r="H289" s="223">
        <v>0</v>
      </c>
      <c r="I289" s="222">
        <f>ROUND(E289*H289,2)</f>
        <v>0</v>
      </c>
      <c r="J289" s="223">
        <v>1500</v>
      </c>
      <c r="K289" s="222">
        <f>ROUND(E289*J289,2)</f>
        <v>1500</v>
      </c>
      <c r="L289" s="222">
        <v>15</v>
      </c>
      <c r="M289" s="222">
        <f>G289*(1+L289/100)</f>
        <v>0</v>
      </c>
      <c r="N289" s="222">
        <v>0</v>
      </c>
      <c r="O289" s="222">
        <f>ROUND(E289*N289,2)</f>
        <v>0</v>
      </c>
      <c r="P289" s="222">
        <v>0</v>
      </c>
      <c r="Q289" s="222">
        <f>ROUND(E289*P289,2)</f>
        <v>0</v>
      </c>
      <c r="R289" s="222"/>
      <c r="S289" s="222" t="s">
        <v>140</v>
      </c>
      <c r="T289" s="222" t="s">
        <v>141</v>
      </c>
      <c r="U289" s="222">
        <v>0</v>
      </c>
      <c r="V289" s="222">
        <f>ROUND(E289*U289,2)</f>
        <v>0</v>
      </c>
      <c r="W289" s="222"/>
      <c r="X289" s="222" t="s">
        <v>503</v>
      </c>
      <c r="Y289" s="203"/>
      <c r="Z289" s="203"/>
      <c r="AA289" s="203"/>
      <c r="AB289" s="203"/>
      <c r="AC289" s="203"/>
      <c r="AD289" s="203"/>
      <c r="AE289" s="203"/>
      <c r="AF289" s="203"/>
      <c r="AG289" s="203" t="s">
        <v>504</v>
      </c>
      <c r="AH289" s="203"/>
      <c r="AI289" s="203"/>
      <c r="AJ289" s="203"/>
      <c r="AK289" s="203"/>
      <c r="AL289" s="203"/>
      <c r="AM289" s="203"/>
      <c r="AN289" s="203"/>
      <c r="AO289" s="203"/>
      <c r="AP289" s="203"/>
      <c r="AQ289" s="203"/>
      <c r="AR289" s="203"/>
      <c r="AS289" s="203"/>
      <c r="AT289" s="203"/>
      <c r="AU289" s="203"/>
      <c r="AV289" s="203"/>
      <c r="AW289" s="203"/>
      <c r="AX289" s="203"/>
      <c r="AY289" s="203"/>
      <c r="AZ289" s="203"/>
      <c r="BA289" s="203"/>
      <c r="BB289" s="203"/>
      <c r="BC289" s="203"/>
      <c r="BD289" s="203"/>
      <c r="BE289" s="203"/>
      <c r="BF289" s="203"/>
      <c r="BG289" s="203"/>
      <c r="BH289" s="203"/>
    </row>
    <row r="290" spans="1:60" outlineLevel="1" x14ac:dyDescent="0.25">
      <c r="A290" s="241">
        <v>138</v>
      </c>
      <c r="B290" s="242" t="s">
        <v>509</v>
      </c>
      <c r="C290" s="249" t="s">
        <v>510</v>
      </c>
      <c r="D290" s="243" t="s">
        <v>502</v>
      </c>
      <c r="E290" s="244">
        <v>1</v>
      </c>
      <c r="F290" s="245"/>
      <c r="G290" s="246">
        <f>ROUND(E290*F290,2)</f>
        <v>0</v>
      </c>
      <c r="H290" s="223">
        <v>0</v>
      </c>
      <c r="I290" s="222">
        <f>ROUND(E290*H290,2)</f>
        <v>0</v>
      </c>
      <c r="J290" s="223">
        <v>3000</v>
      </c>
      <c r="K290" s="222">
        <f>ROUND(E290*J290,2)</f>
        <v>3000</v>
      </c>
      <c r="L290" s="222">
        <v>15</v>
      </c>
      <c r="M290" s="222">
        <f>G290*(1+L290/100)</f>
        <v>0</v>
      </c>
      <c r="N290" s="222">
        <v>0</v>
      </c>
      <c r="O290" s="222">
        <f>ROUND(E290*N290,2)</f>
        <v>0</v>
      </c>
      <c r="P290" s="222">
        <v>0</v>
      </c>
      <c r="Q290" s="222">
        <f>ROUND(E290*P290,2)</f>
        <v>0</v>
      </c>
      <c r="R290" s="222"/>
      <c r="S290" s="222" t="s">
        <v>140</v>
      </c>
      <c r="T290" s="222" t="s">
        <v>141</v>
      </c>
      <c r="U290" s="222">
        <v>0</v>
      </c>
      <c r="V290" s="222">
        <f>ROUND(E290*U290,2)</f>
        <v>0</v>
      </c>
      <c r="W290" s="222"/>
      <c r="X290" s="222" t="s">
        <v>503</v>
      </c>
      <c r="Y290" s="203"/>
      <c r="Z290" s="203"/>
      <c r="AA290" s="203"/>
      <c r="AB290" s="203"/>
      <c r="AC290" s="203"/>
      <c r="AD290" s="203"/>
      <c r="AE290" s="203"/>
      <c r="AF290" s="203"/>
      <c r="AG290" s="203" t="s">
        <v>504</v>
      </c>
      <c r="AH290" s="203"/>
      <c r="AI290" s="203"/>
      <c r="AJ290" s="203"/>
      <c r="AK290" s="203"/>
      <c r="AL290" s="203"/>
      <c r="AM290" s="203"/>
      <c r="AN290" s="203"/>
      <c r="AO290" s="203"/>
      <c r="AP290" s="203"/>
      <c r="AQ290" s="203"/>
      <c r="AR290" s="203"/>
      <c r="AS290" s="203"/>
      <c r="AT290" s="203"/>
      <c r="AU290" s="203"/>
      <c r="AV290" s="203"/>
      <c r="AW290" s="203"/>
      <c r="AX290" s="203"/>
      <c r="AY290" s="203"/>
      <c r="AZ290" s="203"/>
      <c r="BA290" s="203"/>
      <c r="BB290" s="203"/>
      <c r="BC290" s="203"/>
      <c r="BD290" s="203"/>
      <c r="BE290" s="203"/>
      <c r="BF290" s="203"/>
      <c r="BG290" s="203"/>
      <c r="BH290" s="203"/>
    </row>
    <row r="291" spans="1:60" outlineLevel="1" x14ac:dyDescent="0.25">
      <c r="A291" s="241">
        <v>139</v>
      </c>
      <c r="B291" s="242" t="s">
        <v>511</v>
      </c>
      <c r="C291" s="249" t="s">
        <v>512</v>
      </c>
      <c r="D291" s="243" t="s">
        <v>502</v>
      </c>
      <c r="E291" s="244">
        <v>1</v>
      </c>
      <c r="F291" s="245"/>
      <c r="G291" s="246">
        <f>ROUND(E291*F291,2)</f>
        <v>0</v>
      </c>
      <c r="H291" s="223">
        <v>0</v>
      </c>
      <c r="I291" s="222">
        <f>ROUND(E291*H291,2)</f>
        <v>0</v>
      </c>
      <c r="J291" s="223">
        <v>500</v>
      </c>
      <c r="K291" s="222">
        <f>ROUND(E291*J291,2)</f>
        <v>500</v>
      </c>
      <c r="L291" s="222">
        <v>15</v>
      </c>
      <c r="M291" s="222">
        <f>G291*(1+L291/100)</f>
        <v>0</v>
      </c>
      <c r="N291" s="222">
        <v>0</v>
      </c>
      <c r="O291" s="222">
        <f>ROUND(E291*N291,2)</f>
        <v>0</v>
      </c>
      <c r="P291" s="222">
        <v>0</v>
      </c>
      <c r="Q291" s="222">
        <f>ROUND(E291*P291,2)</f>
        <v>0</v>
      </c>
      <c r="R291" s="222"/>
      <c r="S291" s="222" t="s">
        <v>140</v>
      </c>
      <c r="T291" s="222" t="s">
        <v>141</v>
      </c>
      <c r="U291" s="222">
        <v>0</v>
      </c>
      <c r="V291" s="222">
        <f>ROUND(E291*U291,2)</f>
        <v>0</v>
      </c>
      <c r="W291" s="222"/>
      <c r="X291" s="222" t="s">
        <v>503</v>
      </c>
      <c r="Y291" s="203"/>
      <c r="Z291" s="203"/>
      <c r="AA291" s="203"/>
      <c r="AB291" s="203"/>
      <c r="AC291" s="203"/>
      <c r="AD291" s="203"/>
      <c r="AE291" s="203"/>
      <c r="AF291" s="203"/>
      <c r="AG291" s="203" t="s">
        <v>504</v>
      </c>
      <c r="AH291" s="203"/>
      <c r="AI291" s="203"/>
      <c r="AJ291" s="203"/>
      <c r="AK291" s="203"/>
      <c r="AL291" s="203"/>
      <c r="AM291" s="203"/>
      <c r="AN291" s="203"/>
      <c r="AO291" s="203"/>
      <c r="AP291" s="203"/>
      <c r="AQ291" s="203"/>
      <c r="AR291" s="203"/>
      <c r="AS291" s="203"/>
      <c r="AT291" s="203"/>
      <c r="AU291" s="203"/>
      <c r="AV291" s="203"/>
      <c r="AW291" s="203"/>
      <c r="AX291" s="203"/>
      <c r="AY291" s="203"/>
      <c r="AZ291" s="203"/>
      <c r="BA291" s="203"/>
      <c r="BB291" s="203"/>
      <c r="BC291" s="203"/>
      <c r="BD291" s="203"/>
      <c r="BE291" s="203"/>
      <c r="BF291" s="203"/>
      <c r="BG291" s="203"/>
      <c r="BH291" s="203"/>
    </row>
    <row r="292" spans="1:60" outlineLevel="1" x14ac:dyDescent="0.25">
      <c r="A292" s="241">
        <v>140</v>
      </c>
      <c r="B292" s="242" t="s">
        <v>513</v>
      </c>
      <c r="C292" s="249" t="s">
        <v>514</v>
      </c>
      <c r="D292" s="243" t="s">
        <v>502</v>
      </c>
      <c r="E292" s="244">
        <v>1</v>
      </c>
      <c r="F292" s="245"/>
      <c r="G292" s="246">
        <f>ROUND(E292*F292,2)</f>
        <v>0</v>
      </c>
      <c r="H292" s="223">
        <v>0</v>
      </c>
      <c r="I292" s="222">
        <f>ROUND(E292*H292,2)</f>
        <v>0</v>
      </c>
      <c r="J292" s="223">
        <v>1500</v>
      </c>
      <c r="K292" s="222">
        <f>ROUND(E292*J292,2)</f>
        <v>1500</v>
      </c>
      <c r="L292" s="222">
        <v>15</v>
      </c>
      <c r="M292" s="222">
        <f>G292*(1+L292/100)</f>
        <v>0</v>
      </c>
      <c r="N292" s="222">
        <v>0</v>
      </c>
      <c r="O292" s="222">
        <f>ROUND(E292*N292,2)</f>
        <v>0</v>
      </c>
      <c r="P292" s="222">
        <v>0</v>
      </c>
      <c r="Q292" s="222">
        <f>ROUND(E292*P292,2)</f>
        <v>0</v>
      </c>
      <c r="R292" s="222"/>
      <c r="S292" s="222" t="s">
        <v>140</v>
      </c>
      <c r="T292" s="222" t="s">
        <v>141</v>
      </c>
      <c r="U292" s="222">
        <v>0</v>
      </c>
      <c r="V292" s="222">
        <f>ROUND(E292*U292,2)</f>
        <v>0</v>
      </c>
      <c r="W292" s="222"/>
      <c r="X292" s="222" t="s">
        <v>503</v>
      </c>
      <c r="Y292" s="203"/>
      <c r="Z292" s="203"/>
      <c r="AA292" s="203"/>
      <c r="AB292" s="203"/>
      <c r="AC292" s="203"/>
      <c r="AD292" s="203"/>
      <c r="AE292" s="203"/>
      <c r="AF292" s="203"/>
      <c r="AG292" s="203" t="s">
        <v>504</v>
      </c>
      <c r="AH292" s="203"/>
      <c r="AI292" s="203"/>
      <c r="AJ292" s="203"/>
      <c r="AK292" s="203"/>
      <c r="AL292" s="203"/>
      <c r="AM292" s="203"/>
      <c r="AN292" s="203"/>
      <c r="AO292" s="203"/>
      <c r="AP292" s="203"/>
      <c r="AQ292" s="203"/>
      <c r="AR292" s="203"/>
      <c r="AS292" s="203"/>
      <c r="AT292" s="203"/>
      <c r="AU292" s="203"/>
      <c r="AV292" s="203"/>
      <c r="AW292" s="203"/>
      <c r="AX292" s="203"/>
      <c r="AY292" s="203"/>
      <c r="AZ292" s="203"/>
      <c r="BA292" s="203"/>
      <c r="BB292" s="203"/>
      <c r="BC292" s="203"/>
      <c r="BD292" s="203"/>
      <c r="BE292" s="203"/>
      <c r="BF292" s="203"/>
      <c r="BG292" s="203"/>
      <c r="BH292" s="203"/>
    </row>
    <row r="293" spans="1:60" outlineLevel="1" x14ac:dyDescent="0.25">
      <c r="A293" s="241">
        <v>141</v>
      </c>
      <c r="B293" s="242" t="s">
        <v>515</v>
      </c>
      <c r="C293" s="249" t="s">
        <v>516</v>
      </c>
      <c r="D293" s="243" t="s">
        <v>502</v>
      </c>
      <c r="E293" s="244">
        <v>1</v>
      </c>
      <c r="F293" s="245"/>
      <c r="G293" s="246">
        <f>ROUND(E293*F293,2)</f>
        <v>0</v>
      </c>
      <c r="H293" s="223">
        <v>0</v>
      </c>
      <c r="I293" s="222">
        <f>ROUND(E293*H293,2)</f>
        <v>0</v>
      </c>
      <c r="J293" s="223">
        <v>3000</v>
      </c>
      <c r="K293" s="222">
        <f>ROUND(E293*J293,2)</f>
        <v>3000</v>
      </c>
      <c r="L293" s="222">
        <v>15</v>
      </c>
      <c r="M293" s="222">
        <f>G293*(1+L293/100)</f>
        <v>0</v>
      </c>
      <c r="N293" s="222">
        <v>0</v>
      </c>
      <c r="O293" s="222">
        <f>ROUND(E293*N293,2)</f>
        <v>0</v>
      </c>
      <c r="P293" s="222">
        <v>0</v>
      </c>
      <c r="Q293" s="222">
        <f>ROUND(E293*P293,2)</f>
        <v>0</v>
      </c>
      <c r="R293" s="222"/>
      <c r="S293" s="222" t="s">
        <v>140</v>
      </c>
      <c r="T293" s="222" t="s">
        <v>141</v>
      </c>
      <c r="U293" s="222">
        <v>0</v>
      </c>
      <c r="V293" s="222">
        <f>ROUND(E293*U293,2)</f>
        <v>0</v>
      </c>
      <c r="W293" s="222"/>
      <c r="X293" s="222" t="s">
        <v>503</v>
      </c>
      <c r="Y293" s="203"/>
      <c r="Z293" s="203"/>
      <c r="AA293" s="203"/>
      <c r="AB293" s="203"/>
      <c r="AC293" s="203"/>
      <c r="AD293" s="203"/>
      <c r="AE293" s="203"/>
      <c r="AF293" s="203"/>
      <c r="AG293" s="203" t="s">
        <v>504</v>
      </c>
      <c r="AH293" s="203"/>
      <c r="AI293" s="203"/>
      <c r="AJ293" s="203"/>
      <c r="AK293" s="203"/>
      <c r="AL293" s="203"/>
      <c r="AM293" s="203"/>
      <c r="AN293" s="203"/>
      <c r="AO293" s="203"/>
      <c r="AP293" s="203"/>
      <c r="AQ293" s="203"/>
      <c r="AR293" s="203"/>
      <c r="AS293" s="203"/>
      <c r="AT293" s="203"/>
      <c r="AU293" s="203"/>
      <c r="AV293" s="203"/>
      <c r="AW293" s="203"/>
      <c r="AX293" s="203"/>
      <c r="AY293" s="203"/>
      <c r="AZ293" s="203"/>
      <c r="BA293" s="203"/>
      <c r="BB293" s="203"/>
      <c r="BC293" s="203"/>
      <c r="BD293" s="203"/>
      <c r="BE293" s="203"/>
      <c r="BF293" s="203"/>
      <c r="BG293" s="203"/>
      <c r="BH293" s="203"/>
    </row>
    <row r="294" spans="1:60" outlineLevel="1" x14ac:dyDescent="0.25">
      <c r="A294" s="241">
        <v>142</v>
      </c>
      <c r="B294" s="242" t="s">
        <v>517</v>
      </c>
      <c r="C294" s="249" t="s">
        <v>518</v>
      </c>
      <c r="D294" s="243" t="s">
        <v>502</v>
      </c>
      <c r="E294" s="244">
        <v>1</v>
      </c>
      <c r="F294" s="245"/>
      <c r="G294" s="246">
        <f>ROUND(E294*F294,2)</f>
        <v>0</v>
      </c>
      <c r="H294" s="223">
        <v>0</v>
      </c>
      <c r="I294" s="222">
        <f>ROUND(E294*H294,2)</f>
        <v>0</v>
      </c>
      <c r="J294" s="223">
        <v>100</v>
      </c>
      <c r="K294" s="222">
        <f>ROUND(E294*J294,2)</f>
        <v>100</v>
      </c>
      <c r="L294" s="222">
        <v>15</v>
      </c>
      <c r="M294" s="222">
        <f>G294*(1+L294/100)</f>
        <v>0</v>
      </c>
      <c r="N294" s="222">
        <v>0</v>
      </c>
      <c r="O294" s="222">
        <f>ROUND(E294*N294,2)</f>
        <v>0</v>
      </c>
      <c r="P294" s="222">
        <v>0</v>
      </c>
      <c r="Q294" s="222">
        <f>ROUND(E294*P294,2)</f>
        <v>0</v>
      </c>
      <c r="R294" s="222"/>
      <c r="S294" s="222" t="s">
        <v>140</v>
      </c>
      <c r="T294" s="222" t="s">
        <v>141</v>
      </c>
      <c r="U294" s="222">
        <v>0</v>
      </c>
      <c r="V294" s="222">
        <f>ROUND(E294*U294,2)</f>
        <v>0</v>
      </c>
      <c r="W294" s="222"/>
      <c r="X294" s="222" t="s">
        <v>503</v>
      </c>
      <c r="Y294" s="203"/>
      <c r="Z294" s="203"/>
      <c r="AA294" s="203"/>
      <c r="AB294" s="203"/>
      <c r="AC294" s="203"/>
      <c r="AD294" s="203"/>
      <c r="AE294" s="203"/>
      <c r="AF294" s="203"/>
      <c r="AG294" s="203" t="s">
        <v>504</v>
      </c>
      <c r="AH294" s="203"/>
      <c r="AI294" s="203"/>
      <c r="AJ294" s="203"/>
      <c r="AK294" s="203"/>
      <c r="AL294" s="203"/>
      <c r="AM294" s="203"/>
      <c r="AN294" s="203"/>
      <c r="AO294" s="203"/>
      <c r="AP294" s="203"/>
      <c r="AQ294" s="203"/>
      <c r="AR294" s="203"/>
      <c r="AS294" s="203"/>
      <c r="AT294" s="203"/>
      <c r="AU294" s="203"/>
      <c r="AV294" s="203"/>
      <c r="AW294" s="203"/>
      <c r="AX294" s="203"/>
      <c r="AY294" s="203"/>
      <c r="AZ294" s="203"/>
      <c r="BA294" s="203"/>
      <c r="BB294" s="203"/>
      <c r="BC294" s="203"/>
      <c r="BD294" s="203"/>
      <c r="BE294" s="203"/>
      <c r="BF294" s="203"/>
      <c r="BG294" s="203"/>
      <c r="BH294" s="203"/>
    </row>
    <row r="295" spans="1:60" x14ac:dyDescent="0.25">
      <c r="A295" s="229" t="s">
        <v>136</v>
      </c>
      <c r="B295" s="230" t="s">
        <v>86</v>
      </c>
      <c r="C295" s="248" t="s">
        <v>87</v>
      </c>
      <c r="D295" s="231"/>
      <c r="E295" s="232"/>
      <c r="F295" s="233"/>
      <c r="G295" s="234">
        <f>SUMIF(AG296:AG300,"&lt;&gt;NOR",G296:G300)</f>
        <v>0</v>
      </c>
      <c r="H295" s="228"/>
      <c r="I295" s="228">
        <f>SUM(I296:I300)</f>
        <v>0</v>
      </c>
      <c r="J295" s="228"/>
      <c r="K295" s="228">
        <f>SUM(K296:K300)</f>
        <v>3579.1800000000003</v>
      </c>
      <c r="L295" s="228"/>
      <c r="M295" s="228">
        <f>SUM(M296:M300)</f>
        <v>0</v>
      </c>
      <c r="N295" s="228"/>
      <c r="O295" s="228">
        <f>SUM(O296:O300)</f>
        <v>0</v>
      </c>
      <c r="P295" s="228"/>
      <c r="Q295" s="228">
        <f>SUM(Q296:Q300)</f>
        <v>0.23</v>
      </c>
      <c r="R295" s="228"/>
      <c r="S295" s="228"/>
      <c r="T295" s="228"/>
      <c r="U295" s="228"/>
      <c r="V295" s="228">
        <f>SUM(V296:V300)</f>
        <v>3.96</v>
      </c>
      <c r="W295" s="228"/>
      <c r="X295" s="228"/>
      <c r="AG295" t="s">
        <v>137</v>
      </c>
    </row>
    <row r="296" spans="1:60" outlineLevel="1" x14ac:dyDescent="0.25">
      <c r="A296" s="241">
        <v>143</v>
      </c>
      <c r="B296" s="242" t="s">
        <v>519</v>
      </c>
      <c r="C296" s="249" t="s">
        <v>520</v>
      </c>
      <c r="D296" s="243" t="s">
        <v>154</v>
      </c>
      <c r="E296" s="244">
        <v>1</v>
      </c>
      <c r="F296" s="245"/>
      <c r="G296" s="246">
        <f>ROUND(E296*F296,2)</f>
        <v>0</v>
      </c>
      <c r="H296" s="223">
        <v>0</v>
      </c>
      <c r="I296" s="222">
        <f>ROUND(E296*H296,2)</f>
        <v>0</v>
      </c>
      <c r="J296" s="223">
        <v>1294.9000000000001</v>
      </c>
      <c r="K296" s="222">
        <f>ROUND(E296*J296,2)</f>
        <v>1294.9000000000001</v>
      </c>
      <c r="L296" s="222">
        <v>15</v>
      </c>
      <c r="M296" s="222">
        <f>G296*(1+L296/100)</f>
        <v>0</v>
      </c>
      <c r="N296" s="222">
        <v>0</v>
      </c>
      <c r="O296" s="222">
        <f>ROUND(E296*N296,2)</f>
        <v>0</v>
      </c>
      <c r="P296" s="222">
        <v>0</v>
      </c>
      <c r="Q296" s="222">
        <f>ROUND(E296*P296,2)</f>
        <v>0</v>
      </c>
      <c r="R296" s="222"/>
      <c r="S296" s="222" t="s">
        <v>147</v>
      </c>
      <c r="T296" s="222" t="s">
        <v>141</v>
      </c>
      <c r="U296" s="222">
        <v>2.4500000000000002</v>
      </c>
      <c r="V296" s="222">
        <f>ROUND(E296*U296,2)</f>
        <v>2.4500000000000002</v>
      </c>
      <c r="W296" s="222"/>
      <c r="X296" s="222" t="s">
        <v>148</v>
      </c>
      <c r="Y296" s="203"/>
      <c r="Z296" s="203"/>
      <c r="AA296" s="203"/>
      <c r="AB296" s="203"/>
      <c r="AC296" s="203"/>
      <c r="AD296" s="203"/>
      <c r="AE296" s="203"/>
      <c r="AF296" s="203"/>
      <c r="AG296" s="203" t="s">
        <v>149</v>
      </c>
      <c r="AH296" s="203"/>
      <c r="AI296" s="203"/>
      <c r="AJ296" s="203"/>
      <c r="AK296" s="203"/>
      <c r="AL296" s="203"/>
      <c r="AM296" s="203"/>
      <c r="AN296" s="203"/>
      <c r="AO296" s="203"/>
      <c r="AP296" s="203"/>
      <c r="AQ296" s="203"/>
      <c r="AR296" s="203"/>
      <c r="AS296" s="203"/>
      <c r="AT296" s="203"/>
      <c r="AU296" s="203"/>
      <c r="AV296" s="203"/>
      <c r="AW296" s="203"/>
      <c r="AX296" s="203"/>
      <c r="AY296" s="203"/>
      <c r="AZ296" s="203"/>
      <c r="BA296" s="203"/>
      <c r="BB296" s="203"/>
      <c r="BC296" s="203"/>
      <c r="BD296" s="203"/>
      <c r="BE296" s="203"/>
      <c r="BF296" s="203"/>
      <c r="BG296" s="203"/>
      <c r="BH296" s="203"/>
    </row>
    <row r="297" spans="1:60" outlineLevel="1" x14ac:dyDescent="0.25">
      <c r="A297" s="241">
        <v>144</v>
      </c>
      <c r="B297" s="242" t="s">
        <v>521</v>
      </c>
      <c r="C297" s="249" t="s">
        <v>522</v>
      </c>
      <c r="D297" s="243" t="s">
        <v>154</v>
      </c>
      <c r="E297" s="244">
        <v>4</v>
      </c>
      <c r="F297" s="245"/>
      <c r="G297" s="246">
        <f>ROUND(E297*F297,2)</f>
        <v>0</v>
      </c>
      <c r="H297" s="223">
        <v>0</v>
      </c>
      <c r="I297" s="222">
        <f>ROUND(E297*H297,2)</f>
        <v>0</v>
      </c>
      <c r="J297" s="223">
        <v>58.2</v>
      </c>
      <c r="K297" s="222">
        <f>ROUND(E297*J297,2)</f>
        <v>232.8</v>
      </c>
      <c r="L297" s="222">
        <v>15</v>
      </c>
      <c r="M297" s="222">
        <f>G297*(1+L297/100)</f>
        <v>0</v>
      </c>
      <c r="N297" s="222">
        <v>0</v>
      </c>
      <c r="O297" s="222">
        <f>ROUND(E297*N297,2)</f>
        <v>0</v>
      </c>
      <c r="P297" s="222">
        <v>1.8E-3</v>
      </c>
      <c r="Q297" s="222">
        <f>ROUND(E297*P297,2)</f>
        <v>0.01</v>
      </c>
      <c r="R297" s="222"/>
      <c r="S297" s="222" t="s">
        <v>147</v>
      </c>
      <c r="T297" s="222" t="s">
        <v>141</v>
      </c>
      <c r="U297" s="222">
        <v>0.11</v>
      </c>
      <c r="V297" s="222">
        <f>ROUND(E297*U297,2)</f>
        <v>0.44</v>
      </c>
      <c r="W297" s="222"/>
      <c r="X297" s="222" t="s">
        <v>148</v>
      </c>
      <c r="Y297" s="203"/>
      <c r="Z297" s="203"/>
      <c r="AA297" s="203"/>
      <c r="AB297" s="203"/>
      <c r="AC297" s="203"/>
      <c r="AD297" s="203"/>
      <c r="AE297" s="203"/>
      <c r="AF297" s="203"/>
      <c r="AG297" s="203" t="s">
        <v>149</v>
      </c>
      <c r="AH297" s="203"/>
      <c r="AI297" s="203"/>
      <c r="AJ297" s="203"/>
      <c r="AK297" s="203"/>
      <c r="AL297" s="203"/>
      <c r="AM297" s="203"/>
      <c r="AN297" s="203"/>
      <c r="AO297" s="203"/>
      <c r="AP297" s="203"/>
      <c r="AQ297" s="203"/>
      <c r="AR297" s="203"/>
      <c r="AS297" s="203"/>
      <c r="AT297" s="203"/>
      <c r="AU297" s="203"/>
      <c r="AV297" s="203"/>
      <c r="AW297" s="203"/>
      <c r="AX297" s="203"/>
      <c r="AY297" s="203"/>
      <c r="AZ297" s="203"/>
      <c r="BA297" s="203"/>
      <c r="BB297" s="203"/>
      <c r="BC297" s="203"/>
      <c r="BD297" s="203"/>
      <c r="BE297" s="203"/>
      <c r="BF297" s="203"/>
      <c r="BG297" s="203"/>
      <c r="BH297" s="203"/>
    </row>
    <row r="298" spans="1:60" outlineLevel="1" x14ac:dyDescent="0.25">
      <c r="A298" s="241">
        <v>145</v>
      </c>
      <c r="B298" s="242" t="s">
        <v>523</v>
      </c>
      <c r="C298" s="249" t="s">
        <v>524</v>
      </c>
      <c r="D298" s="243" t="s">
        <v>154</v>
      </c>
      <c r="E298" s="244">
        <v>1</v>
      </c>
      <c r="F298" s="245"/>
      <c r="G298" s="246">
        <f>ROUND(E298*F298,2)</f>
        <v>0</v>
      </c>
      <c r="H298" s="223">
        <v>0</v>
      </c>
      <c r="I298" s="222">
        <f>ROUND(E298*H298,2)</f>
        <v>0</v>
      </c>
      <c r="J298" s="223">
        <v>79.2</v>
      </c>
      <c r="K298" s="222">
        <f>ROUND(E298*J298,2)</f>
        <v>79.2</v>
      </c>
      <c r="L298" s="222">
        <v>15</v>
      </c>
      <c r="M298" s="222">
        <f>G298*(1+L298/100)</f>
        <v>0</v>
      </c>
      <c r="N298" s="222">
        <v>0</v>
      </c>
      <c r="O298" s="222">
        <f>ROUND(E298*N298,2)</f>
        <v>0</v>
      </c>
      <c r="P298" s="222">
        <v>2.2300000000000002E-3</v>
      </c>
      <c r="Q298" s="222">
        <f>ROUND(E298*P298,2)</f>
        <v>0</v>
      </c>
      <c r="R298" s="222"/>
      <c r="S298" s="222" t="s">
        <v>147</v>
      </c>
      <c r="T298" s="222" t="s">
        <v>141</v>
      </c>
      <c r="U298" s="222">
        <v>0.15</v>
      </c>
      <c r="V298" s="222">
        <f>ROUND(E298*U298,2)</f>
        <v>0.15</v>
      </c>
      <c r="W298" s="222"/>
      <c r="X298" s="222" t="s">
        <v>148</v>
      </c>
      <c r="Y298" s="203"/>
      <c r="Z298" s="203"/>
      <c r="AA298" s="203"/>
      <c r="AB298" s="203"/>
      <c r="AC298" s="203"/>
      <c r="AD298" s="203"/>
      <c r="AE298" s="203"/>
      <c r="AF298" s="203"/>
      <c r="AG298" s="203" t="s">
        <v>149</v>
      </c>
      <c r="AH298" s="203"/>
      <c r="AI298" s="203"/>
      <c r="AJ298" s="203"/>
      <c r="AK298" s="203"/>
      <c r="AL298" s="203"/>
      <c r="AM298" s="203"/>
      <c r="AN298" s="203"/>
      <c r="AO298" s="203"/>
      <c r="AP298" s="203"/>
      <c r="AQ298" s="203"/>
      <c r="AR298" s="203"/>
      <c r="AS298" s="203"/>
      <c r="AT298" s="203"/>
      <c r="AU298" s="203"/>
      <c r="AV298" s="203"/>
      <c r="AW298" s="203"/>
      <c r="AX298" s="203"/>
      <c r="AY298" s="203"/>
      <c r="AZ298" s="203"/>
      <c r="BA298" s="203"/>
      <c r="BB298" s="203"/>
      <c r="BC298" s="203"/>
      <c r="BD298" s="203"/>
      <c r="BE298" s="203"/>
      <c r="BF298" s="203"/>
      <c r="BG298" s="203"/>
      <c r="BH298" s="203"/>
    </row>
    <row r="299" spans="1:60" outlineLevel="1" x14ac:dyDescent="0.25">
      <c r="A299" s="241">
        <v>146</v>
      </c>
      <c r="B299" s="242" t="s">
        <v>525</v>
      </c>
      <c r="C299" s="249" t="s">
        <v>526</v>
      </c>
      <c r="D299" s="243" t="s">
        <v>154</v>
      </c>
      <c r="E299" s="244">
        <v>2</v>
      </c>
      <c r="F299" s="245"/>
      <c r="G299" s="246">
        <f>ROUND(E299*F299,2)</f>
        <v>0</v>
      </c>
      <c r="H299" s="223">
        <v>0</v>
      </c>
      <c r="I299" s="222">
        <f>ROUND(E299*H299,2)</f>
        <v>0</v>
      </c>
      <c r="J299" s="223">
        <v>243.2</v>
      </c>
      <c r="K299" s="222">
        <f>ROUND(E299*J299,2)</f>
        <v>486.4</v>
      </c>
      <c r="L299" s="222">
        <v>15</v>
      </c>
      <c r="M299" s="222">
        <f>G299*(1+L299/100)</f>
        <v>0</v>
      </c>
      <c r="N299" s="222">
        <v>0</v>
      </c>
      <c r="O299" s="222">
        <f>ROUND(E299*N299,2)</f>
        <v>0</v>
      </c>
      <c r="P299" s="222">
        <v>0.1104</v>
      </c>
      <c r="Q299" s="222">
        <f>ROUND(E299*P299,2)</f>
        <v>0.22</v>
      </c>
      <c r="R299" s="222"/>
      <c r="S299" s="222" t="s">
        <v>147</v>
      </c>
      <c r="T299" s="222" t="s">
        <v>141</v>
      </c>
      <c r="U299" s="222">
        <v>0.46</v>
      </c>
      <c r="V299" s="222">
        <f>ROUND(E299*U299,2)</f>
        <v>0.92</v>
      </c>
      <c r="W299" s="222"/>
      <c r="X299" s="222" t="s">
        <v>148</v>
      </c>
      <c r="Y299" s="203"/>
      <c r="Z299" s="203"/>
      <c r="AA299" s="203"/>
      <c r="AB299" s="203"/>
      <c r="AC299" s="203"/>
      <c r="AD299" s="203"/>
      <c r="AE299" s="203"/>
      <c r="AF299" s="203"/>
      <c r="AG299" s="203" t="s">
        <v>149</v>
      </c>
      <c r="AH299" s="203"/>
      <c r="AI299" s="203"/>
      <c r="AJ299" s="203"/>
      <c r="AK299" s="203"/>
      <c r="AL299" s="203"/>
      <c r="AM299" s="203"/>
      <c r="AN299" s="203"/>
      <c r="AO299" s="203"/>
      <c r="AP299" s="203"/>
      <c r="AQ299" s="203"/>
      <c r="AR299" s="203"/>
      <c r="AS299" s="203"/>
      <c r="AT299" s="203"/>
      <c r="AU299" s="203"/>
      <c r="AV299" s="203"/>
      <c r="AW299" s="203"/>
      <c r="AX299" s="203"/>
      <c r="AY299" s="203"/>
      <c r="AZ299" s="203"/>
      <c r="BA299" s="203"/>
      <c r="BB299" s="203"/>
      <c r="BC299" s="203"/>
      <c r="BD299" s="203"/>
      <c r="BE299" s="203"/>
      <c r="BF299" s="203"/>
      <c r="BG299" s="203"/>
      <c r="BH299" s="203"/>
    </row>
    <row r="300" spans="1:60" outlineLevel="1" x14ac:dyDescent="0.25">
      <c r="A300" s="241">
        <v>147</v>
      </c>
      <c r="B300" s="242" t="s">
        <v>527</v>
      </c>
      <c r="C300" s="249" t="s">
        <v>528</v>
      </c>
      <c r="D300" s="243" t="s">
        <v>0</v>
      </c>
      <c r="E300" s="244">
        <v>1238.2344000000001</v>
      </c>
      <c r="F300" s="245"/>
      <c r="G300" s="246">
        <f>ROUND(E300*F300,2)</f>
        <v>0</v>
      </c>
      <c r="H300" s="223">
        <v>0</v>
      </c>
      <c r="I300" s="222">
        <f>ROUND(E300*H300,2)</f>
        <v>0</v>
      </c>
      <c r="J300" s="223">
        <v>1.2</v>
      </c>
      <c r="K300" s="222">
        <f>ROUND(E300*J300,2)</f>
        <v>1485.88</v>
      </c>
      <c r="L300" s="222">
        <v>15</v>
      </c>
      <c r="M300" s="222">
        <f>G300*(1+L300/100)</f>
        <v>0</v>
      </c>
      <c r="N300" s="222">
        <v>0</v>
      </c>
      <c r="O300" s="222">
        <f>ROUND(E300*N300,2)</f>
        <v>0</v>
      </c>
      <c r="P300" s="222">
        <v>0</v>
      </c>
      <c r="Q300" s="222">
        <f>ROUND(E300*P300,2)</f>
        <v>0</v>
      </c>
      <c r="R300" s="222"/>
      <c r="S300" s="222" t="s">
        <v>147</v>
      </c>
      <c r="T300" s="222" t="s">
        <v>141</v>
      </c>
      <c r="U300" s="222">
        <v>0</v>
      </c>
      <c r="V300" s="222">
        <f>ROUND(E300*U300,2)</f>
        <v>0</v>
      </c>
      <c r="W300" s="222"/>
      <c r="X300" s="222" t="s">
        <v>280</v>
      </c>
      <c r="Y300" s="203"/>
      <c r="Z300" s="203"/>
      <c r="AA300" s="203"/>
      <c r="AB300" s="203"/>
      <c r="AC300" s="203"/>
      <c r="AD300" s="203"/>
      <c r="AE300" s="203"/>
      <c r="AF300" s="203"/>
      <c r="AG300" s="203" t="s">
        <v>281</v>
      </c>
      <c r="AH300" s="203"/>
      <c r="AI300" s="203"/>
      <c r="AJ300" s="203"/>
      <c r="AK300" s="203"/>
      <c r="AL300" s="203"/>
      <c r="AM300" s="203"/>
      <c r="AN300" s="203"/>
      <c r="AO300" s="203"/>
      <c r="AP300" s="203"/>
      <c r="AQ300" s="203"/>
      <c r="AR300" s="203"/>
      <c r="AS300" s="203"/>
      <c r="AT300" s="203"/>
      <c r="AU300" s="203"/>
      <c r="AV300" s="203"/>
      <c r="AW300" s="203"/>
      <c r="AX300" s="203"/>
      <c r="AY300" s="203"/>
      <c r="AZ300" s="203"/>
      <c r="BA300" s="203"/>
      <c r="BB300" s="203"/>
      <c r="BC300" s="203"/>
      <c r="BD300" s="203"/>
      <c r="BE300" s="203"/>
      <c r="BF300" s="203"/>
      <c r="BG300" s="203"/>
      <c r="BH300" s="203"/>
    </row>
    <row r="301" spans="1:60" x14ac:dyDescent="0.25">
      <c r="A301" s="229" t="s">
        <v>136</v>
      </c>
      <c r="B301" s="230" t="s">
        <v>88</v>
      </c>
      <c r="C301" s="248" t="s">
        <v>89</v>
      </c>
      <c r="D301" s="231"/>
      <c r="E301" s="232"/>
      <c r="F301" s="233"/>
      <c r="G301" s="234">
        <f>SUMIF(AG302:AG304,"&lt;&gt;NOR",G302:G304)</f>
        <v>0</v>
      </c>
      <c r="H301" s="228"/>
      <c r="I301" s="228">
        <f>SUM(I302:I304)</f>
        <v>0</v>
      </c>
      <c r="J301" s="228"/>
      <c r="K301" s="228">
        <f>SUM(K302:K304)</f>
        <v>179.89999999999998</v>
      </c>
      <c r="L301" s="228"/>
      <c r="M301" s="228">
        <f>SUM(M302:M304)</f>
        <v>0</v>
      </c>
      <c r="N301" s="228"/>
      <c r="O301" s="228">
        <f>SUM(O302:O304)</f>
        <v>0</v>
      </c>
      <c r="P301" s="228"/>
      <c r="Q301" s="228">
        <f>SUM(Q302:Q304)</f>
        <v>0.03</v>
      </c>
      <c r="R301" s="228"/>
      <c r="S301" s="228"/>
      <c r="T301" s="228"/>
      <c r="U301" s="228"/>
      <c r="V301" s="228">
        <f>SUM(V302:V304)</f>
        <v>0</v>
      </c>
      <c r="W301" s="228"/>
      <c r="X301" s="228"/>
      <c r="AG301" t="s">
        <v>137</v>
      </c>
    </row>
    <row r="302" spans="1:60" outlineLevel="1" x14ac:dyDescent="0.25">
      <c r="A302" s="235">
        <v>148</v>
      </c>
      <c r="B302" s="236" t="s">
        <v>529</v>
      </c>
      <c r="C302" s="250" t="s">
        <v>530</v>
      </c>
      <c r="D302" s="237" t="s">
        <v>163</v>
      </c>
      <c r="E302" s="238">
        <v>2.34</v>
      </c>
      <c r="F302" s="239"/>
      <c r="G302" s="240">
        <f>ROUND(E302*F302,2)</f>
        <v>0</v>
      </c>
      <c r="H302" s="223">
        <v>0</v>
      </c>
      <c r="I302" s="222">
        <f>ROUND(E302*H302,2)</f>
        <v>0</v>
      </c>
      <c r="J302" s="223">
        <v>75.3</v>
      </c>
      <c r="K302" s="222">
        <f>ROUND(E302*J302,2)</f>
        <v>176.2</v>
      </c>
      <c r="L302" s="222">
        <v>15</v>
      </c>
      <c r="M302" s="222">
        <f>G302*(1+L302/100)</f>
        <v>0</v>
      </c>
      <c r="N302" s="222">
        <v>0</v>
      </c>
      <c r="O302" s="222">
        <f>ROUND(E302*N302,2)</f>
        <v>0</v>
      </c>
      <c r="P302" s="222">
        <v>1.2E-2</v>
      </c>
      <c r="Q302" s="222">
        <f>ROUND(E302*P302,2)</f>
        <v>0.03</v>
      </c>
      <c r="R302" s="222"/>
      <c r="S302" s="222" t="s">
        <v>147</v>
      </c>
      <c r="T302" s="222" t="s">
        <v>141</v>
      </c>
      <c r="U302" s="222">
        <v>0</v>
      </c>
      <c r="V302" s="222">
        <f>ROUND(E302*U302,2)</f>
        <v>0</v>
      </c>
      <c r="W302" s="222"/>
      <c r="X302" s="222" t="s">
        <v>175</v>
      </c>
      <c r="Y302" s="203"/>
      <c r="Z302" s="203"/>
      <c r="AA302" s="203"/>
      <c r="AB302" s="203"/>
      <c r="AC302" s="203"/>
      <c r="AD302" s="203"/>
      <c r="AE302" s="203"/>
      <c r="AF302" s="203"/>
      <c r="AG302" s="203" t="s">
        <v>176</v>
      </c>
      <c r="AH302" s="203"/>
      <c r="AI302" s="203"/>
      <c r="AJ302" s="203"/>
      <c r="AK302" s="203"/>
      <c r="AL302" s="203"/>
      <c r="AM302" s="203"/>
      <c r="AN302" s="203"/>
      <c r="AO302" s="203"/>
      <c r="AP302" s="203"/>
      <c r="AQ302" s="203"/>
      <c r="AR302" s="203"/>
      <c r="AS302" s="203"/>
      <c r="AT302" s="203"/>
      <c r="AU302" s="203"/>
      <c r="AV302" s="203"/>
      <c r="AW302" s="203"/>
      <c r="AX302" s="203"/>
      <c r="AY302" s="203"/>
      <c r="AZ302" s="203"/>
      <c r="BA302" s="203"/>
      <c r="BB302" s="203"/>
      <c r="BC302" s="203"/>
      <c r="BD302" s="203"/>
      <c r="BE302" s="203"/>
      <c r="BF302" s="203"/>
      <c r="BG302" s="203"/>
      <c r="BH302" s="203"/>
    </row>
    <row r="303" spans="1:60" outlineLevel="1" x14ac:dyDescent="0.25">
      <c r="A303" s="220"/>
      <c r="B303" s="221"/>
      <c r="C303" s="251" t="s">
        <v>177</v>
      </c>
      <c r="D303" s="224"/>
      <c r="E303" s="225">
        <v>2.34</v>
      </c>
      <c r="F303" s="222"/>
      <c r="G303" s="222"/>
      <c r="H303" s="222"/>
      <c r="I303" s="222"/>
      <c r="J303" s="222"/>
      <c r="K303" s="222"/>
      <c r="L303" s="222"/>
      <c r="M303" s="222"/>
      <c r="N303" s="222"/>
      <c r="O303" s="222"/>
      <c r="P303" s="222"/>
      <c r="Q303" s="222"/>
      <c r="R303" s="222"/>
      <c r="S303" s="222"/>
      <c r="T303" s="222"/>
      <c r="U303" s="222"/>
      <c r="V303" s="222"/>
      <c r="W303" s="222"/>
      <c r="X303" s="222"/>
      <c r="Y303" s="203"/>
      <c r="Z303" s="203"/>
      <c r="AA303" s="203"/>
      <c r="AB303" s="203"/>
      <c r="AC303" s="203"/>
      <c r="AD303" s="203"/>
      <c r="AE303" s="203"/>
      <c r="AF303" s="203"/>
      <c r="AG303" s="203" t="s">
        <v>151</v>
      </c>
      <c r="AH303" s="203">
        <v>0</v>
      </c>
      <c r="AI303" s="203"/>
      <c r="AJ303" s="203"/>
      <c r="AK303" s="203"/>
      <c r="AL303" s="203"/>
      <c r="AM303" s="203"/>
      <c r="AN303" s="203"/>
      <c r="AO303" s="203"/>
      <c r="AP303" s="203"/>
      <c r="AQ303" s="203"/>
      <c r="AR303" s="203"/>
      <c r="AS303" s="203"/>
      <c r="AT303" s="203"/>
      <c r="AU303" s="203"/>
      <c r="AV303" s="203"/>
      <c r="AW303" s="203"/>
      <c r="AX303" s="203"/>
      <c r="AY303" s="203"/>
      <c r="AZ303" s="203"/>
      <c r="BA303" s="203"/>
      <c r="BB303" s="203"/>
      <c r="BC303" s="203"/>
      <c r="BD303" s="203"/>
      <c r="BE303" s="203"/>
      <c r="BF303" s="203"/>
      <c r="BG303" s="203"/>
      <c r="BH303" s="203"/>
    </row>
    <row r="304" spans="1:60" outlineLevel="1" x14ac:dyDescent="0.25">
      <c r="A304" s="241">
        <v>149</v>
      </c>
      <c r="B304" s="242" t="s">
        <v>531</v>
      </c>
      <c r="C304" s="249" t="s">
        <v>532</v>
      </c>
      <c r="D304" s="243" t="s">
        <v>0</v>
      </c>
      <c r="E304" s="244">
        <v>1.762</v>
      </c>
      <c r="F304" s="245"/>
      <c r="G304" s="246">
        <f>ROUND(E304*F304,2)</f>
        <v>0</v>
      </c>
      <c r="H304" s="223">
        <v>0</v>
      </c>
      <c r="I304" s="222">
        <f>ROUND(E304*H304,2)</f>
        <v>0</v>
      </c>
      <c r="J304" s="223">
        <v>2.1</v>
      </c>
      <c r="K304" s="222">
        <f>ROUND(E304*J304,2)</f>
        <v>3.7</v>
      </c>
      <c r="L304" s="222">
        <v>15</v>
      </c>
      <c r="M304" s="222">
        <f>G304*(1+L304/100)</f>
        <v>0</v>
      </c>
      <c r="N304" s="222">
        <v>0</v>
      </c>
      <c r="O304" s="222">
        <f>ROUND(E304*N304,2)</f>
        <v>0</v>
      </c>
      <c r="P304" s="222">
        <v>0</v>
      </c>
      <c r="Q304" s="222">
        <f>ROUND(E304*P304,2)</f>
        <v>0</v>
      </c>
      <c r="R304" s="222"/>
      <c r="S304" s="222" t="s">
        <v>147</v>
      </c>
      <c r="T304" s="222" t="s">
        <v>141</v>
      </c>
      <c r="U304" s="222">
        <v>0</v>
      </c>
      <c r="V304" s="222">
        <f>ROUND(E304*U304,2)</f>
        <v>0</v>
      </c>
      <c r="W304" s="222"/>
      <c r="X304" s="222" t="s">
        <v>280</v>
      </c>
      <c r="Y304" s="203"/>
      <c r="Z304" s="203"/>
      <c r="AA304" s="203"/>
      <c r="AB304" s="203"/>
      <c r="AC304" s="203"/>
      <c r="AD304" s="203"/>
      <c r="AE304" s="203"/>
      <c r="AF304" s="203"/>
      <c r="AG304" s="203" t="s">
        <v>281</v>
      </c>
      <c r="AH304" s="203"/>
      <c r="AI304" s="203"/>
      <c r="AJ304" s="203"/>
      <c r="AK304" s="203"/>
      <c r="AL304" s="203"/>
      <c r="AM304" s="203"/>
      <c r="AN304" s="203"/>
      <c r="AO304" s="203"/>
      <c r="AP304" s="203"/>
      <c r="AQ304" s="203"/>
      <c r="AR304" s="203"/>
      <c r="AS304" s="203"/>
      <c r="AT304" s="203"/>
      <c r="AU304" s="203"/>
      <c r="AV304" s="203"/>
      <c r="AW304" s="203"/>
      <c r="AX304" s="203"/>
      <c r="AY304" s="203"/>
      <c r="AZ304" s="203"/>
      <c r="BA304" s="203"/>
      <c r="BB304" s="203"/>
      <c r="BC304" s="203"/>
      <c r="BD304" s="203"/>
      <c r="BE304" s="203"/>
      <c r="BF304" s="203"/>
      <c r="BG304" s="203"/>
      <c r="BH304" s="203"/>
    </row>
    <row r="305" spans="1:60" x14ac:dyDescent="0.25">
      <c r="A305" s="229" t="s">
        <v>136</v>
      </c>
      <c r="B305" s="230" t="s">
        <v>90</v>
      </c>
      <c r="C305" s="248" t="s">
        <v>91</v>
      </c>
      <c r="D305" s="231"/>
      <c r="E305" s="232"/>
      <c r="F305" s="233"/>
      <c r="G305" s="234">
        <f>SUMIF(AG306:AG332,"&lt;&gt;NOR",G306:G332)</f>
        <v>0</v>
      </c>
      <c r="H305" s="228"/>
      <c r="I305" s="228">
        <f>SUM(I306:I332)</f>
        <v>4921.4399999999996</v>
      </c>
      <c r="J305" s="228"/>
      <c r="K305" s="228">
        <f>SUM(K306:K332)</f>
        <v>4765.2000000000007</v>
      </c>
      <c r="L305" s="228"/>
      <c r="M305" s="228">
        <f>SUM(M306:M332)</f>
        <v>0</v>
      </c>
      <c r="N305" s="228"/>
      <c r="O305" s="228">
        <f>SUM(O306:O332)</f>
        <v>0.04</v>
      </c>
      <c r="P305" s="228"/>
      <c r="Q305" s="228">
        <f>SUM(Q306:Q332)</f>
        <v>0</v>
      </c>
      <c r="R305" s="228"/>
      <c r="S305" s="228"/>
      <c r="T305" s="228"/>
      <c r="U305" s="228"/>
      <c r="V305" s="228">
        <f>SUM(V306:V332)</f>
        <v>6.98</v>
      </c>
      <c r="W305" s="228"/>
      <c r="X305" s="228"/>
      <c r="AG305" t="s">
        <v>137</v>
      </c>
    </row>
    <row r="306" spans="1:60" outlineLevel="1" x14ac:dyDescent="0.25">
      <c r="A306" s="235">
        <v>150</v>
      </c>
      <c r="B306" s="236" t="s">
        <v>533</v>
      </c>
      <c r="C306" s="250" t="s">
        <v>534</v>
      </c>
      <c r="D306" s="237" t="s">
        <v>163</v>
      </c>
      <c r="E306" s="238">
        <v>6.2039999999999997</v>
      </c>
      <c r="F306" s="239"/>
      <c r="G306" s="240">
        <f>ROUND(E306*F306,2)</f>
        <v>0</v>
      </c>
      <c r="H306" s="223">
        <v>575</v>
      </c>
      <c r="I306" s="222">
        <f>ROUND(E306*H306,2)</f>
        <v>3567.3</v>
      </c>
      <c r="J306" s="223">
        <v>0</v>
      </c>
      <c r="K306" s="222">
        <f>ROUND(E306*J306,2)</f>
        <v>0</v>
      </c>
      <c r="L306" s="222">
        <v>15</v>
      </c>
      <c r="M306" s="222">
        <f>G306*(1+L306/100)</f>
        <v>0</v>
      </c>
      <c r="N306" s="222">
        <v>0</v>
      </c>
      <c r="O306" s="222">
        <f>ROUND(E306*N306,2)</f>
        <v>0</v>
      </c>
      <c r="P306" s="222">
        <v>0</v>
      </c>
      <c r="Q306" s="222">
        <f>ROUND(E306*P306,2)</f>
        <v>0</v>
      </c>
      <c r="R306" s="222"/>
      <c r="S306" s="222" t="s">
        <v>140</v>
      </c>
      <c r="T306" s="222" t="s">
        <v>141</v>
      </c>
      <c r="U306" s="222">
        <v>0</v>
      </c>
      <c r="V306" s="222">
        <f>ROUND(E306*U306,2)</f>
        <v>0</v>
      </c>
      <c r="W306" s="222"/>
      <c r="X306" s="222" t="s">
        <v>142</v>
      </c>
      <c r="Y306" s="203"/>
      <c r="Z306" s="203"/>
      <c r="AA306" s="203"/>
      <c r="AB306" s="203"/>
      <c r="AC306" s="203"/>
      <c r="AD306" s="203"/>
      <c r="AE306" s="203"/>
      <c r="AF306" s="203"/>
      <c r="AG306" s="203" t="s">
        <v>143</v>
      </c>
      <c r="AH306" s="203"/>
      <c r="AI306" s="203"/>
      <c r="AJ306" s="203"/>
      <c r="AK306" s="203"/>
      <c r="AL306" s="203"/>
      <c r="AM306" s="203"/>
      <c r="AN306" s="203"/>
      <c r="AO306" s="203"/>
      <c r="AP306" s="203"/>
      <c r="AQ306" s="203"/>
      <c r="AR306" s="203"/>
      <c r="AS306" s="203"/>
      <c r="AT306" s="203"/>
      <c r="AU306" s="203"/>
      <c r="AV306" s="203"/>
      <c r="AW306" s="203"/>
      <c r="AX306" s="203"/>
      <c r="AY306" s="203"/>
      <c r="AZ306" s="203"/>
      <c r="BA306" s="203"/>
      <c r="BB306" s="203"/>
      <c r="BC306" s="203"/>
      <c r="BD306" s="203"/>
      <c r="BE306" s="203"/>
      <c r="BF306" s="203"/>
      <c r="BG306" s="203"/>
      <c r="BH306" s="203"/>
    </row>
    <row r="307" spans="1:60" outlineLevel="1" x14ac:dyDescent="0.25">
      <c r="A307" s="220"/>
      <c r="B307" s="221"/>
      <c r="C307" s="252" t="s">
        <v>535</v>
      </c>
      <c r="D307" s="226"/>
      <c r="E307" s="227"/>
      <c r="F307" s="222"/>
      <c r="G307" s="222"/>
      <c r="H307" s="222"/>
      <c r="I307" s="222"/>
      <c r="J307" s="222"/>
      <c r="K307" s="222"/>
      <c r="L307" s="222"/>
      <c r="M307" s="222"/>
      <c r="N307" s="222"/>
      <c r="O307" s="222"/>
      <c r="P307" s="222"/>
      <c r="Q307" s="222"/>
      <c r="R307" s="222"/>
      <c r="S307" s="222"/>
      <c r="T307" s="222"/>
      <c r="U307" s="222"/>
      <c r="V307" s="222"/>
      <c r="W307" s="222"/>
      <c r="X307" s="222"/>
      <c r="Y307" s="203"/>
      <c r="Z307" s="203"/>
      <c r="AA307" s="203"/>
      <c r="AB307" s="203"/>
      <c r="AC307" s="203"/>
      <c r="AD307" s="203"/>
      <c r="AE307" s="203"/>
      <c r="AF307" s="203"/>
      <c r="AG307" s="203" t="s">
        <v>151</v>
      </c>
      <c r="AH307" s="203"/>
      <c r="AI307" s="203"/>
      <c r="AJ307" s="203"/>
      <c r="AK307" s="203"/>
      <c r="AL307" s="203"/>
      <c r="AM307" s="203"/>
      <c r="AN307" s="203"/>
      <c r="AO307" s="203"/>
      <c r="AP307" s="203"/>
      <c r="AQ307" s="203"/>
      <c r="AR307" s="203"/>
      <c r="AS307" s="203"/>
      <c r="AT307" s="203"/>
      <c r="AU307" s="203"/>
      <c r="AV307" s="203"/>
      <c r="AW307" s="203"/>
      <c r="AX307" s="203"/>
      <c r="AY307" s="203"/>
      <c r="AZ307" s="203"/>
      <c r="BA307" s="203"/>
      <c r="BB307" s="203"/>
      <c r="BC307" s="203"/>
      <c r="BD307" s="203"/>
      <c r="BE307" s="203"/>
      <c r="BF307" s="203"/>
      <c r="BG307" s="203"/>
      <c r="BH307" s="203"/>
    </row>
    <row r="308" spans="1:60" outlineLevel="1" x14ac:dyDescent="0.25">
      <c r="A308" s="220"/>
      <c r="B308" s="221"/>
      <c r="C308" s="253" t="s">
        <v>536</v>
      </c>
      <c r="D308" s="226"/>
      <c r="E308" s="227">
        <v>4.2</v>
      </c>
      <c r="F308" s="222"/>
      <c r="G308" s="222"/>
      <c r="H308" s="222"/>
      <c r="I308" s="222"/>
      <c r="J308" s="222"/>
      <c r="K308" s="222"/>
      <c r="L308" s="222"/>
      <c r="M308" s="222"/>
      <c r="N308" s="222"/>
      <c r="O308" s="222"/>
      <c r="P308" s="222"/>
      <c r="Q308" s="222"/>
      <c r="R308" s="222"/>
      <c r="S308" s="222"/>
      <c r="T308" s="222"/>
      <c r="U308" s="222"/>
      <c r="V308" s="222"/>
      <c r="W308" s="222"/>
      <c r="X308" s="222"/>
      <c r="Y308" s="203"/>
      <c r="Z308" s="203"/>
      <c r="AA308" s="203"/>
      <c r="AB308" s="203"/>
      <c r="AC308" s="203"/>
      <c r="AD308" s="203"/>
      <c r="AE308" s="203"/>
      <c r="AF308" s="203"/>
      <c r="AG308" s="203" t="s">
        <v>151</v>
      </c>
      <c r="AH308" s="203">
        <v>2</v>
      </c>
      <c r="AI308" s="203"/>
      <c r="AJ308" s="203"/>
      <c r="AK308" s="203"/>
      <c r="AL308" s="203"/>
      <c r="AM308" s="203"/>
      <c r="AN308" s="203"/>
      <c r="AO308" s="203"/>
      <c r="AP308" s="203"/>
      <c r="AQ308" s="203"/>
      <c r="AR308" s="203"/>
      <c r="AS308" s="203"/>
      <c r="AT308" s="203"/>
      <c r="AU308" s="203"/>
      <c r="AV308" s="203"/>
      <c r="AW308" s="203"/>
      <c r="AX308" s="203"/>
      <c r="AY308" s="203"/>
      <c r="AZ308" s="203"/>
      <c r="BA308" s="203"/>
      <c r="BB308" s="203"/>
      <c r="BC308" s="203"/>
      <c r="BD308" s="203"/>
      <c r="BE308" s="203"/>
      <c r="BF308" s="203"/>
      <c r="BG308" s="203"/>
      <c r="BH308" s="203"/>
    </row>
    <row r="309" spans="1:60" outlineLevel="1" x14ac:dyDescent="0.25">
      <c r="A309" s="220"/>
      <c r="B309" s="221"/>
      <c r="C309" s="253" t="s">
        <v>537</v>
      </c>
      <c r="D309" s="226"/>
      <c r="E309" s="227">
        <v>1.08</v>
      </c>
      <c r="F309" s="222"/>
      <c r="G309" s="222"/>
      <c r="H309" s="222"/>
      <c r="I309" s="222"/>
      <c r="J309" s="222"/>
      <c r="K309" s="222"/>
      <c r="L309" s="222"/>
      <c r="M309" s="222"/>
      <c r="N309" s="222"/>
      <c r="O309" s="222"/>
      <c r="P309" s="222"/>
      <c r="Q309" s="222"/>
      <c r="R309" s="222"/>
      <c r="S309" s="222"/>
      <c r="T309" s="222"/>
      <c r="U309" s="222"/>
      <c r="V309" s="222"/>
      <c r="W309" s="222"/>
      <c r="X309" s="222"/>
      <c r="Y309" s="203"/>
      <c r="Z309" s="203"/>
      <c r="AA309" s="203"/>
      <c r="AB309" s="203"/>
      <c r="AC309" s="203"/>
      <c r="AD309" s="203"/>
      <c r="AE309" s="203"/>
      <c r="AF309" s="203"/>
      <c r="AG309" s="203" t="s">
        <v>151</v>
      </c>
      <c r="AH309" s="203">
        <v>2</v>
      </c>
      <c r="AI309" s="203"/>
      <c r="AJ309" s="203"/>
      <c r="AK309" s="203"/>
      <c r="AL309" s="203"/>
      <c r="AM309" s="203"/>
      <c r="AN309" s="203"/>
      <c r="AO309" s="203"/>
      <c r="AP309" s="203"/>
      <c r="AQ309" s="203"/>
      <c r="AR309" s="203"/>
      <c r="AS309" s="203"/>
      <c r="AT309" s="203"/>
      <c r="AU309" s="203"/>
      <c r="AV309" s="203"/>
      <c r="AW309" s="203"/>
      <c r="AX309" s="203"/>
      <c r="AY309" s="203"/>
      <c r="AZ309" s="203"/>
      <c r="BA309" s="203"/>
      <c r="BB309" s="203"/>
      <c r="BC309" s="203"/>
      <c r="BD309" s="203"/>
      <c r="BE309" s="203"/>
      <c r="BF309" s="203"/>
      <c r="BG309" s="203"/>
      <c r="BH309" s="203"/>
    </row>
    <row r="310" spans="1:60" outlineLevel="1" x14ac:dyDescent="0.25">
      <c r="A310" s="220"/>
      <c r="B310" s="221"/>
      <c r="C310" s="253" t="s">
        <v>538</v>
      </c>
      <c r="D310" s="226"/>
      <c r="E310" s="227">
        <v>0.36</v>
      </c>
      <c r="F310" s="222"/>
      <c r="G310" s="222"/>
      <c r="H310" s="222"/>
      <c r="I310" s="222"/>
      <c r="J310" s="222"/>
      <c r="K310" s="222"/>
      <c r="L310" s="222"/>
      <c r="M310" s="222"/>
      <c r="N310" s="222"/>
      <c r="O310" s="222"/>
      <c r="P310" s="222"/>
      <c r="Q310" s="222"/>
      <c r="R310" s="222"/>
      <c r="S310" s="222"/>
      <c r="T310" s="222"/>
      <c r="U310" s="222"/>
      <c r="V310" s="222"/>
      <c r="W310" s="222"/>
      <c r="X310" s="222"/>
      <c r="Y310" s="203"/>
      <c r="Z310" s="203"/>
      <c r="AA310" s="203"/>
      <c r="AB310" s="203"/>
      <c r="AC310" s="203"/>
      <c r="AD310" s="203"/>
      <c r="AE310" s="203"/>
      <c r="AF310" s="203"/>
      <c r="AG310" s="203" t="s">
        <v>151</v>
      </c>
      <c r="AH310" s="203">
        <v>2</v>
      </c>
      <c r="AI310" s="203"/>
      <c r="AJ310" s="203"/>
      <c r="AK310" s="203"/>
      <c r="AL310" s="203"/>
      <c r="AM310" s="203"/>
      <c r="AN310" s="203"/>
      <c r="AO310" s="203"/>
      <c r="AP310" s="203"/>
      <c r="AQ310" s="203"/>
      <c r="AR310" s="203"/>
      <c r="AS310" s="203"/>
      <c r="AT310" s="203"/>
      <c r="AU310" s="203"/>
      <c r="AV310" s="203"/>
      <c r="AW310" s="203"/>
      <c r="AX310" s="203"/>
      <c r="AY310" s="203"/>
      <c r="AZ310" s="203"/>
      <c r="BA310" s="203"/>
      <c r="BB310" s="203"/>
      <c r="BC310" s="203"/>
      <c r="BD310" s="203"/>
      <c r="BE310" s="203"/>
      <c r="BF310" s="203"/>
      <c r="BG310" s="203"/>
      <c r="BH310" s="203"/>
    </row>
    <row r="311" spans="1:60" outlineLevel="1" x14ac:dyDescent="0.25">
      <c r="A311" s="220"/>
      <c r="B311" s="221"/>
      <c r="C311" s="252" t="s">
        <v>539</v>
      </c>
      <c r="D311" s="226"/>
      <c r="E311" s="227"/>
      <c r="F311" s="222"/>
      <c r="G311" s="222"/>
      <c r="H311" s="222"/>
      <c r="I311" s="222"/>
      <c r="J311" s="222"/>
      <c r="K311" s="222"/>
      <c r="L311" s="222"/>
      <c r="M311" s="222"/>
      <c r="N311" s="222"/>
      <c r="O311" s="222"/>
      <c r="P311" s="222"/>
      <c r="Q311" s="222"/>
      <c r="R311" s="222"/>
      <c r="S311" s="222"/>
      <c r="T311" s="222"/>
      <c r="U311" s="222"/>
      <c r="V311" s="222"/>
      <c r="W311" s="222"/>
      <c r="X311" s="222"/>
      <c r="Y311" s="203"/>
      <c r="Z311" s="203"/>
      <c r="AA311" s="203"/>
      <c r="AB311" s="203"/>
      <c r="AC311" s="203"/>
      <c r="AD311" s="203"/>
      <c r="AE311" s="203"/>
      <c r="AF311" s="203"/>
      <c r="AG311" s="203" t="s">
        <v>151</v>
      </c>
      <c r="AH311" s="203"/>
      <c r="AI311" s="203"/>
      <c r="AJ311" s="203"/>
      <c r="AK311" s="203"/>
      <c r="AL311" s="203"/>
      <c r="AM311" s="203"/>
      <c r="AN311" s="203"/>
      <c r="AO311" s="203"/>
      <c r="AP311" s="203"/>
      <c r="AQ311" s="203"/>
      <c r="AR311" s="203"/>
      <c r="AS311" s="203"/>
      <c r="AT311" s="203"/>
      <c r="AU311" s="203"/>
      <c r="AV311" s="203"/>
      <c r="AW311" s="203"/>
      <c r="AX311" s="203"/>
      <c r="AY311" s="203"/>
      <c r="AZ311" s="203"/>
      <c r="BA311" s="203"/>
      <c r="BB311" s="203"/>
      <c r="BC311" s="203"/>
      <c r="BD311" s="203"/>
      <c r="BE311" s="203"/>
      <c r="BF311" s="203"/>
      <c r="BG311" s="203"/>
      <c r="BH311" s="203"/>
    </row>
    <row r="312" spans="1:60" outlineLevel="1" x14ac:dyDescent="0.25">
      <c r="A312" s="220"/>
      <c r="B312" s="221"/>
      <c r="C312" s="251" t="s">
        <v>540</v>
      </c>
      <c r="D312" s="224"/>
      <c r="E312" s="225">
        <v>6.2039999999999997</v>
      </c>
      <c r="F312" s="222"/>
      <c r="G312" s="222"/>
      <c r="H312" s="222"/>
      <c r="I312" s="222"/>
      <c r="J312" s="222"/>
      <c r="K312" s="222"/>
      <c r="L312" s="222"/>
      <c r="M312" s="222"/>
      <c r="N312" s="222"/>
      <c r="O312" s="222"/>
      <c r="P312" s="222"/>
      <c r="Q312" s="222"/>
      <c r="R312" s="222"/>
      <c r="S312" s="222"/>
      <c r="T312" s="222"/>
      <c r="U312" s="222"/>
      <c r="V312" s="222"/>
      <c r="W312" s="222"/>
      <c r="X312" s="222"/>
      <c r="Y312" s="203"/>
      <c r="Z312" s="203"/>
      <c r="AA312" s="203"/>
      <c r="AB312" s="203"/>
      <c r="AC312" s="203"/>
      <c r="AD312" s="203"/>
      <c r="AE312" s="203"/>
      <c r="AF312" s="203"/>
      <c r="AG312" s="203" t="s">
        <v>151</v>
      </c>
      <c r="AH312" s="203">
        <v>0</v>
      </c>
      <c r="AI312" s="203"/>
      <c r="AJ312" s="203"/>
      <c r="AK312" s="203"/>
      <c r="AL312" s="203"/>
      <c r="AM312" s="203"/>
      <c r="AN312" s="203"/>
      <c r="AO312" s="203"/>
      <c r="AP312" s="203"/>
      <c r="AQ312" s="203"/>
      <c r="AR312" s="203"/>
      <c r="AS312" s="203"/>
      <c r="AT312" s="203"/>
      <c r="AU312" s="203"/>
      <c r="AV312" s="203"/>
      <c r="AW312" s="203"/>
      <c r="AX312" s="203"/>
      <c r="AY312" s="203"/>
      <c r="AZ312" s="203"/>
      <c r="BA312" s="203"/>
      <c r="BB312" s="203"/>
      <c r="BC312" s="203"/>
      <c r="BD312" s="203"/>
      <c r="BE312" s="203"/>
      <c r="BF312" s="203"/>
      <c r="BG312" s="203"/>
      <c r="BH312" s="203"/>
    </row>
    <row r="313" spans="1:60" outlineLevel="1" x14ac:dyDescent="0.25">
      <c r="A313" s="235">
        <v>151</v>
      </c>
      <c r="B313" s="236" t="s">
        <v>541</v>
      </c>
      <c r="C313" s="250" t="s">
        <v>542</v>
      </c>
      <c r="D313" s="237" t="s">
        <v>163</v>
      </c>
      <c r="E313" s="238">
        <v>5.28</v>
      </c>
      <c r="F313" s="239"/>
      <c r="G313" s="240">
        <f>ROUND(E313*F313,2)</f>
        <v>0</v>
      </c>
      <c r="H313" s="223">
        <v>0</v>
      </c>
      <c r="I313" s="222">
        <f>ROUND(E313*H313,2)</f>
        <v>0</v>
      </c>
      <c r="J313" s="223">
        <v>8.1999999999999993</v>
      </c>
      <c r="K313" s="222">
        <f>ROUND(E313*J313,2)</f>
        <v>43.3</v>
      </c>
      <c r="L313" s="222">
        <v>15</v>
      </c>
      <c r="M313" s="222">
        <f>G313*(1+L313/100)</f>
        <v>0</v>
      </c>
      <c r="N313" s="222">
        <v>0</v>
      </c>
      <c r="O313" s="222">
        <f>ROUND(E313*N313,2)</f>
        <v>0</v>
      </c>
      <c r="P313" s="222">
        <v>0</v>
      </c>
      <c r="Q313" s="222">
        <f>ROUND(E313*P313,2)</f>
        <v>0</v>
      </c>
      <c r="R313" s="222"/>
      <c r="S313" s="222" t="s">
        <v>147</v>
      </c>
      <c r="T313" s="222" t="s">
        <v>141</v>
      </c>
      <c r="U313" s="222">
        <v>1.6E-2</v>
      </c>
      <c r="V313" s="222">
        <f>ROUND(E313*U313,2)</f>
        <v>0.08</v>
      </c>
      <c r="W313" s="222"/>
      <c r="X313" s="222" t="s">
        <v>148</v>
      </c>
      <c r="Y313" s="203"/>
      <c r="Z313" s="203"/>
      <c r="AA313" s="203"/>
      <c r="AB313" s="203"/>
      <c r="AC313" s="203"/>
      <c r="AD313" s="203"/>
      <c r="AE313" s="203"/>
      <c r="AF313" s="203"/>
      <c r="AG313" s="203" t="s">
        <v>149</v>
      </c>
      <c r="AH313" s="203"/>
      <c r="AI313" s="203"/>
      <c r="AJ313" s="203"/>
      <c r="AK313" s="203"/>
      <c r="AL313" s="203"/>
      <c r="AM313" s="203"/>
      <c r="AN313" s="203"/>
      <c r="AO313" s="203"/>
      <c r="AP313" s="203"/>
      <c r="AQ313" s="203"/>
      <c r="AR313" s="203"/>
      <c r="AS313" s="203"/>
      <c r="AT313" s="203"/>
      <c r="AU313" s="203"/>
      <c r="AV313" s="203"/>
      <c r="AW313" s="203"/>
      <c r="AX313" s="203"/>
      <c r="AY313" s="203"/>
      <c r="AZ313" s="203"/>
      <c r="BA313" s="203"/>
      <c r="BB313" s="203"/>
      <c r="BC313" s="203"/>
      <c r="BD313" s="203"/>
      <c r="BE313" s="203"/>
      <c r="BF313" s="203"/>
      <c r="BG313" s="203"/>
      <c r="BH313" s="203"/>
    </row>
    <row r="314" spans="1:60" outlineLevel="1" x14ac:dyDescent="0.25">
      <c r="A314" s="220"/>
      <c r="B314" s="221"/>
      <c r="C314" s="251" t="s">
        <v>168</v>
      </c>
      <c r="D314" s="224"/>
      <c r="E314" s="225">
        <v>4.2</v>
      </c>
      <c r="F314" s="222"/>
      <c r="G314" s="222"/>
      <c r="H314" s="222"/>
      <c r="I314" s="222"/>
      <c r="J314" s="222"/>
      <c r="K314" s="222"/>
      <c r="L314" s="222"/>
      <c r="M314" s="222"/>
      <c r="N314" s="222"/>
      <c r="O314" s="222"/>
      <c r="P314" s="222"/>
      <c r="Q314" s="222"/>
      <c r="R314" s="222"/>
      <c r="S314" s="222"/>
      <c r="T314" s="222"/>
      <c r="U314" s="222"/>
      <c r="V314" s="222"/>
      <c r="W314" s="222"/>
      <c r="X314" s="222"/>
      <c r="Y314" s="203"/>
      <c r="Z314" s="203"/>
      <c r="AA314" s="203"/>
      <c r="AB314" s="203"/>
      <c r="AC314" s="203"/>
      <c r="AD314" s="203"/>
      <c r="AE314" s="203"/>
      <c r="AF314" s="203"/>
      <c r="AG314" s="203" t="s">
        <v>151</v>
      </c>
      <c r="AH314" s="203">
        <v>0</v>
      </c>
      <c r="AI314" s="203"/>
      <c r="AJ314" s="203"/>
      <c r="AK314" s="203"/>
      <c r="AL314" s="203"/>
      <c r="AM314" s="203"/>
      <c r="AN314" s="203"/>
      <c r="AO314" s="203"/>
      <c r="AP314" s="203"/>
      <c r="AQ314" s="203"/>
      <c r="AR314" s="203"/>
      <c r="AS314" s="203"/>
      <c r="AT314" s="203"/>
      <c r="AU314" s="203"/>
      <c r="AV314" s="203"/>
      <c r="AW314" s="203"/>
      <c r="AX314" s="203"/>
      <c r="AY314" s="203"/>
      <c r="AZ314" s="203"/>
      <c r="BA314" s="203"/>
      <c r="BB314" s="203"/>
      <c r="BC314" s="203"/>
      <c r="BD314" s="203"/>
      <c r="BE314" s="203"/>
      <c r="BF314" s="203"/>
      <c r="BG314" s="203"/>
      <c r="BH314" s="203"/>
    </row>
    <row r="315" spans="1:60" outlineLevel="1" x14ac:dyDescent="0.25">
      <c r="A315" s="220"/>
      <c r="B315" s="221"/>
      <c r="C315" s="251" t="s">
        <v>169</v>
      </c>
      <c r="D315" s="224"/>
      <c r="E315" s="225">
        <v>1.08</v>
      </c>
      <c r="F315" s="222"/>
      <c r="G315" s="222"/>
      <c r="H315" s="222"/>
      <c r="I315" s="222"/>
      <c r="J315" s="222"/>
      <c r="K315" s="222"/>
      <c r="L315" s="222"/>
      <c r="M315" s="222"/>
      <c r="N315" s="222"/>
      <c r="O315" s="222"/>
      <c r="P315" s="222"/>
      <c r="Q315" s="222"/>
      <c r="R315" s="222"/>
      <c r="S315" s="222"/>
      <c r="T315" s="222"/>
      <c r="U315" s="222"/>
      <c r="V315" s="222"/>
      <c r="W315" s="222"/>
      <c r="X315" s="222"/>
      <c r="Y315" s="203"/>
      <c r="Z315" s="203"/>
      <c r="AA315" s="203"/>
      <c r="AB315" s="203"/>
      <c r="AC315" s="203"/>
      <c r="AD315" s="203"/>
      <c r="AE315" s="203"/>
      <c r="AF315" s="203"/>
      <c r="AG315" s="203" t="s">
        <v>151</v>
      </c>
      <c r="AH315" s="203">
        <v>0</v>
      </c>
      <c r="AI315" s="203"/>
      <c r="AJ315" s="203"/>
      <c r="AK315" s="203"/>
      <c r="AL315" s="203"/>
      <c r="AM315" s="203"/>
      <c r="AN315" s="203"/>
      <c r="AO315" s="203"/>
      <c r="AP315" s="203"/>
      <c r="AQ315" s="203"/>
      <c r="AR315" s="203"/>
      <c r="AS315" s="203"/>
      <c r="AT315" s="203"/>
      <c r="AU315" s="203"/>
      <c r="AV315" s="203"/>
      <c r="AW315" s="203"/>
      <c r="AX315" s="203"/>
      <c r="AY315" s="203"/>
      <c r="AZ315" s="203"/>
      <c r="BA315" s="203"/>
      <c r="BB315" s="203"/>
      <c r="BC315" s="203"/>
      <c r="BD315" s="203"/>
      <c r="BE315" s="203"/>
      <c r="BF315" s="203"/>
      <c r="BG315" s="203"/>
      <c r="BH315" s="203"/>
    </row>
    <row r="316" spans="1:60" outlineLevel="1" x14ac:dyDescent="0.25">
      <c r="A316" s="235">
        <v>152</v>
      </c>
      <c r="B316" s="236" t="s">
        <v>543</v>
      </c>
      <c r="C316" s="250" t="s">
        <v>544</v>
      </c>
      <c r="D316" s="237" t="s">
        <v>163</v>
      </c>
      <c r="E316" s="238">
        <v>5.28</v>
      </c>
      <c r="F316" s="239"/>
      <c r="G316" s="240">
        <f>ROUND(E316*F316,2)</f>
        <v>0</v>
      </c>
      <c r="H316" s="223">
        <v>28.17</v>
      </c>
      <c r="I316" s="222">
        <f>ROUND(E316*H316,2)</f>
        <v>148.74</v>
      </c>
      <c r="J316" s="223">
        <v>29.43</v>
      </c>
      <c r="K316" s="222">
        <f>ROUND(E316*J316,2)</f>
        <v>155.38999999999999</v>
      </c>
      <c r="L316" s="222">
        <v>15</v>
      </c>
      <c r="M316" s="222">
        <f>G316*(1+L316/100)</f>
        <v>0</v>
      </c>
      <c r="N316" s="222">
        <v>2.1000000000000001E-4</v>
      </c>
      <c r="O316" s="222">
        <f>ROUND(E316*N316,2)</f>
        <v>0</v>
      </c>
      <c r="P316" s="222">
        <v>0</v>
      </c>
      <c r="Q316" s="222">
        <f>ROUND(E316*P316,2)</f>
        <v>0</v>
      </c>
      <c r="R316" s="222"/>
      <c r="S316" s="222" t="s">
        <v>147</v>
      </c>
      <c r="T316" s="222" t="s">
        <v>141</v>
      </c>
      <c r="U316" s="222">
        <v>0.05</v>
      </c>
      <c r="V316" s="222">
        <f>ROUND(E316*U316,2)</f>
        <v>0.26</v>
      </c>
      <c r="W316" s="222"/>
      <c r="X316" s="222" t="s">
        <v>148</v>
      </c>
      <c r="Y316" s="203"/>
      <c r="Z316" s="203"/>
      <c r="AA316" s="203"/>
      <c r="AB316" s="203"/>
      <c r="AC316" s="203"/>
      <c r="AD316" s="203"/>
      <c r="AE316" s="203"/>
      <c r="AF316" s="203"/>
      <c r="AG316" s="203" t="s">
        <v>149</v>
      </c>
      <c r="AH316" s="203"/>
      <c r="AI316" s="203"/>
      <c r="AJ316" s="203"/>
      <c r="AK316" s="203"/>
      <c r="AL316" s="203"/>
      <c r="AM316" s="203"/>
      <c r="AN316" s="203"/>
      <c r="AO316" s="203"/>
      <c r="AP316" s="203"/>
      <c r="AQ316" s="203"/>
      <c r="AR316" s="203"/>
      <c r="AS316" s="203"/>
      <c r="AT316" s="203"/>
      <c r="AU316" s="203"/>
      <c r="AV316" s="203"/>
      <c r="AW316" s="203"/>
      <c r="AX316" s="203"/>
      <c r="AY316" s="203"/>
      <c r="AZ316" s="203"/>
      <c r="BA316" s="203"/>
      <c r="BB316" s="203"/>
      <c r="BC316" s="203"/>
      <c r="BD316" s="203"/>
      <c r="BE316" s="203"/>
      <c r="BF316" s="203"/>
      <c r="BG316" s="203"/>
      <c r="BH316" s="203"/>
    </row>
    <row r="317" spans="1:60" outlineLevel="1" x14ac:dyDescent="0.25">
      <c r="A317" s="220"/>
      <c r="B317" s="221"/>
      <c r="C317" s="251" t="s">
        <v>168</v>
      </c>
      <c r="D317" s="224"/>
      <c r="E317" s="225">
        <v>4.2</v>
      </c>
      <c r="F317" s="222"/>
      <c r="G317" s="222"/>
      <c r="H317" s="222"/>
      <c r="I317" s="222"/>
      <c r="J317" s="222"/>
      <c r="K317" s="222"/>
      <c r="L317" s="222"/>
      <c r="M317" s="222"/>
      <c r="N317" s="222"/>
      <c r="O317" s="222"/>
      <c r="P317" s="222"/>
      <c r="Q317" s="222"/>
      <c r="R317" s="222"/>
      <c r="S317" s="222"/>
      <c r="T317" s="222"/>
      <c r="U317" s="222"/>
      <c r="V317" s="222"/>
      <c r="W317" s="222"/>
      <c r="X317" s="222"/>
      <c r="Y317" s="203"/>
      <c r="Z317" s="203"/>
      <c r="AA317" s="203"/>
      <c r="AB317" s="203"/>
      <c r="AC317" s="203"/>
      <c r="AD317" s="203"/>
      <c r="AE317" s="203"/>
      <c r="AF317" s="203"/>
      <c r="AG317" s="203" t="s">
        <v>151</v>
      </c>
      <c r="AH317" s="203">
        <v>0</v>
      </c>
      <c r="AI317" s="203"/>
      <c r="AJ317" s="203"/>
      <c r="AK317" s="203"/>
      <c r="AL317" s="203"/>
      <c r="AM317" s="203"/>
      <c r="AN317" s="203"/>
      <c r="AO317" s="203"/>
      <c r="AP317" s="203"/>
      <c r="AQ317" s="203"/>
      <c r="AR317" s="203"/>
      <c r="AS317" s="203"/>
      <c r="AT317" s="203"/>
      <c r="AU317" s="203"/>
      <c r="AV317" s="203"/>
      <c r="AW317" s="203"/>
      <c r="AX317" s="203"/>
      <c r="AY317" s="203"/>
      <c r="AZ317" s="203"/>
      <c r="BA317" s="203"/>
      <c r="BB317" s="203"/>
      <c r="BC317" s="203"/>
      <c r="BD317" s="203"/>
      <c r="BE317" s="203"/>
      <c r="BF317" s="203"/>
      <c r="BG317" s="203"/>
      <c r="BH317" s="203"/>
    </row>
    <row r="318" spans="1:60" outlineLevel="1" x14ac:dyDescent="0.25">
      <c r="A318" s="220"/>
      <c r="B318" s="221"/>
      <c r="C318" s="251" t="s">
        <v>169</v>
      </c>
      <c r="D318" s="224"/>
      <c r="E318" s="225">
        <v>1.08</v>
      </c>
      <c r="F318" s="222"/>
      <c r="G318" s="222"/>
      <c r="H318" s="222"/>
      <c r="I318" s="222"/>
      <c r="J318" s="222"/>
      <c r="K318" s="222"/>
      <c r="L318" s="222"/>
      <c r="M318" s="222"/>
      <c r="N318" s="222"/>
      <c r="O318" s="222"/>
      <c r="P318" s="222"/>
      <c r="Q318" s="222"/>
      <c r="R318" s="222"/>
      <c r="S318" s="222"/>
      <c r="T318" s="222"/>
      <c r="U318" s="222"/>
      <c r="V318" s="222"/>
      <c r="W318" s="222"/>
      <c r="X318" s="222"/>
      <c r="Y318" s="203"/>
      <c r="Z318" s="203"/>
      <c r="AA318" s="203"/>
      <c r="AB318" s="203"/>
      <c r="AC318" s="203"/>
      <c r="AD318" s="203"/>
      <c r="AE318" s="203"/>
      <c r="AF318" s="203"/>
      <c r="AG318" s="203" t="s">
        <v>151</v>
      </c>
      <c r="AH318" s="203">
        <v>0</v>
      </c>
      <c r="AI318" s="203"/>
      <c r="AJ318" s="203"/>
      <c r="AK318" s="203"/>
      <c r="AL318" s="203"/>
      <c r="AM318" s="203"/>
      <c r="AN318" s="203"/>
      <c r="AO318" s="203"/>
      <c r="AP318" s="203"/>
      <c r="AQ318" s="203"/>
      <c r="AR318" s="203"/>
      <c r="AS318" s="203"/>
      <c r="AT318" s="203"/>
      <c r="AU318" s="203"/>
      <c r="AV318" s="203"/>
      <c r="AW318" s="203"/>
      <c r="AX318" s="203"/>
      <c r="AY318" s="203"/>
      <c r="AZ318" s="203"/>
      <c r="BA318" s="203"/>
      <c r="BB318" s="203"/>
      <c r="BC318" s="203"/>
      <c r="BD318" s="203"/>
      <c r="BE318" s="203"/>
      <c r="BF318" s="203"/>
      <c r="BG318" s="203"/>
      <c r="BH318" s="203"/>
    </row>
    <row r="319" spans="1:60" outlineLevel="1" x14ac:dyDescent="0.25">
      <c r="A319" s="235">
        <v>153</v>
      </c>
      <c r="B319" s="236" t="s">
        <v>545</v>
      </c>
      <c r="C319" s="250" t="s">
        <v>546</v>
      </c>
      <c r="D319" s="237" t="s">
        <v>163</v>
      </c>
      <c r="E319" s="238">
        <v>5.28</v>
      </c>
      <c r="F319" s="239"/>
      <c r="G319" s="240">
        <f>ROUND(E319*F319,2)</f>
        <v>0</v>
      </c>
      <c r="H319" s="223">
        <v>149.94999999999999</v>
      </c>
      <c r="I319" s="222">
        <f>ROUND(E319*H319,2)</f>
        <v>791.74</v>
      </c>
      <c r="J319" s="223">
        <v>611.35</v>
      </c>
      <c r="K319" s="222">
        <f>ROUND(E319*J319,2)</f>
        <v>3227.93</v>
      </c>
      <c r="L319" s="222">
        <v>15</v>
      </c>
      <c r="M319" s="222">
        <f>G319*(1+L319/100)</f>
        <v>0</v>
      </c>
      <c r="N319" s="222">
        <v>5.1500000000000001E-3</v>
      </c>
      <c r="O319" s="222">
        <f>ROUND(E319*N319,2)</f>
        <v>0.03</v>
      </c>
      <c r="P319" s="222">
        <v>0</v>
      </c>
      <c r="Q319" s="222">
        <f>ROUND(E319*P319,2)</f>
        <v>0</v>
      </c>
      <c r="R319" s="222"/>
      <c r="S319" s="222" t="s">
        <v>147</v>
      </c>
      <c r="T319" s="222" t="s">
        <v>141</v>
      </c>
      <c r="U319" s="222">
        <v>1.04</v>
      </c>
      <c r="V319" s="222">
        <f>ROUND(E319*U319,2)</f>
        <v>5.49</v>
      </c>
      <c r="W319" s="222"/>
      <c r="X319" s="222" t="s">
        <v>148</v>
      </c>
      <c r="Y319" s="203"/>
      <c r="Z319" s="203"/>
      <c r="AA319" s="203"/>
      <c r="AB319" s="203"/>
      <c r="AC319" s="203"/>
      <c r="AD319" s="203"/>
      <c r="AE319" s="203"/>
      <c r="AF319" s="203"/>
      <c r="AG319" s="203" t="s">
        <v>149</v>
      </c>
      <c r="AH319" s="203"/>
      <c r="AI319" s="203"/>
      <c r="AJ319" s="203"/>
      <c r="AK319" s="203"/>
      <c r="AL319" s="203"/>
      <c r="AM319" s="203"/>
      <c r="AN319" s="203"/>
      <c r="AO319" s="203"/>
      <c r="AP319" s="203"/>
      <c r="AQ319" s="203"/>
      <c r="AR319" s="203"/>
      <c r="AS319" s="203"/>
      <c r="AT319" s="203"/>
      <c r="AU319" s="203"/>
      <c r="AV319" s="203"/>
      <c r="AW319" s="203"/>
      <c r="AX319" s="203"/>
      <c r="AY319" s="203"/>
      <c r="AZ319" s="203"/>
      <c r="BA319" s="203"/>
      <c r="BB319" s="203"/>
      <c r="BC319" s="203"/>
      <c r="BD319" s="203"/>
      <c r="BE319" s="203"/>
      <c r="BF319" s="203"/>
      <c r="BG319" s="203"/>
      <c r="BH319" s="203"/>
    </row>
    <row r="320" spans="1:60" outlineLevel="1" x14ac:dyDescent="0.25">
      <c r="A320" s="220"/>
      <c r="B320" s="221"/>
      <c r="C320" s="251" t="s">
        <v>168</v>
      </c>
      <c r="D320" s="224"/>
      <c r="E320" s="225">
        <v>4.2</v>
      </c>
      <c r="F320" s="222"/>
      <c r="G320" s="222"/>
      <c r="H320" s="222"/>
      <c r="I320" s="222"/>
      <c r="J320" s="222"/>
      <c r="K320" s="222"/>
      <c r="L320" s="222"/>
      <c r="M320" s="222"/>
      <c r="N320" s="222"/>
      <c r="O320" s="222"/>
      <c r="P320" s="222"/>
      <c r="Q320" s="222"/>
      <c r="R320" s="222"/>
      <c r="S320" s="222"/>
      <c r="T320" s="222"/>
      <c r="U320" s="222"/>
      <c r="V320" s="222"/>
      <c r="W320" s="222"/>
      <c r="X320" s="222"/>
      <c r="Y320" s="203"/>
      <c r="Z320" s="203"/>
      <c r="AA320" s="203"/>
      <c r="AB320" s="203"/>
      <c r="AC320" s="203"/>
      <c r="AD320" s="203"/>
      <c r="AE320" s="203"/>
      <c r="AF320" s="203"/>
      <c r="AG320" s="203" t="s">
        <v>151</v>
      </c>
      <c r="AH320" s="203">
        <v>0</v>
      </c>
      <c r="AI320" s="203"/>
      <c r="AJ320" s="203"/>
      <c r="AK320" s="203"/>
      <c r="AL320" s="203"/>
      <c r="AM320" s="203"/>
      <c r="AN320" s="203"/>
      <c r="AO320" s="203"/>
      <c r="AP320" s="203"/>
      <c r="AQ320" s="203"/>
      <c r="AR320" s="203"/>
      <c r="AS320" s="203"/>
      <c r="AT320" s="203"/>
      <c r="AU320" s="203"/>
      <c r="AV320" s="203"/>
      <c r="AW320" s="203"/>
      <c r="AX320" s="203"/>
      <c r="AY320" s="203"/>
      <c r="AZ320" s="203"/>
      <c r="BA320" s="203"/>
      <c r="BB320" s="203"/>
      <c r="BC320" s="203"/>
      <c r="BD320" s="203"/>
      <c r="BE320" s="203"/>
      <c r="BF320" s="203"/>
      <c r="BG320" s="203"/>
      <c r="BH320" s="203"/>
    </row>
    <row r="321" spans="1:60" outlineLevel="1" x14ac:dyDescent="0.25">
      <c r="A321" s="220"/>
      <c r="B321" s="221"/>
      <c r="C321" s="251" t="s">
        <v>169</v>
      </c>
      <c r="D321" s="224"/>
      <c r="E321" s="225">
        <v>1.08</v>
      </c>
      <c r="F321" s="222"/>
      <c r="G321" s="222"/>
      <c r="H321" s="222"/>
      <c r="I321" s="222"/>
      <c r="J321" s="222"/>
      <c r="K321" s="222"/>
      <c r="L321" s="222"/>
      <c r="M321" s="222"/>
      <c r="N321" s="222"/>
      <c r="O321" s="222"/>
      <c r="P321" s="222"/>
      <c r="Q321" s="222"/>
      <c r="R321" s="222"/>
      <c r="S321" s="222"/>
      <c r="T321" s="222"/>
      <c r="U321" s="222"/>
      <c r="V321" s="222"/>
      <c r="W321" s="222"/>
      <c r="X321" s="222"/>
      <c r="Y321" s="203"/>
      <c r="Z321" s="203"/>
      <c r="AA321" s="203"/>
      <c r="AB321" s="203"/>
      <c r="AC321" s="203"/>
      <c r="AD321" s="203"/>
      <c r="AE321" s="203"/>
      <c r="AF321" s="203"/>
      <c r="AG321" s="203" t="s">
        <v>151</v>
      </c>
      <c r="AH321" s="203">
        <v>0</v>
      </c>
      <c r="AI321" s="203"/>
      <c r="AJ321" s="203"/>
      <c r="AK321" s="203"/>
      <c r="AL321" s="203"/>
      <c r="AM321" s="203"/>
      <c r="AN321" s="203"/>
      <c r="AO321" s="203"/>
      <c r="AP321" s="203"/>
      <c r="AQ321" s="203"/>
      <c r="AR321" s="203"/>
      <c r="AS321" s="203"/>
      <c r="AT321" s="203"/>
      <c r="AU321" s="203"/>
      <c r="AV321" s="203"/>
      <c r="AW321" s="203"/>
      <c r="AX321" s="203"/>
      <c r="AY321" s="203"/>
      <c r="AZ321" s="203"/>
      <c r="BA321" s="203"/>
      <c r="BB321" s="203"/>
      <c r="BC321" s="203"/>
      <c r="BD321" s="203"/>
      <c r="BE321" s="203"/>
      <c r="BF321" s="203"/>
      <c r="BG321" s="203"/>
      <c r="BH321" s="203"/>
    </row>
    <row r="322" spans="1:60" outlineLevel="1" x14ac:dyDescent="0.25">
      <c r="A322" s="235">
        <v>154</v>
      </c>
      <c r="B322" s="236" t="s">
        <v>547</v>
      </c>
      <c r="C322" s="250" t="s">
        <v>548</v>
      </c>
      <c r="D322" s="237" t="s">
        <v>159</v>
      </c>
      <c r="E322" s="238">
        <v>14.1</v>
      </c>
      <c r="F322" s="239"/>
      <c r="G322" s="240">
        <f>ROUND(E322*F322,2)</f>
        <v>0</v>
      </c>
      <c r="H322" s="223">
        <v>24.02</v>
      </c>
      <c r="I322" s="222">
        <f>ROUND(E322*H322,2)</f>
        <v>338.68</v>
      </c>
      <c r="J322" s="223">
        <v>41.68</v>
      </c>
      <c r="K322" s="222">
        <f>ROUND(E322*J322,2)</f>
        <v>587.69000000000005</v>
      </c>
      <c r="L322" s="222">
        <v>15</v>
      </c>
      <c r="M322" s="222">
        <f>G322*(1+L322/100)</f>
        <v>0</v>
      </c>
      <c r="N322" s="222">
        <v>4.0000000000000003E-5</v>
      </c>
      <c r="O322" s="222">
        <f>ROUND(E322*N322,2)</f>
        <v>0</v>
      </c>
      <c r="P322" s="222">
        <v>0</v>
      </c>
      <c r="Q322" s="222">
        <f>ROUND(E322*P322,2)</f>
        <v>0</v>
      </c>
      <c r="R322" s="222"/>
      <c r="S322" s="222" t="s">
        <v>147</v>
      </c>
      <c r="T322" s="222" t="s">
        <v>141</v>
      </c>
      <c r="U322" s="222">
        <v>7.0000000000000007E-2</v>
      </c>
      <c r="V322" s="222">
        <f>ROUND(E322*U322,2)</f>
        <v>0.99</v>
      </c>
      <c r="W322" s="222"/>
      <c r="X322" s="222" t="s">
        <v>148</v>
      </c>
      <c r="Y322" s="203"/>
      <c r="Z322" s="203"/>
      <c r="AA322" s="203"/>
      <c r="AB322" s="203"/>
      <c r="AC322" s="203"/>
      <c r="AD322" s="203"/>
      <c r="AE322" s="203"/>
      <c r="AF322" s="203"/>
      <c r="AG322" s="203" t="s">
        <v>149</v>
      </c>
      <c r="AH322" s="203"/>
      <c r="AI322" s="203"/>
      <c r="AJ322" s="203"/>
      <c r="AK322" s="203"/>
      <c r="AL322" s="203"/>
      <c r="AM322" s="203"/>
      <c r="AN322" s="203"/>
      <c r="AO322" s="203"/>
      <c r="AP322" s="203"/>
      <c r="AQ322" s="203"/>
      <c r="AR322" s="203"/>
      <c r="AS322" s="203"/>
      <c r="AT322" s="203"/>
      <c r="AU322" s="203"/>
      <c r="AV322" s="203"/>
      <c r="AW322" s="203"/>
      <c r="AX322" s="203"/>
      <c r="AY322" s="203"/>
      <c r="AZ322" s="203"/>
      <c r="BA322" s="203"/>
      <c r="BB322" s="203"/>
      <c r="BC322" s="203"/>
      <c r="BD322" s="203"/>
      <c r="BE322" s="203"/>
      <c r="BF322" s="203"/>
      <c r="BG322" s="203"/>
      <c r="BH322" s="203"/>
    </row>
    <row r="323" spans="1:60" outlineLevel="1" x14ac:dyDescent="0.25">
      <c r="A323" s="220"/>
      <c r="B323" s="221"/>
      <c r="C323" s="251" t="s">
        <v>549</v>
      </c>
      <c r="D323" s="224"/>
      <c r="E323" s="225">
        <v>3.6</v>
      </c>
      <c r="F323" s="222"/>
      <c r="G323" s="222"/>
      <c r="H323" s="222"/>
      <c r="I323" s="222"/>
      <c r="J323" s="222"/>
      <c r="K323" s="222"/>
      <c r="L323" s="222"/>
      <c r="M323" s="222"/>
      <c r="N323" s="222"/>
      <c r="O323" s="222"/>
      <c r="P323" s="222"/>
      <c r="Q323" s="222"/>
      <c r="R323" s="222"/>
      <c r="S323" s="222"/>
      <c r="T323" s="222"/>
      <c r="U323" s="222"/>
      <c r="V323" s="222"/>
      <c r="W323" s="222"/>
      <c r="X323" s="222"/>
      <c r="Y323" s="203"/>
      <c r="Z323" s="203"/>
      <c r="AA323" s="203"/>
      <c r="AB323" s="203"/>
      <c r="AC323" s="203"/>
      <c r="AD323" s="203"/>
      <c r="AE323" s="203"/>
      <c r="AF323" s="203"/>
      <c r="AG323" s="203" t="s">
        <v>151</v>
      </c>
      <c r="AH323" s="203">
        <v>0</v>
      </c>
      <c r="AI323" s="203"/>
      <c r="AJ323" s="203"/>
      <c r="AK323" s="203"/>
      <c r="AL323" s="203"/>
      <c r="AM323" s="203"/>
      <c r="AN323" s="203"/>
      <c r="AO323" s="203"/>
      <c r="AP323" s="203"/>
      <c r="AQ323" s="203"/>
      <c r="AR323" s="203"/>
      <c r="AS323" s="203"/>
      <c r="AT323" s="203"/>
      <c r="AU323" s="203"/>
      <c r="AV323" s="203"/>
      <c r="AW323" s="203"/>
      <c r="AX323" s="203"/>
      <c r="AY323" s="203"/>
      <c r="AZ323" s="203"/>
      <c r="BA323" s="203"/>
      <c r="BB323" s="203"/>
      <c r="BC323" s="203"/>
      <c r="BD323" s="203"/>
      <c r="BE323" s="203"/>
      <c r="BF323" s="203"/>
      <c r="BG323" s="203"/>
      <c r="BH323" s="203"/>
    </row>
    <row r="324" spans="1:60" outlineLevel="1" x14ac:dyDescent="0.25">
      <c r="A324" s="220"/>
      <c r="B324" s="221"/>
      <c r="C324" s="251" t="s">
        <v>550</v>
      </c>
      <c r="D324" s="224"/>
      <c r="E324" s="225">
        <v>8.1999999999999993</v>
      </c>
      <c r="F324" s="222"/>
      <c r="G324" s="222"/>
      <c r="H324" s="222"/>
      <c r="I324" s="222"/>
      <c r="J324" s="222"/>
      <c r="K324" s="222"/>
      <c r="L324" s="222"/>
      <c r="M324" s="222"/>
      <c r="N324" s="222"/>
      <c r="O324" s="222"/>
      <c r="P324" s="222"/>
      <c r="Q324" s="222"/>
      <c r="R324" s="222"/>
      <c r="S324" s="222"/>
      <c r="T324" s="222"/>
      <c r="U324" s="222"/>
      <c r="V324" s="222"/>
      <c r="W324" s="222"/>
      <c r="X324" s="222"/>
      <c r="Y324" s="203"/>
      <c r="Z324" s="203"/>
      <c r="AA324" s="203"/>
      <c r="AB324" s="203"/>
      <c r="AC324" s="203"/>
      <c r="AD324" s="203"/>
      <c r="AE324" s="203"/>
      <c r="AF324" s="203"/>
      <c r="AG324" s="203" t="s">
        <v>151</v>
      </c>
      <c r="AH324" s="203">
        <v>0</v>
      </c>
      <c r="AI324" s="203"/>
      <c r="AJ324" s="203"/>
      <c r="AK324" s="203"/>
      <c r="AL324" s="203"/>
      <c r="AM324" s="203"/>
      <c r="AN324" s="203"/>
      <c r="AO324" s="203"/>
      <c r="AP324" s="203"/>
      <c r="AQ324" s="203"/>
      <c r="AR324" s="203"/>
      <c r="AS324" s="203"/>
      <c r="AT324" s="203"/>
      <c r="AU324" s="203"/>
      <c r="AV324" s="203"/>
      <c r="AW324" s="203"/>
      <c r="AX324" s="203"/>
      <c r="AY324" s="203"/>
      <c r="AZ324" s="203"/>
      <c r="BA324" s="203"/>
      <c r="BB324" s="203"/>
      <c r="BC324" s="203"/>
      <c r="BD324" s="203"/>
      <c r="BE324" s="203"/>
      <c r="BF324" s="203"/>
      <c r="BG324" s="203"/>
      <c r="BH324" s="203"/>
    </row>
    <row r="325" spans="1:60" outlineLevel="1" x14ac:dyDescent="0.25">
      <c r="A325" s="220"/>
      <c r="B325" s="221"/>
      <c r="C325" s="251" t="s">
        <v>551</v>
      </c>
      <c r="D325" s="224"/>
      <c r="E325" s="225">
        <v>2.2999999999999998</v>
      </c>
      <c r="F325" s="222"/>
      <c r="G325" s="222"/>
      <c r="H325" s="222"/>
      <c r="I325" s="222"/>
      <c r="J325" s="222"/>
      <c r="K325" s="222"/>
      <c r="L325" s="222"/>
      <c r="M325" s="222"/>
      <c r="N325" s="222"/>
      <c r="O325" s="222"/>
      <c r="P325" s="222"/>
      <c r="Q325" s="222"/>
      <c r="R325" s="222"/>
      <c r="S325" s="222"/>
      <c r="T325" s="222"/>
      <c r="U325" s="222"/>
      <c r="V325" s="222"/>
      <c r="W325" s="222"/>
      <c r="X325" s="222"/>
      <c r="Y325" s="203"/>
      <c r="Z325" s="203"/>
      <c r="AA325" s="203"/>
      <c r="AB325" s="203"/>
      <c r="AC325" s="203"/>
      <c r="AD325" s="203"/>
      <c r="AE325" s="203"/>
      <c r="AF325" s="203"/>
      <c r="AG325" s="203" t="s">
        <v>151</v>
      </c>
      <c r="AH325" s="203">
        <v>0</v>
      </c>
      <c r="AI325" s="203"/>
      <c r="AJ325" s="203"/>
      <c r="AK325" s="203"/>
      <c r="AL325" s="203"/>
      <c r="AM325" s="203"/>
      <c r="AN325" s="203"/>
      <c r="AO325" s="203"/>
      <c r="AP325" s="203"/>
      <c r="AQ325" s="203"/>
      <c r="AR325" s="203"/>
      <c r="AS325" s="203"/>
      <c r="AT325" s="203"/>
      <c r="AU325" s="203"/>
      <c r="AV325" s="203"/>
      <c r="AW325" s="203"/>
      <c r="AX325" s="203"/>
      <c r="AY325" s="203"/>
      <c r="AZ325" s="203"/>
      <c r="BA325" s="203"/>
      <c r="BB325" s="203"/>
      <c r="BC325" s="203"/>
      <c r="BD325" s="203"/>
      <c r="BE325" s="203"/>
      <c r="BF325" s="203"/>
      <c r="BG325" s="203"/>
      <c r="BH325" s="203"/>
    </row>
    <row r="326" spans="1:60" outlineLevel="1" x14ac:dyDescent="0.25">
      <c r="A326" s="235">
        <v>155</v>
      </c>
      <c r="B326" s="236" t="s">
        <v>552</v>
      </c>
      <c r="C326" s="250" t="s">
        <v>553</v>
      </c>
      <c r="D326" s="237" t="s">
        <v>163</v>
      </c>
      <c r="E326" s="238">
        <v>5.28</v>
      </c>
      <c r="F326" s="239"/>
      <c r="G326" s="240">
        <f>ROUND(E326*F326,2)</f>
        <v>0</v>
      </c>
      <c r="H326" s="223">
        <v>0</v>
      </c>
      <c r="I326" s="222">
        <f>ROUND(E326*H326,2)</f>
        <v>0</v>
      </c>
      <c r="J326" s="223">
        <v>17.399999999999999</v>
      </c>
      <c r="K326" s="222">
        <f>ROUND(E326*J326,2)</f>
        <v>91.87</v>
      </c>
      <c r="L326" s="222">
        <v>15</v>
      </c>
      <c r="M326" s="222">
        <f>G326*(1+L326/100)</f>
        <v>0</v>
      </c>
      <c r="N326" s="222">
        <v>0</v>
      </c>
      <c r="O326" s="222">
        <f>ROUND(E326*N326,2)</f>
        <v>0</v>
      </c>
      <c r="P326" s="222">
        <v>0</v>
      </c>
      <c r="Q326" s="222">
        <f>ROUND(E326*P326,2)</f>
        <v>0</v>
      </c>
      <c r="R326" s="222"/>
      <c r="S326" s="222" t="s">
        <v>147</v>
      </c>
      <c r="T326" s="222" t="s">
        <v>141</v>
      </c>
      <c r="U326" s="222">
        <v>0.03</v>
      </c>
      <c r="V326" s="222">
        <f>ROUND(E326*U326,2)</f>
        <v>0.16</v>
      </c>
      <c r="W326" s="222"/>
      <c r="X326" s="222" t="s">
        <v>148</v>
      </c>
      <c r="Y326" s="203"/>
      <c r="Z326" s="203"/>
      <c r="AA326" s="203"/>
      <c r="AB326" s="203"/>
      <c r="AC326" s="203"/>
      <c r="AD326" s="203"/>
      <c r="AE326" s="203"/>
      <c r="AF326" s="203"/>
      <c r="AG326" s="203" t="s">
        <v>149</v>
      </c>
      <c r="AH326" s="203"/>
      <c r="AI326" s="203"/>
      <c r="AJ326" s="203"/>
      <c r="AK326" s="203"/>
      <c r="AL326" s="203"/>
      <c r="AM326" s="203"/>
      <c r="AN326" s="203"/>
      <c r="AO326" s="203"/>
      <c r="AP326" s="203"/>
      <c r="AQ326" s="203"/>
      <c r="AR326" s="203"/>
      <c r="AS326" s="203"/>
      <c r="AT326" s="203"/>
      <c r="AU326" s="203"/>
      <c r="AV326" s="203"/>
      <c r="AW326" s="203"/>
      <c r="AX326" s="203"/>
      <c r="AY326" s="203"/>
      <c r="AZ326" s="203"/>
      <c r="BA326" s="203"/>
      <c r="BB326" s="203"/>
      <c r="BC326" s="203"/>
      <c r="BD326" s="203"/>
      <c r="BE326" s="203"/>
      <c r="BF326" s="203"/>
      <c r="BG326" s="203"/>
      <c r="BH326" s="203"/>
    </row>
    <row r="327" spans="1:60" outlineLevel="1" x14ac:dyDescent="0.25">
      <c r="A327" s="220"/>
      <c r="B327" s="221"/>
      <c r="C327" s="251" t="s">
        <v>168</v>
      </c>
      <c r="D327" s="224"/>
      <c r="E327" s="225">
        <v>4.2</v>
      </c>
      <c r="F327" s="222"/>
      <c r="G327" s="222"/>
      <c r="H327" s="222"/>
      <c r="I327" s="222"/>
      <c r="J327" s="222"/>
      <c r="K327" s="222"/>
      <c r="L327" s="222"/>
      <c r="M327" s="222"/>
      <c r="N327" s="222"/>
      <c r="O327" s="222"/>
      <c r="P327" s="222"/>
      <c r="Q327" s="222"/>
      <c r="R327" s="222"/>
      <c r="S327" s="222"/>
      <c r="T327" s="222"/>
      <c r="U327" s="222"/>
      <c r="V327" s="222"/>
      <c r="W327" s="222"/>
      <c r="X327" s="222"/>
      <c r="Y327" s="203"/>
      <c r="Z327" s="203"/>
      <c r="AA327" s="203"/>
      <c r="AB327" s="203"/>
      <c r="AC327" s="203"/>
      <c r="AD327" s="203"/>
      <c r="AE327" s="203"/>
      <c r="AF327" s="203"/>
      <c r="AG327" s="203" t="s">
        <v>151</v>
      </c>
      <c r="AH327" s="203">
        <v>0</v>
      </c>
      <c r="AI327" s="203"/>
      <c r="AJ327" s="203"/>
      <c r="AK327" s="203"/>
      <c r="AL327" s="203"/>
      <c r="AM327" s="203"/>
      <c r="AN327" s="203"/>
      <c r="AO327" s="203"/>
      <c r="AP327" s="203"/>
      <c r="AQ327" s="203"/>
      <c r="AR327" s="203"/>
      <c r="AS327" s="203"/>
      <c r="AT327" s="203"/>
      <c r="AU327" s="203"/>
      <c r="AV327" s="203"/>
      <c r="AW327" s="203"/>
      <c r="AX327" s="203"/>
      <c r="AY327" s="203"/>
      <c r="AZ327" s="203"/>
      <c r="BA327" s="203"/>
      <c r="BB327" s="203"/>
      <c r="BC327" s="203"/>
      <c r="BD327" s="203"/>
      <c r="BE327" s="203"/>
      <c r="BF327" s="203"/>
      <c r="BG327" s="203"/>
      <c r="BH327" s="203"/>
    </row>
    <row r="328" spans="1:60" outlineLevel="1" x14ac:dyDescent="0.25">
      <c r="A328" s="220"/>
      <c r="B328" s="221"/>
      <c r="C328" s="251" t="s">
        <v>169</v>
      </c>
      <c r="D328" s="224"/>
      <c r="E328" s="225">
        <v>1.08</v>
      </c>
      <c r="F328" s="222"/>
      <c r="G328" s="222"/>
      <c r="H328" s="222"/>
      <c r="I328" s="222"/>
      <c r="J328" s="222"/>
      <c r="K328" s="222"/>
      <c r="L328" s="222"/>
      <c r="M328" s="222"/>
      <c r="N328" s="222"/>
      <c r="O328" s="222"/>
      <c r="P328" s="222"/>
      <c r="Q328" s="222"/>
      <c r="R328" s="222"/>
      <c r="S328" s="222"/>
      <c r="T328" s="222"/>
      <c r="U328" s="222"/>
      <c r="V328" s="222"/>
      <c r="W328" s="222"/>
      <c r="X328" s="222"/>
      <c r="Y328" s="203"/>
      <c r="Z328" s="203"/>
      <c r="AA328" s="203"/>
      <c r="AB328" s="203"/>
      <c r="AC328" s="203"/>
      <c r="AD328" s="203"/>
      <c r="AE328" s="203"/>
      <c r="AF328" s="203"/>
      <c r="AG328" s="203" t="s">
        <v>151</v>
      </c>
      <c r="AH328" s="203">
        <v>0</v>
      </c>
      <c r="AI328" s="203"/>
      <c r="AJ328" s="203"/>
      <c r="AK328" s="203"/>
      <c r="AL328" s="203"/>
      <c r="AM328" s="203"/>
      <c r="AN328" s="203"/>
      <c r="AO328" s="203"/>
      <c r="AP328" s="203"/>
      <c r="AQ328" s="203"/>
      <c r="AR328" s="203"/>
      <c r="AS328" s="203"/>
      <c r="AT328" s="203"/>
      <c r="AU328" s="203"/>
      <c r="AV328" s="203"/>
      <c r="AW328" s="203"/>
      <c r="AX328" s="203"/>
      <c r="AY328" s="203"/>
      <c r="AZ328" s="203"/>
      <c r="BA328" s="203"/>
      <c r="BB328" s="203"/>
      <c r="BC328" s="203"/>
      <c r="BD328" s="203"/>
      <c r="BE328" s="203"/>
      <c r="BF328" s="203"/>
      <c r="BG328" s="203"/>
      <c r="BH328" s="203"/>
    </row>
    <row r="329" spans="1:60" outlineLevel="1" x14ac:dyDescent="0.25">
      <c r="A329" s="235">
        <v>156</v>
      </c>
      <c r="B329" s="236" t="s">
        <v>554</v>
      </c>
      <c r="C329" s="250" t="s">
        <v>555</v>
      </c>
      <c r="D329" s="237" t="s">
        <v>163</v>
      </c>
      <c r="E329" s="238">
        <v>5.28</v>
      </c>
      <c r="F329" s="239"/>
      <c r="G329" s="240">
        <f>ROUND(E329*F329,2)</f>
        <v>0</v>
      </c>
      <c r="H329" s="223">
        <v>14.2</v>
      </c>
      <c r="I329" s="222">
        <f>ROUND(E329*H329,2)</f>
        <v>74.98</v>
      </c>
      <c r="J329" s="223">
        <v>0</v>
      </c>
      <c r="K329" s="222">
        <f>ROUND(E329*J329,2)</f>
        <v>0</v>
      </c>
      <c r="L329" s="222">
        <v>15</v>
      </c>
      <c r="M329" s="222">
        <f>G329*(1+L329/100)</f>
        <v>0</v>
      </c>
      <c r="N329" s="222">
        <v>1.1999999999999999E-3</v>
      </c>
      <c r="O329" s="222">
        <f>ROUND(E329*N329,2)</f>
        <v>0.01</v>
      </c>
      <c r="P329" s="222">
        <v>0</v>
      </c>
      <c r="Q329" s="222">
        <f>ROUND(E329*P329,2)</f>
        <v>0</v>
      </c>
      <c r="R329" s="222"/>
      <c r="S329" s="222" t="s">
        <v>147</v>
      </c>
      <c r="T329" s="222" t="s">
        <v>141</v>
      </c>
      <c r="U329" s="222">
        <v>0</v>
      </c>
      <c r="V329" s="222">
        <f>ROUND(E329*U329,2)</f>
        <v>0</v>
      </c>
      <c r="W329" s="222"/>
      <c r="X329" s="222" t="s">
        <v>148</v>
      </c>
      <c r="Y329" s="203"/>
      <c r="Z329" s="203"/>
      <c r="AA329" s="203"/>
      <c r="AB329" s="203"/>
      <c r="AC329" s="203"/>
      <c r="AD329" s="203"/>
      <c r="AE329" s="203"/>
      <c r="AF329" s="203"/>
      <c r="AG329" s="203" t="s">
        <v>149</v>
      </c>
      <c r="AH329" s="203"/>
      <c r="AI329" s="203"/>
      <c r="AJ329" s="203"/>
      <c r="AK329" s="203"/>
      <c r="AL329" s="203"/>
      <c r="AM329" s="203"/>
      <c r="AN329" s="203"/>
      <c r="AO329" s="203"/>
      <c r="AP329" s="203"/>
      <c r="AQ329" s="203"/>
      <c r="AR329" s="203"/>
      <c r="AS329" s="203"/>
      <c r="AT329" s="203"/>
      <c r="AU329" s="203"/>
      <c r="AV329" s="203"/>
      <c r="AW329" s="203"/>
      <c r="AX329" s="203"/>
      <c r="AY329" s="203"/>
      <c r="AZ329" s="203"/>
      <c r="BA329" s="203"/>
      <c r="BB329" s="203"/>
      <c r="BC329" s="203"/>
      <c r="BD329" s="203"/>
      <c r="BE329" s="203"/>
      <c r="BF329" s="203"/>
      <c r="BG329" s="203"/>
      <c r="BH329" s="203"/>
    </row>
    <row r="330" spans="1:60" outlineLevel="1" x14ac:dyDescent="0.25">
      <c r="A330" s="220"/>
      <c r="B330" s="221"/>
      <c r="C330" s="251" t="s">
        <v>168</v>
      </c>
      <c r="D330" s="224"/>
      <c r="E330" s="225">
        <v>4.2</v>
      </c>
      <c r="F330" s="222"/>
      <c r="G330" s="222"/>
      <c r="H330" s="222"/>
      <c r="I330" s="222"/>
      <c r="J330" s="222"/>
      <c r="K330" s="222"/>
      <c r="L330" s="222"/>
      <c r="M330" s="222"/>
      <c r="N330" s="222"/>
      <c r="O330" s="222"/>
      <c r="P330" s="222"/>
      <c r="Q330" s="222"/>
      <c r="R330" s="222"/>
      <c r="S330" s="222"/>
      <c r="T330" s="222"/>
      <c r="U330" s="222"/>
      <c r="V330" s="222"/>
      <c r="W330" s="222"/>
      <c r="X330" s="222"/>
      <c r="Y330" s="203"/>
      <c r="Z330" s="203"/>
      <c r="AA330" s="203"/>
      <c r="AB330" s="203"/>
      <c r="AC330" s="203"/>
      <c r="AD330" s="203"/>
      <c r="AE330" s="203"/>
      <c r="AF330" s="203"/>
      <c r="AG330" s="203" t="s">
        <v>151</v>
      </c>
      <c r="AH330" s="203">
        <v>0</v>
      </c>
      <c r="AI330" s="203"/>
      <c r="AJ330" s="203"/>
      <c r="AK330" s="203"/>
      <c r="AL330" s="203"/>
      <c r="AM330" s="203"/>
      <c r="AN330" s="203"/>
      <c r="AO330" s="203"/>
      <c r="AP330" s="203"/>
      <c r="AQ330" s="203"/>
      <c r="AR330" s="203"/>
      <c r="AS330" s="203"/>
      <c r="AT330" s="203"/>
      <c r="AU330" s="203"/>
      <c r="AV330" s="203"/>
      <c r="AW330" s="203"/>
      <c r="AX330" s="203"/>
      <c r="AY330" s="203"/>
      <c r="AZ330" s="203"/>
      <c r="BA330" s="203"/>
      <c r="BB330" s="203"/>
      <c r="BC330" s="203"/>
      <c r="BD330" s="203"/>
      <c r="BE330" s="203"/>
      <c r="BF330" s="203"/>
      <c r="BG330" s="203"/>
      <c r="BH330" s="203"/>
    </row>
    <row r="331" spans="1:60" outlineLevel="1" x14ac:dyDescent="0.25">
      <c r="A331" s="220"/>
      <c r="B331" s="221"/>
      <c r="C331" s="251" t="s">
        <v>169</v>
      </c>
      <c r="D331" s="224"/>
      <c r="E331" s="225">
        <v>1.08</v>
      </c>
      <c r="F331" s="222"/>
      <c r="G331" s="222"/>
      <c r="H331" s="222"/>
      <c r="I331" s="222"/>
      <c r="J331" s="222"/>
      <c r="K331" s="222"/>
      <c r="L331" s="222"/>
      <c r="M331" s="222"/>
      <c r="N331" s="222"/>
      <c r="O331" s="222"/>
      <c r="P331" s="222"/>
      <c r="Q331" s="222"/>
      <c r="R331" s="222"/>
      <c r="S331" s="222"/>
      <c r="T331" s="222"/>
      <c r="U331" s="222"/>
      <c r="V331" s="222"/>
      <c r="W331" s="222"/>
      <c r="X331" s="222"/>
      <c r="Y331" s="203"/>
      <c r="Z331" s="203"/>
      <c r="AA331" s="203"/>
      <c r="AB331" s="203"/>
      <c r="AC331" s="203"/>
      <c r="AD331" s="203"/>
      <c r="AE331" s="203"/>
      <c r="AF331" s="203"/>
      <c r="AG331" s="203" t="s">
        <v>151</v>
      </c>
      <c r="AH331" s="203">
        <v>0</v>
      </c>
      <c r="AI331" s="203"/>
      <c r="AJ331" s="203"/>
      <c r="AK331" s="203"/>
      <c r="AL331" s="203"/>
      <c r="AM331" s="203"/>
      <c r="AN331" s="203"/>
      <c r="AO331" s="203"/>
      <c r="AP331" s="203"/>
      <c r="AQ331" s="203"/>
      <c r="AR331" s="203"/>
      <c r="AS331" s="203"/>
      <c r="AT331" s="203"/>
      <c r="AU331" s="203"/>
      <c r="AV331" s="203"/>
      <c r="AW331" s="203"/>
      <c r="AX331" s="203"/>
      <c r="AY331" s="203"/>
      <c r="AZ331" s="203"/>
      <c r="BA331" s="203"/>
      <c r="BB331" s="203"/>
      <c r="BC331" s="203"/>
      <c r="BD331" s="203"/>
      <c r="BE331" s="203"/>
      <c r="BF331" s="203"/>
      <c r="BG331" s="203"/>
      <c r="BH331" s="203"/>
    </row>
    <row r="332" spans="1:60" outlineLevel="1" x14ac:dyDescent="0.25">
      <c r="A332" s="241">
        <v>157</v>
      </c>
      <c r="B332" s="242" t="s">
        <v>556</v>
      </c>
      <c r="C332" s="249" t="s">
        <v>557</v>
      </c>
      <c r="D332" s="243" t="s">
        <v>0</v>
      </c>
      <c r="E332" s="244">
        <v>90.2761</v>
      </c>
      <c r="F332" s="245"/>
      <c r="G332" s="246">
        <f>ROUND(E332*F332,2)</f>
        <v>0</v>
      </c>
      <c r="H332" s="223">
        <v>0</v>
      </c>
      <c r="I332" s="222">
        <f>ROUND(E332*H332,2)</f>
        <v>0</v>
      </c>
      <c r="J332" s="223">
        <v>7.3</v>
      </c>
      <c r="K332" s="222">
        <f>ROUND(E332*J332,2)</f>
        <v>659.02</v>
      </c>
      <c r="L332" s="222">
        <v>15</v>
      </c>
      <c r="M332" s="222">
        <f>G332*(1+L332/100)</f>
        <v>0</v>
      </c>
      <c r="N332" s="222">
        <v>0</v>
      </c>
      <c r="O332" s="222">
        <f>ROUND(E332*N332,2)</f>
        <v>0</v>
      </c>
      <c r="P332" s="222">
        <v>0</v>
      </c>
      <c r="Q332" s="222">
        <f>ROUND(E332*P332,2)</f>
        <v>0</v>
      </c>
      <c r="R332" s="222"/>
      <c r="S332" s="222" t="s">
        <v>147</v>
      </c>
      <c r="T332" s="222" t="s">
        <v>141</v>
      </c>
      <c r="U332" s="222">
        <v>0</v>
      </c>
      <c r="V332" s="222">
        <f>ROUND(E332*U332,2)</f>
        <v>0</v>
      </c>
      <c r="W332" s="222"/>
      <c r="X332" s="222" t="s">
        <v>280</v>
      </c>
      <c r="Y332" s="203"/>
      <c r="Z332" s="203"/>
      <c r="AA332" s="203"/>
      <c r="AB332" s="203"/>
      <c r="AC332" s="203"/>
      <c r="AD332" s="203"/>
      <c r="AE332" s="203"/>
      <c r="AF332" s="203"/>
      <c r="AG332" s="203" t="s">
        <v>281</v>
      </c>
      <c r="AH332" s="203"/>
      <c r="AI332" s="203"/>
      <c r="AJ332" s="203"/>
      <c r="AK332" s="203"/>
      <c r="AL332" s="203"/>
      <c r="AM332" s="203"/>
      <c r="AN332" s="203"/>
      <c r="AO332" s="203"/>
      <c r="AP332" s="203"/>
      <c r="AQ332" s="203"/>
      <c r="AR332" s="203"/>
      <c r="AS332" s="203"/>
      <c r="AT332" s="203"/>
      <c r="AU332" s="203"/>
      <c r="AV332" s="203"/>
      <c r="AW332" s="203"/>
      <c r="AX332" s="203"/>
      <c r="AY332" s="203"/>
      <c r="AZ332" s="203"/>
      <c r="BA332" s="203"/>
      <c r="BB332" s="203"/>
      <c r="BC332" s="203"/>
      <c r="BD332" s="203"/>
      <c r="BE332" s="203"/>
      <c r="BF332" s="203"/>
      <c r="BG332" s="203"/>
      <c r="BH332" s="203"/>
    </row>
    <row r="333" spans="1:60" x14ac:dyDescent="0.25">
      <c r="A333" s="229" t="s">
        <v>136</v>
      </c>
      <c r="B333" s="230" t="s">
        <v>92</v>
      </c>
      <c r="C333" s="248" t="s">
        <v>93</v>
      </c>
      <c r="D333" s="231"/>
      <c r="E333" s="232"/>
      <c r="F333" s="233"/>
      <c r="G333" s="234">
        <f>SUMIF(AG334:AG336,"&lt;&gt;NOR",G334:G336)</f>
        <v>0</v>
      </c>
      <c r="H333" s="228"/>
      <c r="I333" s="228">
        <f>SUM(I334:I336)</f>
        <v>0</v>
      </c>
      <c r="J333" s="228"/>
      <c r="K333" s="228">
        <f>SUM(K334:K336)</f>
        <v>1548.99</v>
      </c>
      <c r="L333" s="228"/>
      <c r="M333" s="228">
        <f>SUM(M334:M336)</f>
        <v>0</v>
      </c>
      <c r="N333" s="228"/>
      <c r="O333" s="228">
        <f>SUM(O334:O336)</f>
        <v>0</v>
      </c>
      <c r="P333" s="228"/>
      <c r="Q333" s="228">
        <f>SUM(Q334:Q336)</f>
        <v>0.32</v>
      </c>
      <c r="R333" s="228"/>
      <c r="S333" s="228"/>
      <c r="T333" s="228"/>
      <c r="U333" s="228"/>
      <c r="V333" s="228">
        <f>SUM(V334:V336)</f>
        <v>3.84</v>
      </c>
      <c r="W333" s="228"/>
      <c r="X333" s="228"/>
      <c r="AG333" t="s">
        <v>137</v>
      </c>
    </row>
    <row r="334" spans="1:60" outlineLevel="1" x14ac:dyDescent="0.25">
      <c r="A334" s="241">
        <v>158</v>
      </c>
      <c r="B334" s="242" t="s">
        <v>558</v>
      </c>
      <c r="C334" s="249" t="s">
        <v>559</v>
      </c>
      <c r="D334" s="243" t="s">
        <v>0</v>
      </c>
      <c r="E334" s="244">
        <v>15.215999999999999</v>
      </c>
      <c r="F334" s="245"/>
      <c r="G334" s="246">
        <f>ROUND(E334*F334,2)</f>
        <v>0</v>
      </c>
      <c r="H334" s="223">
        <v>0</v>
      </c>
      <c r="I334" s="222">
        <f>ROUND(E334*H334,2)</f>
        <v>0</v>
      </c>
      <c r="J334" s="223">
        <v>1.8</v>
      </c>
      <c r="K334" s="222">
        <f>ROUND(E334*J334,2)</f>
        <v>27.39</v>
      </c>
      <c r="L334" s="222">
        <v>15</v>
      </c>
      <c r="M334" s="222">
        <f>G334*(1+L334/100)</f>
        <v>0</v>
      </c>
      <c r="N334" s="222">
        <v>0</v>
      </c>
      <c r="O334" s="222">
        <f>ROUND(E334*N334,2)</f>
        <v>0</v>
      </c>
      <c r="P334" s="222">
        <v>0</v>
      </c>
      <c r="Q334" s="222">
        <f>ROUND(E334*P334,2)</f>
        <v>0</v>
      </c>
      <c r="R334" s="222"/>
      <c r="S334" s="222" t="s">
        <v>147</v>
      </c>
      <c r="T334" s="222" t="s">
        <v>141</v>
      </c>
      <c r="U334" s="222">
        <v>0</v>
      </c>
      <c r="V334" s="222">
        <f>ROUND(E334*U334,2)</f>
        <v>0</v>
      </c>
      <c r="W334" s="222"/>
      <c r="X334" s="222" t="s">
        <v>280</v>
      </c>
      <c r="Y334" s="203"/>
      <c r="Z334" s="203"/>
      <c r="AA334" s="203"/>
      <c r="AB334" s="203"/>
      <c r="AC334" s="203"/>
      <c r="AD334" s="203"/>
      <c r="AE334" s="203"/>
      <c r="AF334" s="203"/>
      <c r="AG334" s="203" t="s">
        <v>281</v>
      </c>
      <c r="AH334" s="203"/>
      <c r="AI334" s="203"/>
      <c r="AJ334" s="203"/>
      <c r="AK334" s="203"/>
      <c r="AL334" s="203"/>
      <c r="AM334" s="203"/>
      <c r="AN334" s="203"/>
      <c r="AO334" s="203"/>
      <c r="AP334" s="203"/>
      <c r="AQ334" s="203"/>
      <c r="AR334" s="203"/>
      <c r="AS334" s="203"/>
      <c r="AT334" s="203"/>
      <c r="AU334" s="203"/>
      <c r="AV334" s="203"/>
      <c r="AW334" s="203"/>
      <c r="AX334" s="203"/>
      <c r="AY334" s="203"/>
      <c r="AZ334" s="203"/>
      <c r="BA334" s="203"/>
      <c r="BB334" s="203"/>
      <c r="BC334" s="203"/>
      <c r="BD334" s="203"/>
      <c r="BE334" s="203"/>
      <c r="BF334" s="203"/>
      <c r="BG334" s="203"/>
      <c r="BH334" s="203"/>
    </row>
    <row r="335" spans="1:60" outlineLevel="1" x14ac:dyDescent="0.25">
      <c r="A335" s="235">
        <v>159</v>
      </c>
      <c r="B335" s="236" t="s">
        <v>560</v>
      </c>
      <c r="C335" s="250" t="s">
        <v>561</v>
      </c>
      <c r="D335" s="237" t="s">
        <v>163</v>
      </c>
      <c r="E335" s="238">
        <v>16</v>
      </c>
      <c r="F335" s="239"/>
      <c r="G335" s="240">
        <f>ROUND(E335*F335,2)</f>
        <v>0</v>
      </c>
      <c r="H335" s="223">
        <v>0</v>
      </c>
      <c r="I335" s="222">
        <f>ROUND(E335*H335,2)</f>
        <v>0</v>
      </c>
      <c r="J335" s="223">
        <v>95.1</v>
      </c>
      <c r="K335" s="222">
        <f>ROUND(E335*J335,2)</f>
        <v>1521.6</v>
      </c>
      <c r="L335" s="222">
        <v>15</v>
      </c>
      <c r="M335" s="222">
        <f>G335*(1+L335/100)</f>
        <v>0</v>
      </c>
      <c r="N335" s="222">
        <v>0</v>
      </c>
      <c r="O335" s="222">
        <f>ROUND(E335*N335,2)</f>
        <v>0</v>
      </c>
      <c r="P335" s="222">
        <v>0.02</v>
      </c>
      <c r="Q335" s="222">
        <f>ROUND(E335*P335,2)</f>
        <v>0.32</v>
      </c>
      <c r="R335" s="222"/>
      <c r="S335" s="222" t="s">
        <v>147</v>
      </c>
      <c r="T335" s="222" t="s">
        <v>147</v>
      </c>
      <c r="U335" s="222">
        <v>0.24</v>
      </c>
      <c r="V335" s="222">
        <f>ROUND(E335*U335,2)</f>
        <v>3.84</v>
      </c>
      <c r="W335" s="222"/>
      <c r="X335" s="222" t="s">
        <v>148</v>
      </c>
      <c r="Y335" s="203"/>
      <c r="Z335" s="203"/>
      <c r="AA335" s="203"/>
      <c r="AB335" s="203"/>
      <c r="AC335" s="203"/>
      <c r="AD335" s="203"/>
      <c r="AE335" s="203"/>
      <c r="AF335" s="203"/>
      <c r="AG335" s="203" t="s">
        <v>149</v>
      </c>
      <c r="AH335" s="203"/>
      <c r="AI335" s="203"/>
      <c r="AJ335" s="203"/>
      <c r="AK335" s="203"/>
      <c r="AL335" s="203"/>
      <c r="AM335" s="203"/>
      <c r="AN335" s="203"/>
      <c r="AO335" s="203"/>
      <c r="AP335" s="203"/>
      <c r="AQ335" s="203"/>
      <c r="AR335" s="203"/>
      <c r="AS335" s="203"/>
      <c r="AT335" s="203"/>
      <c r="AU335" s="203"/>
      <c r="AV335" s="203"/>
      <c r="AW335" s="203"/>
      <c r="AX335" s="203"/>
      <c r="AY335" s="203"/>
      <c r="AZ335" s="203"/>
      <c r="BA335" s="203"/>
      <c r="BB335" s="203"/>
      <c r="BC335" s="203"/>
      <c r="BD335" s="203"/>
      <c r="BE335" s="203"/>
      <c r="BF335" s="203"/>
      <c r="BG335" s="203"/>
      <c r="BH335" s="203"/>
    </row>
    <row r="336" spans="1:60" outlineLevel="1" x14ac:dyDescent="0.25">
      <c r="A336" s="220"/>
      <c r="B336" s="221"/>
      <c r="C336" s="251" t="s">
        <v>235</v>
      </c>
      <c r="D336" s="224"/>
      <c r="E336" s="225">
        <v>16</v>
      </c>
      <c r="F336" s="222"/>
      <c r="G336" s="222"/>
      <c r="H336" s="222"/>
      <c r="I336" s="222"/>
      <c r="J336" s="222"/>
      <c r="K336" s="222"/>
      <c r="L336" s="222"/>
      <c r="M336" s="222"/>
      <c r="N336" s="222"/>
      <c r="O336" s="222"/>
      <c r="P336" s="222"/>
      <c r="Q336" s="222"/>
      <c r="R336" s="222"/>
      <c r="S336" s="222"/>
      <c r="T336" s="222"/>
      <c r="U336" s="222"/>
      <c r="V336" s="222"/>
      <c r="W336" s="222"/>
      <c r="X336" s="222"/>
      <c r="Y336" s="203"/>
      <c r="Z336" s="203"/>
      <c r="AA336" s="203"/>
      <c r="AB336" s="203"/>
      <c r="AC336" s="203"/>
      <c r="AD336" s="203"/>
      <c r="AE336" s="203"/>
      <c r="AF336" s="203"/>
      <c r="AG336" s="203" t="s">
        <v>151</v>
      </c>
      <c r="AH336" s="203">
        <v>0</v>
      </c>
      <c r="AI336" s="203"/>
      <c r="AJ336" s="203"/>
      <c r="AK336" s="203"/>
      <c r="AL336" s="203"/>
      <c r="AM336" s="203"/>
      <c r="AN336" s="203"/>
      <c r="AO336" s="203"/>
      <c r="AP336" s="203"/>
      <c r="AQ336" s="203"/>
      <c r="AR336" s="203"/>
      <c r="AS336" s="203"/>
      <c r="AT336" s="203"/>
      <c r="AU336" s="203"/>
      <c r="AV336" s="203"/>
      <c r="AW336" s="203"/>
      <c r="AX336" s="203"/>
      <c r="AY336" s="203"/>
      <c r="AZ336" s="203"/>
      <c r="BA336" s="203"/>
      <c r="BB336" s="203"/>
      <c r="BC336" s="203"/>
      <c r="BD336" s="203"/>
      <c r="BE336" s="203"/>
      <c r="BF336" s="203"/>
      <c r="BG336" s="203"/>
      <c r="BH336" s="203"/>
    </row>
    <row r="337" spans="1:60" x14ac:dyDescent="0.25">
      <c r="A337" s="229" t="s">
        <v>136</v>
      </c>
      <c r="B337" s="230" t="s">
        <v>94</v>
      </c>
      <c r="C337" s="248" t="s">
        <v>95</v>
      </c>
      <c r="D337" s="231"/>
      <c r="E337" s="232"/>
      <c r="F337" s="233"/>
      <c r="G337" s="234">
        <f>SUMIF(AG338:AG371,"&lt;&gt;NOR",G338:G371)</f>
        <v>0</v>
      </c>
      <c r="H337" s="228"/>
      <c r="I337" s="228">
        <f>SUM(I338:I371)</f>
        <v>1522.83</v>
      </c>
      <c r="J337" s="228"/>
      <c r="K337" s="228">
        <f>SUM(K338:K371)</f>
        <v>30439.279999999999</v>
      </c>
      <c r="L337" s="228"/>
      <c r="M337" s="228">
        <f>SUM(M338:M371)</f>
        <v>0</v>
      </c>
      <c r="N337" s="228"/>
      <c r="O337" s="228">
        <f>SUM(O338:O371)</f>
        <v>0.12</v>
      </c>
      <c r="P337" s="228"/>
      <c r="Q337" s="228">
        <f>SUM(Q338:Q371)</f>
        <v>0.03</v>
      </c>
      <c r="R337" s="228"/>
      <c r="S337" s="228"/>
      <c r="T337" s="228"/>
      <c r="U337" s="228"/>
      <c r="V337" s="228">
        <f>SUM(V338:V371)</f>
        <v>16.790000000000003</v>
      </c>
      <c r="W337" s="228"/>
      <c r="X337" s="228"/>
      <c r="AG337" t="s">
        <v>137</v>
      </c>
    </row>
    <row r="338" spans="1:60" outlineLevel="1" x14ac:dyDescent="0.25">
      <c r="A338" s="235">
        <v>160</v>
      </c>
      <c r="B338" s="236" t="s">
        <v>562</v>
      </c>
      <c r="C338" s="250" t="s">
        <v>563</v>
      </c>
      <c r="D338" s="237" t="s">
        <v>163</v>
      </c>
      <c r="E338" s="238">
        <v>32.119999999999997</v>
      </c>
      <c r="F338" s="239"/>
      <c r="G338" s="240">
        <f>ROUND(E338*F338,2)</f>
        <v>0</v>
      </c>
      <c r="H338" s="223">
        <v>0</v>
      </c>
      <c r="I338" s="222">
        <f>ROUND(E338*H338,2)</f>
        <v>0</v>
      </c>
      <c r="J338" s="223">
        <v>8.1999999999999993</v>
      </c>
      <c r="K338" s="222">
        <f>ROUND(E338*J338,2)</f>
        <v>263.38</v>
      </c>
      <c r="L338" s="222">
        <v>15</v>
      </c>
      <c r="M338" s="222">
        <f>G338*(1+L338/100)</f>
        <v>0</v>
      </c>
      <c r="N338" s="222">
        <v>0</v>
      </c>
      <c r="O338" s="222">
        <f>ROUND(E338*N338,2)</f>
        <v>0</v>
      </c>
      <c r="P338" s="222">
        <v>0</v>
      </c>
      <c r="Q338" s="222">
        <f>ROUND(E338*P338,2)</f>
        <v>0</v>
      </c>
      <c r="R338" s="222"/>
      <c r="S338" s="222" t="s">
        <v>147</v>
      </c>
      <c r="T338" s="222" t="s">
        <v>141</v>
      </c>
      <c r="U338" s="222">
        <v>1.6E-2</v>
      </c>
      <c r="V338" s="222">
        <f>ROUND(E338*U338,2)</f>
        <v>0.51</v>
      </c>
      <c r="W338" s="222"/>
      <c r="X338" s="222" t="s">
        <v>148</v>
      </c>
      <c r="Y338" s="203"/>
      <c r="Z338" s="203"/>
      <c r="AA338" s="203"/>
      <c r="AB338" s="203"/>
      <c r="AC338" s="203"/>
      <c r="AD338" s="203"/>
      <c r="AE338" s="203"/>
      <c r="AF338" s="203"/>
      <c r="AG338" s="203" t="s">
        <v>149</v>
      </c>
      <c r="AH338" s="203"/>
      <c r="AI338" s="203"/>
      <c r="AJ338" s="203"/>
      <c r="AK338" s="203"/>
      <c r="AL338" s="203"/>
      <c r="AM338" s="203"/>
      <c r="AN338" s="203"/>
      <c r="AO338" s="203"/>
      <c r="AP338" s="203"/>
      <c r="AQ338" s="203"/>
      <c r="AR338" s="203"/>
      <c r="AS338" s="203"/>
      <c r="AT338" s="203"/>
      <c r="AU338" s="203"/>
      <c r="AV338" s="203"/>
      <c r="AW338" s="203"/>
      <c r="AX338" s="203"/>
      <c r="AY338" s="203"/>
      <c r="AZ338" s="203"/>
      <c r="BA338" s="203"/>
      <c r="BB338" s="203"/>
      <c r="BC338" s="203"/>
      <c r="BD338" s="203"/>
      <c r="BE338" s="203"/>
      <c r="BF338" s="203"/>
      <c r="BG338" s="203"/>
      <c r="BH338" s="203"/>
    </row>
    <row r="339" spans="1:60" outlineLevel="1" x14ac:dyDescent="0.25">
      <c r="A339" s="220"/>
      <c r="B339" s="221"/>
      <c r="C339" s="251" t="s">
        <v>198</v>
      </c>
      <c r="D339" s="224"/>
      <c r="E339" s="225">
        <v>0.98</v>
      </c>
      <c r="F339" s="222"/>
      <c r="G339" s="222"/>
      <c r="H339" s="222"/>
      <c r="I339" s="222"/>
      <c r="J339" s="222"/>
      <c r="K339" s="222"/>
      <c r="L339" s="222"/>
      <c r="M339" s="222"/>
      <c r="N339" s="222"/>
      <c r="O339" s="222"/>
      <c r="P339" s="222"/>
      <c r="Q339" s="222"/>
      <c r="R339" s="222"/>
      <c r="S339" s="222"/>
      <c r="T339" s="222"/>
      <c r="U339" s="222"/>
      <c r="V339" s="222"/>
      <c r="W339" s="222"/>
      <c r="X339" s="222"/>
      <c r="Y339" s="203"/>
      <c r="Z339" s="203"/>
      <c r="AA339" s="203"/>
      <c r="AB339" s="203"/>
      <c r="AC339" s="203"/>
      <c r="AD339" s="203"/>
      <c r="AE339" s="203"/>
      <c r="AF339" s="203"/>
      <c r="AG339" s="203" t="s">
        <v>151</v>
      </c>
      <c r="AH339" s="203">
        <v>0</v>
      </c>
      <c r="AI339" s="203"/>
      <c r="AJ339" s="203"/>
      <c r="AK339" s="203"/>
      <c r="AL339" s="203"/>
      <c r="AM339" s="203"/>
      <c r="AN339" s="203"/>
      <c r="AO339" s="203"/>
      <c r="AP339" s="203"/>
      <c r="AQ339" s="203"/>
      <c r="AR339" s="203"/>
      <c r="AS339" s="203"/>
      <c r="AT339" s="203"/>
      <c r="AU339" s="203"/>
      <c r="AV339" s="203"/>
      <c r="AW339" s="203"/>
      <c r="AX339" s="203"/>
      <c r="AY339" s="203"/>
      <c r="AZ339" s="203"/>
      <c r="BA339" s="203"/>
      <c r="BB339" s="203"/>
      <c r="BC339" s="203"/>
      <c r="BD339" s="203"/>
      <c r="BE339" s="203"/>
      <c r="BF339" s="203"/>
      <c r="BG339" s="203"/>
      <c r="BH339" s="203"/>
    </row>
    <row r="340" spans="1:60" outlineLevel="1" x14ac:dyDescent="0.25">
      <c r="A340" s="220"/>
      <c r="B340" s="221"/>
      <c r="C340" s="251" t="s">
        <v>564</v>
      </c>
      <c r="D340" s="224"/>
      <c r="E340" s="225">
        <v>8.6999999999999993</v>
      </c>
      <c r="F340" s="222"/>
      <c r="G340" s="222"/>
      <c r="H340" s="222"/>
      <c r="I340" s="222"/>
      <c r="J340" s="222"/>
      <c r="K340" s="222"/>
      <c r="L340" s="222"/>
      <c r="M340" s="222"/>
      <c r="N340" s="222"/>
      <c r="O340" s="222"/>
      <c r="P340" s="222"/>
      <c r="Q340" s="222"/>
      <c r="R340" s="222"/>
      <c r="S340" s="222"/>
      <c r="T340" s="222"/>
      <c r="U340" s="222"/>
      <c r="V340" s="222"/>
      <c r="W340" s="222"/>
      <c r="X340" s="222"/>
      <c r="Y340" s="203"/>
      <c r="Z340" s="203"/>
      <c r="AA340" s="203"/>
      <c r="AB340" s="203"/>
      <c r="AC340" s="203"/>
      <c r="AD340" s="203"/>
      <c r="AE340" s="203"/>
      <c r="AF340" s="203"/>
      <c r="AG340" s="203" t="s">
        <v>151</v>
      </c>
      <c r="AH340" s="203">
        <v>0</v>
      </c>
      <c r="AI340" s="203"/>
      <c r="AJ340" s="203"/>
      <c r="AK340" s="203"/>
      <c r="AL340" s="203"/>
      <c r="AM340" s="203"/>
      <c r="AN340" s="203"/>
      <c r="AO340" s="203"/>
      <c r="AP340" s="203"/>
      <c r="AQ340" s="203"/>
      <c r="AR340" s="203"/>
      <c r="AS340" s="203"/>
      <c r="AT340" s="203"/>
      <c r="AU340" s="203"/>
      <c r="AV340" s="203"/>
      <c r="AW340" s="203"/>
      <c r="AX340" s="203"/>
      <c r="AY340" s="203"/>
      <c r="AZ340" s="203"/>
      <c r="BA340" s="203"/>
      <c r="BB340" s="203"/>
      <c r="BC340" s="203"/>
      <c r="BD340" s="203"/>
      <c r="BE340" s="203"/>
      <c r="BF340" s="203"/>
      <c r="BG340" s="203"/>
      <c r="BH340" s="203"/>
    </row>
    <row r="341" spans="1:60" outlineLevel="1" x14ac:dyDescent="0.25">
      <c r="A341" s="220"/>
      <c r="B341" s="221"/>
      <c r="C341" s="251" t="s">
        <v>167</v>
      </c>
      <c r="D341" s="224"/>
      <c r="E341" s="225">
        <v>6.44</v>
      </c>
      <c r="F341" s="222"/>
      <c r="G341" s="222"/>
      <c r="H341" s="222"/>
      <c r="I341" s="222"/>
      <c r="J341" s="222"/>
      <c r="K341" s="222"/>
      <c r="L341" s="222"/>
      <c r="M341" s="222"/>
      <c r="N341" s="222"/>
      <c r="O341" s="222"/>
      <c r="P341" s="222"/>
      <c r="Q341" s="222"/>
      <c r="R341" s="222"/>
      <c r="S341" s="222"/>
      <c r="T341" s="222"/>
      <c r="U341" s="222"/>
      <c r="V341" s="222"/>
      <c r="W341" s="222"/>
      <c r="X341" s="222"/>
      <c r="Y341" s="203"/>
      <c r="Z341" s="203"/>
      <c r="AA341" s="203"/>
      <c r="AB341" s="203"/>
      <c r="AC341" s="203"/>
      <c r="AD341" s="203"/>
      <c r="AE341" s="203"/>
      <c r="AF341" s="203"/>
      <c r="AG341" s="203" t="s">
        <v>151</v>
      </c>
      <c r="AH341" s="203">
        <v>0</v>
      </c>
      <c r="AI341" s="203"/>
      <c r="AJ341" s="203"/>
      <c r="AK341" s="203"/>
      <c r="AL341" s="203"/>
      <c r="AM341" s="203"/>
      <c r="AN341" s="203"/>
      <c r="AO341" s="203"/>
      <c r="AP341" s="203"/>
      <c r="AQ341" s="203"/>
      <c r="AR341" s="203"/>
      <c r="AS341" s="203"/>
      <c r="AT341" s="203"/>
      <c r="AU341" s="203"/>
      <c r="AV341" s="203"/>
      <c r="AW341" s="203"/>
      <c r="AX341" s="203"/>
      <c r="AY341" s="203"/>
      <c r="AZ341" s="203"/>
      <c r="BA341" s="203"/>
      <c r="BB341" s="203"/>
      <c r="BC341" s="203"/>
      <c r="BD341" s="203"/>
      <c r="BE341" s="203"/>
      <c r="BF341" s="203"/>
      <c r="BG341" s="203"/>
      <c r="BH341" s="203"/>
    </row>
    <row r="342" spans="1:60" outlineLevel="1" x14ac:dyDescent="0.25">
      <c r="A342" s="220"/>
      <c r="B342" s="221"/>
      <c r="C342" s="251" t="s">
        <v>235</v>
      </c>
      <c r="D342" s="224"/>
      <c r="E342" s="225">
        <v>16</v>
      </c>
      <c r="F342" s="222"/>
      <c r="G342" s="222"/>
      <c r="H342" s="222"/>
      <c r="I342" s="222"/>
      <c r="J342" s="222"/>
      <c r="K342" s="222"/>
      <c r="L342" s="222"/>
      <c r="M342" s="222"/>
      <c r="N342" s="222"/>
      <c r="O342" s="222"/>
      <c r="P342" s="222"/>
      <c r="Q342" s="222"/>
      <c r="R342" s="222"/>
      <c r="S342" s="222"/>
      <c r="T342" s="222"/>
      <c r="U342" s="222"/>
      <c r="V342" s="222"/>
      <c r="W342" s="222"/>
      <c r="X342" s="222"/>
      <c r="Y342" s="203"/>
      <c r="Z342" s="203"/>
      <c r="AA342" s="203"/>
      <c r="AB342" s="203"/>
      <c r="AC342" s="203"/>
      <c r="AD342" s="203"/>
      <c r="AE342" s="203"/>
      <c r="AF342" s="203"/>
      <c r="AG342" s="203" t="s">
        <v>151</v>
      </c>
      <c r="AH342" s="203">
        <v>0</v>
      </c>
      <c r="AI342" s="203"/>
      <c r="AJ342" s="203"/>
      <c r="AK342" s="203"/>
      <c r="AL342" s="203"/>
      <c r="AM342" s="203"/>
      <c r="AN342" s="203"/>
      <c r="AO342" s="203"/>
      <c r="AP342" s="203"/>
      <c r="AQ342" s="203"/>
      <c r="AR342" s="203"/>
      <c r="AS342" s="203"/>
      <c r="AT342" s="203"/>
      <c r="AU342" s="203"/>
      <c r="AV342" s="203"/>
      <c r="AW342" s="203"/>
      <c r="AX342" s="203"/>
      <c r="AY342" s="203"/>
      <c r="AZ342" s="203"/>
      <c r="BA342" s="203"/>
      <c r="BB342" s="203"/>
      <c r="BC342" s="203"/>
      <c r="BD342" s="203"/>
      <c r="BE342" s="203"/>
      <c r="BF342" s="203"/>
      <c r="BG342" s="203"/>
      <c r="BH342" s="203"/>
    </row>
    <row r="343" spans="1:60" outlineLevel="1" x14ac:dyDescent="0.25">
      <c r="A343" s="235">
        <v>161</v>
      </c>
      <c r="B343" s="236" t="s">
        <v>565</v>
      </c>
      <c r="C343" s="250" t="s">
        <v>566</v>
      </c>
      <c r="D343" s="237" t="s">
        <v>163</v>
      </c>
      <c r="E343" s="238">
        <v>32.119999999999997</v>
      </c>
      <c r="F343" s="239"/>
      <c r="G343" s="240">
        <f>ROUND(E343*F343,2)</f>
        <v>0</v>
      </c>
      <c r="H343" s="223">
        <v>0</v>
      </c>
      <c r="I343" s="222">
        <f>ROUND(E343*H343,2)</f>
        <v>0</v>
      </c>
      <c r="J343" s="223">
        <v>26.7</v>
      </c>
      <c r="K343" s="222">
        <f>ROUND(E343*J343,2)</f>
        <v>857.6</v>
      </c>
      <c r="L343" s="222">
        <v>15</v>
      </c>
      <c r="M343" s="222">
        <f>G343*(1+L343/100)</f>
        <v>0</v>
      </c>
      <c r="N343" s="222">
        <v>0</v>
      </c>
      <c r="O343" s="222">
        <f>ROUND(E343*N343,2)</f>
        <v>0</v>
      </c>
      <c r="P343" s="222">
        <v>0</v>
      </c>
      <c r="Q343" s="222">
        <f>ROUND(E343*P343,2)</f>
        <v>0</v>
      </c>
      <c r="R343" s="222"/>
      <c r="S343" s="222" t="s">
        <v>147</v>
      </c>
      <c r="T343" s="222" t="s">
        <v>141</v>
      </c>
      <c r="U343" s="222">
        <v>4.5999999999999999E-2</v>
      </c>
      <c r="V343" s="222">
        <f>ROUND(E343*U343,2)</f>
        <v>1.48</v>
      </c>
      <c r="W343" s="222"/>
      <c r="X343" s="222" t="s">
        <v>148</v>
      </c>
      <c r="Y343" s="203"/>
      <c r="Z343" s="203"/>
      <c r="AA343" s="203"/>
      <c r="AB343" s="203"/>
      <c r="AC343" s="203"/>
      <c r="AD343" s="203"/>
      <c r="AE343" s="203"/>
      <c r="AF343" s="203"/>
      <c r="AG343" s="203" t="s">
        <v>149</v>
      </c>
      <c r="AH343" s="203"/>
      <c r="AI343" s="203"/>
      <c r="AJ343" s="203"/>
      <c r="AK343" s="203"/>
      <c r="AL343" s="203"/>
      <c r="AM343" s="203"/>
      <c r="AN343" s="203"/>
      <c r="AO343" s="203"/>
      <c r="AP343" s="203"/>
      <c r="AQ343" s="203"/>
      <c r="AR343" s="203"/>
      <c r="AS343" s="203"/>
      <c r="AT343" s="203"/>
      <c r="AU343" s="203"/>
      <c r="AV343" s="203"/>
      <c r="AW343" s="203"/>
      <c r="AX343" s="203"/>
      <c r="AY343" s="203"/>
      <c r="AZ343" s="203"/>
      <c r="BA343" s="203"/>
      <c r="BB343" s="203"/>
      <c r="BC343" s="203"/>
      <c r="BD343" s="203"/>
      <c r="BE343" s="203"/>
      <c r="BF343" s="203"/>
      <c r="BG343" s="203"/>
      <c r="BH343" s="203"/>
    </row>
    <row r="344" spans="1:60" outlineLevel="1" x14ac:dyDescent="0.25">
      <c r="A344" s="220"/>
      <c r="B344" s="221"/>
      <c r="C344" s="251" t="s">
        <v>198</v>
      </c>
      <c r="D344" s="224"/>
      <c r="E344" s="225">
        <v>0.98</v>
      </c>
      <c r="F344" s="222"/>
      <c r="G344" s="222"/>
      <c r="H344" s="222"/>
      <c r="I344" s="222"/>
      <c r="J344" s="222"/>
      <c r="K344" s="222"/>
      <c r="L344" s="222"/>
      <c r="M344" s="222"/>
      <c r="N344" s="222"/>
      <c r="O344" s="222"/>
      <c r="P344" s="222"/>
      <c r="Q344" s="222"/>
      <c r="R344" s="222"/>
      <c r="S344" s="222"/>
      <c r="T344" s="222"/>
      <c r="U344" s="222"/>
      <c r="V344" s="222"/>
      <c r="W344" s="222"/>
      <c r="X344" s="222"/>
      <c r="Y344" s="203"/>
      <c r="Z344" s="203"/>
      <c r="AA344" s="203"/>
      <c r="AB344" s="203"/>
      <c r="AC344" s="203"/>
      <c r="AD344" s="203"/>
      <c r="AE344" s="203"/>
      <c r="AF344" s="203"/>
      <c r="AG344" s="203" t="s">
        <v>151</v>
      </c>
      <c r="AH344" s="203">
        <v>0</v>
      </c>
      <c r="AI344" s="203"/>
      <c r="AJ344" s="203"/>
      <c r="AK344" s="203"/>
      <c r="AL344" s="203"/>
      <c r="AM344" s="203"/>
      <c r="AN344" s="203"/>
      <c r="AO344" s="203"/>
      <c r="AP344" s="203"/>
      <c r="AQ344" s="203"/>
      <c r="AR344" s="203"/>
      <c r="AS344" s="203"/>
      <c r="AT344" s="203"/>
      <c r="AU344" s="203"/>
      <c r="AV344" s="203"/>
      <c r="AW344" s="203"/>
      <c r="AX344" s="203"/>
      <c r="AY344" s="203"/>
      <c r="AZ344" s="203"/>
      <c r="BA344" s="203"/>
      <c r="BB344" s="203"/>
      <c r="BC344" s="203"/>
      <c r="BD344" s="203"/>
      <c r="BE344" s="203"/>
      <c r="BF344" s="203"/>
      <c r="BG344" s="203"/>
      <c r="BH344" s="203"/>
    </row>
    <row r="345" spans="1:60" outlineLevel="1" x14ac:dyDescent="0.25">
      <c r="A345" s="220"/>
      <c r="B345" s="221"/>
      <c r="C345" s="251" t="s">
        <v>564</v>
      </c>
      <c r="D345" s="224"/>
      <c r="E345" s="225">
        <v>8.6999999999999993</v>
      </c>
      <c r="F345" s="222"/>
      <c r="G345" s="222"/>
      <c r="H345" s="222"/>
      <c r="I345" s="222"/>
      <c r="J345" s="222"/>
      <c r="K345" s="222"/>
      <c r="L345" s="222"/>
      <c r="M345" s="222"/>
      <c r="N345" s="222"/>
      <c r="O345" s="222"/>
      <c r="P345" s="222"/>
      <c r="Q345" s="222"/>
      <c r="R345" s="222"/>
      <c r="S345" s="222"/>
      <c r="T345" s="222"/>
      <c r="U345" s="222"/>
      <c r="V345" s="222"/>
      <c r="W345" s="222"/>
      <c r="X345" s="222"/>
      <c r="Y345" s="203"/>
      <c r="Z345" s="203"/>
      <c r="AA345" s="203"/>
      <c r="AB345" s="203"/>
      <c r="AC345" s="203"/>
      <c r="AD345" s="203"/>
      <c r="AE345" s="203"/>
      <c r="AF345" s="203"/>
      <c r="AG345" s="203" t="s">
        <v>151</v>
      </c>
      <c r="AH345" s="203">
        <v>0</v>
      </c>
      <c r="AI345" s="203"/>
      <c r="AJ345" s="203"/>
      <c r="AK345" s="203"/>
      <c r="AL345" s="203"/>
      <c r="AM345" s="203"/>
      <c r="AN345" s="203"/>
      <c r="AO345" s="203"/>
      <c r="AP345" s="203"/>
      <c r="AQ345" s="203"/>
      <c r="AR345" s="203"/>
      <c r="AS345" s="203"/>
      <c r="AT345" s="203"/>
      <c r="AU345" s="203"/>
      <c r="AV345" s="203"/>
      <c r="AW345" s="203"/>
      <c r="AX345" s="203"/>
      <c r="AY345" s="203"/>
      <c r="AZ345" s="203"/>
      <c r="BA345" s="203"/>
      <c r="BB345" s="203"/>
      <c r="BC345" s="203"/>
      <c r="BD345" s="203"/>
      <c r="BE345" s="203"/>
      <c r="BF345" s="203"/>
      <c r="BG345" s="203"/>
      <c r="BH345" s="203"/>
    </row>
    <row r="346" spans="1:60" outlineLevel="1" x14ac:dyDescent="0.25">
      <c r="A346" s="220"/>
      <c r="B346" s="221"/>
      <c r="C346" s="251" t="s">
        <v>167</v>
      </c>
      <c r="D346" s="224"/>
      <c r="E346" s="225">
        <v>6.44</v>
      </c>
      <c r="F346" s="222"/>
      <c r="G346" s="222"/>
      <c r="H346" s="222"/>
      <c r="I346" s="222"/>
      <c r="J346" s="222"/>
      <c r="K346" s="222"/>
      <c r="L346" s="222"/>
      <c r="M346" s="222"/>
      <c r="N346" s="222"/>
      <c r="O346" s="222"/>
      <c r="P346" s="222"/>
      <c r="Q346" s="222"/>
      <c r="R346" s="222"/>
      <c r="S346" s="222"/>
      <c r="T346" s="222"/>
      <c r="U346" s="222"/>
      <c r="V346" s="222"/>
      <c r="W346" s="222"/>
      <c r="X346" s="222"/>
      <c r="Y346" s="203"/>
      <c r="Z346" s="203"/>
      <c r="AA346" s="203"/>
      <c r="AB346" s="203"/>
      <c r="AC346" s="203"/>
      <c r="AD346" s="203"/>
      <c r="AE346" s="203"/>
      <c r="AF346" s="203"/>
      <c r="AG346" s="203" t="s">
        <v>151</v>
      </c>
      <c r="AH346" s="203">
        <v>0</v>
      </c>
      <c r="AI346" s="203"/>
      <c r="AJ346" s="203"/>
      <c r="AK346" s="203"/>
      <c r="AL346" s="203"/>
      <c r="AM346" s="203"/>
      <c r="AN346" s="203"/>
      <c r="AO346" s="203"/>
      <c r="AP346" s="203"/>
      <c r="AQ346" s="203"/>
      <c r="AR346" s="203"/>
      <c r="AS346" s="203"/>
      <c r="AT346" s="203"/>
      <c r="AU346" s="203"/>
      <c r="AV346" s="203"/>
      <c r="AW346" s="203"/>
      <c r="AX346" s="203"/>
      <c r="AY346" s="203"/>
      <c r="AZ346" s="203"/>
      <c r="BA346" s="203"/>
      <c r="BB346" s="203"/>
      <c r="BC346" s="203"/>
      <c r="BD346" s="203"/>
      <c r="BE346" s="203"/>
      <c r="BF346" s="203"/>
      <c r="BG346" s="203"/>
      <c r="BH346" s="203"/>
    </row>
    <row r="347" spans="1:60" outlineLevel="1" x14ac:dyDescent="0.25">
      <c r="A347" s="220"/>
      <c r="B347" s="221"/>
      <c r="C347" s="251" t="s">
        <v>235</v>
      </c>
      <c r="D347" s="224"/>
      <c r="E347" s="225">
        <v>16</v>
      </c>
      <c r="F347" s="222"/>
      <c r="G347" s="222"/>
      <c r="H347" s="222"/>
      <c r="I347" s="222"/>
      <c r="J347" s="222"/>
      <c r="K347" s="222"/>
      <c r="L347" s="222"/>
      <c r="M347" s="222"/>
      <c r="N347" s="222"/>
      <c r="O347" s="222"/>
      <c r="P347" s="222"/>
      <c r="Q347" s="222"/>
      <c r="R347" s="222"/>
      <c r="S347" s="222"/>
      <c r="T347" s="222"/>
      <c r="U347" s="222"/>
      <c r="V347" s="222"/>
      <c r="W347" s="222"/>
      <c r="X347" s="222"/>
      <c r="Y347" s="203"/>
      <c r="Z347" s="203"/>
      <c r="AA347" s="203"/>
      <c r="AB347" s="203"/>
      <c r="AC347" s="203"/>
      <c r="AD347" s="203"/>
      <c r="AE347" s="203"/>
      <c r="AF347" s="203"/>
      <c r="AG347" s="203" t="s">
        <v>151</v>
      </c>
      <c r="AH347" s="203">
        <v>0</v>
      </c>
      <c r="AI347" s="203"/>
      <c r="AJ347" s="203"/>
      <c r="AK347" s="203"/>
      <c r="AL347" s="203"/>
      <c r="AM347" s="203"/>
      <c r="AN347" s="203"/>
      <c r="AO347" s="203"/>
      <c r="AP347" s="203"/>
      <c r="AQ347" s="203"/>
      <c r="AR347" s="203"/>
      <c r="AS347" s="203"/>
      <c r="AT347" s="203"/>
      <c r="AU347" s="203"/>
      <c r="AV347" s="203"/>
      <c r="AW347" s="203"/>
      <c r="AX347" s="203"/>
      <c r="AY347" s="203"/>
      <c r="AZ347" s="203"/>
      <c r="BA347" s="203"/>
      <c r="BB347" s="203"/>
      <c r="BC347" s="203"/>
      <c r="BD347" s="203"/>
      <c r="BE347" s="203"/>
      <c r="BF347" s="203"/>
      <c r="BG347" s="203"/>
      <c r="BH347" s="203"/>
    </row>
    <row r="348" spans="1:60" ht="20.399999999999999" outlineLevel="1" x14ac:dyDescent="0.25">
      <c r="A348" s="235">
        <v>162</v>
      </c>
      <c r="B348" s="236" t="s">
        <v>567</v>
      </c>
      <c r="C348" s="250" t="s">
        <v>568</v>
      </c>
      <c r="D348" s="237" t="s">
        <v>159</v>
      </c>
      <c r="E348" s="238">
        <v>36.9</v>
      </c>
      <c r="F348" s="239"/>
      <c r="G348" s="240">
        <f>ROUND(E348*F348,2)</f>
        <v>0</v>
      </c>
      <c r="H348" s="223">
        <v>36.090000000000003</v>
      </c>
      <c r="I348" s="222">
        <f>ROUND(E348*H348,2)</f>
        <v>1331.72</v>
      </c>
      <c r="J348" s="223">
        <v>82.41</v>
      </c>
      <c r="K348" s="222">
        <f>ROUND(E348*J348,2)</f>
        <v>3040.93</v>
      </c>
      <c r="L348" s="222">
        <v>15</v>
      </c>
      <c r="M348" s="222">
        <f>G348*(1+L348/100)</f>
        <v>0</v>
      </c>
      <c r="N348" s="222">
        <v>8.0000000000000007E-5</v>
      </c>
      <c r="O348" s="222">
        <f>ROUND(E348*N348,2)</f>
        <v>0</v>
      </c>
      <c r="P348" s="222">
        <v>0</v>
      </c>
      <c r="Q348" s="222">
        <f>ROUND(E348*P348,2)</f>
        <v>0</v>
      </c>
      <c r="R348" s="222"/>
      <c r="S348" s="222" t="s">
        <v>147</v>
      </c>
      <c r="T348" s="222" t="s">
        <v>141</v>
      </c>
      <c r="U348" s="222">
        <v>0.13719999999999999</v>
      </c>
      <c r="V348" s="222">
        <f>ROUND(E348*U348,2)</f>
        <v>5.0599999999999996</v>
      </c>
      <c r="W348" s="222"/>
      <c r="X348" s="222" t="s">
        <v>148</v>
      </c>
      <c r="Y348" s="203"/>
      <c r="Z348" s="203"/>
      <c r="AA348" s="203"/>
      <c r="AB348" s="203"/>
      <c r="AC348" s="203"/>
      <c r="AD348" s="203"/>
      <c r="AE348" s="203"/>
      <c r="AF348" s="203"/>
      <c r="AG348" s="203" t="s">
        <v>149</v>
      </c>
      <c r="AH348" s="203"/>
      <c r="AI348" s="203"/>
      <c r="AJ348" s="203"/>
      <c r="AK348" s="203"/>
      <c r="AL348" s="203"/>
      <c r="AM348" s="203"/>
      <c r="AN348" s="203"/>
      <c r="AO348" s="203"/>
      <c r="AP348" s="203"/>
      <c r="AQ348" s="203"/>
      <c r="AR348" s="203"/>
      <c r="AS348" s="203"/>
      <c r="AT348" s="203"/>
      <c r="AU348" s="203"/>
      <c r="AV348" s="203"/>
      <c r="AW348" s="203"/>
      <c r="AX348" s="203"/>
      <c r="AY348" s="203"/>
      <c r="AZ348" s="203"/>
      <c r="BA348" s="203"/>
      <c r="BB348" s="203"/>
      <c r="BC348" s="203"/>
      <c r="BD348" s="203"/>
      <c r="BE348" s="203"/>
      <c r="BF348" s="203"/>
      <c r="BG348" s="203"/>
      <c r="BH348" s="203"/>
    </row>
    <row r="349" spans="1:60" outlineLevel="1" x14ac:dyDescent="0.25">
      <c r="A349" s="220"/>
      <c r="B349" s="221"/>
      <c r="C349" s="251" t="s">
        <v>569</v>
      </c>
      <c r="D349" s="224"/>
      <c r="E349" s="225">
        <v>3.6</v>
      </c>
      <c r="F349" s="222"/>
      <c r="G349" s="222"/>
      <c r="H349" s="222"/>
      <c r="I349" s="222"/>
      <c r="J349" s="222"/>
      <c r="K349" s="222"/>
      <c r="L349" s="222"/>
      <c r="M349" s="222"/>
      <c r="N349" s="222"/>
      <c r="O349" s="222"/>
      <c r="P349" s="222"/>
      <c r="Q349" s="222"/>
      <c r="R349" s="222"/>
      <c r="S349" s="222"/>
      <c r="T349" s="222"/>
      <c r="U349" s="222"/>
      <c r="V349" s="222"/>
      <c r="W349" s="222"/>
      <c r="X349" s="222"/>
      <c r="Y349" s="203"/>
      <c r="Z349" s="203"/>
      <c r="AA349" s="203"/>
      <c r="AB349" s="203"/>
      <c r="AC349" s="203"/>
      <c r="AD349" s="203"/>
      <c r="AE349" s="203"/>
      <c r="AF349" s="203"/>
      <c r="AG349" s="203" t="s">
        <v>151</v>
      </c>
      <c r="AH349" s="203">
        <v>0</v>
      </c>
      <c r="AI349" s="203"/>
      <c r="AJ349" s="203"/>
      <c r="AK349" s="203"/>
      <c r="AL349" s="203"/>
      <c r="AM349" s="203"/>
      <c r="AN349" s="203"/>
      <c r="AO349" s="203"/>
      <c r="AP349" s="203"/>
      <c r="AQ349" s="203"/>
      <c r="AR349" s="203"/>
      <c r="AS349" s="203"/>
      <c r="AT349" s="203"/>
      <c r="AU349" s="203"/>
      <c r="AV349" s="203"/>
      <c r="AW349" s="203"/>
      <c r="AX349" s="203"/>
      <c r="AY349" s="203"/>
      <c r="AZ349" s="203"/>
      <c r="BA349" s="203"/>
      <c r="BB349" s="203"/>
      <c r="BC349" s="203"/>
      <c r="BD349" s="203"/>
      <c r="BE349" s="203"/>
      <c r="BF349" s="203"/>
      <c r="BG349" s="203"/>
      <c r="BH349" s="203"/>
    </row>
    <row r="350" spans="1:60" outlineLevel="1" x14ac:dyDescent="0.25">
      <c r="A350" s="220"/>
      <c r="B350" s="221"/>
      <c r="C350" s="251" t="s">
        <v>570</v>
      </c>
      <c r="D350" s="224"/>
      <c r="E350" s="225">
        <v>11</v>
      </c>
      <c r="F350" s="222"/>
      <c r="G350" s="222"/>
      <c r="H350" s="222"/>
      <c r="I350" s="222"/>
      <c r="J350" s="222"/>
      <c r="K350" s="222"/>
      <c r="L350" s="222"/>
      <c r="M350" s="222"/>
      <c r="N350" s="222"/>
      <c r="O350" s="222"/>
      <c r="P350" s="222"/>
      <c r="Q350" s="222"/>
      <c r="R350" s="222"/>
      <c r="S350" s="222"/>
      <c r="T350" s="222"/>
      <c r="U350" s="222"/>
      <c r="V350" s="222"/>
      <c r="W350" s="222"/>
      <c r="X350" s="222"/>
      <c r="Y350" s="203"/>
      <c r="Z350" s="203"/>
      <c r="AA350" s="203"/>
      <c r="AB350" s="203"/>
      <c r="AC350" s="203"/>
      <c r="AD350" s="203"/>
      <c r="AE350" s="203"/>
      <c r="AF350" s="203"/>
      <c r="AG350" s="203" t="s">
        <v>151</v>
      </c>
      <c r="AH350" s="203">
        <v>0</v>
      </c>
      <c r="AI350" s="203"/>
      <c r="AJ350" s="203"/>
      <c r="AK350" s="203"/>
      <c r="AL350" s="203"/>
      <c r="AM350" s="203"/>
      <c r="AN350" s="203"/>
      <c r="AO350" s="203"/>
      <c r="AP350" s="203"/>
      <c r="AQ350" s="203"/>
      <c r="AR350" s="203"/>
      <c r="AS350" s="203"/>
      <c r="AT350" s="203"/>
      <c r="AU350" s="203"/>
      <c r="AV350" s="203"/>
      <c r="AW350" s="203"/>
      <c r="AX350" s="203"/>
      <c r="AY350" s="203"/>
      <c r="AZ350" s="203"/>
      <c r="BA350" s="203"/>
      <c r="BB350" s="203"/>
      <c r="BC350" s="203"/>
      <c r="BD350" s="203"/>
      <c r="BE350" s="203"/>
      <c r="BF350" s="203"/>
      <c r="BG350" s="203"/>
      <c r="BH350" s="203"/>
    </row>
    <row r="351" spans="1:60" outlineLevel="1" x14ac:dyDescent="0.25">
      <c r="A351" s="220"/>
      <c r="B351" s="221"/>
      <c r="C351" s="251" t="s">
        <v>571</v>
      </c>
      <c r="D351" s="224"/>
      <c r="E351" s="225">
        <v>7.95</v>
      </c>
      <c r="F351" s="222"/>
      <c r="G351" s="222"/>
      <c r="H351" s="222"/>
      <c r="I351" s="222"/>
      <c r="J351" s="222"/>
      <c r="K351" s="222"/>
      <c r="L351" s="222"/>
      <c r="M351" s="222"/>
      <c r="N351" s="222"/>
      <c r="O351" s="222"/>
      <c r="P351" s="222"/>
      <c r="Q351" s="222"/>
      <c r="R351" s="222"/>
      <c r="S351" s="222"/>
      <c r="T351" s="222"/>
      <c r="U351" s="222"/>
      <c r="V351" s="222"/>
      <c r="W351" s="222"/>
      <c r="X351" s="222"/>
      <c r="Y351" s="203"/>
      <c r="Z351" s="203"/>
      <c r="AA351" s="203"/>
      <c r="AB351" s="203"/>
      <c r="AC351" s="203"/>
      <c r="AD351" s="203"/>
      <c r="AE351" s="203"/>
      <c r="AF351" s="203"/>
      <c r="AG351" s="203" t="s">
        <v>151</v>
      </c>
      <c r="AH351" s="203">
        <v>0</v>
      </c>
      <c r="AI351" s="203"/>
      <c r="AJ351" s="203"/>
      <c r="AK351" s="203"/>
      <c r="AL351" s="203"/>
      <c r="AM351" s="203"/>
      <c r="AN351" s="203"/>
      <c r="AO351" s="203"/>
      <c r="AP351" s="203"/>
      <c r="AQ351" s="203"/>
      <c r="AR351" s="203"/>
      <c r="AS351" s="203"/>
      <c r="AT351" s="203"/>
      <c r="AU351" s="203"/>
      <c r="AV351" s="203"/>
      <c r="AW351" s="203"/>
      <c r="AX351" s="203"/>
      <c r="AY351" s="203"/>
      <c r="AZ351" s="203"/>
      <c r="BA351" s="203"/>
      <c r="BB351" s="203"/>
      <c r="BC351" s="203"/>
      <c r="BD351" s="203"/>
      <c r="BE351" s="203"/>
      <c r="BF351" s="203"/>
      <c r="BG351" s="203"/>
      <c r="BH351" s="203"/>
    </row>
    <row r="352" spans="1:60" outlineLevel="1" x14ac:dyDescent="0.25">
      <c r="A352" s="220"/>
      <c r="B352" s="221"/>
      <c r="C352" s="251" t="s">
        <v>572</v>
      </c>
      <c r="D352" s="224"/>
      <c r="E352" s="225">
        <v>14.35</v>
      </c>
      <c r="F352" s="222"/>
      <c r="G352" s="222"/>
      <c r="H352" s="222"/>
      <c r="I352" s="222"/>
      <c r="J352" s="222"/>
      <c r="K352" s="222"/>
      <c r="L352" s="222"/>
      <c r="M352" s="222"/>
      <c r="N352" s="222"/>
      <c r="O352" s="222"/>
      <c r="P352" s="222"/>
      <c r="Q352" s="222"/>
      <c r="R352" s="222"/>
      <c r="S352" s="222"/>
      <c r="T352" s="222"/>
      <c r="U352" s="222"/>
      <c r="V352" s="222"/>
      <c r="W352" s="222"/>
      <c r="X352" s="222"/>
      <c r="Y352" s="203"/>
      <c r="Z352" s="203"/>
      <c r="AA352" s="203"/>
      <c r="AB352" s="203"/>
      <c r="AC352" s="203"/>
      <c r="AD352" s="203"/>
      <c r="AE352" s="203"/>
      <c r="AF352" s="203"/>
      <c r="AG352" s="203" t="s">
        <v>151</v>
      </c>
      <c r="AH352" s="203">
        <v>0</v>
      </c>
      <c r="AI352" s="203"/>
      <c r="AJ352" s="203"/>
      <c r="AK352" s="203"/>
      <c r="AL352" s="203"/>
      <c r="AM352" s="203"/>
      <c r="AN352" s="203"/>
      <c r="AO352" s="203"/>
      <c r="AP352" s="203"/>
      <c r="AQ352" s="203"/>
      <c r="AR352" s="203"/>
      <c r="AS352" s="203"/>
      <c r="AT352" s="203"/>
      <c r="AU352" s="203"/>
      <c r="AV352" s="203"/>
      <c r="AW352" s="203"/>
      <c r="AX352" s="203"/>
      <c r="AY352" s="203"/>
      <c r="AZ352" s="203"/>
      <c r="BA352" s="203"/>
      <c r="BB352" s="203"/>
      <c r="BC352" s="203"/>
      <c r="BD352" s="203"/>
      <c r="BE352" s="203"/>
      <c r="BF352" s="203"/>
      <c r="BG352" s="203"/>
      <c r="BH352" s="203"/>
    </row>
    <row r="353" spans="1:60" ht="20.399999999999999" outlineLevel="1" x14ac:dyDescent="0.25">
      <c r="A353" s="235">
        <v>163</v>
      </c>
      <c r="B353" s="236" t="s">
        <v>573</v>
      </c>
      <c r="C353" s="250" t="s">
        <v>574</v>
      </c>
      <c r="D353" s="237" t="s">
        <v>163</v>
      </c>
      <c r="E353" s="238">
        <v>33.26</v>
      </c>
      <c r="F353" s="239"/>
      <c r="G353" s="240">
        <f>ROUND(E353*F353,2)</f>
        <v>0</v>
      </c>
      <c r="H353" s="223">
        <v>0</v>
      </c>
      <c r="I353" s="222">
        <f>ROUND(E353*H353,2)</f>
        <v>0</v>
      </c>
      <c r="J353" s="223">
        <v>116.2</v>
      </c>
      <c r="K353" s="222">
        <f>ROUND(E353*J353,2)</f>
        <v>3864.81</v>
      </c>
      <c r="L353" s="222">
        <v>15</v>
      </c>
      <c r="M353" s="222">
        <f>G353*(1+L353/100)</f>
        <v>0</v>
      </c>
      <c r="N353" s="222">
        <v>0</v>
      </c>
      <c r="O353" s="222">
        <f>ROUND(E353*N353,2)</f>
        <v>0</v>
      </c>
      <c r="P353" s="222">
        <v>1E-3</v>
      </c>
      <c r="Q353" s="222">
        <f>ROUND(E353*P353,2)</f>
        <v>0.03</v>
      </c>
      <c r="R353" s="222"/>
      <c r="S353" s="222" t="s">
        <v>147</v>
      </c>
      <c r="T353" s="222" t="s">
        <v>141</v>
      </c>
      <c r="U353" s="222">
        <v>0.255</v>
      </c>
      <c r="V353" s="222">
        <f>ROUND(E353*U353,2)</f>
        <v>8.48</v>
      </c>
      <c r="W353" s="222"/>
      <c r="X353" s="222" t="s">
        <v>148</v>
      </c>
      <c r="Y353" s="203"/>
      <c r="Z353" s="203"/>
      <c r="AA353" s="203"/>
      <c r="AB353" s="203"/>
      <c r="AC353" s="203"/>
      <c r="AD353" s="203"/>
      <c r="AE353" s="203"/>
      <c r="AF353" s="203"/>
      <c r="AG353" s="203" t="s">
        <v>149</v>
      </c>
      <c r="AH353" s="203"/>
      <c r="AI353" s="203"/>
      <c r="AJ353" s="203"/>
      <c r="AK353" s="203"/>
      <c r="AL353" s="203"/>
      <c r="AM353" s="203"/>
      <c r="AN353" s="203"/>
      <c r="AO353" s="203"/>
      <c r="AP353" s="203"/>
      <c r="AQ353" s="203"/>
      <c r="AR353" s="203"/>
      <c r="AS353" s="203"/>
      <c r="AT353" s="203"/>
      <c r="AU353" s="203"/>
      <c r="AV353" s="203"/>
      <c r="AW353" s="203"/>
      <c r="AX353" s="203"/>
      <c r="AY353" s="203"/>
      <c r="AZ353" s="203"/>
      <c r="BA353" s="203"/>
      <c r="BB353" s="203"/>
      <c r="BC353" s="203"/>
      <c r="BD353" s="203"/>
      <c r="BE353" s="203"/>
      <c r="BF353" s="203"/>
      <c r="BG353" s="203"/>
      <c r="BH353" s="203"/>
    </row>
    <row r="354" spans="1:60" outlineLevel="1" x14ac:dyDescent="0.25">
      <c r="A354" s="220"/>
      <c r="B354" s="221"/>
      <c r="C354" s="251" t="s">
        <v>575</v>
      </c>
      <c r="D354" s="224"/>
      <c r="E354" s="225">
        <v>1.08</v>
      </c>
      <c r="F354" s="222"/>
      <c r="G354" s="222"/>
      <c r="H354" s="222"/>
      <c r="I354" s="222"/>
      <c r="J354" s="222"/>
      <c r="K354" s="222"/>
      <c r="L354" s="222"/>
      <c r="M354" s="222"/>
      <c r="N354" s="222"/>
      <c r="O354" s="222"/>
      <c r="P354" s="222"/>
      <c r="Q354" s="222"/>
      <c r="R354" s="222"/>
      <c r="S354" s="222"/>
      <c r="T354" s="222"/>
      <c r="U354" s="222"/>
      <c r="V354" s="222"/>
      <c r="W354" s="222"/>
      <c r="X354" s="222"/>
      <c r="Y354" s="203"/>
      <c r="Z354" s="203"/>
      <c r="AA354" s="203"/>
      <c r="AB354" s="203"/>
      <c r="AC354" s="203"/>
      <c r="AD354" s="203"/>
      <c r="AE354" s="203"/>
      <c r="AF354" s="203"/>
      <c r="AG354" s="203" t="s">
        <v>151</v>
      </c>
      <c r="AH354" s="203">
        <v>0</v>
      </c>
      <c r="AI354" s="203"/>
      <c r="AJ354" s="203"/>
      <c r="AK354" s="203"/>
      <c r="AL354" s="203"/>
      <c r="AM354" s="203"/>
      <c r="AN354" s="203"/>
      <c r="AO354" s="203"/>
      <c r="AP354" s="203"/>
      <c r="AQ354" s="203"/>
      <c r="AR354" s="203"/>
      <c r="AS354" s="203"/>
      <c r="AT354" s="203"/>
      <c r="AU354" s="203"/>
      <c r="AV354" s="203"/>
      <c r="AW354" s="203"/>
      <c r="AX354" s="203"/>
      <c r="AY354" s="203"/>
      <c r="AZ354" s="203"/>
      <c r="BA354" s="203"/>
      <c r="BB354" s="203"/>
      <c r="BC354" s="203"/>
      <c r="BD354" s="203"/>
      <c r="BE354" s="203"/>
      <c r="BF354" s="203"/>
      <c r="BG354" s="203"/>
      <c r="BH354" s="203"/>
    </row>
    <row r="355" spans="1:60" outlineLevel="1" x14ac:dyDescent="0.25">
      <c r="A355" s="220"/>
      <c r="B355" s="221"/>
      <c r="C355" s="251" t="s">
        <v>576</v>
      </c>
      <c r="D355" s="224"/>
      <c r="E355" s="225">
        <v>8.1199999999999992</v>
      </c>
      <c r="F355" s="222"/>
      <c r="G355" s="222"/>
      <c r="H355" s="222"/>
      <c r="I355" s="222"/>
      <c r="J355" s="222"/>
      <c r="K355" s="222"/>
      <c r="L355" s="222"/>
      <c r="M355" s="222"/>
      <c r="N355" s="222"/>
      <c r="O355" s="222"/>
      <c r="P355" s="222"/>
      <c r="Q355" s="222"/>
      <c r="R355" s="222"/>
      <c r="S355" s="222"/>
      <c r="T355" s="222"/>
      <c r="U355" s="222"/>
      <c r="V355" s="222"/>
      <c r="W355" s="222"/>
      <c r="X355" s="222"/>
      <c r="Y355" s="203"/>
      <c r="Z355" s="203"/>
      <c r="AA355" s="203"/>
      <c r="AB355" s="203"/>
      <c r="AC355" s="203"/>
      <c r="AD355" s="203"/>
      <c r="AE355" s="203"/>
      <c r="AF355" s="203"/>
      <c r="AG355" s="203" t="s">
        <v>151</v>
      </c>
      <c r="AH355" s="203">
        <v>0</v>
      </c>
      <c r="AI355" s="203"/>
      <c r="AJ355" s="203"/>
      <c r="AK355" s="203"/>
      <c r="AL355" s="203"/>
      <c r="AM355" s="203"/>
      <c r="AN355" s="203"/>
      <c r="AO355" s="203"/>
      <c r="AP355" s="203"/>
      <c r="AQ355" s="203"/>
      <c r="AR355" s="203"/>
      <c r="AS355" s="203"/>
      <c r="AT355" s="203"/>
      <c r="AU355" s="203"/>
      <c r="AV355" s="203"/>
      <c r="AW355" s="203"/>
      <c r="AX355" s="203"/>
      <c r="AY355" s="203"/>
      <c r="AZ355" s="203"/>
      <c r="BA355" s="203"/>
      <c r="BB355" s="203"/>
      <c r="BC355" s="203"/>
      <c r="BD355" s="203"/>
      <c r="BE355" s="203"/>
      <c r="BF355" s="203"/>
      <c r="BG355" s="203"/>
      <c r="BH355" s="203"/>
    </row>
    <row r="356" spans="1:60" outlineLevel="1" x14ac:dyDescent="0.25">
      <c r="A356" s="220"/>
      <c r="B356" s="221"/>
      <c r="C356" s="251" t="s">
        <v>577</v>
      </c>
      <c r="D356" s="224"/>
      <c r="E356" s="225">
        <v>8.06</v>
      </c>
      <c r="F356" s="222"/>
      <c r="G356" s="222"/>
      <c r="H356" s="222"/>
      <c r="I356" s="222"/>
      <c r="J356" s="222"/>
      <c r="K356" s="222"/>
      <c r="L356" s="222"/>
      <c r="M356" s="222"/>
      <c r="N356" s="222"/>
      <c r="O356" s="222"/>
      <c r="P356" s="222"/>
      <c r="Q356" s="222"/>
      <c r="R356" s="222"/>
      <c r="S356" s="222"/>
      <c r="T356" s="222"/>
      <c r="U356" s="222"/>
      <c r="V356" s="222"/>
      <c r="W356" s="222"/>
      <c r="X356" s="222"/>
      <c r="Y356" s="203"/>
      <c r="Z356" s="203"/>
      <c r="AA356" s="203"/>
      <c r="AB356" s="203"/>
      <c r="AC356" s="203"/>
      <c r="AD356" s="203"/>
      <c r="AE356" s="203"/>
      <c r="AF356" s="203"/>
      <c r="AG356" s="203" t="s">
        <v>151</v>
      </c>
      <c r="AH356" s="203">
        <v>0</v>
      </c>
      <c r="AI356" s="203"/>
      <c r="AJ356" s="203"/>
      <c r="AK356" s="203"/>
      <c r="AL356" s="203"/>
      <c r="AM356" s="203"/>
      <c r="AN356" s="203"/>
      <c r="AO356" s="203"/>
      <c r="AP356" s="203"/>
      <c r="AQ356" s="203"/>
      <c r="AR356" s="203"/>
      <c r="AS356" s="203"/>
      <c r="AT356" s="203"/>
      <c r="AU356" s="203"/>
      <c r="AV356" s="203"/>
      <c r="AW356" s="203"/>
      <c r="AX356" s="203"/>
      <c r="AY356" s="203"/>
      <c r="AZ356" s="203"/>
      <c r="BA356" s="203"/>
      <c r="BB356" s="203"/>
      <c r="BC356" s="203"/>
      <c r="BD356" s="203"/>
      <c r="BE356" s="203"/>
      <c r="BF356" s="203"/>
      <c r="BG356" s="203"/>
      <c r="BH356" s="203"/>
    </row>
    <row r="357" spans="1:60" outlineLevel="1" x14ac:dyDescent="0.25">
      <c r="A357" s="220"/>
      <c r="B357" s="221"/>
      <c r="C357" s="251" t="s">
        <v>578</v>
      </c>
      <c r="D357" s="224"/>
      <c r="E357" s="225">
        <v>16</v>
      </c>
      <c r="F357" s="222"/>
      <c r="G357" s="222"/>
      <c r="H357" s="222"/>
      <c r="I357" s="222"/>
      <c r="J357" s="222"/>
      <c r="K357" s="222"/>
      <c r="L357" s="222"/>
      <c r="M357" s="222"/>
      <c r="N357" s="222"/>
      <c r="O357" s="222"/>
      <c r="P357" s="222"/>
      <c r="Q357" s="222"/>
      <c r="R357" s="222"/>
      <c r="S357" s="222"/>
      <c r="T357" s="222"/>
      <c r="U357" s="222"/>
      <c r="V357" s="222"/>
      <c r="W357" s="222"/>
      <c r="X357" s="222"/>
      <c r="Y357" s="203"/>
      <c r="Z357" s="203"/>
      <c r="AA357" s="203"/>
      <c r="AB357" s="203"/>
      <c r="AC357" s="203"/>
      <c r="AD357" s="203"/>
      <c r="AE357" s="203"/>
      <c r="AF357" s="203"/>
      <c r="AG357" s="203" t="s">
        <v>151</v>
      </c>
      <c r="AH357" s="203">
        <v>0</v>
      </c>
      <c r="AI357" s="203"/>
      <c r="AJ357" s="203"/>
      <c r="AK357" s="203"/>
      <c r="AL357" s="203"/>
      <c r="AM357" s="203"/>
      <c r="AN357" s="203"/>
      <c r="AO357" s="203"/>
      <c r="AP357" s="203"/>
      <c r="AQ357" s="203"/>
      <c r="AR357" s="203"/>
      <c r="AS357" s="203"/>
      <c r="AT357" s="203"/>
      <c r="AU357" s="203"/>
      <c r="AV357" s="203"/>
      <c r="AW357" s="203"/>
      <c r="AX357" s="203"/>
      <c r="AY357" s="203"/>
      <c r="AZ357" s="203"/>
      <c r="BA357" s="203"/>
      <c r="BB357" s="203"/>
      <c r="BC357" s="203"/>
      <c r="BD357" s="203"/>
      <c r="BE357" s="203"/>
      <c r="BF357" s="203"/>
      <c r="BG357" s="203"/>
      <c r="BH357" s="203"/>
    </row>
    <row r="358" spans="1:60" ht="20.399999999999999" outlineLevel="1" x14ac:dyDescent="0.25">
      <c r="A358" s="235">
        <v>164</v>
      </c>
      <c r="B358" s="236" t="s">
        <v>579</v>
      </c>
      <c r="C358" s="250" t="s">
        <v>580</v>
      </c>
      <c r="D358" s="237" t="s">
        <v>159</v>
      </c>
      <c r="E358" s="238">
        <v>16.059999999999999</v>
      </c>
      <c r="F358" s="239"/>
      <c r="G358" s="240">
        <f>ROUND(E358*F358,2)</f>
        <v>0</v>
      </c>
      <c r="H358" s="223">
        <v>11.9</v>
      </c>
      <c r="I358" s="222">
        <f>ROUND(E358*H358,2)</f>
        <v>191.11</v>
      </c>
      <c r="J358" s="223">
        <v>46</v>
      </c>
      <c r="K358" s="222">
        <f>ROUND(E358*J358,2)</f>
        <v>738.76</v>
      </c>
      <c r="L358" s="222">
        <v>15</v>
      </c>
      <c r="M358" s="222">
        <f>G358*(1+L358/100)</f>
        <v>0</v>
      </c>
      <c r="N358" s="222">
        <v>4.0000000000000003E-5</v>
      </c>
      <c r="O358" s="222">
        <f>ROUND(E358*N358,2)</f>
        <v>0</v>
      </c>
      <c r="P358" s="222">
        <v>0</v>
      </c>
      <c r="Q358" s="222">
        <f>ROUND(E358*P358,2)</f>
        <v>0</v>
      </c>
      <c r="R358" s="222"/>
      <c r="S358" s="222" t="s">
        <v>147</v>
      </c>
      <c r="T358" s="222" t="s">
        <v>141</v>
      </c>
      <c r="U358" s="222">
        <v>7.8200000000000006E-2</v>
      </c>
      <c r="V358" s="222">
        <f>ROUND(E358*U358,2)</f>
        <v>1.26</v>
      </c>
      <c r="W358" s="222"/>
      <c r="X358" s="222" t="s">
        <v>148</v>
      </c>
      <c r="Y358" s="203"/>
      <c r="Z358" s="203"/>
      <c r="AA358" s="203"/>
      <c r="AB358" s="203"/>
      <c r="AC358" s="203"/>
      <c r="AD358" s="203"/>
      <c r="AE358" s="203"/>
      <c r="AF358" s="203"/>
      <c r="AG358" s="203" t="s">
        <v>149</v>
      </c>
      <c r="AH358" s="203"/>
      <c r="AI358" s="203"/>
      <c r="AJ358" s="203"/>
      <c r="AK358" s="203"/>
      <c r="AL358" s="203"/>
      <c r="AM358" s="203"/>
      <c r="AN358" s="203"/>
      <c r="AO358" s="203"/>
      <c r="AP358" s="203"/>
      <c r="AQ358" s="203"/>
      <c r="AR358" s="203"/>
      <c r="AS358" s="203"/>
      <c r="AT358" s="203"/>
      <c r="AU358" s="203"/>
      <c r="AV358" s="203"/>
      <c r="AW358" s="203"/>
      <c r="AX358" s="203"/>
      <c r="AY358" s="203"/>
      <c r="AZ358" s="203"/>
      <c r="BA358" s="203"/>
      <c r="BB358" s="203"/>
      <c r="BC358" s="203"/>
      <c r="BD358" s="203"/>
      <c r="BE358" s="203"/>
      <c r="BF358" s="203"/>
      <c r="BG358" s="203"/>
      <c r="BH358" s="203"/>
    </row>
    <row r="359" spans="1:60" outlineLevel="1" x14ac:dyDescent="0.25">
      <c r="A359" s="220"/>
      <c r="B359" s="221"/>
      <c r="C359" s="252" t="s">
        <v>535</v>
      </c>
      <c r="D359" s="226"/>
      <c r="E359" s="227"/>
      <c r="F359" s="222"/>
      <c r="G359" s="222"/>
      <c r="H359" s="222"/>
      <c r="I359" s="222"/>
      <c r="J359" s="222"/>
      <c r="K359" s="222"/>
      <c r="L359" s="222"/>
      <c r="M359" s="222"/>
      <c r="N359" s="222"/>
      <c r="O359" s="222"/>
      <c r="P359" s="222"/>
      <c r="Q359" s="222"/>
      <c r="R359" s="222"/>
      <c r="S359" s="222"/>
      <c r="T359" s="222"/>
      <c r="U359" s="222"/>
      <c r="V359" s="222"/>
      <c r="W359" s="222"/>
      <c r="X359" s="222"/>
      <c r="Y359" s="203"/>
      <c r="Z359" s="203"/>
      <c r="AA359" s="203"/>
      <c r="AB359" s="203"/>
      <c r="AC359" s="203"/>
      <c r="AD359" s="203"/>
      <c r="AE359" s="203"/>
      <c r="AF359" s="203"/>
      <c r="AG359" s="203" t="s">
        <v>151</v>
      </c>
      <c r="AH359" s="203"/>
      <c r="AI359" s="203"/>
      <c r="AJ359" s="203"/>
      <c r="AK359" s="203"/>
      <c r="AL359" s="203"/>
      <c r="AM359" s="203"/>
      <c r="AN359" s="203"/>
      <c r="AO359" s="203"/>
      <c r="AP359" s="203"/>
      <c r="AQ359" s="203"/>
      <c r="AR359" s="203"/>
      <c r="AS359" s="203"/>
      <c r="AT359" s="203"/>
      <c r="AU359" s="203"/>
      <c r="AV359" s="203"/>
      <c r="AW359" s="203"/>
      <c r="AX359" s="203"/>
      <c r="AY359" s="203"/>
      <c r="AZ359" s="203"/>
      <c r="BA359" s="203"/>
      <c r="BB359" s="203"/>
      <c r="BC359" s="203"/>
      <c r="BD359" s="203"/>
      <c r="BE359" s="203"/>
      <c r="BF359" s="203"/>
      <c r="BG359" s="203"/>
      <c r="BH359" s="203"/>
    </row>
    <row r="360" spans="1:60" outlineLevel="1" x14ac:dyDescent="0.25">
      <c r="A360" s="220"/>
      <c r="B360" s="221"/>
      <c r="C360" s="253" t="s">
        <v>581</v>
      </c>
      <c r="D360" s="226"/>
      <c r="E360" s="227">
        <v>0.98</v>
      </c>
      <c r="F360" s="222"/>
      <c r="G360" s="222"/>
      <c r="H360" s="222"/>
      <c r="I360" s="222"/>
      <c r="J360" s="222"/>
      <c r="K360" s="222"/>
      <c r="L360" s="222"/>
      <c r="M360" s="222"/>
      <c r="N360" s="222"/>
      <c r="O360" s="222"/>
      <c r="P360" s="222"/>
      <c r="Q360" s="222"/>
      <c r="R360" s="222"/>
      <c r="S360" s="222"/>
      <c r="T360" s="222"/>
      <c r="U360" s="222"/>
      <c r="V360" s="222"/>
      <c r="W360" s="222"/>
      <c r="X360" s="222"/>
      <c r="Y360" s="203"/>
      <c r="Z360" s="203"/>
      <c r="AA360" s="203"/>
      <c r="AB360" s="203"/>
      <c r="AC360" s="203"/>
      <c r="AD360" s="203"/>
      <c r="AE360" s="203"/>
      <c r="AF360" s="203"/>
      <c r="AG360" s="203" t="s">
        <v>151</v>
      </c>
      <c r="AH360" s="203">
        <v>2</v>
      </c>
      <c r="AI360" s="203"/>
      <c r="AJ360" s="203"/>
      <c r="AK360" s="203"/>
      <c r="AL360" s="203"/>
      <c r="AM360" s="203"/>
      <c r="AN360" s="203"/>
      <c r="AO360" s="203"/>
      <c r="AP360" s="203"/>
      <c r="AQ360" s="203"/>
      <c r="AR360" s="203"/>
      <c r="AS360" s="203"/>
      <c r="AT360" s="203"/>
      <c r="AU360" s="203"/>
      <c r="AV360" s="203"/>
      <c r="AW360" s="203"/>
      <c r="AX360" s="203"/>
      <c r="AY360" s="203"/>
      <c r="AZ360" s="203"/>
      <c r="BA360" s="203"/>
      <c r="BB360" s="203"/>
      <c r="BC360" s="203"/>
      <c r="BD360" s="203"/>
      <c r="BE360" s="203"/>
      <c r="BF360" s="203"/>
      <c r="BG360" s="203"/>
      <c r="BH360" s="203"/>
    </row>
    <row r="361" spans="1:60" outlineLevel="1" x14ac:dyDescent="0.25">
      <c r="A361" s="220"/>
      <c r="B361" s="221"/>
      <c r="C361" s="253" t="s">
        <v>582</v>
      </c>
      <c r="D361" s="226"/>
      <c r="E361" s="227">
        <v>8.6999999999999993</v>
      </c>
      <c r="F361" s="222"/>
      <c r="G361" s="222"/>
      <c r="H361" s="222"/>
      <c r="I361" s="222"/>
      <c r="J361" s="222"/>
      <c r="K361" s="222"/>
      <c r="L361" s="222"/>
      <c r="M361" s="222"/>
      <c r="N361" s="222"/>
      <c r="O361" s="222"/>
      <c r="P361" s="222"/>
      <c r="Q361" s="222"/>
      <c r="R361" s="222"/>
      <c r="S361" s="222"/>
      <c r="T361" s="222"/>
      <c r="U361" s="222"/>
      <c r="V361" s="222"/>
      <c r="W361" s="222"/>
      <c r="X361" s="222"/>
      <c r="Y361" s="203"/>
      <c r="Z361" s="203"/>
      <c r="AA361" s="203"/>
      <c r="AB361" s="203"/>
      <c r="AC361" s="203"/>
      <c r="AD361" s="203"/>
      <c r="AE361" s="203"/>
      <c r="AF361" s="203"/>
      <c r="AG361" s="203" t="s">
        <v>151</v>
      </c>
      <c r="AH361" s="203">
        <v>2</v>
      </c>
      <c r="AI361" s="203"/>
      <c r="AJ361" s="203"/>
      <c r="AK361" s="203"/>
      <c r="AL361" s="203"/>
      <c r="AM361" s="203"/>
      <c r="AN361" s="203"/>
      <c r="AO361" s="203"/>
      <c r="AP361" s="203"/>
      <c r="AQ361" s="203"/>
      <c r="AR361" s="203"/>
      <c r="AS361" s="203"/>
      <c r="AT361" s="203"/>
      <c r="AU361" s="203"/>
      <c r="AV361" s="203"/>
      <c r="AW361" s="203"/>
      <c r="AX361" s="203"/>
      <c r="AY361" s="203"/>
      <c r="AZ361" s="203"/>
      <c r="BA361" s="203"/>
      <c r="BB361" s="203"/>
      <c r="BC361" s="203"/>
      <c r="BD361" s="203"/>
      <c r="BE361" s="203"/>
      <c r="BF361" s="203"/>
      <c r="BG361" s="203"/>
      <c r="BH361" s="203"/>
    </row>
    <row r="362" spans="1:60" outlineLevel="1" x14ac:dyDescent="0.25">
      <c r="A362" s="220"/>
      <c r="B362" s="221"/>
      <c r="C362" s="253" t="s">
        <v>583</v>
      </c>
      <c r="D362" s="226"/>
      <c r="E362" s="227">
        <v>6.44</v>
      </c>
      <c r="F362" s="222"/>
      <c r="G362" s="222"/>
      <c r="H362" s="222"/>
      <c r="I362" s="222"/>
      <c r="J362" s="222"/>
      <c r="K362" s="222"/>
      <c r="L362" s="222"/>
      <c r="M362" s="222"/>
      <c r="N362" s="222"/>
      <c r="O362" s="222"/>
      <c r="P362" s="222"/>
      <c r="Q362" s="222"/>
      <c r="R362" s="222"/>
      <c r="S362" s="222"/>
      <c r="T362" s="222"/>
      <c r="U362" s="222"/>
      <c r="V362" s="222"/>
      <c r="W362" s="222"/>
      <c r="X362" s="222"/>
      <c r="Y362" s="203"/>
      <c r="Z362" s="203"/>
      <c r="AA362" s="203"/>
      <c r="AB362" s="203"/>
      <c r="AC362" s="203"/>
      <c r="AD362" s="203"/>
      <c r="AE362" s="203"/>
      <c r="AF362" s="203"/>
      <c r="AG362" s="203" t="s">
        <v>151</v>
      </c>
      <c r="AH362" s="203">
        <v>2</v>
      </c>
      <c r="AI362" s="203"/>
      <c r="AJ362" s="203"/>
      <c r="AK362" s="203"/>
      <c r="AL362" s="203"/>
      <c r="AM362" s="203"/>
      <c r="AN362" s="203"/>
      <c r="AO362" s="203"/>
      <c r="AP362" s="203"/>
      <c r="AQ362" s="203"/>
      <c r="AR362" s="203"/>
      <c r="AS362" s="203"/>
      <c r="AT362" s="203"/>
      <c r="AU362" s="203"/>
      <c r="AV362" s="203"/>
      <c r="AW362" s="203"/>
      <c r="AX362" s="203"/>
      <c r="AY362" s="203"/>
      <c r="AZ362" s="203"/>
      <c r="BA362" s="203"/>
      <c r="BB362" s="203"/>
      <c r="BC362" s="203"/>
      <c r="BD362" s="203"/>
      <c r="BE362" s="203"/>
      <c r="BF362" s="203"/>
      <c r="BG362" s="203"/>
      <c r="BH362" s="203"/>
    </row>
    <row r="363" spans="1:60" outlineLevel="1" x14ac:dyDescent="0.25">
      <c r="A363" s="220"/>
      <c r="B363" s="221"/>
      <c r="C363" s="253" t="s">
        <v>584</v>
      </c>
      <c r="D363" s="226"/>
      <c r="E363" s="227">
        <v>16</v>
      </c>
      <c r="F363" s="222"/>
      <c r="G363" s="222"/>
      <c r="H363" s="222"/>
      <c r="I363" s="222"/>
      <c r="J363" s="222"/>
      <c r="K363" s="222"/>
      <c r="L363" s="222"/>
      <c r="M363" s="222"/>
      <c r="N363" s="222"/>
      <c r="O363" s="222"/>
      <c r="P363" s="222"/>
      <c r="Q363" s="222"/>
      <c r="R363" s="222"/>
      <c r="S363" s="222"/>
      <c r="T363" s="222"/>
      <c r="U363" s="222"/>
      <c r="V363" s="222"/>
      <c r="W363" s="222"/>
      <c r="X363" s="222"/>
      <c r="Y363" s="203"/>
      <c r="Z363" s="203"/>
      <c r="AA363" s="203"/>
      <c r="AB363" s="203"/>
      <c r="AC363" s="203"/>
      <c r="AD363" s="203"/>
      <c r="AE363" s="203"/>
      <c r="AF363" s="203"/>
      <c r="AG363" s="203" t="s">
        <v>151</v>
      </c>
      <c r="AH363" s="203">
        <v>2</v>
      </c>
      <c r="AI363" s="203"/>
      <c r="AJ363" s="203"/>
      <c r="AK363" s="203"/>
      <c r="AL363" s="203"/>
      <c r="AM363" s="203"/>
      <c r="AN363" s="203"/>
      <c r="AO363" s="203"/>
      <c r="AP363" s="203"/>
      <c r="AQ363" s="203"/>
      <c r="AR363" s="203"/>
      <c r="AS363" s="203"/>
      <c r="AT363" s="203"/>
      <c r="AU363" s="203"/>
      <c r="AV363" s="203"/>
      <c r="AW363" s="203"/>
      <c r="AX363" s="203"/>
      <c r="AY363" s="203"/>
      <c r="AZ363" s="203"/>
      <c r="BA363" s="203"/>
      <c r="BB363" s="203"/>
      <c r="BC363" s="203"/>
      <c r="BD363" s="203"/>
      <c r="BE363" s="203"/>
      <c r="BF363" s="203"/>
      <c r="BG363" s="203"/>
      <c r="BH363" s="203"/>
    </row>
    <row r="364" spans="1:60" outlineLevel="1" x14ac:dyDescent="0.25">
      <c r="A364" s="220"/>
      <c r="B364" s="221"/>
      <c r="C364" s="252" t="s">
        <v>539</v>
      </c>
      <c r="D364" s="226"/>
      <c r="E364" s="227"/>
      <c r="F364" s="222"/>
      <c r="G364" s="222"/>
      <c r="H364" s="222"/>
      <c r="I364" s="222"/>
      <c r="J364" s="222"/>
      <c r="K364" s="222"/>
      <c r="L364" s="222"/>
      <c r="M364" s="222"/>
      <c r="N364" s="222"/>
      <c r="O364" s="222"/>
      <c r="P364" s="222"/>
      <c r="Q364" s="222"/>
      <c r="R364" s="222"/>
      <c r="S364" s="222"/>
      <c r="T364" s="222"/>
      <c r="U364" s="222"/>
      <c r="V364" s="222"/>
      <c r="W364" s="222"/>
      <c r="X364" s="222"/>
      <c r="Y364" s="203"/>
      <c r="Z364" s="203"/>
      <c r="AA364" s="203"/>
      <c r="AB364" s="203"/>
      <c r="AC364" s="203"/>
      <c r="AD364" s="203"/>
      <c r="AE364" s="203"/>
      <c r="AF364" s="203"/>
      <c r="AG364" s="203" t="s">
        <v>151</v>
      </c>
      <c r="AH364" s="203"/>
      <c r="AI364" s="203"/>
      <c r="AJ364" s="203"/>
      <c r="AK364" s="203"/>
      <c r="AL364" s="203"/>
      <c r="AM364" s="203"/>
      <c r="AN364" s="203"/>
      <c r="AO364" s="203"/>
      <c r="AP364" s="203"/>
      <c r="AQ364" s="203"/>
      <c r="AR364" s="203"/>
      <c r="AS364" s="203"/>
      <c r="AT364" s="203"/>
      <c r="AU364" s="203"/>
      <c r="AV364" s="203"/>
      <c r="AW364" s="203"/>
      <c r="AX364" s="203"/>
      <c r="AY364" s="203"/>
      <c r="AZ364" s="203"/>
      <c r="BA364" s="203"/>
      <c r="BB364" s="203"/>
      <c r="BC364" s="203"/>
      <c r="BD364" s="203"/>
      <c r="BE364" s="203"/>
      <c r="BF364" s="203"/>
      <c r="BG364" s="203"/>
      <c r="BH364" s="203"/>
    </row>
    <row r="365" spans="1:60" outlineLevel="1" x14ac:dyDescent="0.25">
      <c r="A365" s="220"/>
      <c r="B365" s="221"/>
      <c r="C365" s="251" t="s">
        <v>585</v>
      </c>
      <c r="D365" s="224"/>
      <c r="E365" s="225">
        <v>16.059999999999999</v>
      </c>
      <c r="F365" s="222"/>
      <c r="G365" s="222"/>
      <c r="H365" s="222"/>
      <c r="I365" s="222"/>
      <c r="J365" s="222"/>
      <c r="K365" s="222"/>
      <c r="L365" s="222"/>
      <c r="M365" s="222"/>
      <c r="N365" s="222"/>
      <c r="O365" s="222"/>
      <c r="P365" s="222"/>
      <c r="Q365" s="222"/>
      <c r="R365" s="222"/>
      <c r="S365" s="222"/>
      <c r="T365" s="222"/>
      <c r="U365" s="222"/>
      <c r="V365" s="222"/>
      <c r="W365" s="222"/>
      <c r="X365" s="222"/>
      <c r="Y365" s="203"/>
      <c r="Z365" s="203"/>
      <c r="AA365" s="203"/>
      <c r="AB365" s="203"/>
      <c r="AC365" s="203"/>
      <c r="AD365" s="203"/>
      <c r="AE365" s="203"/>
      <c r="AF365" s="203"/>
      <c r="AG365" s="203" t="s">
        <v>151</v>
      </c>
      <c r="AH365" s="203">
        <v>0</v>
      </c>
      <c r="AI365" s="203"/>
      <c r="AJ365" s="203"/>
      <c r="AK365" s="203"/>
      <c r="AL365" s="203"/>
      <c r="AM365" s="203"/>
      <c r="AN365" s="203"/>
      <c r="AO365" s="203"/>
      <c r="AP365" s="203"/>
      <c r="AQ365" s="203"/>
      <c r="AR365" s="203"/>
      <c r="AS365" s="203"/>
      <c r="AT365" s="203"/>
      <c r="AU365" s="203"/>
      <c r="AV365" s="203"/>
      <c r="AW365" s="203"/>
      <c r="AX365" s="203"/>
      <c r="AY365" s="203"/>
      <c r="AZ365" s="203"/>
      <c r="BA365" s="203"/>
      <c r="BB365" s="203"/>
      <c r="BC365" s="203"/>
      <c r="BD365" s="203"/>
      <c r="BE365" s="203"/>
      <c r="BF365" s="203"/>
      <c r="BG365" s="203"/>
      <c r="BH365" s="203"/>
    </row>
    <row r="366" spans="1:60" ht="20.399999999999999" outlineLevel="1" x14ac:dyDescent="0.25">
      <c r="A366" s="235">
        <v>165</v>
      </c>
      <c r="B366" s="236" t="s">
        <v>586</v>
      </c>
      <c r="C366" s="250" t="s">
        <v>587</v>
      </c>
      <c r="D366" s="237" t="s">
        <v>163</v>
      </c>
      <c r="E366" s="238">
        <v>32.119999999999997</v>
      </c>
      <c r="F366" s="239"/>
      <c r="G366" s="240">
        <f>ROUND(E366*F366,2)</f>
        <v>0</v>
      </c>
      <c r="H366" s="223">
        <v>0</v>
      </c>
      <c r="I366" s="222">
        <f>ROUND(E366*H366,2)</f>
        <v>0</v>
      </c>
      <c r="J366" s="223">
        <v>665.9</v>
      </c>
      <c r="K366" s="222">
        <f>ROUND(E366*J366,2)</f>
        <v>21388.71</v>
      </c>
      <c r="L366" s="222">
        <v>15</v>
      </c>
      <c r="M366" s="222">
        <f>G366*(1+L366/100)</f>
        <v>0</v>
      </c>
      <c r="N366" s="222">
        <v>3.63E-3</v>
      </c>
      <c r="O366" s="222">
        <f>ROUND(E366*N366,2)</f>
        <v>0.12</v>
      </c>
      <c r="P366" s="222">
        <v>0</v>
      </c>
      <c r="Q366" s="222">
        <f>ROUND(E366*P366,2)</f>
        <v>0</v>
      </c>
      <c r="R366" s="222"/>
      <c r="S366" s="222" t="s">
        <v>147</v>
      </c>
      <c r="T366" s="222" t="s">
        <v>141</v>
      </c>
      <c r="U366" s="222">
        <v>0</v>
      </c>
      <c r="V366" s="222">
        <f>ROUND(E366*U366,2)</f>
        <v>0</v>
      </c>
      <c r="W366" s="222"/>
      <c r="X366" s="222" t="s">
        <v>175</v>
      </c>
      <c r="Y366" s="203"/>
      <c r="Z366" s="203"/>
      <c r="AA366" s="203"/>
      <c r="AB366" s="203"/>
      <c r="AC366" s="203"/>
      <c r="AD366" s="203"/>
      <c r="AE366" s="203"/>
      <c r="AF366" s="203"/>
      <c r="AG366" s="203" t="s">
        <v>176</v>
      </c>
      <c r="AH366" s="203"/>
      <c r="AI366" s="203"/>
      <c r="AJ366" s="203"/>
      <c r="AK366" s="203"/>
      <c r="AL366" s="203"/>
      <c r="AM366" s="203"/>
      <c r="AN366" s="203"/>
      <c r="AO366" s="203"/>
      <c r="AP366" s="203"/>
      <c r="AQ366" s="203"/>
      <c r="AR366" s="203"/>
      <c r="AS366" s="203"/>
      <c r="AT366" s="203"/>
      <c r="AU366" s="203"/>
      <c r="AV366" s="203"/>
      <c r="AW366" s="203"/>
      <c r="AX366" s="203"/>
      <c r="AY366" s="203"/>
      <c r="AZ366" s="203"/>
      <c r="BA366" s="203"/>
      <c r="BB366" s="203"/>
      <c r="BC366" s="203"/>
      <c r="BD366" s="203"/>
      <c r="BE366" s="203"/>
      <c r="BF366" s="203"/>
      <c r="BG366" s="203"/>
      <c r="BH366" s="203"/>
    </row>
    <row r="367" spans="1:60" outlineLevel="1" x14ac:dyDescent="0.25">
      <c r="A367" s="220"/>
      <c r="B367" s="221"/>
      <c r="C367" s="251" t="s">
        <v>198</v>
      </c>
      <c r="D367" s="224"/>
      <c r="E367" s="225">
        <v>0.98</v>
      </c>
      <c r="F367" s="222"/>
      <c r="G367" s="222"/>
      <c r="H367" s="222"/>
      <c r="I367" s="222"/>
      <c r="J367" s="222"/>
      <c r="K367" s="222"/>
      <c r="L367" s="222"/>
      <c r="M367" s="222"/>
      <c r="N367" s="222"/>
      <c r="O367" s="222"/>
      <c r="P367" s="222"/>
      <c r="Q367" s="222"/>
      <c r="R367" s="222"/>
      <c r="S367" s="222"/>
      <c r="T367" s="222"/>
      <c r="U367" s="222"/>
      <c r="V367" s="222"/>
      <c r="W367" s="222"/>
      <c r="X367" s="222"/>
      <c r="Y367" s="203"/>
      <c r="Z367" s="203"/>
      <c r="AA367" s="203"/>
      <c r="AB367" s="203"/>
      <c r="AC367" s="203"/>
      <c r="AD367" s="203"/>
      <c r="AE367" s="203"/>
      <c r="AF367" s="203"/>
      <c r="AG367" s="203" t="s">
        <v>151</v>
      </c>
      <c r="AH367" s="203">
        <v>0</v>
      </c>
      <c r="AI367" s="203"/>
      <c r="AJ367" s="203"/>
      <c r="AK367" s="203"/>
      <c r="AL367" s="203"/>
      <c r="AM367" s="203"/>
      <c r="AN367" s="203"/>
      <c r="AO367" s="203"/>
      <c r="AP367" s="203"/>
      <c r="AQ367" s="203"/>
      <c r="AR367" s="203"/>
      <c r="AS367" s="203"/>
      <c r="AT367" s="203"/>
      <c r="AU367" s="203"/>
      <c r="AV367" s="203"/>
      <c r="AW367" s="203"/>
      <c r="AX367" s="203"/>
      <c r="AY367" s="203"/>
      <c r="AZ367" s="203"/>
      <c r="BA367" s="203"/>
      <c r="BB367" s="203"/>
      <c r="BC367" s="203"/>
      <c r="BD367" s="203"/>
      <c r="BE367" s="203"/>
      <c r="BF367" s="203"/>
      <c r="BG367" s="203"/>
      <c r="BH367" s="203"/>
    </row>
    <row r="368" spans="1:60" outlineLevel="1" x14ac:dyDescent="0.25">
      <c r="A368" s="220"/>
      <c r="B368" s="221"/>
      <c r="C368" s="251" t="s">
        <v>564</v>
      </c>
      <c r="D368" s="224"/>
      <c r="E368" s="225">
        <v>8.6999999999999993</v>
      </c>
      <c r="F368" s="222"/>
      <c r="G368" s="222"/>
      <c r="H368" s="222"/>
      <c r="I368" s="222"/>
      <c r="J368" s="222"/>
      <c r="K368" s="222"/>
      <c r="L368" s="222"/>
      <c r="M368" s="222"/>
      <c r="N368" s="222"/>
      <c r="O368" s="222"/>
      <c r="P368" s="222"/>
      <c r="Q368" s="222"/>
      <c r="R368" s="222"/>
      <c r="S368" s="222"/>
      <c r="T368" s="222"/>
      <c r="U368" s="222"/>
      <c r="V368" s="222"/>
      <c r="W368" s="222"/>
      <c r="X368" s="222"/>
      <c r="Y368" s="203"/>
      <c r="Z368" s="203"/>
      <c r="AA368" s="203"/>
      <c r="AB368" s="203"/>
      <c r="AC368" s="203"/>
      <c r="AD368" s="203"/>
      <c r="AE368" s="203"/>
      <c r="AF368" s="203"/>
      <c r="AG368" s="203" t="s">
        <v>151</v>
      </c>
      <c r="AH368" s="203">
        <v>0</v>
      </c>
      <c r="AI368" s="203"/>
      <c r="AJ368" s="203"/>
      <c r="AK368" s="203"/>
      <c r="AL368" s="203"/>
      <c r="AM368" s="203"/>
      <c r="AN368" s="203"/>
      <c r="AO368" s="203"/>
      <c r="AP368" s="203"/>
      <c r="AQ368" s="203"/>
      <c r="AR368" s="203"/>
      <c r="AS368" s="203"/>
      <c r="AT368" s="203"/>
      <c r="AU368" s="203"/>
      <c r="AV368" s="203"/>
      <c r="AW368" s="203"/>
      <c r="AX368" s="203"/>
      <c r="AY368" s="203"/>
      <c r="AZ368" s="203"/>
      <c r="BA368" s="203"/>
      <c r="BB368" s="203"/>
      <c r="BC368" s="203"/>
      <c r="BD368" s="203"/>
      <c r="BE368" s="203"/>
      <c r="BF368" s="203"/>
      <c r="BG368" s="203"/>
      <c r="BH368" s="203"/>
    </row>
    <row r="369" spans="1:60" outlineLevel="1" x14ac:dyDescent="0.25">
      <c r="A369" s="220"/>
      <c r="B369" s="221"/>
      <c r="C369" s="251" t="s">
        <v>167</v>
      </c>
      <c r="D369" s="224"/>
      <c r="E369" s="225">
        <v>6.44</v>
      </c>
      <c r="F369" s="222"/>
      <c r="G369" s="222"/>
      <c r="H369" s="222"/>
      <c r="I369" s="222"/>
      <c r="J369" s="222"/>
      <c r="K369" s="222"/>
      <c r="L369" s="222"/>
      <c r="M369" s="222"/>
      <c r="N369" s="222"/>
      <c r="O369" s="222"/>
      <c r="P369" s="222"/>
      <c r="Q369" s="222"/>
      <c r="R369" s="222"/>
      <c r="S369" s="222"/>
      <c r="T369" s="222"/>
      <c r="U369" s="222"/>
      <c r="V369" s="222"/>
      <c r="W369" s="222"/>
      <c r="X369" s="222"/>
      <c r="Y369" s="203"/>
      <c r="Z369" s="203"/>
      <c r="AA369" s="203"/>
      <c r="AB369" s="203"/>
      <c r="AC369" s="203"/>
      <c r="AD369" s="203"/>
      <c r="AE369" s="203"/>
      <c r="AF369" s="203"/>
      <c r="AG369" s="203" t="s">
        <v>151</v>
      </c>
      <c r="AH369" s="203">
        <v>0</v>
      </c>
      <c r="AI369" s="203"/>
      <c r="AJ369" s="203"/>
      <c r="AK369" s="203"/>
      <c r="AL369" s="203"/>
      <c r="AM369" s="203"/>
      <c r="AN369" s="203"/>
      <c r="AO369" s="203"/>
      <c r="AP369" s="203"/>
      <c r="AQ369" s="203"/>
      <c r="AR369" s="203"/>
      <c r="AS369" s="203"/>
      <c r="AT369" s="203"/>
      <c r="AU369" s="203"/>
      <c r="AV369" s="203"/>
      <c r="AW369" s="203"/>
      <c r="AX369" s="203"/>
      <c r="AY369" s="203"/>
      <c r="AZ369" s="203"/>
      <c r="BA369" s="203"/>
      <c r="BB369" s="203"/>
      <c r="BC369" s="203"/>
      <c r="BD369" s="203"/>
      <c r="BE369" s="203"/>
      <c r="BF369" s="203"/>
      <c r="BG369" s="203"/>
      <c r="BH369" s="203"/>
    </row>
    <row r="370" spans="1:60" outlineLevel="1" x14ac:dyDescent="0.25">
      <c r="A370" s="220"/>
      <c r="B370" s="221"/>
      <c r="C370" s="251" t="s">
        <v>235</v>
      </c>
      <c r="D370" s="224"/>
      <c r="E370" s="225">
        <v>16</v>
      </c>
      <c r="F370" s="222"/>
      <c r="G370" s="222"/>
      <c r="H370" s="222"/>
      <c r="I370" s="222"/>
      <c r="J370" s="222"/>
      <c r="K370" s="222"/>
      <c r="L370" s="222"/>
      <c r="M370" s="222"/>
      <c r="N370" s="222"/>
      <c r="O370" s="222"/>
      <c r="P370" s="222"/>
      <c r="Q370" s="222"/>
      <c r="R370" s="222"/>
      <c r="S370" s="222"/>
      <c r="T370" s="222"/>
      <c r="U370" s="222"/>
      <c r="V370" s="222"/>
      <c r="W370" s="222"/>
      <c r="X370" s="222"/>
      <c r="Y370" s="203"/>
      <c r="Z370" s="203"/>
      <c r="AA370" s="203"/>
      <c r="AB370" s="203"/>
      <c r="AC370" s="203"/>
      <c r="AD370" s="203"/>
      <c r="AE370" s="203"/>
      <c r="AF370" s="203"/>
      <c r="AG370" s="203" t="s">
        <v>151</v>
      </c>
      <c r="AH370" s="203">
        <v>0</v>
      </c>
      <c r="AI370" s="203"/>
      <c r="AJ370" s="203"/>
      <c r="AK370" s="203"/>
      <c r="AL370" s="203"/>
      <c r="AM370" s="203"/>
      <c r="AN370" s="203"/>
      <c r="AO370" s="203"/>
      <c r="AP370" s="203"/>
      <c r="AQ370" s="203"/>
      <c r="AR370" s="203"/>
      <c r="AS370" s="203"/>
      <c r="AT370" s="203"/>
      <c r="AU370" s="203"/>
      <c r="AV370" s="203"/>
      <c r="AW370" s="203"/>
      <c r="AX370" s="203"/>
      <c r="AY370" s="203"/>
      <c r="AZ370" s="203"/>
      <c r="BA370" s="203"/>
      <c r="BB370" s="203"/>
      <c r="BC370" s="203"/>
      <c r="BD370" s="203"/>
      <c r="BE370" s="203"/>
      <c r="BF370" s="203"/>
      <c r="BG370" s="203"/>
      <c r="BH370" s="203"/>
    </row>
    <row r="371" spans="1:60" outlineLevel="1" x14ac:dyDescent="0.25">
      <c r="A371" s="241">
        <v>166</v>
      </c>
      <c r="B371" s="242" t="s">
        <v>588</v>
      </c>
      <c r="C371" s="249" t="s">
        <v>589</v>
      </c>
      <c r="D371" s="243" t="s">
        <v>0</v>
      </c>
      <c r="E371" s="244">
        <v>316.77019999999999</v>
      </c>
      <c r="F371" s="245"/>
      <c r="G371" s="246">
        <f>ROUND(E371*F371,2)</f>
        <v>0</v>
      </c>
      <c r="H371" s="223">
        <v>0</v>
      </c>
      <c r="I371" s="222">
        <f>ROUND(E371*H371,2)</f>
        <v>0</v>
      </c>
      <c r="J371" s="223">
        <v>0.9</v>
      </c>
      <c r="K371" s="222">
        <f>ROUND(E371*J371,2)</f>
        <v>285.08999999999997</v>
      </c>
      <c r="L371" s="222">
        <v>15</v>
      </c>
      <c r="M371" s="222">
        <f>G371*(1+L371/100)</f>
        <v>0</v>
      </c>
      <c r="N371" s="222">
        <v>0</v>
      </c>
      <c r="O371" s="222">
        <f>ROUND(E371*N371,2)</f>
        <v>0</v>
      </c>
      <c r="P371" s="222">
        <v>0</v>
      </c>
      <c r="Q371" s="222">
        <f>ROUND(E371*P371,2)</f>
        <v>0</v>
      </c>
      <c r="R371" s="222"/>
      <c r="S371" s="222" t="s">
        <v>147</v>
      </c>
      <c r="T371" s="222" t="s">
        <v>141</v>
      </c>
      <c r="U371" s="222">
        <v>0</v>
      </c>
      <c r="V371" s="222">
        <f>ROUND(E371*U371,2)</f>
        <v>0</v>
      </c>
      <c r="W371" s="222"/>
      <c r="X371" s="222" t="s">
        <v>280</v>
      </c>
      <c r="Y371" s="203"/>
      <c r="Z371" s="203"/>
      <c r="AA371" s="203"/>
      <c r="AB371" s="203"/>
      <c r="AC371" s="203"/>
      <c r="AD371" s="203"/>
      <c r="AE371" s="203"/>
      <c r="AF371" s="203"/>
      <c r="AG371" s="203" t="s">
        <v>281</v>
      </c>
      <c r="AH371" s="203"/>
      <c r="AI371" s="203"/>
      <c r="AJ371" s="203"/>
      <c r="AK371" s="203"/>
      <c r="AL371" s="203"/>
      <c r="AM371" s="203"/>
      <c r="AN371" s="203"/>
      <c r="AO371" s="203"/>
      <c r="AP371" s="203"/>
      <c r="AQ371" s="203"/>
      <c r="AR371" s="203"/>
      <c r="AS371" s="203"/>
      <c r="AT371" s="203"/>
      <c r="AU371" s="203"/>
      <c r="AV371" s="203"/>
      <c r="AW371" s="203"/>
      <c r="AX371" s="203"/>
      <c r="AY371" s="203"/>
      <c r="AZ371" s="203"/>
      <c r="BA371" s="203"/>
      <c r="BB371" s="203"/>
      <c r="BC371" s="203"/>
      <c r="BD371" s="203"/>
      <c r="BE371" s="203"/>
      <c r="BF371" s="203"/>
      <c r="BG371" s="203"/>
      <c r="BH371" s="203"/>
    </row>
    <row r="372" spans="1:60" x14ac:dyDescent="0.25">
      <c r="A372" s="229" t="s">
        <v>136</v>
      </c>
      <c r="B372" s="230" t="s">
        <v>96</v>
      </c>
      <c r="C372" s="248" t="s">
        <v>97</v>
      </c>
      <c r="D372" s="231"/>
      <c r="E372" s="232"/>
      <c r="F372" s="233"/>
      <c r="G372" s="234">
        <f>SUMIF(AG373:AG402,"&lt;&gt;NOR",G373:G402)</f>
        <v>0</v>
      </c>
      <c r="H372" s="228"/>
      <c r="I372" s="228">
        <f>SUM(I373:I402)</f>
        <v>15946.5</v>
      </c>
      <c r="J372" s="228"/>
      <c r="K372" s="228">
        <f>SUM(K373:K402)</f>
        <v>18342.670000000002</v>
      </c>
      <c r="L372" s="228"/>
      <c r="M372" s="228">
        <f>SUM(M373:M402)</f>
        <v>0</v>
      </c>
      <c r="N372" s="228"/>
      <c r="O372" s="228">
        <f>SUM(O373:O402)</f>
        <v>0.12000000000000001</v>
      </c>
      <c r="P372" s="228"/>
      <c r="Q372" s="228">
        <f>SUM(Q373:Q402)</f>
        <v>0</v>
      </c>
      <c r="R372" s="228"/>
      <c r="S372" s="228"/>
      <c r="T372" s="228"/>
      <c r="U372" s="228"/>
      <c r="V372" s="228">
        <f>SUM(V373:V402)</f>
        <v>28.16</v>
      </c>
      <c r="W372" s="228"/>
      <c r="X372" s="228"/>
      <c r="AG372" t="s">
        <v>137</v>
      </c>
    </row>
    <row r="373" spans="1:60" outlineLevel="1" x14ac:dyDescent="0.25">
      <c r="A373" s="241">
        <v>167</v>
      </c>
      <c r="B373" s="242" t="s">
        <v>590</v>
      </c>
      <c r="C373" s="249" t="s">
        <v>591</v>
      </c>
      <c r="D373" s="243" t="s">
        <v>154</v>
      </c>
      <c r="E373" s="244">
        <v>10</v>
      </c>
      <c r="F373" s="245"/>
      <c r="G373" s="246">
        <f>ROUND(E373*F373,2)</f>
        <v>0</v>
      </c>
      <c r="H373" s="223">
        <v>7.21</v>
      </c>
      <c r="I373" s="222">
        <f>ROUND(E373*H373,2)</f>
        <v>72.099999999999994</v>
      </c>
      <c r="J373" s="223">
        <v>107.79</v>
      </c>
      <c r="K373" s="222">
        <f>ROUND(E373*J373,2)</f>
        <v>1077.9000000000001</v>
      </c>
      <c r="L373" s="222">
        <v>15</v>
      </c>
      <c r="M373" s="222">
        <f>G373*(1+L373/100)</f>
        <v>0</v>
      </c>
      <c r="N373" s="222">
        <v>0</v>
      </c>
      <c r="O373" s="222">
        <f>ROUND(E373*N373,2)</f>
        <v>0</v>
      </c>
      <c r="P373" s="222">
        <v>0</v>
      </c>
      <c r="Q373" s="222">
        <f>ROUND(E373*P373,2)</f>
        <v>0</v>
      </c>
      <c r="R373" s="222"/>
      <c r="S373" s="222" t="s">
        <v>147</v>
      </c>
      <c r="T373" s="222" t="s">
        <v>141</v>
      </c>
      <c r="U373" s="222">
        <v>0.11</v>
      </c>
      <c r="V373" s="222">
        <f>ROUND(E373*U373,2)</f>
        <v>1.1000000000000001</v>
      </c>
      <c r="W373" s="222"/>
      <c r="X373" s="222" t="s">
        <v>148</v>
      </c>
      <c r="Y373" s="203"/>
      <c r="Z373" s="203"/>
      <c r="AA373" s="203"/>
      <c r="AB373" s="203"/>
      <c r="AC373" s="203"/>
      <c r="AD373" s="203"/>
      <c r="AE373" s="203"/>
      <c r="AF373" s="203"/>
      <c r="AG373" s="203" t="s">
        <v>149</v>
      </c>
      <c r="AH373" s="203"/>
      <c r="AI373" s="203"/>
      <c r="AJ373" s="203"/>
      <c r="AK373" s="203"/>
      <c r="AL373" s="203"/>
      <c r="AM373" s="203"/>
      <c r="AN373" s="203"/>
      <c r="AO373" s="203"/>
      <c r="AP373" s="203"/>
      <c r="AQ373" s="203"/>
      <c r="AR373" s="203"/>
      <c r="AS373" s="203"/>
      <c r="AT373" s="203"/>
      <c r="AU373" s="203"/>
      <c r="AV373" s="203"/>
      <c r="AW373" s="203"/>
      <c r="AX373" s="203"/>
      <c r="AY373" s="203"/>
      <c r="AZ373" s="203"/>
      <c r="BA373" s="203"/>
      <c r="BB373" s="203"/>
      <c r="BC373" s="203"/>
      <c r="BD373" s="203"/>
      <c r="BE373" s="203"/>
      <c r="BF373" s="203"/>
      <c r="BG373" s="203"/>
      <c r="BH373" s="203"/>
    </row>
    <row r="374" spans="1:60" outlineLevel="1" x14ac:dyDescent="0.25">
      <c r="A374" s="235">
        <v>168</v>
      </c>
      <c r="B374" s="236" t="s">
        <v>592</v>
      </c>
      <c r="C374" s="250" t="s">
        <v>593</v>
      </c>
      <c r="D374" s="237" t="s">
        <v>163</v>
      </c>
      <c r="E374" s="238">
        <v>19.8</v>
      </c>
      <c r="F374" s="239"/>
      <c r="G374" s="240">
        <f>ROUND(E374*F374,2)</f>
        <v>0</v>
      </c>
      <c r="H374" s="223">
        <v>575</v>
      </c>
      <c r="I374" s="222">
        <f>ROUND(E374*H374,2)</f>
        <v>11385</v>
      </c>
      <c r="J374" s="223">
        <v>0</v>
      </c>
      <c r="K374" s="222">
        <f>ROUND(E374*J374,2)</f>
        <v>0</v>
      </c>
      <c r="L374" s="222">
        <v>15</v>
      </c>
      <c r="M374" s="222">
        <f>G374*(1+L374/100)</f>
        <v>0</v>
      </c>
      <c r="N374" s="222">
        <v>0</v>
      </c>
      <c r="O374" s="222">
        <f>ROUND(E374*N374,2)</f>
        <v>0</v>
      </c>
      <c r="P374" s="222">
        <v>0</v>
      </c>
      <c r="Q374" s="222">
        <f>ROUND(E374*P374,2)</f>
        <v>0</v>
      </c>
      <c r="R374" s="222"/>
      <c r="S374" s="222" t="s">
        <v>140</v>
      </c>
      <c r="T374" s="222" t="s">
        <v>141</v>
      </c>
      <c r="U374" s="222">
        <v>0</v>
      </c>
      <c r="V374" s="222">
        <f>ROUND(E374*U374,2)</f>
        <v>0</v>
      </c>
      <c r="W374" s="222"/>
      <c r="X374" s="222" t="s">
        <v>175</v>
      </c>
      <c r="Y374" s="203"/>
      <c r="Z374" s="203"/>
      <c r="AA374" s="203"/>
      <c r="AB374" s="203"/>
      <c r="AC374" s="203"/>
      <c r="AD374" s="203"/>
      <c r="AE374" s="203"/>
      <c r="AF374" s="203"/>
      <c r="AG374" s="203" t="s">
        <v>468</v>
      </c>
      <c r="AH374" s="203"/>
      <c r="AI374" s="203"/>
      <c r="AJ374" s="203"/>
      <c r="AK374" s="203"/>
      <c r="AL374" s="203"/>
      <c r="AM374" s="203"/>
      <c r="AN374" s="203"/>
      <c r="AO374" s="203"/>
      <c r="AP374" s="203"/>
      <c r="AQ374" s="203"/>
      <c r="AR374" s="203"/>
      <c r="AS374" s="203"/>
      <c r="AT374" s="203"/>
      <c r="AU374" s="203"/>
      <c r="AV374" s="203"/>
      <c r="AW374" s="203"/>
      <c r="AX374" s="203"/>
      <c r="AY374" s="203"/>
      <c r="AZ374" s="203"/>
      <c r="BA374" s="203"/>
      <c r="BB374" s="203"/>
      <c r="BC374" s="203"/>
      <c r="BD374" s="203"/>
      <c r="BE374" s="203"/>
      <c r="BF374" s="203"/>
      <c r="BG374" s="203"/>
      <c r="BH374" s="203"/>
    </row>
    <row r="375" spans="1:60" outlineLevel="1" x14ac:dyDescent="0.25">
      <c r="A375" s="220"/>
      <c r="B375" s="221"/>
      <c r="C375" s="252" t="s">
        <v>535</v>
      </c>
      <c r="D375" s="226"/>
      <c r="E375" s="227"/>
      <c r="F375" s="222"/>
      <c r="G375" s="222"/>
      <c r="H375" s="222"/>
      <c r="I375" s="222"/>
      <c r="J375" s="222"/>
      <c r="K375" s="222"/>
      <c r="L375" s="222"/>
      <c r="M375" s="222"/>
      <c r="N375" s="222"/>
      <c r="O375" s="222"/>
      <c r="P375" s="222"/>
      <c r="Q375" s="222"/>
      <c r="R375" s="222"/>
      <c r="S375" s="222"/>
      <c r="T375" s="222"/>
      <c r="U375" s="222"/>
      <c r="V375" s="222"/>
      <c r="W375" s="222"/>
      <c r="X375" s="222"/>
      <c r="Y375" s="203"/>
      <c r="Z375" s="203"/>
      <c r="AA375" s="203"/>
      <c r="AB375" s="203"/>
      <c r="AC375" s="203"/>
      <c r="AD375" s="203"/>
      <c r="AE375" s="203"/>
      <c r="AF375" s="203"/>
      <c r="AG375" s="203" t="s">
        <v>151</v>
      </c>
      <c r="AH375" s="203"/>
      <c r="AI375" s="203"/>
      <c r="AJ375" s="203"/>
      <c r="AK375" s="203"/>
      <c r="AL375" s="203"/>
      <c r="AM375" s="203"/>
      <c r="AN375" s="203"/>
      <c r="AO375" s="203"/>
      <c r="AP375" s="203"/>
      <c r="AQ375" s="203"/>
      <c r="AR375" s="203"/>
      <c r="AS375" s="203"/>
      <c r="AT375" s="203"/>
      <c r="AU375" s="203"/>
      <c r="AV375" s="203"/>
      <c r="AW375" s="203"/>
      <c r="AX375" s="203"/>
      <c r="AY375" s="203"/>
      <c r="AZ375" s="203"/>
      <c r="BA375" s="203"/>
      <c r="BB375" s="203"/>
      <c r="BC375" s="203"/>
      <c r="BD375" s="203"/>
      <c r="BE375" s="203"/>
      <c r="BF375" s="203"/>
      <c r="BG375" s="203"/>
      <c r="BH375" s="203"/>
    </row>
    <row r="376" spans="1:60" outlineLevel="1" x14ac:dyDescent="0.25">
      <c r="A376" s="220"/>
      <c r="B376" s="221"/>
      <c r="C376" s="253" t="s">
        <v>594</v>
      </c>
      <c r="D376" s="226"/>
      <c r="E376" s="227">
        <v>16.399999999999999</v>
      </c>
      <c r="F376" s="222"/>
      <c r="G376" s="222"/>
      <c r="H376" s="222"/>
      <c r="I376" s="222"/>
      <c r="J376" s="222"/>
      <c r="K376" s="222"/>
      <c r="L376" s="222"/>
      <c r="M376" s="222"/>
      <c r="N376" s="222"/>
      <c r="O376" s="222"/>
      <c r="P376" s="222"/>
      <c r="Q376" s="222"/>
      <c r="R376" s="222"/>
      <c r="S376" s="222"/>
      <c r="T376" s="222"/>
      <c r="U376" s="222"/>
      <c r="V376" s="222"/>
      <c r="W376" s="222"/>
      <c r="X376" s="222"/>
      <c r="Y376" s="203"/>
      <c r="Z376" s="203"/>
      <c r="AA376" s="203"/>
      <c r="AB376" s="203"/>
      <c r="AC376" s="203"/>
      <c r="AD376" s="203"/>
      <c r="AE376" s="203"/>
      <c r="AF376" s="203"/>
      <c r="AG376" s="203" t="s">
        <v>151</v>
      </c>
      <c r="AH376" s="203">
        <v>2</v>
      </c>
      <c r="AI376" s="203"/>
      <c r="AJ376" s="203"/>
      <c r="AK376" s="203"/>
      <c r="AL376" s="203"/>
      <c r="AM376" s="203"/>
      <c r="AN376" s="203"/>
      <c r="AO376" s="203"/>
      <c r="AP376" s="203"/>
      <c r="AQ376" s="203"/>
      <c r="AR376" s="203"/>
      <c r="AS376" s="203"/>
      <c r="AT376" s="203"/>
      <c r="AU376" s="203"/>
      <c r="AV376" s="203"/>
      <c r="AW376" s="203"/>
      <c r="AX376" s="203"/>
      <c r="AY376" s="203"/>
      <c r="AZ376" s="203"/>
      <c r="BA376" s="203"/>
      <c r="BB376" s="203"/>
      <c r="BC376" s="203"/>
      <c r="BD376" s="203"/>
      <c r="BE376" s="203"/>
      <c r="BF376" s="203"/>
      <c r="BG376" s="203"/>
      <c r="BH376" s="203"/>
    </row>
    <row r="377" spans="1:60" outlineLevel="1" x14ac:dyDescent="0.25">
      <c r="A377" s="220"/>
      <c r="B377" s="221"/>
      <c r="C377" s="253" t="s">
        <v>595</v>
      </c>
      <c r="D377" s="226"/>
      <c r="E377" s="227">
        <v>-1.2</v>
      </c>
      <c r="F377" s="222"/>
      <c r="G377" s="222"/>
      <c r="H377" s="222"/>
      <c r="I377" s="222"/>
      <c r="J377" s="222"/>
      <c r="K377" s="222"/>
      <c r="L377" s="222"/>
      <c r="M377" s="222"/>
      <c r="N377" s="222"/>
      <c r="O377" s="222"/>
      <c r="P377" s="222"/>
      <c r="Q377" s="222"/>
      <c r="R377" s="222"/>
      <c r="S377" s="222"/>
      <c r="T377" s="222"/>
      <c r="U377" s="222"/>
      <c r="V377" s="222"/>
      <c r="W377" s="222"/>
      <c r="X377" s="222"/>
      <c r="Y377" s="203"/>
      <c r="Z377" s="203"/>
      <c r="AA377" s="203"/>
      <c r="AB377" s="203"/>
      <c r="AC377" s="203"/>
      <c r="AD377" s="203"/>
      <c r="AE377" s="203"/>
      <c r="AF377" s="203"/>
      <c r="AG377" s="203" t="s">
        <v>151</v>
      </c>
      <c r="AH377" s="203">
        <v>2</v>
      </c>
      <c r="AI377" s="203"/>
      <c r="AJ377" s="203"/>
      <c r="AK377" s="203"/>
      <c r="AL377" s="203"/>
      <c r="AM377" s="203"/>
      <c r="AN377" s="203"/>
      <c r="AO377" s="203"/>
      <c r="AP377" s="203"/>
      <c r="AQ377" s="203"/>
      <c r="AR377" s="203"/>
      <c r="AS377" s="203"/>
      <c r="AT377" s="203"/>
      <c r="AU377" s="203"/>
      <c r="AV377" s="203"/>
      <c r="AW377" s="203"/>
      <c r="AX377" s="203"/>
      <c r="AY377" s="203"/>
      <c r="AZ377" s="203"/>
      <c r="BA377" s="203"/>
      <c r="BB377" s="203"/>
      <c r="BC377" s="203"/>
      <c r="BD377" s="203"/>
      <c r="BE377" s="203"/>
      <c r="BF377" s="203"/>
      <c r="BG377" s="203"/>
      <c r="BH377" s="203"/>
    </row>
    <row r="378" spans="1:60" outlineLevel="1" x14ac:dyDescent="0.25">
      <c r="A378" s="220"/>
      <c r="B378" s="221"/>
      <c r="C378" s="253" t="s">
        <v>596</v>
      </c>
      <c r="D378" s="226"/>
      <c r="E378" s="227">
        <v>2.8</v>
      </c>
      <c r="F378" s="222"/>
      <c r="G378" s="222"/>
      <c r="H378" s="222"/>
      <c r="I378" s="222"/>
      <c r="J378" s="222"/>
      <c r="K378" s="222"/>
      <c r="L378" s="222"/>
      <c r="M378" s="222"/>
      <c r="N378" s="222"/>
      <c r="O378" s="222"/>
      <c r="P378" s="222"/>
      <c r="Q378" s="222"/>
      <c r="R378" s="222"/>
      <c r="S378" s="222"/>
      <c r="T378" s="222"/>
      <c r="U378" s="222"/>
      <c r="V378" s="222"/>
      <c r="W378" s="222"/>
      <c r="X378" s="222"/>
      <c r="Y378" s="203"/>
      <c r="Z378" s="203"/>
      <c r="AA378" s="203"/>
      <c r="AB378" s="203"/>
      <c r="AC378" s="203"/>
      <c r="AD378" s="203"/>
      <c r="AE378" s="203"/>
      <c r="AF378" s="203"/>
      <c r="AG378" s="203" t="s">
        <v>151</v>
      </c>
      <c r="AH378" s="203">
        <v>2</v>
      </c>
      <c r="AI378" s="203"/>
      <c r="AJ378" s="203"/>
      <c r="AK378" s="203"/>
      <c r="AL378" s="203"/>
      <c r="AM378" s="203"/>
      <c r="AN378" s="203"/>
      <c r="AO378" s="203"/>
      <c r="AP378" s="203"/>
      <c r="AQ378" s="203"/>
      <c r="AR378" s="203"/>
      <c r="AS378" s="203"/>
      <c r="AT378" s="203"/>
      <c r="AU378" s="203"/>
      <c r="AV378" s="203"/>
      <c r="AW378" s="203"/>
      <c r="AX378" s="203"/>
      <c r="AY378" s="203"/>
      <c r="AZ378" s="203"/>
      <c r="BA378" s="203"/>
      <c r="BB378" s="203"/>
      <c r="BC378" s="203"/>
      <c r="BD378" s="203"/>
      <c r="BE378" s="203"/>
      <c r="BF378" s="203"/>
      <c r="BG378" s="203"/>
      <c r="BH378" s="203"/>
    </row>
    <row r="379" spans="1:60" outlineLevel="1" x14ac:dyDescent="0.25">
      <c r="A379" s="220"/>
      <c r="B379" s="221"/>
      <c r="C379" s="252" t="s">
        <v>539</v>
      </c>
      <c r="D379" s="226"/>
      <c r="E379" s="227"/>
      <c r="F379" s="222"/>
      <c r="G379" s="222"/>
      <c r="H379" s="222"/>
      <c r="I379" s="222"/>
      <c r="J379" s="222"/>
      <c r="K379" s="222"/>
      <c r="L379" s="222"/>
      <c r="M379" s="222"/>
      <c r="N379" s="222"/>
      <c r="O379" s="222"/>
      <c r="P379" s="222"/>
      <c r="Q379" s="222"/>
      <c r="R379" s="222"/>
      <c r="S379" s="222"/>
      <c r="T379" s="222"/>
      <c r="U379" s="222"/>
      <c r="V379" s="222"/>
      <c r="W379" s="222"/>
      <c r="X379" s="222"/>
      <c r="Y379" s="203"/>
      <c r="Z379" s="203"/>
      <c r="AA379" s="203"/>
      <c r="AB379" s="203"/>
      <c r="AC379" s="203"/>
      <c r="AD379" s="203"/>
      <c r="AE379" s="203"/>
      <c r="AF379" s="203"/>
      <c r="AG379" s="203" t="s">
        <v>151</v>
      </c>
      <c r="AH379" s="203"/>
      <c r="AI379" s="203"/>
      <c r="AJ379" s="203"/>
      <c r="AK379" s="203"/>
      <c r="AL379" s="203"/>
      <c r="AM379" s="203"/>
      <c r="AN379" s="203"/>
      <c r="AO379" s="203"/>
      <c r="AP379" s="203"/>
      <c r="AQ379" s="203"/>
      <c r="AR379" s="203"/>
      <c r="AS379" s="203"/>
      <c r="AT379" s="203"/>
      <c r="AU379" s="203"/>
      <c r="AV379" s="203"/>
      <c r="AW379" s="203"/>
      <c r="AX379" s="203"/>
      <c r="AY379" s="203"/>
      <c r="AZ379" s="203"/>
      <c r="BA379" s="203"/>
      <c r="BB379" s="203"/>
      <c r="BC379" s="203"/>
      <c r="BD379" s="203"/>
      <c r="BE379" s="203"/>
      <c r="BF379" s="203"/>
      <c r="BG379" s="203"/>
      <c r="BH379" s="203"/>
    </row>
    <row r="380" spans="1:60" outlineLevel="1" x14ac:dyDescent="0.25">
      <c r="A380" s="220"/>
      <c r="B380" s="221"/>
      <c r="C380" s="251" t="s">
        <v>597</v>
      </c>
      <c r="D380" s="224"/>
      <c r="E380" s="225">
        <v>19.8</v>
      </c>
      <c r="F380" s="222"/>
      <c r="G380" s="222"/>
      <c r="H380" s="222"/>
      <c r="I380" s="222"/>
      <c r="J380" s="222"/>
      <c r="K380" s="222"/>
      <c r="L380" s="222"/>
      <c r="M380" s="222"/>
      <c r="N380" s="222"/>
      <c r="O380" s="222"/>
      <c r="P380" s="222"/>
      <c r="Q380" s="222"/>
      <c r="R380" s="222"/>
      <c r="S380" s="222"/>
      <c r="T380" s="222"/>
      <c r="U380" s="222"/>
      <c r="V380" s="222"/>
      <c r="W380" s="222"/>
      <c r="X380" s="222"/>
      <c r="Y380" s="203"/>
      <c r="Z380" s="203"/>
      <c r="AA380" s="203"/>
      <c r="AB380" s="203"/>
      <c r="AC380" s="203"/>
      <c r="AD380" s="203"/>
      <c r="AE380" s="203"/>
      <c r="AF380" s="203"/>
      <c r="AG380" s="203" t="s">
        <v>151</v>
      </c>
      <c r="AH380" s="203">
        <v>0</v>
      </c>
      <c r="AI380" s="203"/>
      <c r="AJ380" s="203"/>
      <c r="AK380" s="203"/>
      <c r="AL380" s="203"/>
      <c r="AM380" s="203"/>
      <c r="AN380" s="203"/>
      <c r="AO380" s="203"/>
      <c r="AP380" s="203"/>
      <c r="AQ380" s="203"/>
      <c r="AR380" s="203"/>
      <c r="AS380" s="203"/>
      <c r="AT380" s="203"/>
      <c r="AU380" s="203"/>
      <c r="AV380" s="203"/>
      <c r="AW380" s="203"/>
      <c r="AX380" s="203"/>
      <c r="AY380" s="203"/>
      <c r="AZ380" s="203"/>
      <c r="BA380" s="203"/>
      <c r="BB380" s="203"/>
      <c r="BC380" s="203"/>
      <c r="BD380" s="203"/>
      <c r="BE380" s="203"/>
      <c r="BF380" s="203"/>
      <c r="BG380" s="203"/>
      <c r="BH380" s="203"/>
    </row>
    <row r="381" spans="1:60" outlineLevel="1" x14ac:dyDescent="0.25">
      <c r="A381" s="241">
        <v>169</v>
      </c>
      <c r="B381" s="242" t="s">
        <v>598</v>
      </c>
      <c r="C381" s="249" t="s">
        <v>599</v>
      </c>
      <c r="D381" s="243" t="s">
        <v>159</v>
      </c>
      <c r="E381" s="244">
        <v>10</v>
      </c>
      <c r="F381" s="245"/>
      <c r="G381" s="246">
        <f>ROUND(E381*F381,2)</f>
        <v>0</v>
      </c>
      <c r="H381" s="223">
        <v>100.1</v>
      </c>
      <c r="I381" s="222">
        <f>ROUND(E381*H381,2)</f>
        <v>1001</v>
      </c>
      <c r="J381" s="223">
        <v>0</v>
      </c>
      <c r="K381" s="222">
        <f>ROUND(E381*J381,2)</f>
        <v>0</v>
      </c>
      <c r="L381" s="222">
        <v>15</v>
      </c>
      <c r="M381" s="222">
        <f>G381*(1+L381/100)</f>
        <v>0</v>
      </c>
      <c r="N381" s="222">
        <v>2.2000000000000001E-4</v>
      </c>
      <c r="O381" s="222">
        <f>ROUND(E381*N381,2)</f>
        <v>0</v>
      </c>
      <c r="P381" s="222">
        <v>0</v>
      </c>
      <c r="Q381" s="222">
        <f>ROUND(E381*P381,2)</f>
        <v>0</v>
      </c>
      <c r="R381" s="222"/>
      <c r="S381" s="222" t="s">
        <v>140</v>
      </c>
      <c r="T381" s="222" t="s">
        <v>141</v>
      </c>
      <c r="U381" s="222">
        <v>0</v>
      </c>
      <c r="V381" s="222">
        <f>ROUND(E381*U381,2)</f>
        <v>0</v>
      </c>
      <c r="W381" s="222"/>
      <c r="X381" s="222" t="s">
        <v>175</v>
      </c>
      <c r="Y381" s="203"/>
      <c r="Z381" s="203"/>
      <c r="AA381" s="203"/>
      <c r="AB381" s="203"/>
      <c r="AC381" s="203"/>
      <c r="AD381" s="203"/>
      <c r="AE381" s="203"/>
      <c r="AF381" s="203"/>
      <c r="AG381" s="203" t="s">
        <v>468</v>
      </c>
      <c r="AH381" s="203"/>
      <c r="AI381" s="203"/>
      <c r="AJ381" s="203"/>
      <c r="AK381" s="203"/>
      <c r="AL381" s="203"/>
      <c r="AM381" s="203"/>
      <c r="AN381" s="203"/>
      <c r="AO381" s="203"/>
      <c r="AP381" s="203"/>
      <c r="AQ381" s="203"/>
      <c r="AR381" s="203"/>
      <c r="AS381" s="203"/>
      <c r="AT381" s="203"/>
      <c r="AU381" s="203"/>
      <c r="AV381" s="203"/>
      <c r="AW381" s="203"/>
      <c r="AX381" s="203"/>
      <c r="AY381" s="203"/>
      <c r="AZ381" s="203"/>
      <c r="BA381" s="203"/>
      <c r="BB381" s="203"/>
      <c r="BC381" s="203"/>
      <c r="BD381" s="203"/>
      <c r="BE381" s="203"/>
      <c r="BF381" s="203"/>
      <c r="BG381" s="203"/>
      <c r="BH381" s="203"/>
    </row>
    <row r="382" spans="1:60" outlineLevel="1" x14ac:dyDescent="0.25">
      <c r="A382" s="235">
        <v>170</v>
      </c>
      <c r="B382" s="236" t="s">
        <v>600</v>
      </c>
      <c r="C382" s="250" t="s">
        <v>601</v>
      </c>
      <c r="D382" s="237" t="s">
        <v>163</v>
      </c>
      <c r="E382" s="238">
        <v>18</v>
      </c>
      <c r="F382" s="239"/>
      <c r="G382" s="240">
        <f>ROUND(E382*F382,2)</f>
        <v>0</v>
      </c>
      <c r="H382" s="223">
        <v>28.17</v>
      </c>
      <c r="I382" s="222">
        <f>ROUND(E382*H382,2)</f>
        <v>507.06</v>
      </c>
      <c r="J382" s="223">
        <v>29.43</v>
      </c>
      <c r="K382" s="222">
        <f>ROUND(E382*J382,2)</f>
        <v>529.74</v>
      </c>
      <c r="L382" s="222">
        <v>15</v>
      </c>
      <c r="M382" s="222">
        <f>G382*(1+L382/100)</f>
        <v>0</v>
      </c>
      <c r="N382" s="222">
        <v>2.1000000000000001E-4</v>
      </c>
      <c r="O382" s="222">
        <f>ROUND(E382*N382,2)</f>
        <v>0</v>
      </c>
      <c r="P382" s="222">
        <v>0</v>
      </c>
      <c r="Q382" s="222">
        <f>ROUND(E382*P382,2)</f>
        <v>0</v>
      </c>
      <c r="R382" s="222"/>
      <c r="S382" s="222" t="s">
        <v>147</v>
      </c>
      <c r="T382" s="222" t="s">
        <v>141</v>
      </c>
      <c r="U382" s="222">
        <v>0.05</v>
      </c>
      <c r="V382" s="222">
        <f>ROUND(E382*U382,2)</f>
        <v>0.9</v>
      </c>
      <c r="W382" s="222"/>
      <c r="X382" s="222" t="s">
        <v>148</v>
      </c>
      <c r="Y382" s="203"/>
      <c r="Z382" s="203"/>
      <c r="AA382" s="203"/>
      <c r="AB382" s="203"/>
      <c r="AC382" s="203"/>
      <c r="AD382" s="203"/>
      <c r="AE382" s="203"/>
      <c r="AF382" s="203"/>
      <c r="AG382" s="203" t="s">
        <v>149</v>
      </c>
      <c r="AH382" s="203"/>
      <c r="AI382" s="203"/>
      <c r="AJ382" s="203"/>
      <c r="AK382" s="203"/>
      <c r="AL382" s="203"/>
      <c r="AM382" s="203"/>
      <c r="AN382" s="203"/>
      <c r="AO382" s="203"/>
      <c r="AP382" s="203"/>
      <c r="AQ382" s="203"/>
      <c r="AR382" s="203"/>
      <c r="AS382" s="203"/>
      <c r="AT382" s="203"/>
      <c r="AU382" s="203"/>
      <c r="AV382" s="203"/>
      <c r="AW382" s="203"/>
      <c r="AX382" s="203"/>
      <c r="AY382" s="203"/>
      <c r="AZ382" s="203"/>
      <c r="BA382" s="203"/>
      <c r="BB382" s="203"/>
      <c r="BC382" s="203"/>
      <c r="BD382" s="203"/>
      <c r="BE382" s="203"/>
      <c r="BF382" s="203"/>
      <c r="BG382" s="203"/>
      <c r="BH382" s="203"/>
    </row>
    <row r="383" spans="1:60" outlineLevel="1" x14ac:dyDescent="0.25">
      <c r="A383" s="220"/>
      <c r="B383" s="221"/>
      <c r="C383" s="251" t="s">
        <v>274</v>
      </c>
      <c r="D383" s="224"/>
      <c r="E383" s="225">
        <v>16.399999999999999</v>
      </c>
      <c r="F383" s="222"/>
      <c r="G383" s="222"/>
      <c r="H383" s="222"/>
      <c r="I383" s="222"/>
      <c r="J383" s="222"/>
      <c r="K383" s="222"/>
      <c r="L383" s="222"/>
      <c r="M383" s="222"/>
      <c r="N383" s="222"/>
      <c r="O383" s="222"/>
      <c r="P383" s="222"/>
      <c r="Q383" s="222"/>
      <c r="R383" s="222"/>
      <c r="S383" s="222"/>
      <c r="T383" s="222"/>
      <c r="U383" s="222"/>
      <c r="V383" s="222"/>
      <c r="W383" s="222"/>
      <c r="X383" s="222"/>
      <c r="Y383" s="203"/>
      <c r="Z383" s="203"/>
      <c r="AA383" s="203"/>
      <c r="AB383" s="203"/>
      <c r="AC383" s="203"/>
      <c r="AD383" s="203"/>
      <c r="AE383" s="203"/>
      <c r="AF383" s="203"/>
      <c r="AG383" s="203" t="s">
        <v>151</v>
      </c>
      <c r="AH383" s="203">
        <v>0</v>
      </c>
      <c r="AI383" s="203"/>
      <c r="AJ383" s="203"/>
      <c r="AK383" s="203"/>
      <c r="AL383" s="203"/>
      <c r="AM383" s="203"/>
      <c r="AN383" s="203"/>
      <c r="AO383" s="203"/>
      <c r="AP383" s="203"/>
      <c r="AQ383" s="203"/>
      <c r="AR383" s="203"/>
      <c r="AS383" s="203"/>
      <c r="AT383" s="203"/>
      <c r="AU383" s="203"/>
      <c r="AV383" s="203"/>
      <c r="AW383" s="203"/>
      <c r="AX383" s="203"/>
      <c r="AY383" s="203"/>
      <c r="AZ383" s="203"/>
      <c r="BA383" s="203"/>
      <c r="BB383" s="203"/>
      <c r="BC383" s="203"/>
      <c r="BD383" s="203"/>
      <c r="BE383" s="203"/>
      <c r="BF383" s="203"/>
      <c r="BG383" s="203"/>
      <c r="BH383" s="203"/>
    </row>
    <row r="384" spans="1:60" outlineLevel="1" x14ac:dyDescent="0.25">
      <c r="A384" s="220"/>
      <c r="B384" s="221"/>
      <c r="C384" s="251" t="s">
        <v>208</v>
      </c>
      <c r="D384" s="224"/>
      <c r="E384" s="225">
        <v>-1.2</v>
      </c>
      <c r="F384" s="222"/>
      <c r="G384" s="222"/>
      <c r="H384" s="222"/>
      <c r="I384" s="222"/>
      <c r="J384" s="222"/>
      <c r="K384" s="222"/>
      <c r="L384" s="222"/>
      <c r="M384" s="222"/>
      <c r="N384" s="222"/>
      <c r="O384" s="222"/>
      <c r="P384" s="222"/>
      <c r="Q384" s="222"/>
      <c r="R384" s="222"/>
      <c r="S384" s="222"/>
      <c r="T384" s="222"/>
      <c r="U384" s="222"/>
      <c r="V384" s="222"/>
      <c r="W384" s="222"/>
      <c r="X384" s="222"/>
      <c r="Y384" s="203"/>
      <c r="Z384" s="203"/>
      <c r="AA384" s="203"/>
      <c r="AB384" s="203"/>
      <c r="AC384" s="203"/>
      <c r="AD384" s="203"/>
      <c r="AE384" s="203"/>
      <c r="AF384" s="203"/>
      <c r="AG384" s="203" t="s">
        <v>151</v>
      </c>
      <c r="AH384" s="203">
        <v>0</v>
      </c>
      <c r="AI384" s="203"/>
      <c r="AJ384" s="203"/>
      <c r="AK384" s="203"/>
      <c r="AL384" s="203"/>
      <c r="AM384" s="203"/>
      <c r="AN384" s="203"/>
      <c r="AO384" s="203"/>
      <c r="AP384" s="203"/>
      <c r="AQ384" s="203"/>
      <c r="AR384" s="203"/>
      <c r="AS384" s="203"/>
      <c r="AT384" s="203"/>
      <c r="AU384" s="203"/>
      <c r="AV384" s="203"/>
      <c r="AW384" s="203"/>
      <c r="AX384" s="203"/>
      <c r="AY384" s="203"/>
      <c r="AZ384" s="203"/>
      <c r="BA384" s="203"/>
      <c r="BB384" s="203"/>
      <c r="BC384" s="203"/>
      <c r="BD384" s="203"/>
      <c r="BE384" s="203"/>
      <c r="BF384" s="203"/>
      <c r="BG384" s="203"/>
      <c r="BH384" s="203"/>
    </row>
    <row r="385" spans="1:60" outlineLevel="1" x14ac:dyDescent="0.25">
      <c r="A385" s="220"/>
      <c r="B385" s="221"/>
      <c r="C385" s="251" t="s">
        <v>224</v>
      </c>
      <c r="D385" s="224"/>
      <c r="E385" s="225">
        <v>2.8</v>
      </c>
      <c r="F385" s="222"/>
      <c r="G385" s="222"/>
      <c r="H385" s="222"/>
      <c r="I385" s="222"/>
      <c r="J385" s="222"/>
      <c r="K385" s="222"/>
      <c r="L385" s="222"/>
      <c r="M385" s="222"/>
      <c r="N385" s="222"/>
      <c r="O385" s="222"/>
      <c r="P385" s="222"/>
      <c r="Q385" s="222"/>
      <c r="R385" s="222"/>
      <c r="S385" s="222"/>
      <c r="T385" s="222"/>
      <c r="U385" s="222"/>
      <c r="V385" s="222"/>
      <c r="W385" s="222"/>
      <c r="X385" s="222"/>
      <c r="Y385" s="203"/>
      <c r="Z385" s="203"/>
      <c r="AA385" s="203"/>
      <c r="AB385" s="203"/>
      <c r="AC385" s="203"/>
      <c r="AD385" s="203"/>
      <c r="AE385" s="203"/>
      <c r="AF385" s="203"/>
      <c r="AG385" s="203" t="s">
        <v>151</v>
      </c>
      <c r="AH385" s="203">
        <v>0</v>
      </c>
      <c r="AI385" s="203"/>
      <c r="AJ385" s="203"/>
      <c r="AK385" s="203"/>
      <c r="AL385" s="203"/>
      <c r="AM385" s="203"/>
      <c r="AN385" s="203"/>
      <c r="AO385" s="203"/>
      <c r="AP385" s="203"/>
      <c r="AQ385" s="203"/>
      <c r="AR385" s="203"/>
      <c r="AS385" s="203"/>
      <c r="AT385" s="203"/>
      <c r="AU385" s="203"/>
      <c r="AV385" s="203"/>
      <c r="AW385" s="203"/>
      <c r="AX385" s="203"/>
      <c r="AY385" s="203"/>
      <c r="AZ385" s="203"/>
      <c r="BA385" s="203"/>
      <c r="BB385" s="203"/>
      <c r="BC385" s="203"/>
      <c r="BD385" s="203"/>
      <c r="BE385" s="203"/>
      <c r="BF385" s="203"/>
      <c r="BG385" s="203"/>
      <c r="BH385" s="203"/>
    </row>
    <row r="386" spans="1:60" outlineLevel="1" x14ac:dyDescent="0.25">
      <c r="A386" s="235">
        <v>171</v>
      </c>
      <c r="B386" s="236" t="s">
        <v>602</v>
      </c>
      <c r="C386" s="250" t="s">
        <v>603</v>
      </c>
      <c r="D386" s="237" t="s">
        <v>163</v>
      </c>
      <c r="E386" s="238">
        <v>18</v>
      </c>
      <c r="F386" s="239"/>
      <c r="G386" s="240">
        <f>ROUND(E386*F386,2)</f>
        <v>0</v>
      </c>
      <c r="H386" s="223">
        <v>0</v>
      </c>
      <c r="I386" s="222">
        <f>ROUND(E386*H386,2)</f>
        <v>0</v>
      </c>
      <c r="J386" s="223">
        <v>58</v>
      </c>
      <c r="K386" s="222">
        <f>ROUND(E386*J386,2)</f>
        <v>1044</v>
      </c>
      <c r="L386" s="222">
        <v>15</v>
      </c>
      <c r="M386" s="222">
        <f>G386*(1+L386/100)</f>
        <v>0</v>
      </c>
      <c r="N386" s="222">
        <v>0</v>
      </c>
      <c r="O386" s="222">
        <f>ROUND(E386*N386,2)</f>
        <v>0</v>
      </c>
      <c r="P386" s="222">
        <v>0</v>
      </c>
      <c r="Q386" s="222">
        <f>ROUND(E386*P386,2)</f>
        <v>0</v>
      </c>
      <c r="R386" s="222"/>
      <c r="S386" s="222" t="s">
        <v>147</v>
      </c>
      <c r="T386" s="222" t="s">
        <v>141</v>
      </c>
      <c r="U386" s="222">
        <v>0.1</v>
      </c>
      <c r="V386" s="222">
        <f>ROUND(E386*U386,2)</f>
        <v>1.8</v>
      </c>
      <c r="W386" s="222"/>
      <c r="X386" s="222" t="s">
        <v>148</v>
      </c>
      <c r="Y386" s="203"/>
      <c r="Z386" s="203"/>
      <c r="AA386" s="203"/>
      <c r="AB386" s="203"/>
      <c r="AC386" s="203"/>
      <c r="AD386" s="203"/>
      <c r="AE386" s="203"/>
      <c r="AF386" s="203"/>
      <c r="AG386" s="203" t="s">
        <v>149</v>
      </c>
      <c r="AH386" s="203"/>
      <c r="AI386" s="203"/>
      <c r="AJ386" s="203"/>
      <c r="AK386" s="203"/>
      <c r="AL386" s="203"/>
      <c r="AM386" s="203"/>
      <c r="AN386" s="203"/>
      <c r="AO386" s="203"/>
      <c r="AP386" s="203"/>
      <c r="AQ386" s="203"/>
      <c r="AR386" s="203"/>
      <c r="AS386" s="203"/>
      <c r="AT386" s="203"/>
      <c r="AU386" s="203"/>
      <c r="AV386" s="203"/>
      <c r="AW386" s="203"/>
      <c r="AX386" s="203"/>
      <c r="AY386" s="203"/>
      <c r="AZ386" s="203"/>
      <c r="BA386" s="203"/>
      <c r="BB386" s="203"/>
      <c r="BC386" s="203"/>
      <c r="BD386" s="203"/>
      <c r="BE386" s="203"/>
      <c r="BF386" s="203"/>
      <c r="BG386" s="203"/>
      <c r="BH386" s="203"/>
    </row>
    <row r="387" spans="1:60" outlineLevel="1" x14ac:dyDescent="0.25">
      <c r="A387" s="220"/>
      <c r="B387" s="221"/>
      <c r="C387" s="251" t="s">
        <v>274</v>
      </c>
      <c r="D387" s="224"/>
      <c r="E387" s="225">
        <v>16.399999999999999</v>
      </c>
      <c r="F387" s="222"/>
      <c r="G387" s="222"/>
      <c r="H387" s="222"/>
      <c r="I387" s="222"/>
      <c r="J387" s="222"/>
      <c r="K387" s="222"/>
      <c r="L387" s="222"/>
      <c r="M387" s="222"/>
      <c r="N387" s="222"/>
      <c r="O387" s="222"/>
      <c r="P387" s="222"/>
      <c r="Q387" s="222"/>
      <c r="R387" s="222"/>
      <c r="S387" s="222"/>
      <c r="T387" s="222"/>
      <c r="U387" s="222"/>
      <c r="V387" s="222"/>
      <c r="W387" s="222"/>
      <c r="X387" s="222"/>
      <c r="Y387" s="203"/>
      <c r="Z387" s="203"/>
      <c r="AA387" s="203"/>
      <c r="AB387" s="203"/>
      <c r="AC387" s="203"/>
      <c r="AD387" s="203"/>
      <c r="AE387" s="203"/>
      <c r="AF387" s="203"/>
      <c r="AG387" s="203" t="s">
        <v>151</v>
      </c>
      <c r="AH387" s="203">
        <v>0</v>
      </c>
      <c r="AI387" s="203"/>
      <c r="AJ387" s="203"/>
      <c r="AK387" s="203"/>
      <c r="AL387" s="203"/>
      <c r="AM387" s="203"/>
      <c r="AN387" s="203"/>
      <c r="AO387" s="203"/>
      <c r="AP387" s="203"/>
      <c r="AQ387" s="203"/>
      <c r="AR387" s="203"/>
      <c r="AS387" s="203"/>
      <c r="AT387" s="203"/>
      <c r="AU387" s="203"/>
      <c r="AV387" s="203"/>
      <c r="AW387" s="203"/>
      <c r="AX387" s="203"/>
      <c r="AY387" s="203"/>
      <c r="AZ387" s="203"/>
      <c r="BA387" s="203"/>
      <c r="BB387" s="203"/>
      <c r="BC387" s="203"/>
      <c r="BD387" s="203"/>
      <c r="BE387" s="203"/>
      <c r="BF387" s="203"/>
      <c r="BG387" s="203"/>
      <c r="BH387" s="203"/>
    </row>
    <row r="388" spans="1:60" outlineLevel="1" x14ac:dyDescent="0.25">
      <c r="A388" s="220"/>
      <c r="B388" s="221"/>
      <c r="C388" s="251" t="s">
        <v>208</v>
      </c>
      <c r="D388" s="224"/>
      <c r="E388" s="225">
        <v>-1.2</v>
      </c>
      <c r="F388" s="222"/>
      <c r="G388" s="222"/>
      <c r="H388" s="222"/>
      <c r="I388" s="222"/>
      <c r="J388" s="222"/>
      <c r="K388" s="222"/>
      <c r="L388" s="222"/>
      <c r="M388" s="222"/>
      <c r="N388" s="222"/>
      <c r="O388" s="222"/>
      <c r="P388" s="222"/>
      <c r="Q388" s="222"/>
      <c r="R388" s="222"/>
      <c r="S388" s="222"/>
      <c r="T388" s="222"/>
      <c r="U388" s="222"/>
      <c r="V388" s="222"/>
      <c r="W388" s="222"/>
      <c r="X388" s="222"/>
      <c r="Y388" s="203"/>
      <c r="Z388" s="203"/>
      <c r="AA388" s="203"/>
      <c r="AB388" s="203"/>
      <c r="AC388" s="203"/>
      <c r="AD388" s="203"/>
      <c r="AE388" s="203"/>
      <c r="AF388" s="203"/>
      <c r="AG388" s="203" t="s">
        <v>151</v>
      </c>
      <c r="AH388" s="203">
        <v>0</v>
      </c>
      <c r="AI388" s="203"/>
      <c r="AJ388" s="203"/>
      <c r="AK388" s="203"/>
      <c r="AL388" s="203"/>
      <c r="AM388" s="203"/>
      <c r="AN388" s="203"/>
      <c r="AO388" s="203"/>
      <c r="AP388" s="203"/>
      <c r="AQ388" s="203"/>
      <c r="AR388" s="203"/>
      <c r="AS388" s="203"/>
      <c r="AT388" s="203"/>
      <c r="AU388" s="203"/>
      <c r="AV388" s="203"/>
      <c r="AW388" s="203"/>
      <c r="AX388" s="203"/>
      <c r="AY388" s="203"/>
      <c r="AZ388" s="203"/>
      <c r="BA388" s="203"/>
      <c r="BB388" s="203"/>
      <c r="BC388" s="203"/>
      <c r="BD388" s="203"/>
      <c r="BE388" s="203"/>
      <c r="BF388" s="203"/>
      <c r="BG388" s="203"/>
      <c r="BH388" s="203"/>
    </row>
    <row r="389" spans="1:60" outlineLevel="1" x14ac:dyDescent="0.25">
      <c r="A389" s="220"/>
      <c r="B389" s="221"/>
      <c r="C389" s="251" t="s">
        <v>224</v>
      </c>
      <c r="D389" s="224"/>
      <c r="E389" s="225">
        <v>2.8</v>
      </c>
      <c r="F389" s="222"/>
      <c r="G389" s="222"/>
      <c r="H389" s="222"/>
      <c r="I389" s="222"/>
      <c r="J389" s="222"/>
      <c r="K389" s="222"/>
      <c r="L389" s="222"/>
      <c r="M389" s="222"/>
      <c r="N389" s="222"/>
      <c r="O389" s="222"/>
      <c r="P389" s="222"/>
      <c r="Q389" s="222"/>
      <c r="R389" s="222"/>
      <c r="S389" s="222"/>
      <c r="T389" s="222"/>
      <c r="U389" s="222"/>
      <c r="V389" s="222"/>
      <c r="W389" s="222"/>
      <c r="X389" s="222"/>
      <c r="Y389" s="203"/>
      <c r="Z389" s="203"/>
      <c r="AA389" s="203"/>
      <c r="AB389" s="203"/>
      <c r="AC389" s="203"/>
      <c r="AD389" s="203"/>
      <c r="AE389" s="203"/>
      <c r="AF389" s="203"/>
      <c r="AG389" s="203" t="s">
        <v>151</v>
      </c>
      <c r="AH389" s="203">
        <v>0</v>
      </c>
      <c r="AI389" s="203"/>
      <c r="AJ389" s="203"/>
      <c r="AK389" s="203"/>
      <c r="AL389" s="203"/>
      <c r="AM389" s="203"/>
      <c r="AN389" s="203"/>
      <c r="AO389" s="203"/>
      <c r="AP389" s="203"/>
      <c r="AQ389" s="203"/>
      <c r="AR389" s="203"/>
      <c r="AS389" s="203"/>
      <c r="AT389" s="203"/>
      <c r="AU389" s="203"/>
      <c r="AV389" s="203"/>
      <c r="AW389" s="203"/>
      <c r="AX389" s="203"/>
      <c r="AY389" s="203"/>
      <c r="AZ389" s="203"/>
      <c r="BA389" s="203"/>
      <c r="BB389" s="203"/>
      <c r="BC389" s="203"/>
      <c r="BD389" s="203"/>
      <c r="BE389" s="203"/>
      <c r="BF389" s="203"/>
      <c r="BG389" s="203"/>
      <c r="BH389" s="203"/>
    </row>
    <row r="390" spans="1:60" outlineLevel="1" x14ac:dyDescent="0.25">
      <c r="A390" s="235">
        <v>172</v>
      </c>
      <c r="B390" s="236" t="s">
        <v>604</v>
      </c>
      <c r="C390" s="250" t="s">
        <v>605</v>
      </c>
      <c r="D390" s="237" t="s">
        <v>163</v>
      </c>
      <c r="E390" s="238">
        <v>18</v>
      </c>
      <c r="F390" s="239"/>
      <c r="G390" s="240">
        <f>ROUND(E390*F390,2)</f>
        <v>0</v>
      </c>
      <c r="H390" s="223">
        <v>155.02000000000001</v>
      </c>
      <c r="I390" s="222">
        <f>ROUND(E390*H390,2)</f>
        <v>2790.36</v>
      </c>
      <c r="J390" s="223">
        <v>760.38</v>
      </c>
      <c r="K390" s="222">
        <f>ROUND(E390*J390,2)</f>
        <v>13686.84</v>
      </c>
      <c r="L390" s="222">
        <v>15</v>
      </c>
      <c r="M390" s="222">
        <f>G390*(1+L390/100)</f>
        <v>0</v>
      </c>
      <c r="N390" s="222">
        <v>5.3499999999999997E-3</v>
      </c>
      <c r="O390" s="222">
        <f>ROUND(E390*N390,2)</f>
        <v>0.1</v>
      </c>
      <c r="P390" s="222">
        <v>0</v>
      </c>
      <c r="Q390" s="222">
        <f>ROUND(E390*P390,2)</f>
        <v>0</v>
      </c>
      <c r="R390" s="222"/>
      <c r="S390" s="222" t="s">
        <v>147</v>
      </c>
      <c r="T390" s="222" t="s">
        <v>141</v>
      </c>
      <c r="U390" s="222">
        <v>1.288</v>
      </c>
      <c r="V390" s="222">
        <f>ROUND(E390*U390,2)</f>
        <v>23.18</v>
      </c>
      <c r="W390" s="222"/>
      <c r="X390" s="222" t="s">
        <v>148</v>
      </c>
      <c r="Y390" s="203"/>
      <c r="Z390" s="203"/>
      <c r="AA390" s="203"/>
      <c r="AB390" s="203"/>
      <c r="AC390" s="203"/>
      <c r="AD390" s="203"/>
      <c r="AE390" s="203"/>
      <c r="AF390" s="203"/>
      <c r="AG390" s="203" t="s">
        <v>149</v>
      </c>
      <c r="AH390" s="203"/>
      <c r="AI390" s="203"/>
      <c r="AJ390" s="203"/>
      <c r="AK390" s="203"/>
      <c r="AL390" s="203"/>
      <c r="AM390" s="203"/>
      <c r="AN390" s="203"/>
      <c r="AO390" s="203"/>
      <c r="AP390" s="203"/>
      <c r="AQ390" s="203"/>
      <c r="AR390" s="203"/>
      <c r="AS390" s="203"/>
      <c r="AT390" s="203"/>
      <c r="AU390" s="203"/>
      <c r="AV390" s="203"/>
      <c r="AW390" s="203"/>
      <c r="AX390" s="203"/>
      <c r="AY390" s="203"/>
      <c r="AZ390" s="203"/>
      <c r="BA390" s="203"/>
      <c r="BB390" s="203"/>
      <c r="BC390" s="203"/>
      <c r="BD390" s="203"/>
      <c r="BE390" s="203"/>
      <c r="BF390" s="203"/>
      <c r="BG390" s="203"/>
      <c r="BH390" s="203"/>
    </row>
    <row r="391" spans="1:60" outlineLevel="1" x14ac:dyDescent="0.25">
      <c r="A391" s="220"/>
      <c r="B391" s="221"/>
      <c r="C391" s="251" t="s">
        <v>274</v>
      </c>
      <c r="D391" s="224"/>
      <c r="E391" s="225">
        <v>16.399999999999999</v>
      </c>
      <c r="F391" s="222"/>
      <c r="G391" s="222"/>
      <c r="H391" s="222"/>
      <c r="I391" s="222"/>
      <c r="J391" s="222"/>
      <c r="K391" s="222"/>
      <c r="L391" s="222"/>
      <c r="M391" s="222"/>
      <c r="N391" s="222"/>
      <c r="O391" s="222"/>
      <c r="P391" s="222"/>
      <c r="Q391" s="222"/>
      <c r="R391" s="222"/>
      <c r="S391" s="222"/>
      <c r="T391" s="222"/>
      <c r="U391" s="222"/>
      <c r="V391" s="222"/>
      <c r="W391" s="222"/>
      <c r="X391" s="222"/>
      <c r="Y391" s="203"/>
      <c r="Z391" s="203"/>
      <c r="AA391" s="203"/>
      <c r="AB391" s="203"/>
      <c r="AC391" s="203"/>
      <c r="AD391" s="203"/>
      <c r="AE391" s="203"/>
      <c r="AF391" s="203"/>
      <c r="AG391" s="203" t="s">
        <v>151</v>
      </c>
      <c r="AH391" s="203">
        <v>0</v>
      </c>
      <c r="AI391" s="203"/>
      <c r="AJ391" s="203"/>
      <c r="AK391" s="203"/>
      <c r="AL391" s="203"/>
      <c r="AM391" s="203"/>
      <c r="AN391" s="203"/>
      <c r="AO391" s="203"/>
      <c r="AP391" s="203"/>
      <c r="AQ391" s="203"/>
      <c r="AR391" s="203"/>
      <c r="AS391" s="203"/>
      <c r="AT391" s="203"/>
      <c r="AU391" s="203"/>
      <c r="AV391" s="203"/>
      <c r="AW391" s="203"/>
      <c r="AX391" s="203"/>
      <c r="AY391" s="203"/>
      <c r="AZ391" s="203"/>
      <c r="BA391" s="203"/>
      <c r="BB391" s="203"/>
      <c r="BC391" s="203"/>
      <c r="BD391" s="203"/>
      <c r="BE391" s="203"/>
      <c r="BF391" s="203"/>
      <c r="BG391" s="203"/>
      <c r="BH391" s="203"/>
    </row>
    <row r="392" spans="1:60" outlineLevel="1" x14ac:dyDescent="0.25">
      <c r="A392" s="220"/>
      <c r="B392" s="221"/>
      <c r="C392" s="251" t="s">
        <v>208</v>
      </c>
      <c r="D392" s="224"/>
      <c r="E392" s="225">
        <v>-1.2</v>
      </c>
      <c r="F392" s="222"/>
      <c r="G392" s="222"/>
      <c r="H392" s="222"/>
      <c r="I392" s="222"/>
      <c r="J392" s="222"/>
      <c r="K392" s="222"/>
      <c r="L392" s="222"/>
      <c r="M392" s="222"/>
      <c r="N392" s="222"/>
      <c r="O392" s="222"/>
      <c r="P392" s="222"/>
      <c r="Q392" s="222"/>
      <c r="R392" s="222"/>
      <c r="S392" s="222"/>
      <c r="T392" s="222"/>
      <c r="U392" s="222"/>
      <c r="V392" s="222"/>
      <c r="W392" s="222"/>
      <c r="X392" s="222"/>
      <c r="Y392" s="203"/>
      <c r="Z392" s="203"/>
      <c r="AA392" s="203"/>
      <c r="AB392" s="203"/>
      <c r="AC392" s="203"/>
      <c r="AD392" s="203"/>
      <c r="AE392" s="203"/>
      <c r="AF392" s="203"/>
      <c r="AG392" s="203" t="s">
        <v>151</v>
      </c>
      <c r="AH392" s="203">
        <v>0</v>
      </c>
      <c r="AI392" s="203"/>
      <c r="AJ392" s="203"/>
      <c r="AK392" s="203"/>
      <c r="AL392" s="203"/>
      <c r="AM392" s="203"/>
      <c r="AN392" s="203"/>
      <c r="AO392" s="203"/>
      <c r="AP392" s="203"/>
      <c r="AQ392" s="203"/>
      <c r="AR392" s="203"/>
      <c r="AS392" s="203"/>
      <c r="AT392" s="203"/>
      <c r="AU392" s="203"/>
      <c r="AV392" s="203"/>
      <c r="AW392" s="203"/>
      <c r="AX392" s="203"/>
      <c r="AY392" s="203"/>
      <c r="AZ392" s="203"/>
      <c r="BA392" s="203"/>
      <c r="BB392" s="203"/>
      <c r="BC392" s="203"/>
      <c r="BD392" s="203"/>
      <c r="BE392" s="203"/>
      <c r="BF392" s="203"/>
      <c r="BG392" s="203"/>
      <c r="BH392" s="203"/>
    </row>
    <row r="393" spans="1:60" outlineLevel="1" x14ac:dyDescent="0.25">
      <c r="A393" s="220"/>
      <c r="B393" s="221"/>
      <c r="C393" s="251" t="s">
        <v>224</v>
      </c>
      <c r="D393" s="224"/>
      <c r="E393" s="225">
        <v>2.8</v>
      </c>
      <c r="F393" s="222"/>
      <c r="G393" s="222"/>
      <c r="H393" s="222"/>
      <c r="I393" s="222"/>
      <c r="J393" s="222"/>
      <c r="K393" s="222"/>
      <c r="L393" s="222"/>
      <c r="M393" s="222"/>
      <c r="N393" s="222"/>
      <c r="O393" s="222"/>
      <c r="P393" s="222"/>
      <c r="Q393" s="222"/>
      <c r="R393" s="222"/>
      <c r="S393" s="222"/>
      <c r="T393" s="222"/>
      <c r="U393" s="222"/>
      <c r="V393" s="222"/>
      <c r="W393" s="222"/>
      <c r="X393" s="222"/>
      <c r="Y393" s="203"/>
      <c r="Z393" s="203"/>
      <c r="AA393" s="203"/>
      <c r="AB393" s="203"/>
      <c r="AC393" s="203"/>
      <c r="AD393" s="203"/>
      <c r="AE393" s="203"/>
      <c r="AF393" s="203"/>
      <c r="AG393" s="203" t="s">
        <v>151</v>
      </c>
      <c r="AH393" s="203">
        <v>0</v>
      </c>
      <c r="AI393" s="203"/>
      <c r="AJ393" s="203"/>
      <c r="AK393" s="203"/>
      <c r="AL393" s="203"/>
      <c r="AM393" s="203"/>
      <c r="AN393" s="203"/>
      <c r="AO393" s="203"/>
      <c r="AP393" s="203"/>
      <c r="AQ393" s="203"/>
      <c r="AR393" s="203"/>
      <c r="AS393" s="203"/>
      <c r="AT393" s="203"/>
      <c r="AU393" s="203"/>
      <c r="AV393" s="203"/>
      <c r="AW393" s="203"/>
      <c r="AX393" s="203"/>
      <c r="AY393" s="203"/>
      <c r="AZ393" s="203"/>
      <c r="BA393" s="203"/>
      <c r="BB393" s="203"/>
      <c r="BC393" s="203"/>
      <c r="BD393" s="203"/>
      <c r="BE393" s="203"/>
      <c r="BF393" s="203"/>
      <c r="BG393" s="203"/>
      <c r="BH393" s="203"/>
    </row>
    <row r="394" spans="1:60" outlineLevel="1" x14ac:dyDescent="0.25">
      <c r="A394" s="235">
        <v>173</v>
      </c>
      <c r="B394" s="236" t="s">
        <v>606</v>
      </c>
      <c r="C394" s="250" t="s">
        <v>607</v>
      </c>
      <c r="D394" s="237" t="s">
        <v>163</v>
      </c>
      <c r="E394" s="238">
        <v>18</v>
      </c>
      <c r="F394" s="239"/>
      <c r="G394" s="240">
        <f>ROUND(E394*F394,2)</f>
        <v>0</v>
      </c>
      <c r="H394" s="223">
        <v>10.61</v>
      </c>
      <c r="I394" s="222">
        <f>ROUND(E394*H394,2)</f>
        <v>190.98</v>
      </c>
      <c r="J394" s="223">
        <v>-0.01</v>
      </c>
      <c r="K394" s="222">
        <f>ROUND(E394*J394,2)</f>
        <v>-0.18</v>
      </c>
      <c r="L394" s="222">
        <v>15</v>
      </c>
      <c r="M394" s="222">
        <f>G394*(1+L394/100)</f>
        <v>0</v>
      </c>
      <c r="N394" s="222">
        <v>8.9999999999999998E-4</v>
      </c>
      <c r="O394" s="222">
        <f>ROUND(E394*N394,2)</f>
        <v>0.02</v>
      </c>
      <c r="P394" s="222">
        <v>0</v>
      </c>
      <c r="Q394" s="222">
        <f>ROUND(E394*P394,2)</f>
        <v>0</v>
      </c>
      <c r="R394" s="222"/>
      <c r="S394" s="222" t="s">
        <v>147</v>
      </c>
      <c r="T394" s="222" t="s">
        <v>141</v>
      </c>
      <c r="U394" s="222">
        <v>0</v>
      </c>
      <c r="V394" s="222">
        <f>ROUND(E394*U394,2)</f>
        <v>0</v>
      </c>
      <c r="W394" s="222"/>
      <c r="X394" s="222" t="s">
        <v>148</v>
      </c>
      <c r="Y394" s="203"/>
      <c r="Z394" s="203"/>
      <c r="AA394" s="203"/>
      <c r="AB394" s="203"/>
      <c r="AC394" s="203"/>
      <c r="AD394" s="203"/>
      <c r="AE394" s="203"/>
      <c r="AF394" s="203"/>
      <c r="AG394" s="203" t="s">
        <v>149</v>
      </c>
      <c r="AH394" s="203"/>
      <c r="AI394" s="203"/>
      <c r="AJ394" s="203"/>
      <c r="AK394" s="203"/>
      <c r="AL394" s="203"/>
      <c r="AM394" s="203"/>
      <c r="AN394" s="203"/>
      <c r="AO394" s="203"/>
      <c r="AP394" s="203"/>
      <c r="AQ394" s="203"/>
      <c r="AR394" s="203"/>
      <c r="AS394" s="203"/>
      <c r="AT394" s="203"/>
      <c r="AU394" s="203"/>
      <c r="AV394" s="203"/>
      <c r="AW394" s="203"/>
      <c r="AX394" s="203"/>
      <c r="AY394" s="203"/>
      <c r="AZ394" s="203"/>
      <c r="BA394" s="203"/>
      <c r="BB394" s="203"/>
      <c r="BC394" s="203"/>
      <c r="BD394" s="203"/>
      <c r="BE394" s="203"/>
      <c r="BF394" s="203"/>
      <c r="BG394" s="203"/>
      <c r="BH394" s="203"/>
    </row>
    <row r="395" spans="1:60" outlineLevel="1" x14ac:dyDescent="0.25">
      <c r="A395" s="220"/>
      <c r="B395" s="221"/>
      <c r="C395" s="251" t="s">
        <v>274</v>
      </c>
      <c r="D395" s="224"/>
      <c r="E395" s="225">
        <v>16.399999999999999</v>
      </c>
      <c r="F395" s="222"/>
      <c r="G395" s="222"/>
      <c r="H395" s="222"/>
      <c r="I395" s="222"/>
      <c r="J395" s="222"/>
      <c r="K395" s="222"/>
      <c r="L395" s="222"/>
      <c r="M395" s="222"/>
      <c r="N395" s="222"/>
      <c r="O395" s="222"/>
      <c r="P395" s="222"/>
      <c r="Q395" s="222"/>
      <c r="R395" s="222"/>
      <c r="S395" s="222"/>
      <c r="T395" s="222"/>
      <c r="U395" s="222"/>
      <c r="V395" s="222"/>
      <c r="W395" s="222"/>
      <c r="X395" s="222"/>
      <c r="Y395" s="203"/>
      <c r="Z395" s="203"/>
      <c r="AA395" s="203"/>
      <c r="AB395" s="203"/>
      <c r="AC395" s="203"/>
      <c r="AD395" s="203"/>
      <c r="AE395" s="203"/>
      <c r="AF395" s="203"/>
      <c r="AG395" s="203" t="s">
        <v>151</v>
      </c>
      <c r="AH395" s="203">
        <v>0</v>
      </c>
      <c r="AI395" s="203"/>
      <c r="AJ395" s="203"/>
      <c r="AK395" s="203"/>
      <c r="AL395" s="203"/>
      <c r="AM395" s="203"/>
      <c r="AN395" s="203"/>
      <c r="AO395" s="203"/>
      <c r="AP395" s="203"/>
      <c r="AQ395" s="203"/>
      <c r="AR395" s="203"/>
      <c r="AS395" s="203"/>
      <c r="AT395" s="203"/>
      <c r="AU395" s="203"/>
      <c r="AV395" s="203"/>
      <c r="AW395" s="203"/>
      <c r="AX395" s="203"/>
      <c r="AY395" s="203"/>
      <c r="AZ395" s="203"/>
      <c r="BA395" s="203"/>
      <c r="BB395" s="203"/>
      <c r="BC395" s="203"/>
      <c r="BD395" s="203"/>
      <c r="BE395" s="203"/>
      <c r="BF395" s="203"/>
      <c r="BG395" s="203"/>
      <c r="BH395" s="203"/>
    </row>
    <row r="396" spans="1:60" outlineLevel="1" x14ac:dyDescent="0.25">
      <c r="A396" s="220"/>
      <c r="B396" s="221"/>
      <c r="C396" s="251" t="s">
        <v>208</v>
      </c>
      <c r="D396" s="224"/>
      <c r="E396" s="225">
        <v>-1.2</v>
      </c>
      <c r="F396" s="222"/>
      <c r="G396" s="222"/>
      <c r="H396" s="222"/>
      <c r="I396" s="222"/>
      <c r="J396" s="222"/>
      <c r="K396" s="222"/>
      <c r="L396" s="222"/>
      <c r="M396" s="222"/>
      <c r="N396" s="222"/>
      <c r="O396" s="222"/>
      <c r="P396" s="222"/>
      <c r="Q396" s="222"/>
      <c r="R396" s="222"/>
      <c r="S396" s="222"/>
      <c r="T396" s="222"/>
      <c r="U396" s="222"/>
      <c r="V396" s="222"/>
      <c r="W396" s="222"/>
      <c r="X396" s="222"/>
      <c r="Y396" s="203"/>
      <c r="Z396" s="203"/>
      <c r="AA396" s="203"/>
      <c r="AB396" s="203"/>
      <c r="AC396" s="203"/>
      <c r="AD396" s="203"/>
      <c r="AE396" s="203"/>
      <c r="AF396" s="203"/>
      <c r="AG396" s="203" t="s">
        <v>151</v>
      </c>
      <c r="AH396" s="203">
        <v>0</v>
      </c>
      <c r="AI396" s="203"/>
      <c r="AJ396" s="203"/>
      <c r="AK396" s="203"/>
      <c r="AL396" s="203"/>
      <c r="AM396" s="203"/>
      <c r="AN396" s="203"/>
      <c r="AO396" s="203"/>
      <c r="AP396" s="203"/>
      <c r="AQ396" s="203"/>
      <c r="AR396" s="203"/>
      <c r="AS396" s="203"/>
      <c r="AT396" s="203"/>
      <c r="AU396" s="203"/>
      <c r="AV396" s="203"/>
      <c r="AW396" s="203"/>
      <c r="AX396" s="203"/>
      <c r="AY396" s="203"/>
      <c r="AZ396" s="203"/>
      <c r="BA396" s="203"/>
      <c r="BB396" s="203"/>
      <c r="BC396" s="203"/>
      <c r="BD396" s="203"/>
      <c r="BE396" s="203"/>
      <c r="BF396" s="203"/>
      <c r="BG396" s="203"/>
      <c r="BH396" s="203"/>
    </row>
    <row r="397" spans="1:60" outlineLevel="1" x14ac:dyDescent="0.25">
      <c r="A397" s="220"/>
      <c r="B397" s="221"/>
      <c r="C397" s="251" t="s">
        <v>224</v>
      </c>
      <c r="D397" s="224"/>
      <c r="E397" s="225">
        <v>2.8</v>
      </c>
      <c r="F397" s="222"/>
      <c r="G397" s="222"/>
      <c r="H397" s="222"/>
      <c r="I397" s="222"/>
      <c r="J397" s="222"/>
      <c r="K397" s="222"/>
      <c r="L397" s="222"/>
      <c r="M397" s="222"/>
      <c r="N397" s="222"/>
      <c r="O397" s="222"/>
      <c r="P397" s="222"/>
      <c r="Q397" s="222"/>
      <c r="R397" s="222"/>
      <c r="S397" s="222"/>
      <c r="T397" s="222"/>
      <c r="U397" s="222"/>
      <c r="V397" s="222"/>
      <c r="W397" s="222"/>
      <c r="X397" s="222"/>
      <c r="Y397" s="203"/>
      <c r="Z397" s="203"/>
      <c r="AA397" s="203"/>
      <c r="AB397" s="203"/>
      <c r="AC397" s="203"/>
      <c r="AD397" s="203"/>
      <c r="AE397" s="203"/>
      <c r="AF397" s="203"/>
      <c r="AG397" s="203" t="s">
        <v>151</v>
      </c>
      <c r="AH397" s="203">
        <v>0</v>
      </c>
      <c r="AI397" s="203"/>
      <c r="AJ397" s="203"/>
      <c r="AK397" s="203"/>
      <c r="AL397" s="203"/>
      <c r="AM397" s="203"/>
      <c r="AN397" s="203"/>
      <c r="AO397" s="203"/>
      <c r="AP397" s="203"/>
      <c r="AQ397" s="203"/>
      <c r="AR397" s="203"/>
      <c r="AS397" s="203"/>
      <c r="AT397" s="203"/>
      <c r="AU397" s="203"/>
      <c r="AV397" s="203"/>
      <c r="AW397" s="203"/>
      <c r="AX397" s="203"/>
      <c r="AY397" s="203"/>
      <c r="AZ397" s="203"/>
      <c r="BA397" s="203"/>
      <c r="BB397" s="203"/>
      <c r="BC397" s="203"/>
      <c r="BD397" s="203"/>
      <c r="BE397" s="203"/>
      <c r="BF397" s="203"/>
      <c r="BG397" s="203"/>
      <c r="BH397" s="203"/>
    </row>
    <row r="398" spans="1:60" outlineLevel="1" x14ac:dyDescent="0.25">
      <c r="A398" s="235">
        <v>174</v>
      </c>
      <c r="B398" s="236" t="s">
        <v>608</v>
      </c>
      <c r="C398" s="250" t="s">
        <v>609</v>
      </c>
      <c r="D398" s="237" t="s">
        <v>159</v>
      </c>
      <c r="E398" s="238">
        <v>9.85</v>
      </c>
      <c r="F398" s="239"/>
      <c r="G398" s="240">
        <f>ROUND(E398*F398,2)</f>
        <v>0</v>
      </c>
      <c r="H398" s="223">
        <v>0</v>
      </c>
      <c r="I398" s="222">
        <f>ROUND(E398*H398,2)</f>
        <v>0</v>
      </c>
      <c r="J398" s="223">
        <v>69.599999999999994</v>
      </c>
      <c r="K398" s="222">
        <f>ROUND(E398*J398,2)</f>
        <v>685.56</v>
      </c>
      <c r="L398" s="222">
        <v>15</v>
      </c>
      <c r="M398" s="222">
        <f>G398*(1+L398/100)</f>
        <v>0</v>
      </c>
      <c r="N398" s="222">
        <v>0</v>
      </c>
      <c r="O398" s="222">
        <f>ROUND(E398*N398,2)</f>
        <v>0</v>
      </c>
      <c r="P398" s="222">
        <v>0</v>
      </c>
      <c r="Q398" s="222">
        <f>ROUND(E398*P398,2)</f>
        <v>0</v>
      </c>
      <c r="R398" s="222"/>
      <c r="S398" s="222" t="s">
        <v>147</v>
      </c>
      <c r="T398" s="222" t="s">
        <v>141</v>
      </c>
      <c r="U398" s="222">
        <v>0.12</v>
      </c>
      <c r="V398" s="222">
        <f>ROUND(E398*U398,2)</f>
        <v>1.18</v>
      </c>
      <c r="W398" s="222"/>
      <c r="X398" s="222" t="s">
        <v>148</v>
      </c>
      <c r="Y398" s="203"/>
      <c r="Z398" s="203"/>
      <c r="AA398" s="203"/>
      <c r="AB398" s="203"/>
      <c r="AC398" s="203"/>
      <c r="AD398" s="203"/>
      <c r="AE398" s="203"/>
      <c r="AF398" s="203"/>
      <c r="AG398" s="203" t="s">
        <v>149</v>
      </c>
      <c r="AH398" s="203"/>
      <c r="AI398" s="203"/>
      <c r="AJ398" s="203"/>
      <c r="AK398" s="203"/>
      <c r="AL398" s="203"/>
      <c r="AM398" s="203"/>
      <c r="AN398" s="203"/>
      <c r="AO398" s="203"/>
      <c r="AP398" s="203"/>
      <c r="AQ398" s="203"/>
      <c r="AR398" s="203"/>
      <c r="AS398" s="203"/>
      <c r="AT398" s="203"/>
      <c r="AU398" s="203"/>
      <c r="AV398" s="203"/>
      <c r="AW398" s="203"/>
      <c r="AX398" s="203"/>
      <c r="AY398" s="203"/>
      <c r="AZ398" s="203"/>
      <c r="BA398" s="203"/>
      <c r="BB398" s="203"/>
      <c r="BC398" s="203"/>
      <c r="BD398" s="203"/>
      <c r="BE398" s="203"/>
      <c r="BF398" s="203"/>
      <c r="BG398" s="203"/>
      <c r="BH398" s="203"/>
    </row>
    <row r="399" spans="1:60" outlineLevel="1" x14ac:dyDescent="0.25">
      <c r="A399" s="220"/>
      <c r="B399" s="221"/>
      <c r="C399" s="251" t="s">
        <v>610</v>
      </c>
      <c r="D399" s="224"/>
      <c r="E399" s="225">
        <v>2.2999999999999998</v>
      </c>
      <c r="F399" s="222"/>
      <c r="G399" s="222"/>
      <c r="H399" s="222"/>
      <c r="I399" s="222"/>
      <c r="J399" s="222"/>
      <c r="K399" s="222"/>
      <c r="L399" s="222"/>
      <c r="M399" s="222"/>
      <c r="N399" s="222"/>
      <c r="O399" s="222"/>
      <c r="P399" s="222"/>
      <c r="Q399" s="222"/>
      <c r="R399" s="222"/>
      <c r="S399" s="222"/>
      <c r="T399" s="222"/>
      <c r="U399" s="222"/>
      <c r="V399" s="222"/>
      <c r="W399" s="222"/>
      <c r="X399" s="222"/>
      <c r="Y399" s="203"/>
      <c r="Z399" s="203"/>
      <c r="AA399" s="203"/>
      <c r="AB399" s="203"/>
      <c r="AC399" s="203"/>
      <c r="AD399" s="203"/>
      <c r="AE399" s="203"/>
      <c r="AF399" s="203"/>
      <c r="AG399" s="203" t="s">
        <v>151</v>
      </c>
      <c r="AH399" s="203">
        <v>0</v>
      </c>
      <c r="AI399" s="203"/>
      <c r="AJ399" s="203"/>
      <c r="AK399" s="203"/>
      <c r="AL399" s="203"/>
      <c r="AM399" s="203"/>
      <c r="AN399" s="203"/>
      <c r="AO399" s="203"/>
      <c r="AP399" s="203"/>
      <c r="AQ399" s="203"/>
      <c r="AR399" s="203"/>
      <c r="AS399" s="203"/>
      <c r="AT399" s="203"/>
      <c r="AU399" s="203"/>
      <c r="AV399" s="203"/>
      <c r="AW399" s="203"/>
      <c r="AX399" s="203"/>
      <c r="AY399" s="203"/>
      <c r="AZ399" s="203"/>
      <c r="BA399" s="203"/>
      <c r="BB399" s="203"/>
      <c r="BC399" s="203"/>
      <c r="BD399" s="203"/>
      <c r="BE399" s="203"/>
      <c r="BF399" s="203"/>
      <c r="BG399" s="203"/>
      <c r="BH399" s="203"/>
    </row>
    <row r="400" spans="1:60" outlineLevel="1" x14ac:dyDescent="0.25">
      <c r="A400" s="220"/>
      <c r="B400" s="221"/>
      <c r="C400" s="251" t="s">
        <v>611</v>
      </c>
      <c r="D400" s="224"/>
      <c r="E400" s="225">
        <v>4.8</v>
      </c>
      <c r="F400" s="222"/>
      <c r="G400" s="222"/>
      <c r="H400" s="222"/>
      <c r="I400" s="222"/>
      <c r="J400" s="222"/>
      <c r="K400" s="222"/>
      <c r="L400" s="222"/>
      <c r="M400" s="222"/>
      <c r="N400" s="222"/>
      <c r="O400" s="222"/>
      <c r="P400" s="222"/>
      <c r="Q400" s="222"/>
      <c r="R400" s="222"/>
      <c r="S400" s="222"/>
      <c r="T400" s="222"/>
      <c r="U400" s="222"/>
      <c r="V400" s="222"/>
      <c r="W400" s="222"/>
      <c r="X400" s="222"/>
      <c r="Y400" s="203"/>
      <c r="Z400" s="203"/>
      <c r="AA400" s="203"/>
      <c r="AB400" s="203"/>
      <c r="AC400" s="203"/>
      <c r="AD400" s="203"/>
      <c r="AE400" s="203"/>
      <c r="AF400" s="203"/>
      <c r="AG400" s="203" t="s">
        <v>151</v>
      </c>
      <c r="AH400" s="203">
        <v>0</v>
      </c>
      <c r="AI400" s="203"/>
      <c r="AJ400" s="203"/>
      <c r="AK400" s="203"/>
      <c r="AL400" s="203"/>
      <c r="AM400" s="203"/>
      <c r="AN400" s="203"/>
      <c r="AO400" s="203"/>
      <c r="AP400" s="203"/>
      <c r="AQ400" s="203"/>
      <c r="AR400" s="203"/>
      <c r="AS400" s="203"/>
      <c r="AT400" s="203"/>
      <c r="AU400" s="203"/>
      <c r="AV400" s="203"/>
      <c r="AW400" s="203"/>
      <c r="AX400" s="203"/>
      <c r="AY400" s="203"/>
      <c r="AZ400" s="203"/>
      <c r="BA400" s="203"/>
      <c r="BB400" s="203"/>
      <c r="BC400" s="203"/>
      <c r="BD400" s="203"/>
      <c r="BE400" s="203"/>
      <c r="BF400" s="203"/>
      <c r="BG400" s="203"/>
      <c r="BH400" s="203"/>
    </row>
    <row r="401" spans="1:60" outlineLevel="1" x14ac:dyDescent="0.25">
      <c r="A401" s="220"/>
      <c r="B401" s="221"/>
      <c r="C401" s="251" t="s">
        <v>612</v>
      </c>
      <c r="D401" s="224"/>
      <c r="E401" s="225">
        <v>2.75</v>
      </c>
      <c r="F401" s="222"/>
      <c r="G401" s="222"/>
      <c r="H401" s="222"/>
      <c r="I401" s="222"/>
      <c r="J401" s="222"/>
      <c r="K401" s="222"/>
      <c r="L401" s="222"/>
      <c r="M401" s="222"/>
      <c r="N401" s="222"/>
      <c r="O401" s="222"/>
      <c r="P401" s="222"/>
      <c r="Q401" s="222"/>
      <c r="R401" s="222"/>
      <c r="S401" s="222"/>
      <c r="T401" s="222"/>
      <c r="U401" s="222"/>
      <c r="V401" s="222"/>
      <c r="W401" s="222"/>
      <c r="X401" s="222"/>
      <c r="Y401" s="203"/>
      <c r="Z401" s="203"/>
      <c r="AA401" s="203"/>
      <c r="AB401" s="203"/>
      <c r="AC401" s="203"/>
      <c r="AD401" s="203"/>
      <c r="AE401" s="203"/>
      <c r="AF401" s="203"/>
      <c r="AG401" s="203" t="s">
        <v>151</v>
      </c>
      <c r="AH401" s="203">
        <v>0</v>
      </c>
      <c r="AI401" s="203"/>
      <c r="AJ401" s="203"/>
      <c r="AK401" s="203"/>
      <c r="AL401" s="203"/>
      <c r="AM401" s="203"/>
      <c r="AN401" s="203"/>
      <c r="AO401" s="203"/>
      <c r="AP401" s="203"/>
      <c r="AQ401" s="203"/>
      <c r="AR401" s="203"/>
      <c r="AS401" s="203"/>
      <c r="AT401" s="203"/>
      <c r="AU401" s="203"/>
      <c r="AV401" s="203"/>
      <c r="AW401" s="203"/>
      <c r="AX401" s="203"/>
      <c r="AY401" s="203"/>
      <c r="AZ401" s="203"/>
      <c r="BA401" s="203"/>
      <c r="BB401" s="203"/>
      <c r="BC401" s="203"/>
      <c r="BD401" s="203"/>
      <c r="BE401" s="203"/>
      <c r="BF401" s="203"/>
      <c r="BG401" s="203"/>
      <c r="BH401" s="203"/>
    </row>
    <row r="402" spans="1:60" outlineLevel="1" x14ac:dyDescent="0.25">
      <c r="A402" s="241">
        <v>175</v>
      </c>
      <c r="B402" s="242" t="s">
        <v>613</v>
      </c>
      <c r="C402" s="249" t="s">
        <v>614</v>
      </c>
      <c r="D402" s="243" t="s">
        <v>0</v>
      </c>
      <c r="E402" s="244">
        <v>329.70359999999999</v>
      </c>
      <c r="F402" s="245"/>
      <c r="G402" s="246">
        <f>ROUND(E402*F402,2)</f>
        <v>0</v>
      </c>
      <c r="H402" s="223">
        <v>0</v>
      </c>
      <c r="I402" s="222">
        <f>ROUND(E402*H402,2)</f>
        <v>0</v>
      </c>
      <c r="J402" s="223">
        <v>4</v>
      </c>
      <c r="K402" s="222">
        <f>ROUND(E402*J402,2)</f>
        <v>1318.81</v>
      </c>
      <c r="L402" s="222">
        <v>15</v>
      </c>
      <c r="M402" s="222">
        <f>G402*(1+L402/100)</f>
        <v>0</v>
      </c>
      <c r="N402" s="222">
        <v>0</v>
      </c>
      <c r="O402" s="222">
        <f>ROUND(E402*N402,2)</f>
        <v>0</v>
      </c>
      <c r="P402" s="222">
        <v>0</v>
      </c>
      <c r="Q402" s="222">
        <f>ROUND(E402*P402,2)</f>
        <v>0</v>
      </c>
      <c r="R402" s="222"/>
      <c r="S402" s="222" t="s">
        <v>147</v>
      </c>
      <c r="T402" s="222" t="s">
        <v>141</v>
      </c>
      <c r="U402" s="222">
        <v>0</v>
      </c>
      <c r="V402" s="222">
        <f>ROUND(E402*U402,2)</f>
        <v>0</v>
      </c>
      <c r="W402" s="222"/>
      <c r="X402" s="222" t="s">
        <v>280</v>
      </c>
      <c r="Y402" s="203"/>
      <c r="Z402" s="203"/>
      <c r="AA402" s="203"/>
      <c r="AB402" s="203"/>
      <c r="AC402" s="203"/>
      <c r="AD402" s="203"/>
      <c r="AE402" s="203"/>
      <c r="AF402" s="203"/>
      <c r="AG402" s="203" t="s">
        <v>281</v>
      </c>
      <c r="AH402" s="203"/>
      <c r="AI402" s="203"/>
      <c r="AJ402" s="203"/>
      <c r="AK402" s="203"/>
      <c r="AL402" s="203"/>
      <c r="AM402" s="203"/>
      <c r="AN402" s="203"/>
      <c r="AO402" s="203"/>
      <c r="AP402" s="203"/>
      <c r="AQ402" s="203"/>
      <c r="AR402" s="203"/>
      <c r="AS402" s="203"/>
      <c r="AT402" s="203"/>
      <c r="AU402" s="203"/>
      <c r="AV402" s="203"/>
      <c r="AW402" s="203"/>
      <c r="AX402" s="203"/>
      <c r="AY402" s="203"/>
      <c r="AZ402" s="203"/>
      <c r="BA402" s="203"/>
      <c r="BB402" s="203"/>
      <c r="BC402" s="203"/>
      <c r="BD402" s="203"/>
      <c r="BE402" s="203"/>
      <c r="BF402" s="203"/>
      <c r="BG402" s="203"/>
      <c r="BH402" s="203"/>
    </row>
    <row r="403" spans="1:60" x14ac:dyDescent="0.25">
      <c r="A403" s="229" t="s">
        <v>136</v>
      </c>
      <c r="B403" s="230" t="s">
        <v>98</v>
      </c>
      <c r="C403" s="248" t="s">
        <v>99</v>
      </c>
      <c r="D403" s="231"/>
      <c r="E403" s="232"/>
      <c r="F403" s="233"/>
      <c r="G403" s="234">
        <f>SUMIF(AG404:AG414,"&lt;&gt;NOR",G404:G414)</f>
        <v>0</v>
      </c>
      <c r="H403" s="228"/>
      <c r="I403" s="228">
        <f>SUM(I404:I414)</f>
        <v>1158.3700000000001</v>
      </c>
      <c r="J403" s="228"/>
      <c r="K403" s="228">
        <f>SUM(K404:K414)</f>
        <v>3324.46</v>
      </c>
      <c r="L403" s="228"/>
      <c r="M403" s="228">
        <f>SUM(M404:M414)</f>
        <v>0</v>
      </c>
      <c r="N403" s="228"/>
      <c r="O403" s="228">
        <f>SUM(O404:O414)</f>
        <v>0</v>
      </c>
      <c r="P403" s="228"/>
      <c r="Q403" s="228">
        <f>SUM(Q404:Q414)</f>
        <v>0</v>
      </c>
      <c r="R403" s="228"/>
      <c r="S403" s="228"/>
      <c r="T403" s="228"/>
      <c r="U403" s="228"/>
      <c r="V403" s="228">
        <f>SUM(V404:V414)</f>
        <v>5.91</v>
      </c>
      <c r="W403" s="228"/>
      <c r="X403" s="228"/>
      <c r="AG403" t="s">
        <v>137</v>
      </c>
    </row>
    <row r="404" spans="1:60" outlineLevel="1" x14ac:dyDescent="0.25">
      <c r="A404" s="235">
        <v>176</v>
      </c>
      <c r="B404" s="236" t="s">
        <v>615</v>
      </c>
      <c r="C404" s="250" t="s">
        <v>616</v>
      </c>
      <c r="D404" s="237" t="s">
        <v>163</v>
      </c>
      <c r="E404" s="238">
        <v>7.5125000000000002</v>
      </c>
      <c r="F404" s="239"/>
      <c r="G404" s="240">
        <f>ROUND(E404*F404,2)</f>
        <v>0</v>
      </c>
      <c r="H404" s="223">
        <v>54.84</v>
      </c>
      <c r="I404" s="222">
        <f>ROUND(E404*H404,2)</f>
        <v>411.99</v>
      </c>
      <c r="J404" s="223">
        <v>225.16</v>
      </c>
      <c r="K404" s="222">
        <f>ROUND(E404*J404,2)</f>
        <v>1691.51</v>
      </c>
      <c r="L404" s="222">
        <v>15</v>
      </c>
      <c r="M404" s="222">
        <f>G404*(1+L404/100)</f>
        <v>0</v>
      </c>
      <c r="N404" s="222">
        <v>3.6000000000000002E-4</v>
      </c>
      <c r="O404" s="222">
        <f>ROUND(E404*N404,2)</f>
        <v>0</v>
      </c>
      <c r="P404" s="222">
        <v>0</v>
      </c>
      <c r="Q404" s="222">
        <f>ROUND(E404*P404,2)</f>
        <v>0</v>
      </c>
      <c r="R404" s="222"/>
      <c r="S404" s="222" t="s">
        <v>140</v>
      </c>
      <c r="T404" s="222" t="s">
        <v>141</v>
      </c>
      <c r="U404" s="222">
        <v>0.41299999999999998</v>
      </c>
      <c r="V404" s="222">
        <f>ROUND(E404*U404,2)</f>
        <v>3.1</v>
      </c>
      <c r="W404" s="222"/>
      <c r="X404" s="222" t="s">
        <v>148</v>
      </c>
      <c r="Y404" s="203"/>
      <c r="Z404" s="203"/>
      <c r="AA404" s="203"/>
      <c r="AB404" s="203"/>
      <c r="AC404" s="203"/>
      <c r="AD404" s="203"/>
      <c r="AE404" s="203"/>
      <c r="AF404" s="203"/>
      <c r="AG404" s="203" t="s">
        <v>149</v>
      </c>
      <c r="AH404" s="203"/>
      <c r="AI404" s="203"/>
      <c r="AJ404" s="203"/>
      <c r="AK404" s="203"/>
      <c r="AL404" s="203"/>
      <c r="AM404" s="203"/>
      <c r="AN404" s="203"/>
      <c r="AO404" s="203"/>
      <c r="AP404" s="203"/>
      <c r="AQ404" s="203"/>
      <c r="AR404" s="203"/>
      <c r="AS404" s="203"/>
      <c r="AT404" s="203"/>
      <c r="AU404" s="203"/>
      <c r="AV404" s="203"/>
      <c r="AW404" s="203"/>
      <c r="AX404" s="203"/>
      <c r="AY404" s="203"/>
      <c r="AZ404" s="203"/>
      <c r="BA404" s="203"/>
      <c r="BB404" s="203"/>
      <c r="BC404" s="203"/>
      <c r="BD404" s="203"/>
      <c r="BE404" s="203"/>
      <c r="BF404" s="203"/>
      <c r="BG404" s="203"/>
      <c r="BH404" s="203"/>
    </row>
    <row r="405" spans="1:60" outlineLevel="1" x14ac:dyDescent="0.25">
      <c r="A405" s="220"/>
      <c r="B405" s="221"/>
      <c r="C405" s="251" t="s">
        <v>617</v>
      </c>
      <c r="D405" s="224"/>
      <c r="E405" s="225">
        <v>3.6</v>
      </c>
      <c r="F405" s="222"/>
      <c r="G405" s="222"/>
      <c r="H405" s="222"/>
      <c r="I405" s="222"/>
      <c r="J405" s="222"/>
      <c r="K405" s="222"/>
      <c r="L405" s="222"/>
      <c r="M405" s="222"/>
      <c r="N405" s="222"/>
      <c r="O405" s="222"/>
      <c r="P405" s="222"/>
      <c r="Q405" s="222"/>
      <c r="R405" s="222"/>
      <c r="S405" s="222"/>
      <c r="T405" s="222"/>
      <c r="U405" s="222"/>
      <c r="V405" s="222"/>
      <c r="W405" s="222"/>
      <c r="X405" s="222"/>
      <c r="Y405" s="203"/>
      <c r="Z405" s="203"/>
      <c r="AA405" s="203"/>
      <c r="AB405" s="203"/>
      <c r="AC405" s="203"/>
      <c r="AD405" s="203"/>
      <c r="AE405" s="203"/>
      <c r="AF405" s="203"/>
      <c r="AG405" s="203" t="s">
        <v>151</v>
      </c>
      <c r="AH405" s="203">
        <v>0</v>
      </c>
      <c r="AI405" s="203"/>
      <c r="AJ405" s="203"/>
      <c r="AK405" s="203"/>
      <c r="AL405" s="203"/>
      <c r="AM405" s="203"/>
      <c r="AN405" s="203"/>
      <c r="AO405" s="203"/>
      <c r="AP405" s="203"/>
      <c r="AQ405" s="203"/>
      <c r="AR405" s="203"/>
      <c r="AS405" s="203"/>
      <c r="AT405" s="203"/>
      <c r="AU405" s="203"/>
      <c r="AV405" s="203"/>
      <c r="AW405" s="203"/>
      <c r="AX405" s="203"/>
      <c r="AY405" s="203"/>
      <c r="AZ405" s="203"/>
      <c r="BA405" s="203"/>
      <c r="BB405" s="203"/>
      <c r="BC405" s="203"/>
      <c r="BD405" s="203"/>
      <c r="BE405" s="203"/>
      <c r="BF405" s="203"/>
      <c r="BG405" s="203"/>
      <c r="BH405" s="203"/>
    </row>
    <row r="406" spans="1:60" outlineLevel="1" x14ac:dyDescent="0.25">
      <c r="A406" s="220"/>
      <c r="B406" s="221"/>
      <c r="C406" s="251" t="s">
        <v>618</v>
      </c>
      <c r="D406" s="224"/>
      <c r="E406" s="225">
        <v>2.5</v>
      </c>
      <c r="F406" s="222"/>
      <c r="G406" s="222"/>
      <c r="H406" s="222"/>
      <c r="I406" s="222"/>
      <c r="J406" s="222"/>
      <c r="K406" s="222"/>
      <c r="L406" s="222"/>
      <c r="M406" s="222"/>
      <c r="N406" s="222"/>
      <c r="O406" s="222"/>
      <c r="P406" s="222"/>
      <c r="Q406" s="222"/>
      <c r="R406" s="222"/>
      <c r="S406" s="222"/>
      <c r="T406" s="222"/>
      <c r="U406" s="222"/>
      <c r="V406" s="222"/>
      <c r="W406" s="222"/>
      <c r="X406" s="222"/>
      <c r="Y406" s="203"/>
      <c r="Z406" s="203"/>
      <c r="AA406" s="203"/>
      <c r="AB406" s="203"/>
      <c r="AC406" s="203"/>
      <c r="AD406" s="203"/>
      <c r="AE406" s="203"/>
      <c r="AF406" s="203"/>
      <c r="AG406" s="203" t="s">
        <v>151</v>
      </c>
      <c r="AH406" s="203">
        <v>0</v>
      </c>
      <c r="AI406" s="203"/>
      <c r="AJ406" s="203"/>
      <c r="AK406" s="203"/>
      <c r="AL406" s="203"/>
      <c r="AM406" s="203"/>
      <c r="AN406" s="203"/>
      <c r="AO406" s="203"/>
      <c r="AP406" s="203"/>
      <c r="AQ406" s="203"/>
      <c r="AR406" s="203"/>
      <c r="AS406" s="203"/>
      <c r="AT406" s="203"/>
      <c r="AU406" s="203"/>
      <c r="AV406" s="203"/>
      <c r="AW406" s="203"/>
      <c r="AX406" s="203"/>
      <c r="AY406" s="203"/>
      <c r="AZ406" s="203"/>
      <c r="BA406" s="203"/>
      <c r="BB406" s="203"/>
      <c r="BC406" s="203"/>
      <c r="BD406" s="203"/>
      <c r="BE406" s="203"/>
      <c r="BF406" s="203"/>
      <c r="BG406" s="203"/>
      <c r="BH406" s="203"/>
    </row>
    <row r="407" spans="1:60" outlineLevel="1" x14ac:dyDescent="0.25">
      <c r="A407" s="220"/>
      <c r="B407" s="221"/>
      <c r="C407" s="251" t="s">
        <v>619</v>
      </c>
      <c r="D407" s="224"/>
      <c r="E407" s="225">
        <v>1.4125000000000001</v>
      </c>
      <c r="F407" s="222"/>
      <c r="G407" s="222"/>
      <c r="H407" s="222"/>
      <c r="I407" s="222"/>
      <c r="J407" s="222"/>
      <c r="K407" s="222"/>
      <c r="L407" s="222"/>
      <c r="M407" s="222"/>
      <c r="N407" s="222"/>
      <c r="O407" s="222"/>
      <c r="P407" s="222"/>
      <c r="Q407" s="222"/>
      <c r="R407" s="222"/>
      <c r="S407" s="222"/>
      <c r="T407" s="222"/>
      <c r="U407" s="222"/>
      <c r="V407" s="222"/>
      <c r="W407" s="222"/>
      <c r="X407" s="222"/>
      <c r="Y407" s="203"/>
      <c r="Z407" s="203"/>
      <c r="AA407" s="203"/>
      <c r="AB407" s="203"/>
      <c r="AC407" s="203"/>
      <c r="AD407" s="203"/>
      <c r="AE407" s="203"/>
      <c r="AF407" s="203"/>
      <c r="AG407" s="203" t="s">
        <v>151</v>
      </c>
      <c r="AH407" s="203">
        <v>0</v>
      </c>
      <c r="AI407" s="203"/>
      <c r="AJ407" s="203"/>
      <c r="AK407" s="203"/>
      <c r="AL407" s="203"/>
      <c r="AM407" s="203"/>
      <c r="AN407" s="203"/>
      <c r="AO407" s="203"/>
      <c r="AP407" s="203"/>
      <c r="AQ407" s="203"/>
      <c r="AR407" s="203"/>
      <c r="AS407" s="203"/>
      <c r="AT407" s="203"/>
      <c r="AU407" s="203"/>
      <c r="AV407" s="203"/>
      <c r="AW407" s="203"/>
      <c r="AX407" s="203"/>
      <c r="AY407" s="203"/>
      <c r="AZ407" s="203"/>
      <c r="BA407" s="203"/>
      <c r="BB407" s="203"/>
      <c r="BC407" s="203"/>
      <c r="BD407" s="203"/>
      <c r="BE407" s="203"/>
      <c r="BF407" s="203"/>
      <c r="BG407" s="203"/>
      <c r="BH407" s="203"/>
    </row>
    <row r="408" spans="1:60" outlineLevel="1" x14ac:dyDescent="0.25">
      <c r="A408" s="235">
        <v>177</v>
      </c>
      <c r="B408" s="236" t="s">
        <v>620</v>
      </c>
      <c r="C408" s="250" t="s">
        <v>621</v>
      </c>
      <c r="D408" s="237" t="s">
        <v>163</v>
      </c>
      <c r="E408" s="238">
        <v>4.32</v>
      </c>
      <c r="F408" s="239"/>
      <c r="G408" s="240">
        <f>ROUND(E408*F408,2)</f>
        <v>0</v>
      </c>
      <c r="H408" s="223">
        <v>81.94</v>
      </c>
      <c r="I408" s="222">
        <f>ROUND(E408*H408,2)</f>
        <v>353.98</v>
      </c>
      <c r="J408" s="223">
        <v>82.56</v>
      </c>
      <c r="K408" s="222">
        <f>ROUND(E408*J408,2)</f>
        <v>356.66</v>
      </c>
      <c r="L408" s="222">
        <v>15</v>
      </c>
      <c r="M408" s="222">
        <f>G408*(1+L408/100)</f>
        <v>0</v>
      </c>
      <c r="N408" s="222">
        <v>3.6999999999999999E-4</v>
      </c>
      <c r="O408" s="222">
        <f>ROUND(E408*N408,2)</f>
        <v>0</v>
      </c>
      <c r="P408" s="222">
        <v>0</v>
      </c>
      <c r="Q408" s="222">
        <f>ROUND(E408*P408,2)</f>
        <v>0</v>
      </c>
      <c r="R408" s="222"/>
      <c r="S408" s="222" t="s">
        <v>147</v>
      </c>
      <c r="T408" s="222" t="s">
        <v>141</v>
      </c>
      <c r="U408" s="222">
        <v>0.13900000000000001</v>
      </c>
      <c r="V408" s="222">
        <f>ROUND(E408*U408,2)</f>
        <v>0.6</v>
      </c>
      <c r="W408" s="222"/>
      <c r="X408" s="222" t="s">
        <v>148</v>
      </c>
      <c r="Y408" s="203"/>
      <c r="Z408" s="203"/>
      <c r="AA408" s="203"/>
      <c r="AB408" s="203"/>
      <c r="AC408" s="203"/>
      <c r="AD408" s="203"/>
      <c r="AE408" s="203"/>
      <c r="AF408" s="203"/>
      <c r="AG408" s="203" t="s">
        <v>149</v>
      </c>
      <c r="AH408" s="203"/>
      <c r="AI408" s="203"/>
      <c r="AJ408" s="203"/>
      <c r="AK408" s="203"/>
      <c r="AL408" s="203"/>
      <c r="AM408" s="203"/>
      <c r="AN408" s="203"/>
      <c r="AO408" s="203"/>
      <c r="AP408" s="203"/>
      <c r="AQ408" s="203"/>
      <c r="AR408" s="203"/>
      <c r="AS408" s="203"/>
      <c r="AT408" s="203"/>
      <c r="AU408" s="203"/>
      <c r="AV408" s="203"/>
      <c r="AW408" s="203"/>
      <c r="AX408" s="203"/>
      <c r="AY408" s="203"/>
      <c r="AZ408" s="203"/>
      <c r="BA408" s="203"/>
      <c r="BB408" s="203"/>
      <c r="BC408" s="203"/>
      <c r="BD408" s="203"/>
      <c r="BE408" s="203"/>
      <c r="BF408" s="203"/>
      <c r="BG408" s="203"/>
      <c r="BH408" s="203"/>
    </row>
    <row r="409" spans="1:60" outlineLevel="1" x14ac:dyDescent="0.25">
      <c r="A409" s="220"/>
      <c r="B409" s="221"/>
      <c r="C409" s="251" t="s">
        <v>622</v>
      </c>
      <c r="D409" s="224"/>
      <c r="E409" s="225">
        <v>1.98</v>
      </c>
      <c r="F409" s="222"/>
      <c r="G409" s="222"/>
      <c r="H409" s="222"/>
      <c r="I409" s="222"/>
      <c r="J409" s="222"/>
      <c r="K409" s="222"/>
      <c r="L409" s="222"/>
      <c r="M409" s="222"/>
      <c r="N409" s="222"/>
      <c r="O409" s="222"/>
      <c r="P409" s="222"/>
      <c r="Q409" s="222"/>
      <c r="R409" s="222"/>
      <c r="S409" s="222"/>
      <c r="T409" s="222"/>
      <c r="U409" s="222"/>
      <c r="V409" s="222"/>
      <c r="W409" s="222"/>
      <c r="X409" s="222"/>
      <c r="Y409" s="203"/>
      <c r="Z409" s="203"/>
      <c r="AA409" s="203"/>
      <c r="AB409" s="203"/>
      <c r="AC409" s="203"/>
      <c r="AD409" s="203"/>
      <c r="AE409" s="203"/>
      <c r="AF409" s="203"/>
      <c r="AG409" s="203" t="s">
        <v>151</v>
      </c>
      <c r="AH409" s="203">
        <v>0</v>
      </c>
      <c r="AI409" s="203"/>
      <c r="AJ409" s="203"/>
      <c r="AK409" s="203"/>
      <c r="AL409" s="203"/>
      <c r="AM409" s="203"/>
      <c r="AN409" s="203"/>
      <c r="AO409" s="203"/>
      <c r="AP409" s="203"/>
      <c r="AQ409" s="203"/>
      <c r="AR409" s="203"/>
      <c r="AS409" s="203"/>
      <c r="AT409" s="203"/>
      <c r="AU409" s="203"/>
      <c r="AV409" s="203"/>
      <c r="AW409" s="203"/>
      <c r="AX409" s="203"/>
      <c r="AY409" s="203"/>
      <c r="AZ409" s="203"/>
      <c r="BA409" s="203"/>
      <c r="BB409" s="203"/>
      <c r="BC409" s="203"/>
      <c r="BD409" s="203"/>
      <c r="BE409" s="203"/>
      <c r="BF409" s="203"/>
      <c r="BG409" s="203"/>
      <c r="BH409" s="203"/>
    </row>
    <row r="410" spans="1:60" outlineLevel="1" x14ac:dyDescent="0.25">
      <c r="A410" s="220"/>
      <c r="B410" s="221"/>
      <c r="C410" s="251" t="s">
        <v>623</v>
      </c>
      <c r="D410" s="224"/>
      <c r="E410" s="225">
        <v>2.34</v>
      </c>
      <c r="F410" s="222"/>
      <c r="G410" s="222"/>
      <c r="H410" s="222"/>
      <c r="I410" s="222"/>
      <c r="J410" s="222"/>
      <c r="K410" s="222"/>
      <c r="L410" s="222"/>
      <c r="M410" s="222"/>
      <c r="N410" s="222"/>
      <c r="O410" s="222"/>
      <c r="P410" s="222"/>
      <c r="Q410" s="222"/>
      <c r="R410" s="222"/>
      <c r="S410" s="222"/>
      <c r="T410" s="222"/>
      <c r="U410" s="222"/>
      <c r="V410" s="222"/>
      <c r="W410" s="222"/>
      <c r="X410" s="222"/>
      <c r="Y410" s="203"/>
      <c r="Z410" s="203"/>
      <c r="AA410" s="203"/>
      <c r="AB410" s="203"/>
      <c r="AC410" s="203"/>
      <c r="AD410" s="203"/>
      <c r="AE410" s="203"/>
      <c r="AF410" s="203"/>
      <c r="AG410" s="203" t="s">
        <v>151</v>
      </c>
      <c r="AH410" s="203">
        <v>0</v>
      </c>
      <c r="AI410" s="203"/>
      <c r="AJ410" s="203"/>
      <c r="AK410" s="203"/>
      <c r="AL410" s="203"/>
      <c r="AM410" s="203"/>
      <c r="AN410" s="203"/>
      <c r="AO410" s="203"/>
      <c r="AP410" s="203"/>
      <c r="AQ410" s="203"/>
      <c r="AR410" s="203"/>
      <c r="AS410" s="203"/>
      <c r="AT410" s="203"/>
      <c r="AU410" s="203"/>
      <c r="AV410" s="203"/>
      <c r="AW410" s="203"/>
      <c r="AX410" s="203"/>
      <c r="AY410" s="203"/>
      <c r="AZ410" s="203"/>
      <c r="BA410" s="203"/>
      <c r="BB410" s="203"/>
      <c r="BC410" s="203"/>
      <c r="BD410" s="203"/>
      <c r="BE410" s="203"/>
      <c r="BF410" s="203"/>
      <c r="BG410" s="203"/>
      <c r="BH410" s="203"/>
    </row>
    <row r="411" spans="1:60" outlineLevel="1" x14ac:dyDescent="0.25">
      <c r="A411" s="241">
        <v>178</v>
      </c>
      <c r="B411" s="242" t="s">
        <v>624</v>
      </c>
      <c r="C411" s="249" t="s">
        <v>625</v>
      </c>
      <c r="D411" s="243" t="s">
        <v>159</v>
      </c>
      <c r="E411" s="244">
        <v>16</v>
      </c>
      <c r="F411" s="245"/>
      <c r="G411" s="246">
        <f>ROUND(E411*F411,2)</f>
        <v>0</v>
      </c>
      <c r="H411" s="223">
        <v>18.170000000000002</v>
      </c>
      <c r="I411" s="222">
        <f>ROUND(E411*H411,2)</f>
        <v>290.72000000000003</v>
      </c>
      <c r="J411" s="223">
        <v>67.63</v>
      </c>
      <c r="K411" s="222">
        <f>ROUND(E411*J411,2)</f>
        <v>1082.08</v>
      </c>
      <c r="L411" s="222">
        <v>15</v>
      </c>
      <c r="M411" s="222">
        <f>G411*(1+L411/100)</f>
        <v>0</v>
      </c>
      <c r="N411" s="222">
        <v>9.0000000000000006E-5</v>
      </c>
      <c r="O411" s="222">
        <f>ROUND(E411*N411,2)</f>
        <v>0</v>
      </c>
      <c r="P411" s="222">
        <v>0</v>
      </c>
      <c r="Q411" s="222">
        <f>ROUND(E411*P411,2)</f>
        <v>0</v>
      </c>
      <c r="R411" s="222"/>
      <c r="S411" s="222" t="s">
        <v>147</v>
      </c>
      <c r="T411" s="222" t="s">
        <v>141</v>
      </c>
      <c r="U411" s="222">
        <v>0.11600000000000001</v>
      </c>
      <c r="V411" s="222">
        <f>ROUND(E411*U411,2)</f>
        <v>1.86</v>
      </c>
      <c r="W411" s="222"/>
      <c r="X411" s="222" t="s">
        <v>148</v>
      </c>
      <c r="Y411" s="203"/>
      <c r="Z411" s="203"/>
      <c r="AA411" s="203"/>
      <c r="AB411" s="203"/>
      <c r="AC411" s="203"/>
      <c r="AD411" s="203"/>
      <c r="AE411" s="203"/>
      <c r="AF411" s="203"/>
      <c r="AG411" s="203" t="s">
        <v>149</v>
      </c>
      <c r="AH411" s="203"/>
      <c r="AI411" s="203"/>
      <c r="AJ411" s="203"/>
      <c r="AK411" s="203"/>
      <c r="AL411" s="203"/>
      <c r="AM411" s="203"/>
      <c r="AN411" s="203"/>
      <c r="AO411" s="203"/>
      <c r="AP411" s="203"/>
      <c r="AQ411" s="203"/>
      <c r="AR411" s="203"/>
      <c r="AS411" s="203"/>
      <c r="AT411" s="203"/>
      <c r="AU411" s="203"/>
      <c r="AV411" s="203"/>
      <c r="AW411" s="203"/>
      <c r="AX411" s="203"/>
      <c r="AY411" s="203"/>
      <c r="AZ411" s="203"/>
      <c r="BA411" s="203"/>
      <c r="BB411" s="203"/>
      <c r="BC411" s="203"/>
      <c r="BD411" s="203"/>
      <c r="BE411" s="203"/>
      <c r="BF411" s="203"/>
      <c r="BG411" s="203"/>
      <c r="BH411" s="203"/>
    </row>
    <row r="412" spans="1:60" outlineLevel="1" x14ac:dyDescent="0.25">
      <c r="A412" s="235">
        <v>179</v>
      </c>
      <c r="B412" s="236" t="s">
        <v>626</v>
      </c>
      <c r="C412" s="250" t="s">
        <v>627</v>
      </c>
      <c r="D412" s="237" t="s">
        <v>163</v>
      </c>
      <c r="E412" s="238">
        <v>1.05</v>
      </c>
      <c r="F412" s="239"/>
      <c r="G412" s="240">
        <f>ROUND(E412*F412,2)</f>
        <v>0</v>
      </c>
      <c r="H412" s="223">
        <v>96.84</v>
      </c>
      <c r="I412" s="222">
        <f>ROUND(E412*H412,2)</f>
        <v>101.68</v>
      </c>
      <c r="J412" s="223">
        <v>184.96</v>
      </c>
      <c r="K412" s="222">
        <f>ROUND(E412*J412,2)</f>
        <v>194.21</v>
      </c>
      <c r="L412" s="222">
        <v>15</v>
      </c>
      <c r="M412" s="222">
        <f>G412*(1+L412/100)</f>
        <v>0</v>
      </c>
      <c r="N412" s="222">
        <v>4.4999999999999999E-4</v>
      </c>
      <c r="O412" s="222">
        <f>ROUND(E412*N412,2)</f>
        <v>0</v>
      </c>
      <c r="P412" s="222">
        <v>0</v>
      </c>
      <c r="Q412" s="222">
        <f>ROUND(E412*P412,2)</f>
        <v>0</v>
      </c>
      <c r="R412" s="222"/>
      <c r="S412" s="222" t="s">
        <v>147</v>
      </c>
      <c r="T412" s="222" t="s">
        <v>141</v>
      </c>
      <c r="U412" s="222">
        <v>0.33</v>
      </c>
      <c r="V412" s="222">
        <f>ROUND(E412*U412,2)</f>
        <v>0.35</v>
      </c>
      <c r="W412" s="222"/>
      <c r="X412" s="222" t="s">
        <v>148</v>
      </c>
      <c r="Y412" s="203"/>
      <c r="Z412" s="203"/>
      <c r="AA412" s="203"/>
      <c r="AB412" s="203"/>
      <c r="AC412" s="203"/>
      <c r="AD412" s="203"/>
      <c r="AE412" s="203"/>
      <c r="AF412" s="203"/>
      <c r="AG412" s="203" t="s">
        <v>149</v>
      </c>
      <c r="AH412" s="203"/>
      <c r="AI412" s="203"/>
      <c r="AJ412" s="203"/>
      <c r="AK412" s="203"/>
      <c r="AL412" s="203"/>
      <c r="AM412" s="203"/>
      <c r="AN412" s="203"/>
      <c r="AO412" s="203"/>
      <c r="AP412" s="203"/>
      <c r="AQ412" s="203"/>
      <c r="AR412" s="203"/>
      <c r="AS412" s="203"/>
      <c r="AT412" s="203"/>
      <c r="AU412" s="203"/>
      <c r="AV412" s="203"/>
      <c r="AW412" s="203"/>
      <c r="AX412" s="203"/>
      <c r="AY412" s="203"/>
      <c r="AZ412" s="203"/>
      <c r="BA412" s="203"/>
      <c r="BB412" s="203"/>
      <c r="BC412" s="203"/>
      <c r="BD412" s="203"/>
      <c r="BE412" s="203"/>
      <c r="BF412" s="203"/>
      <c r="BG412" s="203"/>
      <c r="BH412" s="203"/>
    </row>
    <row r="413" spans="1:60" outlineLevel="1" x14ac:dyDescent="0.25">
      <c r="A413" s="220"/>
      <c r="B413" s="221"/>
      <c r="C413" s="251" t="s">
        <v>628</v>
      </c>
      <c r="D413" s="224"/>
      <c r="E413" s="225">
        <v>0.48</v>
      </c>
      <c r="F413" s="222"/>
      <c r="G413" s="222"/>
      <c r="H413" s="222"/>
      <c r="I413" s="222"/>
      <c r="J413" s="222"/>
      <c r="K413" s="222"/>
      <c r="L413" s="222"/>
      <c r="M413" s="222"/>
      <c r="N413" s="222"/>
      <c r="O413" s="222"/>
      <c r="P413" s="222"/>
      <c r="Q413" s="222"/>
      <c r="R413" s="222"/>
      <c r="S413" s="222"/>
      <c r="T413" s="222"/>
      <c r="U413" s="222"/>
      <c r="V413" s="222"/>
      <c r="W413" s="222"/>
      <c r="X413" s="222"/>
      <c r="Y413" s="203"/>
      <c r="Z413" s="203"/>
      <c r="AA413" s="203"/>
      <c r="AB413" s="203"/>
      <c r="AC413" s="203"/>
      <c r="AD413" s="203"/>
      <c r="AE413" s="203"/>
      <c r="AF413" s="203"/>
      <c r="AG413" s="203" t="s">
        <v>151</v>
      </c>
      <c r="AH413" s="203">
        <v>0</v>
      </c>
      <c r="AI413" s="203"/>
      <c r="AJ413" s="203"/>
      <c r="AK413" s="203"/>
      <c r="AL413" s="203"/>
      <c r="AM413" s="203"/>
      <c r="AN413" s="203"/>
      <c r="AO413" s="203"/>
      <c r="AP413" s="203"/>
      <c r="AQ413" s="203"/>
      <c r="AR413" s="203"/>
      <c r="AS413" s="203"/>
      <c r="AT413" s="203"/>
      <c r="AU413" s="203"/>
      <c r="AV413" s="203"/>
      <c r="AW413" s="203"/>
      <c r="AX413" s="203"/>
      <c r="AY413" s="203"/>
      <c r="AZ413" s="203"/>
      <c r="BA413" s="203"/>
      <c r="BB413" s="203"/>
      <c r="BC413" s="203"/>
      <c r="BD413" s="203"/>
      <c r="BE413" s="203"/>
      <c r="BF413" s="203"/>
      <c r="BG413" s="203"/>
      <c r="BH413" s="203"/>
    </row>
    <row r="414" spans="1:60" outlineLevel="1" x14ac:dyDescent="0.25">
      <c r="A414" s="220"/>
      <c r="B414" s="221"/>
      <c r="C414" s="251" t="s">
        <v>629</v>
      </c>
      <c r="D414" s="224"/>
      <c r="E414" s="225">
        <v>0.56999999999999995</v>
      </c>
      <c r="F414" s="222"/>
      <c r="G414" s="222"/>
      <c r="H414" s="222"/>
      <c r="I414" s="222"/>
      <c r="J414" s="222"/>
      <c r="K414" s="222"/>
      <c r="L414" s="222"/>
      <c r="M414" s="222"/>
      <c r="N414" s="222"/>
      <c r="O414" s="222"/>
      <c r="P414" s="222"/>
      <c r="Q414" s="222"/>
      <c r="R414" s="222"/>
      <c r="S414" s="222"/>
      <c r="T414" s="222"/>
      <c r="U414" s="222"/>
      <c r="V414" s="222"/>
      <c r="W414" s="222"/>
      <c r="X414" s="222"/>
      <c r="Y414" s="203"/>
      <c r="Z414" s="203"/>
      <c r="AA414" s="203"/>
      <c r="AB414" s="203"/>
      <c r="AC414" s="203"/>
      <c r="AD414" s="203"/>
      <c r="AE414" s="203"/>
      <c r="AF414" s="203"/>
      <c r="AG414" s="203" t="s">
        <v>151</v>
      </c>
      <c r="AH414" s="203">
        <v>0</v>
      </c>
      <c r="AI414" s="203"/>
      <c r="AJ414" s="203"/>
      <c r="AK414" s="203"/>
      <c r="AL414" s="203"/>
      <c r="AM414" s="203"/>
      <c r="AN414" s="203"/>
      <c r="AO414" s="203"/>
      <c r="AP414" s="203"/>
      <c r="AQ414" s="203"/>
      <c r="AR414" s="203"/>
      <c r="AS414" s="203"/>
      <c r="AT414" s="203"/>
      <c r="AU414" s="203"/>
      <c r="AV414" s="203"/>
      <c r="AW414" s="203"/>
      <c r="AX414" s="203"/>
      <c r="AY414" s="203"/>
      <c r="AZ414" s="203"/>
      <c r="BA414" s="203"/>
      <c r="BB414" s="203"/>
      <c r="BC414" s="203"/>
      <c r="BD414" s="203"/>
      <c r="BE414" s="203"/>
      <c r="BF414" s="203"/>
      <c r="BG414" s="203"/>
      <c r="BH414" s="203"/>
    </row>
    <row r="415" spans="1:60" x14ac:dyDescent="0.25">
      <c r="A415" s="229" t="s">
        <v>136</v>
      </c>
      <c r="B415" s="230" t="s">
        <v>100</v>
      </c>
      <c r="C415" s="248" t="s">
        <v>101</v>
      </c>
      <c r="D415" s="231"/>
      <c r="E415" s="232"/>
      <c r="F415" s="233"/>
      <c r="G415" s="234">
        <f>SUMIF(AG416:AG436,"&lt;&gt;NOR",G416:G436)</f>
        <v>0</v>
      </c>
      <c r="H415" s="228"/>
      <c r="I415" s="228">
        <f>SUM(I416:I436)</f>
        <v>1123.47</v>
      </c>
      <c r="J415" s="228"/>
      <c r="K415" s="228">
        <f>SUM(K416:K436)</f>
        <v>19127.120000000003</v>
      </c>
      <c r="L415" s="228"/>
      <c r="M415" s="228">
        <f>SUM(M416:M436)</f>
        <v>0</v>
      </c>
      <c r="N415" s="228"/>
      <c r="O415" s="228">
        <f>SUM(O416:O436)</f>
        <v>0.03</v>
      </c>
      <c r="P415" s="228"/>
      <c r="Q415" s="228">
        <f>SUM(Q416:Q436)</f>
        <v>0</v>
      </c>
      <c r="R415" s="228"/>
      <c r="S415" s="228"/>
      <c r="T415" s="228"/>
      <c r="U415" s="228"/>
      <c r="V415" s="228">
        <f>SUM(V416:V436)</f>
        <v>29.82</v>
      </c>
      <c r="W415" s="228"/>
      <c r="X415" s="228"/>
      <c r="AG415" t="s">
        <v>137</v>
      </c>
    </row>
    <row r="416" spans="1:60" ht="30.6" outlineLevel="1" x14ac:dyDescent="0.25">
      <c r="A416" s="235">
        <v>180</v>
      </c>
      <c r="B416" s="236" t="s">
        <v>630</v>
      </c>
      <c r="C416" s="250" t="s">
        <v>631</v>
      </c>
      <c r="D416" s="237" t="s">
        <v>163</v>
      </c>
      <c r="E416" s="238">
        <v>127.68</v>
      </c>
      <c r="F416" s="239"/>
      <c r="G416" s="240">
        <f>ROUND(E416*F416,2)</f>
        <v>0</v>
      </c>
      <c r="H416" s="223">
        <v>0.18</v>
      </c>
      <c r="I416" s="222">
        <f>ROUND(E416*H416,2)</f>
        <v>22.98</v>
      </c>
      <c r="J416" s="223">
        <v>40.119999999999997</v>
      </c>
      <c r="K416" s="222">
        <f>ROUND(E416*J416,2)</f>
        <v>5122.5200000000004</v>
      </c>
      <c r="L416" s="222">
        <v>15</v>
      </c>
      <c r="M416" s="222">
        <f>G416*(1+L416/100)</f>
        <v>0</v>
      </c>
      <c r="N416" s="222">
        <v>0</v>
      </c>
      <c r="O416" s="222">
        <f>ROUND(E416*N416,2)</f>
        <v>0</v>
      </c>
      <c r="P416" s="222">
        <v>0</v>
      </c>
      <c r="Q416" s="222">
        <f>ROUND(E416*P416,2)</f>
        <v>0</v>
      </c>
      <c r="R416" s="222"/>
      <c r="S416" s="222" t="s">
        <v>140</v>
      </c>
      <c r="T416" s="222" t="s">
        <v>141</v>
      </c>
      <c r="U416" s="222">
        <v>4.3220000000000001E-2</v>
      </c>
      <c r="V416" s="222">
        <f>ROUND(E416*U416,2)</f>
        <v>5.52</v>
      </c>
      <c r="W416" s="222"/>
      <c r="X416" s="222" t="s">
        <v>148</v>
      </c>
      <c r="Y416" s="203"/>
      <c r="Z416" s="203"/>
      <c r="AA416" s="203"/>
      <c r="AB416" s="203"/>
      <c r="AC416" s="203"/>
      <c r="AD416" s="203"/>
      <c r="AE416" s="203"/>
      <c r="AF416" s="203"/>
      <c r="AG416" s="203" t="s">
        <v>149</v>
      </c>
      <c r="AH416" s="203"/>
      <c r="AI416" s="203"/>
      <c r="AJ416" s="203"/>
      <c r="AK416" s="203"/>
      <c r="AL416" s="203"/>
      <c r="AM416" s="203"/>
      <c r="AN416" s="203"/>
      <c r="AO416" s="203"/>
      <c r="AP416" s="203"/>
      <c r="AQ416" s="203"/>
      <c r="AR416" s="203"/>
      <c r="AS416" s="203"/>
      <c r="AT416" s="203"/>
      <c r="AU416" s="203"/>
      <c r="AV416" s="203"/>
      <c r="AW416" s="203"/>
      <c r="AX416" s="203"/>
      <c r="AY416" s="203"/>
      <c r="AZ416" s="203"/>
      <c r="BA416" s="203"/>
      <c r="BB416" s="203"/>
      <c r="BC416" s="203"/>
      <c r="BD416" s="203"/>
      <c r="BE416" s="203"/>
      <c r="BF416" s="203"/>
      <c r="BG416" s="203"/>
      <c r="BH416" s="203"/>
    </row>
    <row r="417" spans="1:60" outlineLevel="1" x14ac:dyDescent="0.25">
      <c r="A417" s="220"/>
      <c r="B417" s="221"/>
      <c r="C417" s="251" t="s">
        <v>632</v>
      </c>
      <c r="D417" s="224"/>
      <c r="E417" s="225">
        <v>25.38</v>
      </c>
      <c r="F417" s="222"/>
      <c r="G417" s="222"/>
      <c r="H417" s="222"/>
      <c r="I417" s="222"/>
      <c r="J417" s="222"/>
      <c r="K417" s="222"/>
      <c r="L417" s="222"/>
      <c r="M417" s="222"/>
      <c r="N417" s="222"/>
      <c r="O417" s="222"/>
      <c r="P417" s="222"/>
      <c r="Q417" s="222"/>
      <c r="R417" s="222"/>
      <c r="S417" s="222"/>
      <c r="T417" s="222"/>
      <c r="U417" s="222"/>
      <c r="V417" s="222"/>
      <c r="W417" s="222"/>
      <c r="X417" s="222"/>
      <c r="Y417" s="203"/>
      <c r="Z417" s="203"/>
      <c r="AA417" s="203"/>
      <c r="AB417" s="203"/>
      <c r="AC417" s="203"/>
      <c r="AD417" s="203"/>
      <c r="AE417" s="203"/>
      <c r="AF417" s="203"/>
      <c r="AG417" s="203" t="s">
        <v>151</v>
      </c>
      <c r="AH417" s="203">
        <v>0</v>
      </c>
      <c r="AI417" s="203"/>
      <c r="AJ417" s="203"/>
      <c r="AK417" s="203"/>
      <c r="AL417" s="203"/>
      <c r="AM417" s="203"/>
      <c r="AN417" s="203"/>
      <c r="AO417" s="203"/>
      <c r="AP417" s="203"/>
      <c r="AQ417" s="203"/>
      <c r="AR417" s="203"/>
      <c r="AS417" s="203"/>
      <c r="AT417" s="203"/>
      <c r="AU417" s="203"/>
      <c r="AV417" s="203"/>
      <c r="AW417" s="203"/>
      <c r="AX417" s="203"/>
      <c r="AY417" s="203"/>
      <c r="AZ417" s="203"/>
      <c r="BA417" s="203"/>
      <c r="BB417" s="203"/>
      <c r="BC417" s="203"/>
      <c r="BD417" s="203"/>
      <c r="BE417" s="203"/>
      <c r="BF417" s="203"/>
      <c r="BG417" s="203"/>
      <c r="BH417" s="203"/>
    </row>
    <row r="418" spans="1:60" outlineLevel="1" x14ac:dyDescent="0.25">
      <c r="A418" s="220"/>
      <c r="B418" s="221"/>
      <c r="C418" s="251" t="s">
        <v>633</v>
      </c>
      <c r="D418" s="224"/>
      <c r="E418" s="225">
        <v>102.3</v>
      </c>
      <c r="F418" s="222"/>
      <c r="G418" s="222"/>
      <c r="H418" s="222"/>
      <c r="I418" s="222"/>
      <c r="J418" s="222"/>
      <c r="K418" s="222"/>
      <c r="L418" s="222"/>
      <c r="M418" s="222"/>
      <c r="N418" s="222"/>
      <c r="O418" s="222"/>
      <c r="P418" s="222"/>
      <c r="Q418" s="222"/>
      <c r="R418" s="222"/>
      <c r="S418" s="222"/>
      <c r="T418" s="222"/>
      <c r="U418" s="222"/>
      <c r="V418" s="222"/>
      <c r="W418" s="222"/>
      <c r="X418" s="222"/>
      <c r="Y418" s="203"/>
      <c r="Z418" s="203"/>
      <c r="AA418" s="203"/>
      <c r="AB418" s="203"/>
      <c r="AC418" s="203"/>
      <c r="AD418" s="203"/>
      <c r="AE418" s="203"/>
      <c r="AF418" s="203"/>
      <c r="AG418" s="203" t="s">
        <v>151</v>
      </c>
      <c r="AH418" s="203">
        <v>0</v>
      </c>
      <c r="AI418" s="203"/>
      <c r="AJ418" s="203"/>
      <c r="AK418" s="203"/>
      <c r="AL418" s="203"/>
      <c r="AM418" s="203"/>
      <c r="AN418" s="203"/>
      <c r="AO418" s="203"/>
      <c r="AP418" s="203"/>
      <c r="AQ418" s="203"/>
      <c r="AR418" s="203"/>
      <c r="AS418" s="203"/>
      <c r="AT418" s="203"/>
      <c r="AU418" s="203"/>
      <c r="AV418" s="203"/>
      <c r="AW418" s="203"/>
      <c r="AX418" s="203"/>
      <c r="AY418" s="203"/>
      <c r="AZ418" s="203"/>
      <c r="BA418" s="203"/>
      <c r="BB418" s="203"/>
      <c r="BC418" s="203"/>
      <c r="BD418" s="203"/>
      <c r="BE418" s="203"/>
      <c r="BF418" s="203"/>
      <c r="BG418" s="203"/>
      <c r="BH418" s="203"/>
    </row>
    <row r="419" spans="1:60" outlineLevel="1" x14ac:dyDescent="0.25">
      <c r="A419" s="235">
        <v>181</v>
      </c>
      <c r="B419" s="236" t="s">
        <v>634</v>
      </c>
      <c r="C419" s="250" t="s">
        <v>635</v>
      </c>
      <c r="D419" s="237" t="s">
        <v>163</v>
      </c>
      <c r="E419" s="238">
        <v>127.68</v>
      </c>
      <c r="F419" s="239"/>
      <c r="G419" s="240">
        <f>ROUND(E419*F419,2)</f>
        <v>0</v>
      </c>
      <c r="H419" s="223">
        <v>0.11</v>
      </c>
      <c r="I419" s="222">
        <f>ROUND(E419*H419,2)</f>
        <v>14.04</v>
      </c>
      <c r="J419" s="223">
        <v>39.090000000000003</v>
      </c>
      <c r="K419" s="222">
        <f>ROUND(E419*J419,2)</f>
        <v>4991.01</v>
      </c>
      <c r="L419" s="222">
        <v>15</v>
      </c>
      <c r="M419" s="222">
        <f>G419*(1+L419/100)</f>
        <v>0</v>
      </c>
      <c r="N419" s="222">
        <v>0</v>
      </c>
      <c r="O419" s="222">
        <f>ROUND(E419*N419,2)</f>
        <v>0</v>
      </c>
      <c r="P419" s="222">
        <v>0</v>
      </c>
      <c r="Q419" s="222">
        <f>ROUND(E419*P419,2)</f>
        <v>0</v>
      </c>
      <c r="R419" s="222"/>
      <c r="S419" s="222" t="s">
        <v>147</v>
      </c>
      <c r="T419" s="222" t="s">
        <v>141</v>
      </c>
      <c r="U419" s="222">
        <v>6.9709999999999994E-2</v>
      </c>
      <c r="V419" s="222">
        <f>ROUND(E419*U419,2)</f>
        <v>8.9</v>
      </c>
      <c r="W419" s="222"/>
      <c r="X419" s="222" t="s">
        <v>148</v>
      </c>
      <c r="Y419" s="203"/>
      <c r="Z419" s="203"/>
      <c r="AA419" s="203"/>
      <c r="AB419" s="203"/>
      <c r="AC419" s="203"/>
      <c r="AD419" s="203"/>
      <c r="AE419" s="203"/>
      <c r="AF419" s="203"/>
      <c r="AG419" s="203" t="s">
        <v>149</v>
      </c>
      <c r="AH419" s="203"/>
      <c r="AI419" s="203"/>
      <c r="AJ419" s="203"/>
      <c r="AK419" s="203"/>
      <c r="AL419" s="203"/>
      <c r="AM419" s="203"/>
      <c r="AN419" s="203"/>
      <c r="AO419" s="203"/>
      <c r="AP419" s="203"/>
      <c r="AQ419" s="203"/>
      <c r="AR419" s="203"/>
      <c r="AS419" s="203"/>
      <c r="AT419" s="203"/>
      <c r="AU419" s="203"/>
      <c r="AV419" s="203"/>
      <c r="AW419" s="203"/>
      <c r="AX419" s="203"/>
      <c r="AY419" s="203"/>
      <c r="AZ419" s="203"/>
      <c r="BA419" s="203"/>
      <c r="BB419" s="203"/>
      <c r="BC419" s="203"/>
      <c r="BD419" s="203"/>
      <c r="BE419" s="203"/>
      <c r="BF419" s="203"/>
      <c r="BG419" s="203"/>
      <c r="BH419" s="203"/>
    </row>
    <row r="420" spans="1:60" outlineLevel="1" x14ac:dyDescent="0.25">
      <c r="A420" s="220"/>
      <c r="B420" s="221"/>
      <c r="C420" s="251" t="s">
        <v>632</v>
      </c>
      <c r="D420" s="224"/>
      <c r="E420" s="225">
        <v>25.38</v>
      </c>
      <c r="F420" s="222"/>
      <c r="G420" s="222"/>
      <c r="H420" s="222"/>
      <c r="I420" s="222"/>
      <c r="J420" s="222"/>
      <c r="K420" s="222"/>
      <c r="L420" s="222"/>
      <c r="M420" s="222"/>
      <c r="N420" s="222"/>
      <c r="O420" s="222"/>
      <c r="P420" s="222"/>
      <c r="Q420" s="222"/>
      <c r="R420" s="222"/>
      <c r="S420" s="222"/>
      <c r="T420" s="222"/>
      <c r="U420" s="222"/>
      <c r="V420" s="222"/>
      <c r="W420" s="222"/>
      <c r="X420" s="222"/>
      <c r="Y420" s="203"/>
      <c r="Z420" s="203"/>
      <c r="AA420" s="203"/>
      <c r="AB420" s="203"/>
      <c r="AC420" s="203"/>
      <c r="AD420" s="203"/>
      <c r="AE420" s="203"/>
      <c r="AF420" s="203"/>
      <c r="AG420" s="203" t="s">
        <v>151</v>
      </c>
      <c r="AH420" s="203">
        <v>0</v>
      </c>
      <c r="AI420" s="203"/>
      <c r="AJ420" s="203"/>
      <c r="AK420" s="203"/>
      <c r="AL420" s="203"/>
      <c r="AM420" s="203"/>
      <c r="AN420" s="203"/>
      <c r="AO420" s="203"/>
      <c r="AP420" s="203"/>
      <c r="AQ420" s="203"/>
      <c r="AR420" s="203"/>
      <c r="AS420" s="203"/>
      <c r="AT420" s="203"/>
      <c r="AU420" s="203"/>
      <c r="AV420" s="203"/>
      <c r="AW420" s="203"/>
      <c r="AX420" s="203"/>
      <c r="AY420" s="203"/>
      <c r="AZ420" s="203"/>
      <c r="BA420" s="203"/>
      <c r="BB420" s="203"/>
      <c r="BC420" s="203"/>
      <c r="BD420" s="203"/>
      <c r="BE420" s="203"/>
      <c r="BF420" s="203"/>
      <c r="BG420" s="203"/>
      <c r="BH420" s="203"/>
    </row>
    <row r="421" spans="1:60" outlineLevel="1" x14ac:dyDescent="0.25">
      <c r="A421" s="220"/>
      <c r="B421" s="221"/>
      <c r="C421" s="251" t="s">
        <v>633</v>
      </c>
      <c r="D421" s="224"/>
      <c r="E421" s="225">
        <v>102.3</v>
      </c>
      <c r="F421" s="222"/>
      <c r="G421" s="222"/>
      <c r="H421" s="222"/>
      <c r="I421" s="222"/>
      <c r="J421" s="222"/>
      <c r="K421" s="222"/>
      <c r="L421" s="222"/>
      <c r="M421" s="222"/>
      <c r="N421" s="222"/>
      <c r="O421" s="222"/>
      <c r="P421" s="222"/>
      <c r="Q421" s="222"/>
      <c r="R421" s="222"/>
      <c r="S421" s="222"/>
      <c r="T421" s="222"/>
      <c r="U421" s="222"/>
      <c r="V421" s="222"/>
      <c r="W421" s="222"/>
      <c r="X421" s="222"/>
      <c r="Y421" s="203"/>
      <c r="Z421" s="203"/>
      <c r="AA421" s="203"/>
      <c r="AB421" s="203"/>
      <c r="AC421" s="203"/>
      <c r="AD421" s="203"/>
      <c r="AE421" s="203"/>
      <c r="AF421" s="203"/>
      <c r="AG421" s="203" t="s">
        <v>151</v>
      </c>
      <c r="AH421" s="203">
        <v>0</v>
      </c>
      <c r="AI421" s="203"/>
      <c r="AJ421" s="203"/>
      <c r="AK421" s="203"/>
      <c r="AL421" s="203"/>
      <c r="AM421" s="203"/>
      <c r="AN421" s="203"/>
      <c r="AO421" s="203"/>
      <c r="AP421" s="203"/>
      <c r="AQ421" s="203"/>
      <c r="AR421" s="203"/>
      <c r="AS421" s="203"/>
      <c r="AT421" s="203"/>
      <c r="AU421" s="203"/>
      <c r="AV421" s="203"/>
      <c r="AW421" s="203"/>
      <c r="AX421" s="203"/>
      <c r="AY421" s="203"/>
      <c r="AZ421" s="203"/>
      <c r="BA421" s="203"/>
      <c r="BB421" s="203"/>
      <c r="BC421" s="203"/>
      <c r="BD421" s="203"/>
      <c r="BE421" s="203"/>
      <c r="BF421" s="203"/>
      <c r="BG421" s="203"/>
      <c r="BH421" s="203"/>
    </row>
    <row r="422" spans="1:60" outlineLevel="1" x14ac:dyDescent="0.25">
      <c r="A422" s="235">
        <v>182</v>
      </c>
      <c r="B422" s="236" t="s">
        <v>636</v>
      </c>
      <c r="C422" s="250" t="s">
        <v>637</v>
      </c>
      <c r="D422" s="237" t="s">
        <v>163</v>
      </c>
      <c r="E422" s="238">
        <v>14.06</v>
      </c>
      <c r="F422" s="239"/>
      <c r="G422" s="240">
        <f>ROUND(E422*F422,2)</f>
        <v>0</v>
      </c>
      <c r="H422" s="223">
        <v>4.8499999999999996</v>
      </c>
      <c r="I422" s="222">
        <f>ROUND(E422*H422,2)</f>
        <v>68.19</v>
      </c>
      <c r="J422" s="223">
        <v>19.45</v>
      </c>
      <c r="K422" s="222">
        <f>ROUND(E422*J422,2)</f>
        <v>273.47000000000003</v>
      </c>
      <c r="L422" s="222">
        <v>15</v>
      </c>
      <c r="M422" s="222">
        <f>G422*(1+L422/100)</f>
        <v>0</v>
      </c>
      <c r="N422" s="222">
        <v>6.9999999999999994E-5</v>
      </c>
      <c r="O422" s="222">
        <f>ROUND(E422*N422,2)</f>
        <v>0</v>
      </c>
      <c r="P422" s="222">
        <v>0</v>
      </c>
      <c r="Q422" s="222">
        <f>ROUND(E422*P422,2)</f>
        <v>0</v>
      </c>
      <c r="R422" s="222"/>
      <c r="S422" s="222" t="s">
        <v>147</v>
      </c>
      <c r="T422" s="222" t="s">
        <v>141</v>
      </c>
      <c r="U422" s="222">
        <v>3.2480000000000002E-2</v>
      </c>
      <c r="V422" s="222">
        <f>ROUND(E422*U422,2)</f>
        <v>0.46</v>
      </c>
      <c r="W422" s="222"/>
      <c r="X422" s="222" t="s">
        <v>148</v>
      </c>
      <c r="Y422" s="203"/>
      <c r="Z422" s="203"/>
      <c r="AA422" s="203"/>
      <c r="AB422" s="203"/>
      <c r="AC422" s="203"/>
      <c r="AD422" s="203"/>
      <c r="AE422" s="203"/>
      <c r="AF422" s="203"/>
      <c r="AG422" s="203" t="s">
        <v>149</v>
      </c>
      <c r="AH422" s="203"/>
      <c r="AI422" s="203"/>
      <c r="AJ422" s="203"/>
      <c r="AK422" s="203"/>
      <c r="AL422" s="203"/>
      <c r="AM422" s="203"/>
      <c r="AN422" s="203"/>
      <c r="AO422" s="203"/>
      <c r="AP422" s="203"/>
      <c r="AQ422" s="203"/>
      <c r="AR422" s="203"/>
      <c r="AS422" s="203"/>
      <c r="AT422" s="203"/>
      <c r="AU422" s="203"/>
      <c r="AV422" s="203"/>
      <c r="AW422" s="203"/>
      <c r="AX422" s="203"/>
      <c r="AY422" s="203"/>
      <c r="AZ422" s="203"/>
      <c r="BA422" s="203"/>
      <c r="BB422" s="203"/>
      <c r="BC422" s="203"/>
      <c r="BD422" s="203"/>
      <c r="BE422" s="203"/>
      <c r="BF422" s="203"/>
      <c r="BG422" s="203"/>
      <c r="BH422" s="203"/>
    </row>
    <row r="423" spans="1:60" outlineLevel="1" x14ac:dyDescent="0.25">
      <c r="A423" s="220"/>
      <c r="B423" s="221"/>
      <c r="C423" s="251" t="s">
        <v>638</v>
      </c>
      <c r="D423" s="224"/>
      <c r="E423" s="225">
        <v>11.72</v>
      </c>
      <c r="F423" s="222"/>
      <c r="G423" s="222"/>
      <c r="H423" s="222"/>
      <c r="I423" s="222"/>
      <c r="J423" s="222"/>
      <c r="K423" s="222"/>
      <c r="L423" s="222"/>
      <c r="M423" s="222"/>
      <c r="N423" s="222"/>
      <c r="O423" s="222"/>
      <c r="P423" s="222"/>
      <c r="Q423" s="222"/>
      <c r="R423" s="222"/>
      <c r="S423" s="222"/>
      <c r="T423" s="222"/>
      <c r="U423" s="222"/>
      <c r="V423" s="222"/>
      <c r="W423" s="222"/>
      <c r="X423" s="222"/>
      <c r="Y423" s="203"/>
      <c r="Z423" s="203"/>
      <c r="AA423" s="203"/>
      <c r="AB423" s="203"/>
      <c r="AC423" s="203"/>
      <c r="AD423" s="203"/>
      <c r="AE423" s="203"/>
      <c r="AF423" s="203"/>
      <c r="AG423" s="203" t="s">
        <v>151</v>
      </c>
      <c r="AH423" s="203">
        <v>0</v>
      </c>
      <c r="AI423" s="203"/>
      <c r="AJ423" s="203"/>
      <c r="AK423" s="203"/>
      <c r="AL423" s="203"/>
      <c r="AM423" s="203"/>
      <c r="AN423" s="203"/>
      <c r="AO423" s="203"/>
      <c r="AP423" s="203"/>
      <c r="AQ423" s="203"/>
      <c r="AR423" s="203"/>
      <c r="AS423" s="203"/>
      <c r="AT423" s="203"/>
      <c r="AU423" s="203"/>
      <c r="AV423" s="203"/>
      <c r="AW423" s="203"/>
      <c r="AX423" s="203"/>
      <c r="AY423" s="203"/>
      <c r="AZ423" s="203"/>
      <c r="BA423" s="203"/>
      <c r="BB423" s="203"/>
      <c r="BC423" s="203"/>
      <c r="BD423" s="203"/>
      <c r="BE423" s="203"/>
      <c r="BF423" s="203"/>
      <c r="BG423" s="203"/>
      <c r="BH423" s="203"/>
    </row>
    <row r="424" spans="1:60" outlineLevel="1" x14ac:dyDescent="0.25">
      <c r="A424" s="220"/>
      <c r="B424" s="221"/>
      <c r="C424" s="251" t="s">
        <v>639</v>
      </c>
      <c r="D424" s="224"/>
      <c r="E424" s="225">
        <v>2.34</v>
      </c>
      <c r="F424" s="222"/>
      <c r="G424" s="222"/>
      <c r="H424" s="222"/>
      <c r="I424" s="222"/>
      <c r="J424" s="222"/>
      <c r="K424" s="222"/>
      <c r="L424" s="222"/>
      <c r="M424" s="222"/>
      <c r="N424" s="222"/>
      <c r="O424" s="222"/>
      <c r="P424" s="222"/>
      <c r="Q424" s="222"/>
      <c r="R424" s="222"/>
      <c r="S424" s="222"/>
      <c r="T424" s="222"/>
      <c r="U424" s="222"/>
      <c r="V424" s="222"/>
      <c r="W424" s="222"/>
      <c r="X424" s="222"/>
      <c r="Y424" s="203"/>
      <c r="Z424" s="203"/>
      <c r="AA424" s="203"/>
      <c r="AB424" s="203"/>
      <c r="AC424" s="203"/>
      <c r="AD424" s="203"/>
      <c r="AE424" s="203"/>
      <c r="AF424" s="203"/>
      <c r="AG424" s="203" t="s">
        <v>151</v>
      </c>
      <c r="AH424" s="203">
        <v>0</v>
      </c>
      <c r="AI424" s="203"/>
      <c r="AJ424" s="203"/>
      <c r="AK424" s="203"/>
      <c r="AL424" s="203"/>
      <c r="AM424" s="203"/>
      <c r="AN424" s="203"/>
      <c r="AO424" s="203"/>
      <c r="AP424" s="203"/>
      <c r="AQ424" s="203"/>
      <c r="AR424" s="203"/>
      <c r="AS424" s="203"/>
      <c r="AT424" s="203"/>
      <c r="AU424" s="203"/>
      <c r="AV424" s="203"/>
      <c r="AW424" s="203"/>
      <c r="AX424" s="203"/>
      <c r="AY424" s="203"/>
      <c r="AZ424" s="203"/>
      <c r="BA424" s="203"/>
      <c r="BB424" s="203"/>
      <c r="BC424" s="203"/>
      <c r="BD424" s="203"/>
      <c r="BE424" s="203"/>
      <c r="BF424" s="203"/>
      <c r="BG424" s="203"/>
      <c r="BH424" s="203"/>
    </row>
    <row r="425" spans="1:60" outlineLevel="1" x14ac:dyDescent="0.25">
      <c r="A425" s="235">
        <v>183</v>
      </c>
      <c r="B425" s="236" t="s">
        <v>640</v>
      </c>
      <c r="C425" s="250" t="s">
        <v>641</v>
      </c>
      <c r="D425" s="237" t="s">
        <v>163</v>
      </c>
      <c r="E425" s="238">
        <v>141.74</v>
      </c>
      <c r="F425" s="239"/>
      <c r="G425" s="240">
        <f>ROUND(E425*F425,2)</f>
        <v>0</v>
      </c>
      <c r="H425" s="223">
        <v>4.3099999999999996</v>
      </c>
      <c r="I425" s="222">
        <f>ROUND(E425*H425,2)</f>
        <v>610.9</v>
      </c>
      <c r="J425" s="223">
        <v>59.59</v>
      </c>
      <c r="K425" s="222">
        <f>ROUND(E425*J425,2)</f>
        <v>8446.2900000000009</v>
      </c>
      <c r="L425" s="222">
        <v>15</v>
      </c>
      <c r="M425" s="222">
        <f>G425*(1+L425/100)</f>
        <v>0</v>
      </c>
      <c r="N425" s="222">
        <v>1.3999999999999999E-4</v>
      </c>
      <c r="O425" s="222">
        <f>ROUND(E425*N425,2)</f>
        <v>0.02</v>
      </c>
      <c r="P425" s="222">
        <v>0</v>
      </c>
      <c r="Q425" s="222">
        <f>ROUND(E425*P425,2)</f>
        <v>0</v>
      </c>
      <c r="R425" s="222"/>
      <c r="S425" s="222" t="s">
        <v>147</v>
      </c>
      <c r="T425" s="222" t="s">
        <v>141</v>
      </c>
      <c r="U425" s="222">
        <v>0.10191</v>
      </c>
      <c r="V425" s="222">
        <f>ROUND(E425*U425,2)</f>
        <v>14.44</v>
      </c>
      <c r="W425" s="222"/>
      <c r="X425" s="222" t="s">
        <v>148</v>
      </c>
      <c r="Y425" s="203"/>
      <c r="Z425" s="203"/>
      <c r="AA425" s="203"/>
      <c r="AB425" s="203"/>
      <c r="AC425" s="203"/>
      <c r="AD425" s="203"/>
      <c r="AE425" s="203"/>
      <c r="AF425" s="203"/>
      <c r="AG425" s="203" t="s">
        <v>149</v>
      </c>
      <c r="AH425" s="203"/>
      <c r="AI425" s="203"/>
      <c r="AJ425" s="203"/>
      <c r="AK425" s="203"/>
      <c r="AL425" s="203"/>
      <c r="AM425" s="203"/>
      <c r="AN425" s="203"/>
      <c r="AO425" s="203"/>
      <c r="AP425" s="203"/>
      <c r="AQ425" s="203"/>
      <c r="AR425" s="203"/>
      <c r="AS425" s="203"/>
      <c r="AT425" s="203"/>
      <c r="AU425" s="203"/>
      <c r="AV425" s="203"/>
      <c r="AW425" s="203"/>
      <c r="AX425" s="203"/>
      <c r="AY425" s="203"/>
      <c r="AZ425" s="203"/>
      <c r="BA425" s="203"/>
      <c r="BB425" s="203"/>
      <c r="BC425" s="203"/>
      <c r="BD425" s="203"/>
      <c r="BE425" s="203"/>
      <c r="BF425" s="203"/>
      <c r="BG425" s="203"/>
      <c r="BH425" s="203"/>
    </row>
    <row r="426" spans="1:60" outlineLevel="1" x14ac:dyDescent="0.25">
      <c r="A426" s="220"/>
      <c r="B426" s="221"/>
      <c r="C426" s="251" t="s">
        <v>642</v>
      </c>
      <c r="D426" s="224"/>
      <c r="E426" s="225">
        <v>11.72</v>
      </c>
      <c r="F426" s="222"/>
      <c r="G426" s="222"/>
      <c r="H426" s="222"/>
      <c r="I426" s="222"/>
      <c r="J426" s="222"/>
      <c r="K426" s="222"/>
      <c r="L426" s="222"/>
      <c r="M426" s="222"/>
      <c r="N426" s="222"/>
      <c r="O426" s="222"/>
      <c r="P426" s="222"/>
      <c r="Q426" s="222"/>
      <c r="R426" s="222"/>
      <c r="S426" s="222"/>
      <c r="T426" s="222"/>
      <c r="U426" s="222"/>
      <c r="V426" s="222"/>
      <c r="W426" s="222"/>
      <c r="X426" s="222"/>
      <c r="Y426" s="203"/>
      <c r="Z426" s="203"/>
      <c r="AA426" s="203"/>
      <c r="AB426" s="203"/>
      <c r="AC426" s="203"/>
      <c r="AD426" s="203"/>
      <c r="AE426" s="203"/>
      <c r="AF426" s="203"/>
      <c r="AG426" s="203" t="s">
        <v>151</v>
      </c>
      <c r="AH426" s="203">
        <v>0</v>
      </c>
      <c r="AI426" s="203"/>
      <c r="AJ426" s="203"/>
      <c r="AK426" s="203"/>
      <c r="AL426" s="203"/>
      <c r="AM426" s="203"/>
      <c r="AN426" s="203"/>
      <c r="AO426" s="203"/>
      <c r="AP426" s="203"/>
      <c r="AQ426" s="203"/>
      <c r="AR426" s="203"/>
      <c r="AS426" s="203"/>
      <c r="AT426" s="203"/>
      <c r="AU426" s="203"/>
      <c r="AV426" s="203"/>
      <c r="AW426" s="203"/>
      <c r="AX426" s="203"/>
      <c r="AY426" s="203"/>
      <c r="AZ426" s="203"/>
      <c r="BA426" s="203"/>
      <c r="BB426" s="203"/>
      <c r="BC426" s="203"/>
      <c r="BD426" s="203"/>
      <c r="BE426" s="203"/>
      <c r="BF426" s="203"/>
      <c r="BG426" s="203"/>
      <c r="BH426" s="203"/>
    </row>
    <row r="427" spans="1:60" outlineLevel="1" x14ac:dyDescent="0.25">
      <c r="A427" s="220"/>
      <c r="B427" s="221"/>
      <c r="C427" s="251" t="s">
        <v>643</v>
      </c>
      <c r="D427" s="224"/>
      <c r="E427" s="225">
        <v>25.38</v>
      </c>
      <c r="F427" s="222"/>
      <c r="G427" s="222"/>
      <c r="H427" s="222"/>
      <c r="I427" s="222"/>
      <c r="J427" s="222"/>
      <c r="K427" s="222"/>
      <c r="L427" s="222"/>
      <c r="M427" s="222"/>
      <c r="N427" s="222"/>
      <c r="O427" s="222"/>
      <c r="P427" s="222"/>
      <c r="Q427" s="222"/>
      <c r="R427" s="222"/>
      <c r="S427" s="222"/>
      <c r="T427" s="222"/>
      <c r="U427" s="222"/>
      <c r="V427" s="222"/>
      <c r="W427" s="222"/>
      <c r="X427" s="222"/>
      <c r="Y427" s="203"/>
      <c r="Z427" s="203"/>
      <c r="AA427" s="203"/>
      <c r="AB427" s="203"/>
      <c r="AC427" s="203"/>
      <c r="AD427" s="203"/>
      <c r="AE427" s="203"/>
      <c r="AF427" s="203"/>
      <c r="AG427" s="203" t="s">
        <v>151</v>
      </c>
      <c r="AH427" s="203">
        <v>0</v>
      </c>
      <c r="AI427" s="203"/>
      <c r="AJ427" s="203"/>
      <c r="AK427" s="203"/>
      <c r="AL427" s="203"/>
      <c r="AM427" s="203"/>
      <c r="AN427" s="203"/>
      <c r="AO427" s="203"/>
      <c r="AP427" s="203"/>
      <c r="AQ427" s="203"/>
      <c r="AR427" s="203"/>
      <c r="AS427" s="203"/>
      <c r="AT427" s="203"/>
      <c r="AU427" s="203"/>
      <c r="AV427" s="203"/>
      <c r="AW427" s="203"/>
      <c r="AX427" s="203"/>
      <c r="AY427" s="203"/>
      <c r="AZ427" s="203"/>
      <c r="BA427" s="203"/>
      <c r="BB427" s="203"/>
      <c r="BC427" s="203"/>
      <c r="BD427" s="203"/>
      <c r="BE427" s="203"/>
      <c r="BF427" s="203"/>
      <c r="BG427" s="203"/>
      <c r="BH427" s="203"/>
    </row>
    <row r="428" spans="1:60" outlineLevel="1" x14ac:dyDescent="0.25">
      <c r="A428" s="220"/>
      <c r="B428" s="221"/>
      <c r="C428" s="251" t="s">
        <v>639</v>
      </c>
      <c r="D428" s="224"/>
      <c r="E428" s="225">
        <v>2.34</v>
      </c>
      <c r="F428" s="222"/>
      <c r="G428" s="222"/>
      <c r="H428" s="222"/>
      <c r="I428" s="222"/>
      <c r="J428" s="222"/>
      <c r="K428" s="222"/>
      <c r="L428" s="222"/>
      <c r="M428" s="222"/>
      <c r="N428" s="222"/>
      <c r="O428" s="222"/>
      <c r="P428" s="222"/>
      <c r="Q428" s="222"/>
      <c r="R428" s="222"/>
      <c r="S428" s="222"/>
      <c r="T428" s="222"/>
      <c r="U428" s="222"/>
      <c r="V428" s="222"/>
      <c r="W428" s="222"/>
      <c r="X428" s="222"/>
      <c r="Y428" s="203"/>
      <c r="Z428" s="203"/>
      <c r="AA428" s="203"/>
      <c r="AB428" s="203"/>
      <c r="AC428" s="203"/>
      <c r="AD428" s="203"/>
      <c r="AE428" s="203"/>
      <c r="AF428" s="203"/>
      <c r="AG428" s="203" t="s">
        <v>151</v>
      </c>
      <c r="AH428" s="203">
        <v>0</v>
      </c>
      <c r="AI428" s="203"/>
      <c r="AJ428" s="203"/>
      <c r="AK428" s="203"/>
      <c r="AL428" s="203"/>
      <c r="AM428" s="203"/>
      <c r="AN428" s="203"/>
      <c r="AO428" s="203"/>
      <c r="AP428" s="203"/>
      <c r="AQ428" s="203"/>
      <c r="AR428" s="203"/>
      <c r="AS428" s="203"/>
      <c r="AT428" s="203"/>
      <c r="AU428" s="203"/>
      <c r="AV428" s="203"/>
      <c r="AW428" s="203"/>
      <c r="AX428" s="203"/>
      <c r="AY428" s="203"/>
      <c r="AZ428" s="203"/>
      <c r="BA428" s="203"/>
      <c r="BB428" s="203"/>
      <c r="BC428" s="203"/>
      <c r="BD428" s="203"/>
      <c r="BE428" s="203"/>
      <c r="BF428" s="203"/>
      <c r="BG428" s="203"/>
      <c r="BH428" s="203"/>
    </row>
    <row r="429" spans="1:60" outlineLevel="1" x14ac:dyDescent="0.25">
      <c r="A429" s="220"/>
      <c r="B429" s="221"/>
      <c r="C429" s="251" t="s">
        <v>644</v>
      </c>
      <c r="D429" s="224"/>
      <c r="E429" s="225">
        <v>102.3</v>
      </c>
      <c r="F429" s="222"/>
      <c r="G429" s="222"/>
      <c r="H429" s="222"/>
      <c r="I429" s="222"/>
      <c r="J429" s="222"/>
      <c r="K429" s="222"/>
      <c r="L429" s="222"/>
      <c r="M429" s="222"/>
      <c r="N429" s="222"/>
      <c r="O429" s="222"/>
      <c r="P429" s="222"/>
      <c r="Q429" s="222"/>
      <c r="R429" s="222"/>
      <c r="S429" s="222"/>
      <c r="T429" s="222"/>
      <c r="U429" s="222"/>
      <c r="V429" s="222"/>
      <c r="W429" s="222"/>
      <c r="X429" s="222"/>
      <c r="Y429" s="203"/>
      <c r="Z429" s="203"/>
      <c r="AA429" s="203"/>
      <c r="AB429" s="203"/>
      <c r="AC429" s="203"/>
      <c r="AD429" s="203"/>
      <c r="AE429" s="203"/>
      <c r="AF429" s="203"/>
      <c r="AG429" s="203" t="s">
        <v>151</v>
      </c>
      <c r="AH429" s="203">
        <v>0</v>
      </c>
      <c r="AI429" s="203"/>
      <c r="AJ429" s="203"/>
      <c r="AK429" s="203"/>
      <c r="AL429" s="203"/>
      <c r="AM429" s="203"/>
      <c r="AN429" s="203"/>
      <c r="AO429" s="203"/>
      <c r="AP429" s="203"/>
      <c r="AQ429" s="203"/>
      <c r="AR429" s="203"/>
      <c r="AS429" s="203"/>
      <c r="AT429" s="203"/>
      <c r="AU429" s="203"/>
      <c r="AV429" s="203"/>
      <c r="AW429" s="203"/>
      <c r="AX429" s="203"/>
      <c r="AY429" s="203"/>
      <c r="AZ429" s="203"/>
      <c r="BA429" s="203"/>
      <c r="BB429" s="203"/>
      <c r="BC429" s="203"/>
      <c r="BD429" s="203"/>
      <c r="BE429" s="203"/>
      <c r="BF429" s="203"/>
      <c r="BG429" s="203"/>
      <c r="BH429" s="203"/>
    </row>
    <row r="430" spans="1:60" outlineLevel="1" x14ac:dyDescent="0.25">
      <c r="A430" s="235">
        <v>184</v>
      </c>
      <c r="B430" s="236" t="s">
        <v>645</v>
      </c>
      <c r="C430" s="250" t="s">
        <v>646</v>
      </c>
      <c r="D430" s="237" t="s">
        <v>163</v>
      </c>
      <c r="E430" s="238">
        <v>37.1</v>
      </c>
      <c r="F430" s="239"/>
      <c r="G430" s="240">
        <f>ROUND(E430*F430,2)</f>
        <v>0</v>
      </c>
      <c r="H430" s="223">
        <v>10.98</v>
      </c>
      <c r="I430" s="222">
        <f>ROUND(E430*H430,2)</f>
        <v>407.36</v>
      </c>
      <c r="J430" s="223">
        <v>7.92</v>
      </c>
      <c r="K430" s="222">
        <f>ROUND(E430*J430,2)</f>
        <v>293.83</v>
      </c>
      <c r="L430" s="222">
        <v>15</v>
      </c>
      <c r="M430" s="222">
        <f>G430*(1+L430/100)</f>
        <v>0</v>
      </c>
      <c r="N430" s="222">
        <v>3.5E-4</v>
      </c>
      <c r="O430" s="222">
        <f>ROUND(E430*N430,2)</f>
        <v>0.01</v>
      </c>
      <c r="P430" s="222">
        <v>0</v>
      </c>
      <c r="Q430" s="222">
        <f>ROUND(E430*P430,2)</f>
        <v>0</v>
      </c>
      <c r="R430" s="222"/>
      <c r="S430" s="222" t="s">
        <v>147</v>
      </c>
      <c r="T430" s="222" t="s">
        <v>141</v>
      </c>
      <c r="U430" s="222">
        <v>1.35E-2</v>
      </c>
      <c r="V430" s="222">
        <f>ROUND(E430*U430,2)</f>
        <v>0.5</v>
      </c>
      <c r="W430" s="222"/>
      <c r="X430" s="222" t="s">
        <v>148</v>
      </c>
      <c r="Y430" s="203"/>
      <c r="Z430" s="203"/>
      <c r="AA430" s="203"/>
      <c r="AB430" s="203"/>
      <c r="AC430" s="203"/>
      <c r="AD430" s="203"/>
      <c r="AE430" s="203"/>
      <c r="AF430" s="203"/>
      <c r="AG430" s="203" t="s">
        <v>149</v>
      </c>
      <c r="AH430" s="203"/>
      <c r="AI430" s="203"/>
      <c r="AJ430" s="203"/>
      <c r="AK430" s="203"/>
      <c r="AL430" s="203"/>
      <c r="AM430" s="203"/>
      <c r="AN430" s="203"/>
      <c r="AO430" s="203"/>
      <c r="AP430" s="203"/>
      <c r="AQ430" s="203"/>
      <c r="AR430" s="203"/>
      <c r="AS430" s="203"/>
      <c r="AT430" s="203"/>
      <c r="AU430" s="203"/>
      <c r="AV430" s="203"/>
      <c r="AW430" s="203"/>
      <c r="AX430" s="203"/>
      <c r="AY430" s="203"/>
      <c r="AZ430" s="203"/>
      <c r="BA430" s="203"/>
      <c r="BB430" s="203"/>
      <c r="BC430" s="203"/>
      <c r="BD430" s="203"/>
      <c r="BE430" s="203"/>
      <c r="BF430" s="203"/>
      <c r="BG430" s="203"/>
      <c r="BH430" s="203"/>
    </row>
    <row r="431" spans="1:60" outlineLevel="1" x14ac:dyDescent="0.25">
      <c r="A431" s="220"/>
      <c r="B431" s="221"/>
      <c r="C431" s="251" t="s">
        <v>198</v>
      </c>
      <c r="D431" s="224"/>
      <c r="E431" s="225">
        <v>0.98</v>
      </c>
      <c r="F431" s="222"/>
      <c r="G431" s="222"/>
      <c r="H431" s="222"/>
      <c r="I431" s="222"/>
      <c r="J431" s="222"/>
      <c r="K431" s="222"/>
      <c r="L431" s="222"/>
      <c r="M431" s="222"/>
      <c r="N431" s="222"/>
      <c r="O431" s="222"/>
      <c r="P431" s="222"/>
      <c r="Q431" s="222"/>
      <c r="R431" s="222"/>
      <c r="S431" s="222"/>
      <c r="T431" s="222"/>
      <c r="U431" s="222"/>
      <c r="V431" s="222"/>
      <c r="W431" s="222"/>
      <c r="X431" s="222"/>
      <c r="Y431" s="203"/>
      <c r="Z431" s="203"/>
      <c r="AA431" s="203"/>
      <c r="AB431" s="203"/>
      <c r="AC431" s="203"/>
      <c r="AD431" s="203"/>
      <c r="AE431" s="203"/>
      <c r="AF431" s="203"/>
      <c r="AG431" s="203" t="s">
        <v>151</v>
      </c>
      <c r="AH431" s="203">
        <v>0</v>
      </c>
      <c r="AI431" s="203"/>
      <c r="AJ431" s="203"/>
      <c r="AK431" s="203"/>
      <c r="AL431" s="203"/>
      <c r="AM431" s="203"/>
      <c r="AN431" s="203"/>
      <c r="AO431" s="203"/>
      <c r="AP431" s="203"/>
      <c r="AQ431" s="203"/>
      <c r="AR431" s="203"/>
      <c r="AS431" s="203"/>
      <c r="AT431" s="203"/>
      <c r="AU431" s="203"/>
      <c r="AV431" s="203"/>
      <c r="AW431" s="203"/>
      <c r="AX431" s="203"/>
      <c r="AY431" s="203"/>
      <c r="AZ431" s="203"/>
      <c r="BA431" s="203"/>
      <c r="BB431" s="203"/>
      <c r="BC431" s="203"/>
      <c r="BD431" s="203"/>
      <c r="BE431" s="203"/>
      <c r="BF431" s="203"/>
      <c r="BG431" s="203"/>
      <c r="BH431" s="203"/>
    </row>
    <row r="432" spans="1:60" outlineLevel="1" x14ac:dyDescent="0.25">
      <c r="A432" s="220"/>
      <c r="B432" s="221"/>
      <c r="C432" s="251" t="s">
        <v>200</v>
      </c>
      <c r="D432" s="224"/>
      <c r="E432" s="225">
        <v>8.4</v>
      </c>
      <c r="F432" s="222"/>
      <c r="G432" s="222"/>
      <c r="H432" s="222"/>
      <c r="I432" s="222"/>
      <c r="J432" s="222"/>
      <c r="K432" s="222"/>
      <c r="L432" s="222"/>
      <c r="M432" s="222"/>
      <c r="N432" s="222"/>
      <c r="O432" s="222"/>
      <c r="P432" s="222"/>
      <c r="Q432" s="222"/>
      <c r="R432" s="222"/>
      <c r="S432" s="222"/>
      <c r="T432" s="222"/>
      <c r="U432" s="222"/>
      <c r="V432" s="222"/>
      <c r="W432" s="222"/>
      <c r="X432" s="222"/>
      <c r="Y432" s="203"/>
      <c r="Z432" s="203"/>
      <c r="AA432" s="203"/>
      <c r="AB432" s="203"/>
      <c r="AC432" s="203"/>
      <c r="AD432" s="203"/>
      <c r="AE432" s="203"/>
      <c r="AF432" s="203"/>
      <c r="AG432" s="203" t="s">
        <v>151</v>
      </c>
      <c r="AH432" s="203">
        <v>0</v>
      </c>
      <c r="AI432" s="203"/>
      <c r="AJ432" s="203"/>
      <c r="AK432" s="203"/>
      <c r="AL432" s="203"/>
      <c r="AM432" s="203"/>
      <c r="AN432" s="203"/>
      <c r="AO432" s="203"/>
      <c r="AP432" s="203"/>
      <c r="AQ432" s="203"/>
      <c r="AR432" s="203"/>
      <c r="AS432" s="203"/>
      <c r="AT432" s="203"/>
      <c r="AU432" s="203"/>
      <c r="AV432" s="203"/>
      <c r="AW432" s="203"/>
      <c r="AX432" s="203"/>
      <c r="AY432" s="203"/>
      <c r="AZ432" s="203"/>
      <c r="BA432" s="203"/>
      <c r="BB432" s="203"/>
      <c r="BC432" s="203"/>
      <c r="BD432" s="203"/>
      <c r="BE432" s="203"/>
      <c r="BF432" s="203"/>
      <c r="BG432" s="203"/>
      <c r="BH432" s="203"/>
    </row>
    <row r="433" spans="1:60" outlineLevel="1" x14ac:dyDescent="0.25">
      <c r="A433" s="220"/>
      <c r="B433" s="221"/>
      <c r="C433" s="251" t="s">
        <v>167</v>
      </c>
      <c r="D433" s="224"/>
      <c r="E433" s="225">
        <v>6.44</v>
      </c>
      <c r="F433" s="222"/>
      <c r="G433" s="222"/>
      <c r="H433" s="222"/>
      <c r="I433" s="222"/>
      <c r="J433" s="222"/>
      <c r="K433" s="222"/>
      <c r="L433" s="222"/>
      <c r="M433" s="222"/>
      <c r="N433" s="222"/>
      <c r="O433" s="222"/>
      <c r="P433" s="222"/>
      <c r="Q433" s="222"/>
      <c r="R433" s="222"/>
      <c r="S433" s="222"/>
      <c r="T433" s="222"/>
      <c r="U433" s="222"/>
      <c r="V433" s="222"/>
      <c r="W433" s="222"/>
      <c r="X433" s="222"/>
      <c r="Y433" s="203"/>
      <c r="Z433" s="203"/>
      <c r="AA433" s="203"/>
      <c r="AB433" s="203"/>
      <c r="AC433" s="203"/>
      <c r="AD433" s="203"/>
      <c r="AE433" s="203"/>
      <c r="AF433" s="203"/>
      <c r="AG433" s="203" t="s">
        <v>151</v>
      </c>
      <c r="AH433" s="203">
        <v>0</v>
      </c>
      <c r="AI433" s="203"/>
      <c r="AJ433" s="203"/>
      <c r="AK433" s="203"/>
      <c r="AL433" s="203"/>
      <c r="AM433" s="203"/>
      <c r="AN433" s="203"/>
      <c r="AO433" s="203"/>
      <c r="AP433" s="203"/>
      <c r="AQ433" s="203"/>
      <c r="AR433" s="203"/>
      <c r="AS433" s="203"/>
      <c r="AT433" s="203"/>
      <c r="AU433" s="203"/>
      <c r="AV433" s="203"/>
      <c r="AW433" s="203"/>
      <c r="AX433" s="203"/>
      <c r="AY433" s="203"/>
      <c r="AZ433" s="203"/>
      <c r="BA433" s="203"/>
      <c r="BB433" s="203"/>
      <c r="BC433" s="203"/>
      <c r="BD433" s="203"/>
      <c r="BE433" s="203"/>
      <c r="BF433" s="203"/>
      <c r="BG433" s="203"/>
      <c r="BH433" s="203"/>
    </row>
    <row r="434" spans="1:60" outlineLevel="1" x14ac:dyDescent="0.25">
      <c r="A434" s="220"/>
      <c r="B434" s="221"/>
      <c r="C434" s="251" t="s">
        <v>168</v>
      </c>
      <c r="D434" s="224"/>
      <c r="E434" s="225">
        <v>4.2</v>
      </c>
      <c r="F434" s="222"/>
      <c r="G434" s="222"/>
      <c r="H434" s="222"/>
      <c r="I434" s="222"/>
      <c r="J434" s="222"/>
      <c r="K434" s="222"/>
      <c r="L434" s="222"/>
      <c r="M434" s="222"/>
      <c r="N434" s="222"/>
      <c r="O434" s="222"/>
      <c r="P434" s="222"/>
      <c r="Q434" s="222"/>
      <c r="R434" s="222"/>
      <c r="S434" s="222"/>
      <c r="T434" s="222"/>
      <c r="U434" s="222"/>
      <c r="V434" s="222"/>
      <c r="W434" s="222"/>
      <c r="X434" s="222"/>
      <c r="Y434" s="203"/>
      <c r="Z434" s="203"/>
      <c r="AA434" s="203"/>
      <c r="AB434" s="203"/>
      <c r="AC434" s="203"/>
      <c r="AD434" s="203"/>
      <c r="AE434" s="203"/>
      <c r="AF434" s="203"/>
      <c r="AG434" s="203" t="s">
        <v>151</v>
      </c>
      <c r="AH434" s="203">
        <v>0</v>
      </c>
      <c r="AI434" s="203"/>
      <c r="AJ434" s="203"/>
      <c r="AK434" s="203"/>
      <c r="AL434" s="203"/>
      <c r="AM434" s="203"/>
      <c r="AN434" s="203"/>
      <c r="AO434" s="203"/>
      <c r="AP434" s="203"/>
      <c r="AQ434" s="203"/>
      <c r="AR434" s="203"/>
      <c r="AS434" s="203"/>
      <c r="AT434" s="203"/>
      <c r="AU434" s="203"/>
      <c r="AV434" s="203"/>
      <c r="AW434" s="203"/>
      <c r="AX434" s="203"/>
      <c r="AY434" s="203"/>
      <c r="AZ434" s="203"/>
      <c r="BA434" s="203"/>
      <c r="BB434" s="203"/>
      <c r="BC434" s="203"/>
      <c r="BD434" s="203"/>
      <c r="BE434" s="203"/>
      <c r="BF434" s="203"/>
      <c r="BG434" s="203"/>
      <c r="BH434" s="203"/>
    </row>
    <row r="435" spans="1:60" outlineLevel="1" x14ac:dyDescent="0.25">
      <c r="A435" s="220"/>
      <c r="B435" s="221"/>
      <c r="C435" s="251" t="s">
        <v>169</v>
      </c>
      <c r="D435" s="224"/>
      <c r="E435" s="225">
        <v>1.08</v>
      </c>
      <c r="F435" s="222"/>
      <c r="G435" s="222"/>
      <c r="H435" s="222"/>
      <c r="I435" s="222"/>
      <c r="J435" s="222"/>
      <c r="K435" s="222"/>
      <c r="L435" s="222"/>
      <c r="M435" s="222"/>
      <c r="N435" s="222"/>
      <c r="O435" s="222"/>
      <c r="P435" s="222"/>
      <c r="Q435" s="222"/>
      <c r="R435" s="222"/>
      <c r="S435" s="222"/>
      <c r="T435" s="222"/>
      <c r="U435" s="222"/>
      <c r="V435" s="222"/>
      <c r="W435" s="222"/>
      <c r="X435" s="222"/>
      <c r="Y435" s="203"/>
      <c r="Z435" s="203"/>
      <c r="AA435" s="203"/>
      <c r="AB435" s="203"/>
      <c r="AC435" s="203"/>
      <c r="AD435" s="203"/>
      <c r="AE435" s="203"/>
      <c r="AF435" s="203"/>
      <c r="AG435" s="203" t="s">
        <v>151</v>
      </c>
      <c r="AH435" s="203">
        <v>0</v>
      </c>
      <c r="AI435" s="203"/>
      <c r="AJ435" s="203"/>
      <c r="AK435" s="203"/>
      <c r="AL435" s="203"/>
      <c r="AM435" s="203"/>
      <c r="AN435" s="203"/>
      <c r="AO435" s="203"/>
      <c r="AP435" s="203"/>
      <c r="AQ435" s="203"/>
      <c r="AR435" s="203"/>
      <c r="AS435" s="203"/>
      <c r="AT435" s="203"/>
      <c r="AU435" s="203"/>
      <c r="AV435" s="203"/>
      <c r="AW435" s="203"/>
      <c r="AX435" s="203"/>
      <c r="AY435" s="203"/>
      <c r="AZ435" s="203"/>
      <c r="BA435" s="203"/>
      <c r="BB435" s="203"/>
      <c r="BC435" s="203"/>
      <c r="BD435" s="203"/>
      <c r="BE435" s="203"/>
      <c r="BF435" s="203"/>
      <c r="BG435" s="203"/>
      <c r="BH435" s="203"/>
    </row>
    <row r="436" spans="1:60" outlineLevel="1" x14ac:dyDescent="0.25">
      <c r="A436" s="220"/>
      <c r="B436" s="221"/>
      <c r="C436" s="251" t="s">
        <v>235</v>
      </c>
      <c r="D436" s="224"/>
      <c r="E436" s="225">
        <v>16</v>
      </c>
      <c r="F436" s="222"/>
      <c r="G436" s="222"/>
      <c r="H436" s="222"/>
      <c r="I436" s="222"/>
      <c r="J436" s="222"/>
      <c r="K436" s="222"/>
      <c r="L436" s="222"/>
      <c r="M436" s="222"/>
      <c r="N436" s="222"/>
      <c r="O436" s="222"/>
      <c r="P436" s="222"/>
      <c r="Q436" s="222"/>
      <c r="R436" s="222"/>
      <c r="S436" s="222"/>
      <c r="T436" s="222"/>
      <c r="U436" s="222"/>
      <c r="V436" s="222"/>
      <c r="W436" s="222"/>
      <c r="X436" s="222"/>
      <c r="Y436" s="203"/>
      <c r="Z436" s="203"/>
      <c r="AA436" s="203"/>
      <c r="AB436" s="203"/>
      <c r="AC436" s="203"/>
      <c r="AD436" s="203"/>
      <c r="AE436" s="203"/>
      <c r="AF436" s="203"/>
      <c r="AG436" s="203" t="s">
        <v>151</v>
      </c>
      <c r="AH436" s="203">
        <v>0</v>
      </c>
      <c r="AI436" s="203"/>
      <c r="AJ436" s="203"/>
      <c r="AK436" s="203"/>
      <c r="AL436" s="203"/>
      <c r="AM436" s="203"/>
      <c r="AN436" s="203"/>
      <c r="AO436" s="203"/>
      <c r="AP436" s="203"/>
      <c r="AQ436" s="203"/>
      <c r="AR436" s="203"/>
      <c r="AS436" s="203"/>
      <c r="AT436" s="203"/>
      <c r="AU436" s="203"/>
      <c r="AV436" s="203"/>
      <c r="AW436" s="203"/>
      <c r="AX436" s="203"/>
      <c r="AY436" s="203"/>
      <c r="AZ436" s="203"/>
      <c r="BA436" s="203"/>
      <c r="BB436" s="203"/>
      <c r="BC436" s="203"/>
      <c r="BD436" s="203"/>
      <c r="BE436" s="203"/>
      <c r="BF436" s="203"/>
      <c r="BG436" s="203"/>
      <c r="BH436" s="203"/>
    </row>
    <row r="437" spans="1:60" x14ac:dyDescent="0.25">
      <c r="A437" s="229" t="s">
        <v>136</v>
      </c>
      <c r="B437" s="230" t="s">
        <v>102</v>
      </c>
      <c r="C437" s="248" t="s">
        <v>103</v>
      </c>
      <c r="D437" s="231"/>
      <c r="E437" s="232"/>
      <c r="F437" s="233"/>
      <c r="G437" s="234">
        <f>SUMIF(AG438:AG471,"&lt;&gt;NOR",G438:G471)</f>
        <v>0</v>
      </c>
      <c r="H437" s="228"/>
      <c r="I437" s="228">
        <f>SUM(I438:I471)</f>
        <v>21111.25</v>
      </c>
      <c r="J437" s="228"/>
      <c r="K437" s="228">
        <f>SUM(K438:K471)</f>
        <v>27964.750000000004</v>
      </c>
      <c r="L437" s="228"/>
      <c r="M437" s="228">
        <f>SUM(M438:M471)</f>
        <v>0</v>
      </c>
      <c r="N437" s="228"/>
      <c r="O437" s="228">
        <f>SUM(O438:O471)</f>
        <v>25.080000000000002</v>
      </c>
      <c r="P437" s="228"/>
      <c r="Q437" s="228">
        <f>SUM(Q438:Q471)</f>
        <v>0</v>
      </c>
      <c r="R437" s="228"/>
      <c r="S437" s="228"/>
      <c r="T437" s="228"/>
      <c r="U437" s="228"/>
      <c r="V437" s="228">
        <f>SUM(V438:V471)</f>
        <v>30.44</v>
      </c>
      <c r="W437" s="228"/>
      <c r="X437" s="228"/>
      <c r="AG437" t="s">
        <v>137</v>
      </c>
    </row>
    <row r="438" spans="1:60" outlineLevel="1" x14ac:dyDescent="0.25">
      <c r="A438" s="241">
        <v>185</v>
      </c>
      <c r="B438" s="242" t="s">
        <v>647</v>
      </c>
      <c r="C438" s="249" t="s">
        <v>648</v>
      </c>
      <c r="D438" s="243" t="s">
        <v>298</v>
      </c>
      <c r="E438" s="244">
        <v>1</v>
      </c>
      <c r="F438" s="245"/>
      <c r="G438" s="246">
        <f>ROUND(E438*F438,2)</f>
        <v>0</v>
      </c>
      <c r="H438" s="223">
        <v>0</v>
      </c>
      <c r="I438" s="222">
        <f>ROUND(E438*H438,2)</f>
        <v>0</v>
      </c>
      <c r="J438" s="223">
        <v>1725</v>
      </c>
      <c r="K438" s="222">
        <f>ROUND(E438*J438,2)</f>
        <v>1725</v>
      </c>
      <c r="L438" s="222">
        <v>15</v>
      </c>
      <c r="M438" s="222">
        <f>G438*(1+L438/100)</f>
        <v>0</v>
      </c>
      <c r="N438" s="222">
        <v>0</v>
      </c>
      <c r="O438" s="222">
        <f>ROUND(E438*N438,2)</f>
        <v>0</v>
      </c>
      <c r="P438" s="222">
        <v>0</v>
      </c>
      <c r="Q438" s="222">
        <f>ROUND(E438*P438,2)</f>
        <v>0</v>
      </c>
      <c r="R438" s="222"/>
      <c r="S438" s="222" t="s">
        <v>140</v>
      </c>
      <c r="T438" s="222" t="s">
        <v>141</v>
      </c>
      <c r="U438" s="222">
        <v>0</v>
      </c>
      <c r="V438" s="222">
        <f>ROUND(E438*U438,2)</f>
        <v>0</v>
      </c>
      <c r="W438" s="222"/>
      <c r="X438" s="222" t="s">
        <v>148</v>
      </c>
      <c r="Y438" s="203"/>
      <c r="Z438" s="203"/>
      <c r="AA438" s="203"/>
      <c r="AB438" s="203"/>
      <c r="AC438" s="203"/>
      <c r="AD438" s="203"/>
      <c r="AE438" s="203"/>
      <c r="AF438" s="203"/>
      <c r="AG438" s="203" t="s">
        <v>149</v>
      </c>
      <c r="AH438" s="203"/>
      <c r="AI438" s="203"/>
      <c r="AJ438" s="203"/>
      <c r="AK438" s="203"/>
      <c r="AL438" s="203"/>
      <c r="AM438" s="203"/>
      <c r="AN438" s="203"/>
      <c r="AO438" s="203"/>
      <c r="AP438" s="203"/>
      <c r="AQ438" s="203"/>
      <c r="AR438" s="203"/>
      <c r="AS438" s="203"/>
      <c r="AT438" s="203"/>
      <c r="AU438" s="203"/>
      <c r="AV438" s="203"/>
      <c r="AW438" s="203"/>
      <c r="AX438" s="203"/>
      <c r="AY438" s="203"/>
      <c r="AZ438" s="203"/>
      <c r="BA438" s="203"/>
      <c r="BB438" s="203"/>
      <c r="BC438" s="203"/>
      <c r="BD438" s="203"/>
      <c r="BE438" s="203"/>
      <c r="BF438" s="203"/>
      <c r="BG438" s="203"/>
      <c r="BH438" s="203"/>
    </row>
    <row r="439" spans="1:60" outlineLevel="1" x14ac:dyDescent="0.25">
      <c r="A439" s="241">
        <v>186</v>
      </c>
      <c r="B439" s="242" t="s">
        <v>649</v>
      </c>
      <c r="C439" s="249" t="s">
        <v>650</v>
      </c>
      <c r="D439" s="243" t="s">
        <v>303</v>
      </c>
      <c r="E439" s="244">
        <v>3</v>
      </c>
      <c r="F439" s="245"/>
      <c r="G439" s="246">
        <f>ROUND(E439*F439,2)</f>
        <v>0</v>
      </c>
      <c r="H439" s="223">
        <v>0</v>
      </c>
      <c r="I439" s="222">
        <f>ROUND(E439*H439,2)</f>
        <v>0</v>
      </c>
      <c r="J439" s="223">
        <v>595.70000000000005</v>
      </c>
      <c r="K439" s="222">
        <f>ROUND(E439*J439,2)</f>
        <v>1787.1</v>
      </c>
      <c r="L439" s="222">
        <v>15</v>
      </c>
      <c r="M439" s="222">
        <f>G439*(1+L439/100)</f>
        <v>0</v>
      </c>
      <c r="N439" s="222">
        <v>0</v>
      </c>
      <c r="O439" s="222">
        <f>ROUND(E439*N439,2)</f>
        <v>0</v>
      </c>
      <c r="P439" s="222">
        <v>0</v>
      </c>
      <c r="Q439" s="222">
        <f>ROUND(E439*P439,2)</f>
        <v>0</v>
      </c>
      <c r="R439" s="222"/>
      <c r="S439" s="222" t="s">
        <v>140</v>
      </c>
      <c r="T439" s="222" t="s">
        <v>141</v>
      </c>
      <c r="U439" s="222">
        <v>0</v>
      </c>
      <c r="V439" s="222">
        <f>ROUND(E439*U439,2)</f>
        <v>0</v>
      </c>
      <c r="W439" s="222"/>
      <c r="X439" s="222" t="s">
        <v>148</v>
      </c>
      <c r="Y439" s="203"/>
      <c r="Z439" s="203"/>
      <c r="AA439" s="203"/>
      <c r="AB439" s="203"/>
      <c r="AC439" s="203"/>
      <c r="AD439" s="203"/>
      <c r="AE439" s="203"/>
      <c r="AF439" s="203"/>
      <c r="AG439" s="203" t="s">
        <v>149</v>
      </c>
      <c r="AH439" s="203"/>
      <c r="AI439" s="203"/>
      <c r="AJ439" s="203"/>
      <c r="AK439" s="203"/>
      <c r="AL439" s="203"/>
      <c r="AM439" s="203"/>
      <c r="AN439" s="203"/>
      <c r="AO439" s="203"/>
      <c r="AP439" s="203"/>
      <c r="AQ439" s="203"/>
      <c r="AR439" s="203"/>
      <c r="AS439" s="203"/>
      <c r="AT439" s="203"/>
      <c r="AU439" s="203"/>
      <c r="AV439" s="203"/>
      <c r="AW439" s="203"/>
      <c r="AX439" s="203"/>
      <c r="AY439" s="203"/>
      <c r="AZ439" s="203"/>
      <c r="BA439" s="203"/>
      <c r="BB439" s="203"/>
      <c r="BC439" s="203"/>
      <c r="BD439" s="203"/>
      <c r="BE439" s="203"/>
      <c r="BF439" s="203"/>
      <c r="BG439" s="203"/>
      <c r="BH439" s="203"/>
    </row>
    <row r="440" spans="1:60" outlineLevel="1" x14ac:dyDescent="0.25">
      <c r="A440" s="241">
        <v>187</v>
      </c>
      <c r="B440" s="242" t="s">
        <v>651</v>
      </c>
      <c r="C440" s="249" t="s">
        <v>652</v>
      </c>
      <c r="D440" s="243" t="s">
        <v>303</v>
      </c>
      <c r="E440" s="244">
        <v>5</v>
      </c>
      <c r="F440" s="245"/>
      <c r="G440" s="246">
        <f>ROUND(E440*F440,2)</f>
        <v>0</v>
      </c>
      <c r="H440" s="223">
        <v>0</v>
      </c>
      <c r="I440" s="222">
        <f>ROUND(E440*H440,2)</f>
        <v>0</v>
      </c>
      <c r="J440" s="223">
        <v>402.5</v>
      </c>
      <c r="K440" s="222">
        <f>ROUND(E440*J440,2)</f>
        <v>2012.5</v>
      </c>
      <c r="L440" s="222">
        <v>15</v>
      </c>
      <c r="M440" s="222">
        <f>G440*(1+L440/100)</f>
        <v>0</v>
      </c>
      <c r="N440" s="222">
        <v>0</v>
      </c>
      <c r="O440" s="222">
        <f>ROUND(E440*N440,2)</f>
        <v>0</v>
      </c>
      <c r="P440" s="222">
        <v>0</v>
      </c>
      <c r="Q440" s="222">
        <f>ROUND(E440*P440,2)</f>
        <v>0</v>
      </c>
      <c r="R440" s="222"/>
      <c r="S440" s="222" t="s">
        <v>140</v>
      </c>
      <c r="T440" s="222" t="s">
        <v>141</v>
      </c>
      <c r="U440" s="222">
        <v>0</v>
      </c>
      <c r="V440" s="222">
        <f>ROUND(E440*U440,2)</f>
        <v>0</v>
      </c>
      <c r="W440" s="222"/>
      <c r="X440" s="222" t="s">
        <v>148</v>
      </c>
      <c r="Y440" s="203"/>
      <c r="Z440" s="203"/>
      <c r="AA440" s="203"/>
      <c r="AB440" s="203"/>
      <c r="AC440" s="203"/>
      <c r="AD440" s="203"/>
      <c r="AE440" s="203"/>
      <c r="AF440" s="203"/>
      <c r="AG440" s="203" t="s">
        <v>149</v>
      </c>
      <c r="AH440" s="203"/>
      <c r="AI440" s="203"/>
      <c r="AJ440" s="203"/>
      <c r="AK440" s="203"/>
      <c r="AL440" s="203"/>
      <c r="AM440" s="203"/>
      <c r="AN440" s="203"/>
      <c r="AO440" s="203"/>
      <c r="AP440" s="203"/>
      <c r="AQ440" s="203"/>
      <c r="AR440" s="203"/>
      <c r="AS440" s="203"/>
      <c r="AT440" s="203"/>
      <c r="AU440" s="203"/>
      <c r="AV440" s="203"/>
      <c r="AW440" s="203"/>
      <c r="AX440" s="203"/>
      <c r="AY440" s="203"/>
      <c r="AZ440" s="203"/>
      <c r="BA440" s="203"/>
      <c r="BB440" s="203"/>
      <c r="BC440" s="203"/>
      <c r="BD440" s="203"/>
      <c r="BE440" s="203"/>
      <c r="BF440" s="203"/>
      <c r="BG440" s="203"/>
      <c r="BH440" s="203"/>
    </row>
    <row r="441" spans="1:60" outlineLevel="1" x14ac:dyDescent="0.25">
      <c r="A441" s="241">
        <v>188</v>
      </c>
      <c r="B441" s="242" t="s">
        <v>653</v>
      </c>
      <c r="C441" s="249" t="s">
        <v>654</v>
      </c>
      <c r="D441" s="243" t="s">
        <v>298</v>
      </c>
      <c r="E441" s="244">
        <v>1</v>
      </c>
      <c r="F441" s="245"/>
      <c r="G441" s="246">
        <f>ROUND(E441*F441,2)</f>
        <v>0</v>
      </c>
      <c r="H441" s="223">
        <v>0</v>
      </c>
      <c r="I441" s="222">
        <f>ROUND(E441*H441,2)</f>
        <v>0</v>
      </c>
      <c r="J441" s="223">
        <v>4025</v>
      </c>
      <c r="K441" s="222">
        <f>ROUND(E441*J441,2)</f>
        <v>4025</v>
      </c>
      <c r="L441" s="222">
        <v>15</v>
      </c>
      <c r="M441" s="222">
        <f>G441*(1+L441/100)</f>
        <v>0</v>
      </c>
      <c r="N441" s="222">
        <v>0</v>
      </c>
      <c r="O441" s="222">
        <f>ROUND(E441*N441,2)</f>
        <v>0</v>
      </c>
      <c r="P441" s="222">
        <v>0</v>
      </c>
      <c r="Q441" s="222">
        <f>ROUND(E441*P441,2)</f>
        <v>0</v>
      </c>
      <c r="R441" s="222"/>
      <c r="S441" s="222" t="s">
        <v>140</v>
      </c>
      <c r="T441" s="222" t="s">
        <v>141</v>
      </c>
      <c r="U441" s="222">
        <v>0</v>
      </c>
      <c r="V441" s="222">
        <f>ROUND(E441*U441,2)</f>
        <v>0</v>
      </c>
      <c r="W441" s="222"/>
      <c r="X441" s="222" t="s">
        <v>148</v>
      </c>
      <c r="Y441" s="203"/>
      <c r="Z441" s="203"/>
      <c r="AA441" s="203"/>
      <c r="AB441" s="203"/>
      <c r="AC441" s="203"/>
      <c r="AD441" s="203"/>
      <c r="AE441" s="203"/>
      <c r="AF441" s="203"/>
      <c r="AG441" s="203" t="s">
        <v>149</v>
      </c>
      <c r="AH441" s="203"/>
      <c r="AI441" s="203"/>
      <c r="AJ441" s="203"/>
      <c r="AK441" s="203"/>
      <c r="AL441" s="203"/>
      <c r="AM441" s="203"/>
      <c r="AN441" s="203"/>
      <c r="AO441" s="203"/>
      <c r="AP441" s="203"/>
      <c r="AQ441" s="203"/>
      <c r="AR441" s="203"/>
      <c r="AS441" s="203"/>
      <c r="AT441" s="203"/>
      <c r="AU441" s="203"/>
      <c r="AV441" s="203"/>
      <c r="AW441" s="203"/>
      <c r="AX441" s="203"/>
      <c r="AY441" s="203"/>
      <c r="AZ441" s="203"/>
      <c r="BA441" s="203"/>
      <c r="BB441" s="203"/>
      <c r="BC441" s="203"/>
      <c r="BD441" s="203"/>
      <c r="BE441" s="203"/>
      <c r="BF441" s="203"/>
      <c r="BG441" s="203"/>
      <c r="BH441" s="203"/>
    </row>
    <row r="442" spans="1:60" outlineLevel="1" x14ac:dyDescent="0.25">
      <c r="A442" s="241">
        <v>189</v>
      </c>
      <c r="B442" s="242" t="s">
        <v>655</v>
      </c>
      <c r="C442" s="249" t="s">
        <v>656</v>
      </c>
      <c r="D442" s="243" t="s">
        <v>154</v>
      </c>
      <c r="E442" s="244">
        <v>1</v>
      </c>
      <c r="F442" s="245"/>
      <c r="G442" s="246">
        <f>ROUND(E442*F442,2)</f>
        <v>0</v>
      </c>
      <c r="H442" s="223">
        <v>1138.5</v>
      </c>
      <c r="I442" s="222">
        <f>ROUND(E442*H442,2)</f>
        <v>1138.5</v>
      </c>
      <c r="J442" s="223">
        <v>0</v>
      </c>
      <c r="K442" s="222">
        <f>ROUND(E442*J442,2)</f>
        <v>0</v>
      </c>
      <c r="L442" s="222">
        <v>15</v>
      </c>
      <c r="M442" s="222">
        <f>G442*(1+L442/100)</f>
        <v>0</v>
      </c>
      <c r="N442" s="222">
        <v>4.0000000000000001E-3</v>
      </c>
      <c r="O442" s="222">
        <f>ROUND(E442*N442,2)</f>
        <v>0</v>
      </c>
      <c r="P442" s="222">
        <v>0</v>
      </c>
      <c r="Q442" s="222">
        <f>ROUND(E442*P442,2)</f>
        <v>0</v>
      </c>
      <c r="R442" s="222"/>
      <c r="S442" s="222" t="s">
        <v>140</v>
      </c>
      <c r="T442" s="222" t="s">
        <v>141</v>
      </c>
      <c r="U442" s="222">
        <v>0</v>
      </c>
      <c r="V442" s="222">
        <f>ROUND(E442*U442,2)</f>
        <v>0</v>
      </c>
      <c r="W442" s="222"/>
      <c r="X442" s="222" t="s">
        <v>142</v>
      </c>
      <c r="Y442" s="203"/>
      <c r="Z442" s="203"/>
      <c r="AA442" s="203"/>
      <c r="AB442" s="203"/>
      <c r="AC442" s="203"/>
      <c r="AD442" s="203"/>
      <c r="AE442" s="203"/>
      <c r="AF442" s="203"/>
      <c r="AG442" s="203" t="s">
        <v>143</v>
      </c>
      <c r="AH442" s="203"/>
      <c r="AI442" s="203"/>
      <c r="AJ442" s="203"/>
      <c r="AK442" s="203"/>
      <c r="AL442" s="203"/>
      <c r="AM442" s="203"/>
      <c r="AN442" s="203"/>
      <c r="AO442" s="203"/>
      <c r="AP442" s="203"/>
      <c r="AQ442" s="203"/>
      <c r="AR442" s="203"/>
      <c r="AS442" s="203"/>
      <c r="AT442" s="203"/>
      <c r="AU442" s="203"/>
      <c r="AV442" s="203"/>
      <c r="AW442" s="203"/>
      <c r="AX442" s="203"/>
      <c r="AY442" s="203"/>
      <c r="AZ442" s="203"/>
      <c r="BA442" s="203"/>
      <c r="BB442" s="203"/>
      <c r="BC442" s="203"/>
      <c r="BD442" s="203"/>
      <c r="BE442" s="203"/>
      <c r="BF442" s="203"/>
      <c r="BG442" s="203"/>
      <c r="BH442" s="203"/>
    </row>
    <row r="443" spans="1:60" outlineLevel="1" x14ac:dyDescent="0.25">
      <c r="A443" s="241">
        <v>190</v>
      </c>
      <c r="B443" s="242" t="s">
        <v>657</v>
      </c>
      <c r="C443" s="249" t="s">
        <v>658</v>
      </c>
      <c r="D443" s="243" t="s">
        <v>154</v>
      </c>
      <c r="E443" s="244">
        <v>1</v>
      </c>
      <c r="F443" s="245"/>
      <c r="G443" s="246">
        <f>ROUND(E443*F443,2)</f>
        <v>0</v>
      </c>
      <c r="H443" s="223">
        <v>1124.7</v>
      </c>
      <c r="I443" s="222">
        <f>ROUND(E443*H443,2)</f>
        <v>1124.7</v>
      </c>
      <c r="J443" s="223">
        <v>0</v>
      </c>
      <c r="K443" s="222">
        <f>ROUND(E443*J443,2)</f>
        <v>0</v>
      </c>
      <c r="L443" s="222">
        <v>15</v>
      </c>
      <c r="M443" s="222">
        <f>G443*(1+L443/100)</f>
        <v>0</v>
      </c>
      <c r="N443" s="222">
        <v>2.63E-2</v>
      </c>
      <c r="O443" s="222">
        <f>ROUND(E443*N443,2)</f>
        <v>0.03</v>
      </c>
      <c r="P443" s="222">
        <v>0</v>
      </c>
      <c r="Q443" s="222">
        <f>ROUND(E443*P443,2)</f>
        <v>0</v>
      </c>
      <c r="R443" s="222"/>
      <c r="S443" s="222" t="s">
        <v>140</v>
      </c>
      <c r="T443" s="222" t="s">
        <v>141</v>
      </c>
      <c r="U443" s="222">
        <v>0</v>
      </c>
      <c r="V443" s="222">
        <f>ROUND(E443*U443,2)</f>
        <v>0</v>
      </c>
      <c r="W443" s="222"/>
      <c r="X443" s="222" t="s">
        <v>142</v>
      </c>
      <c r="Y443" s="203"/>
      <c r="Z443" s="203"/>
      <c r="AA443" s="203"/>
      <c r="AB443" s="203"/>
      <c r="AC443" s="203"/>
      <c r="AD443" s="203"/>
      <c r="AE443" s="203"/>
      <c r="AF443" s="203"/>
      <c r="AG443" s="203" t="s">
        <v>143</v>
      </c>
      <c r="AH443" s="203"/>
      <c r="AI443" s="203"/>
      <c r="AJ443" s="203"/>
      <c r="AK443" s="203"/>
      <c r="AL443" s="203"/>
      <c r="AM443" s="203"/>
      <c r="AN443" s="203"/>
      <c r="AO443" s="203"/>
      <c r="AP443" s="203"/>
      <c r="AQ443" s="203"/>
      <c r="AR443" s="203"/>
      <c r="AS443" s="203"/>
      <c r="AT443" s="203"/>
      <c r="AU443" s="203"/>
      <c r="AV443" s="203"/>
      <c r="AW443" s="203"/>
      <c r="AX443" s="203"/>
      <c r="AY443" s="203"/>
      <c r="AZ443" s="203"/>
      <c r="BA443" s="203"/>
      <c r="BB443" s="203"/>
      <c r="BC443" s="203"/>
      <c r="BD443" s="203"/>
      <c r="BE443" s="203"/>
      <c r="BF443" s="203"/>
      <c r="BG443" s="203"/>
      <c r="BH443" s="203"/>
    </row>
    <row r="444" spans="1:60" outlineLevel="1" x14ac:dyDescent="0.25">
      <c r="A444" s="241">
        <v>191</v>
      </c>
      <c r="B444" s="242" t="s">
        <v>659</v>
      </c>
      <c r="C444" s="249" t="s">
        <v>660</v>
      </c>
      <c r="D444" s="243" t="s">
        <v>661</v>
      </c>
      <c r="E444" s="244">
        <v>25</v>
      </c>
      <c r="F444" s="245"/>
      <c r="G444" s="246">
        <f>ROUND(E444*F444,2)</f>
        <v>0</v>
      </c>
      <c r="H444" s="223">
        <v>13.8</v>
      </c>
      <c r="I444" s="222">
        <f>ROUND(E444*H444,2)</f>
        <v>345</v>
      </c>
      <c r="J444" s="223">
        <v>0</v>
      </c>
      <c r="K444" s="222">
        <f>ROUND(E444*J444,2)</f>
        <v>0</v>
      </c>
      <c r="L444" s="222">
        <v>15</v>
      </c>
      <c r="M444" s="222">
        <f>G444*(1+L444/100)</f>
        <v>0</v>
      </c>
      <c r="N444" s="222">
        <v>1</v>
      </c>
      <c r="O444" s="222">
        <f>ROUND(E444*N444,2)</f>
        <v>25</v>
      </c>
      <c r="P444" s="222">
        <v>0</v>
      </c>
      <c r="Q444" s="222">
        <f>ROUND(E444*P444,2)</f>
        <v>0</v>
      </c>
      <c r="R444" s="222" t="s">
        <v>172</v>
      </c>
      <c r="S444" s="222" t="s">
        <v>147</v>
      </c>
      <c r="T444" s="222" t="s">
        <v>141</v>
      </c>
      <c r="U444" s="222">
        <v>0</v>
      </c>
      <c r="V444" s="222">
        <f>ROUND(E444*U444,2)</f>
        <v>0</v>
      </c>
      <c r="W444" s="222"/>
      <c r="X444" s="222" t="s">
        <v>142</v>
      </c>
      <c r="Y444" s="203"/>
      <c r="Z444" s="203"/>
      <c r="AA444" s="203"/>
      <c r="AB444" s="203"/>
      <c r="AC444" s="203"/>
      <c r="AD444" s="203"/>
      <c r="AE444" s="203"/>
      <c r="AF444" s="203"/>
      <c r="AG444" s="203" t="s">
        <v>143</v>
      </c>
      <c r="AH444" s="203"/>
      <c r="AI444" s="203"/>
      <c r="AJ444" s="203"/>
      <c r="AK444" s="203"/>
      <c r="AL444" s="203"/>
      <c r="AM444" s="203"/>
      <c r="AN444" s="203"/>
      <c r="AO444" s="203"/>
      <c r="AP444" s="203"/>
      <c r="AQ444" s="203"/>
      <c r="AR444" s="203"/>
      <c r="AS444" s="203"/>
      <c r="AT444" s="203"/>
      <c r="AU444" s="203"/>
      <c r="AV444" s="203"/>
      <c r="AW444" s="203"/>
      <c r="AX444" s="203"/>
      <c r="AY444" s="203"/>
      <c r="AZ444" s="203"/>
      <c r="BA444" s="203"/>
      <c r="BB444" s="203"/>
      <c r="BC444" s="203"/>
      <c r="BD444" s="203"/>
      <c r="BE444" s="203"/>
      <c r="BF444" s="203"/>
      <c r="BG444" s="203"/>
      <c r="BH444" s="203"/>
    </row>
    <row r="445" spans="1:60" outlineLevel="1" x14ac:dyDescent="0.25">
      <c r="A445" s="241">
        <v>192</v>
      </c>
      <c r="B445" s="242" t="s">
        <v>662</v>
      </c>
      <c r="C445" s="249" t="s">
        <v>663</v>
      </c>
      <c r="D445" s="243" t="s">
        <v>154</v>
      </c>
      <c r="E445" s="244">
        <v>6</v>
      </c>
      <c r="F445" s="245"/>
      <c r="G445" s="246">
        <f>ROUND(E445*F445,2)</f>
        <v>0</v>
      </c>
      <c r="H445" s="223">
        <v>0</v>
      </c>
      <c r="I445" s="222">
        <f>ROUND(E445*H445,2)</f>
        <v>0</v>
      </c>
      <c r="J445" s="223">
        <v>28.6</v>
      </c>
      <c r="K445" s="222">
        <f>ROUND(E445*J445,2)</f>
        <v>171.6</v>
      </c>
      <c r="L445" s="222">
        <v>15</v>
      </c>
      <c r="M445" s="222">
        <f>G445*(1+L445/100)</f>
        <v>0</v>
      </c>
      <c r="N445" s="222">
        <v>0</v>
      </c>
      <c r="O445" s="222">
        <f>ROUND(E445*N445,2)</f>
        <v>0</v>
      </c>
      <c r="P445" s="222">
        <v>0</v>
      </c>
      <c r="Q445" s="222">
        <f>ROUND(E445*P445,2)</f>
        <v>0</v>
      </c>
      <c r="R445" s="222"/>
      <c r="S445" s="222" t="s">
        <v>147</v>
      </c>
      <c r="T445" s="222" t="s">
        <v>141</v>
      </c>
      <c r="U445" s="222">
        <v>5.0500000000000003E-2</v>
      </c>
      <c r="V445" s="222">
        <f>ROUND(E445*U445,2)</f>
        <v>0.3</v>
      </c>
      <c r="W445" s="222"/>
      <c r="X445" s="222" t="s">
        <v>148</v>
      </c>
      <c r="Y445" s="203"/>
      <c r="Z445" s="203"/>
      <c r="AA445" s="203"/>
      <c r="AB445" s="203"/>
      <c r="AC445" s="203"/>
      <c r="AD445" s="203"/>
      <c r="AE445" s="203"/>
      <c r="AF445" s="203"/>
      <c r="AG445" s="203" t="s">
        <v>149</v>
      </c>
      <c r="AH445" s="203"/>
      <c r="AI445" s="203"/>
      <c r="AJ445" s="203"/>
      <c r="AK445" s="203"/>
      <c r="AL445" s="203"/>
      <c r="AM445" s="203"/>
      <c r="AN445" s="203"/>
      <c r="AO445" s="203"/>
      <c r="AP445" s="203"/>
      <c r="AQ445" s="203"/>
      <c r="AR445" s="203"/>
      <c r="AS445" s="203"/>
      <c r="AT445" s="203"/>
      <c r="AU445" s="203"/>
      <c r="AV445" s="203"/>
      <c r="AW445" s="203"/>
      <c r="AX445" s="203"/>
      <c r="AY445" s="203"/>
      <c r="AZ445" s="203"/>
      <c r="BA445" s="203"/>
      <c r="BB445" s="203"/>
      <c r="BC445" s="203"/>
      <c r="BD445" s="203"/>
      <c r="BE445" s="203"/>
      <c r="BF445" s="203"/>
      <c r="BG445" s="203"/>
      <c r="BH445" s="203"/>
    </row>
    <row r="446" spans="1:60" outlineLevel="1" x14ac:dyDescent="0.25">
      <c r="A446" s="241">
        <v>193</v>
      </c>
      <c r="B446" s="242" t="s">
        <v>664</v>
      </c>
      <c r="C446" s="249" t="s">
        <v>665</v>
      </c>
      <c r="D446" s="243" t="s">
        <v>154</v>
      </c>
      <c r="E446" s="244">
        <v>2</v>
      </c>
      <c r="F446" s="245"/>
      <c r="G446" s="246">
        <f>ROUND(E446*F446,2)</f>
        <v>0</v>
      </c>
      <c r="H446" s="223">
        <v>0</v>
      </c>
      <c r="I446" s="222">
        <f>ROUND(E446*H446,2)</f>
        <v>0</v>
      </c>
      <c r="J446" s="223">
        <v>34</v>
      </c>
      <c r="K446" s="222">
        <f>ROUND(E446*J446,2)</f>
        <v>68</v>
      </c>
      <c r="L446" s="222">
        <v>15</v>
      </c>
      <c r="M446" s="222">
        <f>G446*(1+L446/100)</f>
        <v>0</v>
      </c>
      <c r="N446" s="222">
        <v>0</v>
      </c>
      <c r="O446" s="222">
        <f>ROUND(E446*N446,2)</f>
        <v>0</v>
      </c>
      <c r="P446" s="222">
        <v>0</v>
      </c>
      <c r="Q446" s="222">
        <f>ROUND(E446*P446,2)</f>
        <v>0</v>
      </c>
      <c r="R446" s="222"/>
      <c r="S446" s="222" t="s">
        <v>147</v>
      </c>
      <c r="T446" s="222" t="s">
        <v>141</v>
      </c>
      <c r="U446" s="222">
        <v>0.06</v>
      </c>
      <c r="V446" s="222">
        <f>ROUND(E446*U446,2)</f>
        <v>0.12</v>
      </c>
      <c r="W446" s="222"/>
      <c r="X446" s="222" t="s">
        <v>148</v>
      </c>
      <c r="Y446" s="203"/>
      <c r="Z446" s="203"/>
      <c r="AA446" s="203"/>
      <c r="AB446" s="203"/>
      <c r="AC446" s="203"/>
      <c r="AD446" s="203"/>
      <c r="AE446" s="203"/>
      <c r="AF446" s="203"/>
      <c r="AG446" s="203" t="s">
        <v>149</v>
      </c>
      <c r="AH446" s="203"/>
      <c r="AI446" s="203"/>
      <c r="AJ446" s="203"/>
      <c r="AK446" s="203"/>
      <c r="AL446" s="203"/>
      <c r="AM446" s="203"/>
      <c r="AN446" s="203"/>
      <c r="AO446" s="203"/>
      <c r="AP446" s="203"/>
      <c r="AQ446" s="203"/>
      <c r="AR446" s="203"/>
      <c r="AS446" s="203"/>
      <c r="AT446" s="203"/>
      <c r="AU446" s="203"/>
      <c r="AV446" s="203"/>
      <c r="AW446" s="203"/>
      <c r="AX446" s="203"/>
      <c r="AY446" s="203"/>
      <c r="AZ446" s="203"/>
      <c r="BA446" s="203"/>
      <c r="BB446" s="203"/>
      <c r="BC446" s="203"/>
      <c r="BD446" s="203"/>
      <c r="BE446" s="203"/>
      <c r="BF446" s="203"/>
      <c r="BG446" s="203"/>
      <c r="BH446" s="203"/>
    </row>
    <row r="447" spans="1:60" outlineLevel="1" x14ac:dyDescent="0.25">
      <c r="A447" s="241">
        <v>194</v>
      </c>
      <c r="B447" s="242" t="s">
        <v>666</v>
      </c>
      <c r="C447" s="249" t="s">
        <v>667</v>
      </c>
      <c r="D447" s="243" t="s">
        <v>154</v>
      </c>
      <c r="E447" s="244">
        <v>8</v>
      </c>
      <c r="F447" s="245"/>
      <c r="G447" s="246">
        <f>ROUND(E447*F447,2)</f>
        <v>0</v>
      </c>
      <c r="H447" s="223">
        <v>0</v>
      </c>
      <c r="I447" s="222">
        <f>ROUND(E447*H447,2)</f>
        <v>0</v>
      </c>
      <c r="J447" s="223">
        <v>173.7</v>
      </c>
      <c r="K447" s="222">
        <f>ROUND(E447*J447,2)</f>
        <v>1389.6</v>
      </c>
      <c r="L447" s="222">
        <v>15</v>
      </c>
      <c r="M447" s="222">
        <f>G447*(1+L447/100)</f>
        <v>0</v>
      </c>
      <c r="N447" s="222">
        <v>0</v>
      </c>
      <c r="O447" s="222">
        <f>ROUND(E447*N447,2)</f>
        <v>0</v>
      </c>
      <c r="P447" s="222">
        <v>0</v>
      </c>
      <c r="Q447" s="222">
        <f>ROUND(E447*P447,2)</f>
        <v>0</v>
      </c>
      <c r="R447" s="222"/>
      <c r="S447" s="222" t="s">
        <v>147</v>
      </c>
      <c r="T447" s="222" t="s">
        <v>141</v>
      </c>
      <c r="U447" s="222">
        <v>0.30567</v>
      </c>
      <c r="V447" s="222">
        <f>ROUND(E447*U447,2)</f>
        <v>2.4500000000000002</v>
      </c>
      <c r="W447" s="222"/>
      <c r="X447" s="222" t="s">
        <v>148</v>
      </c>
      <c r="Y447" s="203"/>
      <c r="Z447" s="203"/>
      <c r="AA447" s="203"/>
      <c r="AB447" s="203"/>
      <c r="AC447" s="203"/>
      <c r="AD447" s="203"/>
      <c r="AE447" s="203"/>
      <c r="AF447" s="203"/>
      <c r="AG447" s="203" t="s">
        <v>149</v>
      </c>
      <c r="AH447" s="203"/>
      <c r="AI447" s="203"/>
      <c r="AJ447" s="203"/>
      <c r="AK447" s="203"/>
      <c r="AL447" s="203"/>
      <c r="AM447" s="203"/>
      <c r="AN447" s="203"/>
      <c r="AO447" s="203"/>
      <c r="AP447" s="203"/>
      <c r="AQ447" s="203"/>
      <c r="AR447" s="203"/>
      <c r="AS447" s="203"/>
      <c r="AT447" s="203"/>
      <c r="AU447" s="203"/>
      <c r="AV447" s="203"/>
      <c r="AW447" s="203"/>
      <c r="AX447" s="203"/>
      <c r="AY447" s="203"/>
      <c r="AZ447" s="203"/>
      <c r="BA447" s="203"/>
      <c r="BB447" s="203"/>
      <c r="BC447" s="203"/>
      <c r="BD447" s="203"/>
      <c r="BE447" s="203"/>
      <c r="BF447" s="203"/>
      <c r="BG447" s="203"/>
      <c r="BH447" s="203"/>
    </row>
    <row r="448" spans="1:60" ht="20.399999999999999" outlineLevel="1" x14ac:dyDescent="0.25">
      <c r="A448" s="241">
        <v>195</v>
      </c>
      <c r="B448" s="242" t="s">
        <v>668</v>
      </c>
      <c r="C448" s="249" t="s">
        <v>669</v>
      </c>
      <c r="D448" s="243" t="s">
        <v>154</v>
      </c>
      <c r="E448" s="244">
        <v>10</v>
      </c>
      <c r="F448" s="245"/>
      <c r="G448" s="246">
        <f>ROUND(E448*F448,2)</f>
        <v>0</v>
      </c>
      <c r="H448" s="223">
        <v>277.19</v>
      </c>
      <c r="I448" s="222">
        <f>ROUND(E448*H448,2)</f>
        <v>2771.9</v>
      </c>
      <c r="J448" s="223">
        <v>163.81</v>
      </c>
      <c r="K448" s="222">
        <f>ROUND(E448*J448,2)</f>
        <v>1638.1</v>
      </c>
      <c r="L448" s="222">
        <v>15</v>
      </c>
      <c r="M448" s="222">
        <f>G448*(1+L448/100)</f>
        <v>0</v>
      </c>
      <c r="N448" s="222">
        <v>1E-4</v>
      </c>
      <c r="O448" s="222">
        <f>ROUND(E448*N448,2)</f>
        <v>0</v>
      </c>
      <c r="P448" s="222">
        <v>0</v>
      </c>
      <c r="Q448" s="222">
        <f>ROUND(E448*P448,2)</f>
        <v>0</v>
      </c>
      <c r="R448" s="222"/>
      <c r="S448" s="222" t="s">
        <v>147</v>
      </c>
      <c r="T448" s="222" t="s">
        <v>141</v>
      </c>
      <c r="U448" s="222">
        <v>0.249</v>
      </c>
      <c r="V448" s="222">
        <f>ROUND(E448*U448,2)</f>
        <v>2.4900000000000002</v>
      </c>
      <c r="W448" s="222"/>
      <c r="X448" s="222" t="s">
        <v>148</v>
      </c>
      <c r="Y448" s="203"/>
      <c r="Z448" s="203"/>
      <c r="AA448" s="203"/>
      <c r="AB448" s="203"/>
      <c r="AC448" s="203"/>
      <c r="AD448" s="203"/>
      <c r="AE448" s="203"/>
      <c r="AF448" s="203"/>
      <c r="AG448" s="203" t="s">
        <v>149</v>
      </c>
      <c r="AH448" s="203"/>
      <c r="AI448" s="203"/>
      <c r="AJ448" s="203"/>
      <c r="AK448" s="203"/>
      <c r="AL448" s="203"/>
      <c r="AM448" s="203"/>
      <c r="AN448" s="203"/>
      <c r="AO448" s="203"/>
      <c r="AP448" s="203"/>
      <c r="AQ448" s="203"/>
      <c r="AR448" s="203"/>
      <c r="AS448" s="203"/>
      <c r="AT448" s="203"/>
      <c r="AU448" s="203"/>
      <c r="AV448" s="203"/>
      <c r="AW448" s="203"/>
      <c r="AX448" s="203"/>
      <c r="AY448" s="203"/>
      <c r="AZ448" s="203"/>
      <c r="BA448" s="203"/>
      <c r="BB448" s="203"/>
      <c r="BC448" s="203"/>
      <c r="BD448" s="203"/>
      <c r="BE448" s="203"/>
      <c r="BF448" s="203"/>
      <c r="BG448" s="203"/>
      <c r="BH448" s="203"/>
    </row>
    <row r="449" spans="1:60" outlineLevel="1" x14ac:dyDescent="0.25">
      <c r="A449" s="241">
        <v>196</v>
      </c>
      <c r="B449" s="242" t="s">
        <v>670</v>
      </c>
      <c r="C449" s="249" t="s">
        <v>671</v>
      </c>
      <c r="D449" s="243" t="s">
        <v>154</v>
      </c>
      <c r="E449" s="244">
        <v>6</v>
      </c>
      <c r="F449" s="245"/>
      <c r="G449" s="246">
        <f>ROUND(E449*F449,2)</f>
        <v>0</v>
      </c>
      <c r="H449" s="223">
        <v>0</v>
      </c>
      <c r="I449" s="222">
        <f>ROUND(E449*H449,2)</f>
        <v>0</v>
      </c>
      <c r="J449" s="223">
        <v>192.6</v>
      </c>
      <c r="K449" s="222">
        <f>ROUND(E449*J449,2)</f>
        <v>1155.5999999999999</v>
      </c>
      <c r="L449" s="222">
        <v>15</v>
      </c>
      <c r="M449" s="222">
        <f>G449*(1+L449/100)</f>
        <v>0</v>
      </c>
      <c r="N449" s="222">
        <v>0</v>
      </c>
      <c r="O449" s="222">
        <f>ROUND(E449*N449,2)</f>
        <v>0</v>
      </c>
      <c r="P449" s="222">
        <v>0</v>
      </c>
      <c r="Q449" s="222">
        <f>ROUND(E449*P449,2)</f>
        <v>0</v>
      </c>
      <c r="R449" s="222"/>
      <c r="S449" s="222" t="s">
        <v>147</v>
      </c>
      <c r="T449" s="222" t="s">
        <v>141</v>
      </c>
      <c r="U449" s="222">
        <v>0.34</v>
      </c>
      <c r="V449" s="222">
        <f>ROUND(E449*U449,2)</f>
        <v>2.04</v>
      </c>
      <c r="W449" s="222"/>
      <c r="X449" s="222" t="s">
        <v>148</v>
      </c>
      <c r="Y449" s="203"/>
      <c r="Z449" s="203"/>
      <c r="AA449" s="203"/>
      <c r="AB449" s="203"/>
      <c r="AC449" s="203"/>
      <c r="AD449" s="203"/>
      <c r="AE449" s="203"/>
      <c r="AF449" s="203"/>
      <c r="AG449" s="203" t="s">
        <v>149</v>
      </c>
      <c r="AH449" s="203"/>
      <c r="AI449" s="203"/>
      <c r="AJ449" s="203"/>
      <c r="AK449" s="203"/>
      <c r="AL449" s="203"/>
      <c r="AM449" s="203"/>
      <c r="AN449" s="203"/>
      <c r="AO449" s="203"/>
      <c r="AP449" s="203"/>
      <c r="AQ449" s="203"/>
      <c r="AR449" s="203"/>
      <c r="AS449" s="203"/>
      <c r="AT449" s="203"/>
      <c r="AU449" s="203"/>
      <c r="AV449" s="203"/>
      <c r="AW449" s="203"/>
      <c r="AX449" s="203"/>
      <c r="AY449" s="203"/>
      <c r="AZ449" s="203"/>
      <c r="BA449" s="203"/>
      <c r="BB449" s="203"/>
      <c r="BC449" s="203"/>
      <c r="BD449" s="203"/>
      <c r="BE449" s="203"/>
      <c r="BF449" s="203"/>
      <c r="BG449" s="203"/>
      <c r="BH449" s="203"/>
    </row>
    <row r="450" spans="1:60" outlineLevel="1" x14ac:dyDescent="0.25">
      <c r="A450" s="241">
        <v>197</v>
      </c>
      <c r="B450" s="242" t="s">
        <v>672</v>
      </c>
      <c r="C450" s="249" t="s">
        <v>673</v>
      </c>
      <c r="D450" s="243" t="s">
        <v>154</v>
      </c>
      <c r="E450" s="244">
        <v>1</v>
      </c>
      <c r="F450" s="245"/>
      <c r="G450" s="246">
        <f>ROUND(E450*F450,2)</f>
        <v>0</v>
      </c>
      <c r="H450" s="223">
        <v>0</v>
      </c>
      <c r="I450" s="222">
        <f>ROUND(E450*H450,2)</f>
        <v>0</v>
      </c>
      <c r="J450" s="223">
        <v>205.3</v>
      </c>
      <c r="K450" s="222">
        <f>ROUND(E450*J450,2)</f>
        <v>205.3</v>
      </c>
      <c r="L450" s="222">
        <v>15</v>
      </c>
      <c r="M450" s="222">
        <f>G450*(1+L450/100)</f>
        <v>0</v>
      </c>
      <c r="N450" s="222">
        <v>0</v>
      </c>
      <c r="O450" s="222">
        <f>ROUND(E450*N450,2)</f>
        <v>0</v>
      </c>
      <c r="P450" s="222">
        <v>0</v>
      </c>
      <c r="Q450" s="222">
        <f>ROUND(E450*P450,2)</f>
        <v>0</v>
      </c>
      <c r="R450" s="222"/>
      <c r="S450" s="222" t="s">
        <v>147</v>
      </c>
      <c r="T450" s="222" t="s">
        <v>141</v>
      </c>
      <c r="U450" s="222">
        <v>0.36199999999999999</v>
      </c>
      <c r="V450" s="222">
        <f>ROUND(E450*U450,2)</f>
        <v>0.36</v>
      </c>
      <c r="W450" s="222"/>
      <c r="X450" s="222" t="s">
        <v>148</v>
      </c>
      <c r="Y450" s="203"/>
      <c r="Z450" s="203"/>
      <c r="AA450" s="203"/>
      <c r="AB450" s="203"/>
      <c r="AC450" s="203"/>
      <c r="AD450" s="203"/>
      <c r="AE450" s="203"/>
      <c r="AF450" s="203"/>
      <c r="AG450" s="203" t="s">
        <v>149</v>
      </c>
      <c r="AH450" s="203"/>
      <c r="AI450" s="203"/>
      <c r="AJ450" s="203"/>
      <c r="AK450" s="203"/>
      <c r="AL450" s="203"/>
      <c r="AM450" s="203"/>
      <c r="AN450" s="203"/>
      <c r="AO450" s="203"/>
      <c r="AP450" s="203"/>
      <c r="AQ450" s="203"/>
      <c r="AR450" s="203"/>
      <c r="AS450" s="203"/>
      <c r="AT450" s="203"/>
      <c r="AU450" s="203"/>
      <c r="AV450" s="203"/>
      <c r="AW450" s="203"/>
      <c r="AX450" s="203"/>
      <c r="AY450" s="203"/>
      <c r="AZ450" s="203"/>
      <c r="BA450" s="203"/>
      <c r="BB450" s="203"/>
      <c r="BC450" s="203"/>
      <c r="BD450" s="203"/>
      <c r="BE450" s="203"/>
      <c r="BF450" s="203"/>
      <c r="BG450" s="203"/>
      <c r="BH450" s="203"/>
    </row>
    <row r="451" spans="1:60" outlineLevel="1" x14ac:dyDescent="0.25">
      <c r="A451" s="241">
        <v>198</v>
      </c>
      <c r="B451" s="242" t="s">
        <v>674</v>
      </c>
      <c r="C451" s="249" t="s">
        <v>675</v>
      </c>
      <c r="D451" s="243" t="s">
        <v>154</v>
      </c>
      <c r="E451" s="244">
        <v>7</v>
      </c>
      <c r="F451" s="245"/>
      <c r="G451" s="246">
        <f>ROUND(E451*F451,2)</f>
        <v>0</v>
      </c>
      <c r="H451" s="223">
        <v>0</v>
      </c>
      <c r="I451" s="222">
        <f>ROUND(E451*H451,2)</f>
        <v>0</v>
      </c>
      <c r="J451" s="223">
        <v>243.8</v>
      </c>
      <c r="K451" s="222">
        <f>ROUND(E451*J451,2)</f>
        <v>1706.6</v>
      </c>
      <c r="L451" s="222">
        <v>15</v>
      </c>
      <c r="M451" s="222">
        <f>G451*(1+L451/100)</f>
        <v>0</v>
      </c>
      <c r="N451" s="222">
        <v>0</v>
      </c>
      <c r="O451" s="222">
        <f>ROUND(E451*N451,2)</f>
        <v>0</v>
      </c>
      <c r="P451" s="222">
        <v>0</v>
      </c>
      <c r="Q451" s="222">
        <f>ROUND(E451*P451,2)</f>
        <v>0</v>
      </c>
      <c r="R451" s="222"/>
      <c r="S451" s="222" t="s">
        <v>147</v>
      </c>
      <c r="T451" s="222" t="s">
        <v>141</v>
      </c>
      <c r="U451" s="222">
        <v>0.43</v>
      </c>
      <c r="V451" s="222">
        <f>ROUND(E451*U451,2)</f>
        <v>3.01</v>
      </c>
      <c r="W451" s="222"/>
      <c r="X451" s="222" t="s">
        <v>148</v>
      </c>
      <c r="Y451" s="203"/>
      <c r="Z451" s="203"/>
      <c r="AA451" s="203"/>
      <c r="AB451" s="203"/>
      <c r="AC451" s="203"/>
      <c r="AD451" s="203"/>
      <c r="AE451" s="203"/>
      <c r="AF451" s="203"/>
      <c r="AG451" s="203" t="s">
        <v>149</v>
      </c>
      <c r="AH451" s="203"/>
      <c r="AI451" s="203"/>
      <c r="AJ451" s="203"/>
      <c r="AK451" s="203"/>
      <c r="AL451" s="203"/>
      <c r="AM451" s="203"/>
      <c r="AN451" s="203"/>
      <c r="AO451" s="203"/>
      <c r="AP451" s="203"/>
      <c r="AQ451" s="203"/>
      <c r="AR451" s="203"/>
      <c r="AS451" s="203"/>
      <c r="AT451" s="203"/>
      <c r="AU451" s="203"/>
      <c r="AV451" s="203"/>
      <c r="AW451" s="203"/>
      <c r="AX451" s="203"/>
      <c r="AY451" s="203"/>
      <c r="AZ451" s="203"/>
      <c r="BA451" s="203"/>
      <c r="BB451" s="203"/>
      <c r="BC451" s="203"/>
      <c r="BD451" s="203"/>
      <c r="BE451" s="203"/>
      <c r="BF451" s="203"/>
      <c r="BG451" s="203"/>
      <c r="BH451" s="203"/>
    </row>
    <row r="452" spans="1:60" outlineLevel="1" x14ac:dyDescent="0.25">
      <c r="A452" s="241">
        <v>199</v>
      </c>
      <c r="B452" s="242" t="s">
        <v>676</v>
      </c>
      <c r="C452" s="249" t="s">
        <v>677</v>
      </c>
      <c r="D452" s="243" t="s">
        <v>159</v>
      </c>
      <c r="E452" s="244">
        <v>10</v>
      </c>
      <c r="F452" s="245"/>
      <c r="G452" s="246">
        <f>ROUND(E452*F452,2)</f>
        <v>0</v>
      </c>
      <c r="H452" s="223">
        <v>0</v>
      </c>
      <c r="I452" s="222">
        <f>ROUND(E452*H452,2)</f>
        <v>0</v>
      </c>
      <c r="J452" s="223">
        <v>36.5</v>
      </c>
      <c r="K452" s="222">
        <f>ROUND(E452*J452,2)</f>
        <v>365</v>
      </c>
      <c r="L452" s="222">
        <v>15</v>
      </c>
      <c r="M452" s="222">
        <f>G452*(1+L452/100)</f>
        <v>0</v>
      </c>
      <c r="N452" s="222">
        <v>0</v>
      </c>
      <c r="O452" s="222">
        <f>ROUND(E452*N452,2)</f>
        <v>0</v>
      </c>
      <c r="P452" s="222">
        <v>0</v>
      </c>
      <c r="Q452" s="222">
        <f>ROUND(E452*P452,2)</f>
        <v>0</v>
      </c>
      <c r="R452" s="222"/>
      <c r="S452" s="222" t="s">
        <v>147</v>
      </c>
      <c r="T452" s="222" t="s">
        <v>141</v>
      </c>
      <c r="U452" s="222">
        <v>6.4149999999999999E-2</v>
      </c>
      <c r="V452" s="222">
        <f>ROUND(E452*U452,2)</f>
        <v>0.64</v>
      </c>
      <c r="W452" s="222"/>
      <c r="X452" s="222" t="s">
        <v>148</v>
      </c>
      <c r="Y452" s="203"/>
      <c r="Z452" s="203"/>
      <c r="AA452" s="203"/>
      <c r="AB452" s="203"/>
      <c r="AC452" s="203"/>
      <c r="AD452" s="203"/>
      <c r="AE452" s="203"/>
      <c r="AF452" s="203"/>
      <c r="AG452" s="203" t="s">
        <v>149</v>
      </c>
      <c r="AH452" s="203"/>
      <c r="AI452" s="203"/>
      <c r="AJ452" s="203"/>
      <c r="AK452" s="203"/>
      <c r="AL452" s="203"/>
      <c r="AM452" s="203"/>
      <c r="AN452" s="203"/>
      <c r="AO452" s="203"/>
      <c r="AP452" s="203"/>
      <c r="AQ452" s="203"/>
      <c r="AR452" s="203"/>
      <c r="AS452" s="203"/>
      <c r="AT452" s="203"/>
      <c r="AU452" s="203"/>
      <c r="AV452" s="203"/>
      <c r="AW452" s="203"/>
      <c r="AX452" s="203"/>
      <c r="AY452" s="203"/>
      <c r="AZ452" s="203"/>
      <c r="BA452" s="203"/>
      <c r="BB452" s="203"/>
      <c r="BC452" s="203"/>
      <c r="BD452" s="203"/>
      <c r="BE452" s="203"/>
      <c r="BF452" s="203"/>
      <c r="BG452" s="203"/>
      <c r="BH452" s="203"/>
    </row>
    <row r="453" spans="1:60" outlineLevel="1" x14ac:dyDescent="0.25">
      <c r="A453" s="241">
        <v>200</v>
      </c>
      <c r="B453" s="242" t="s">
        <v>678</v>
      </c>
      <c r="C453" s="249" t="s">
        <v>679</v>
      </c>
      <c r="D453" s="243" t="s">
        <v>159</v>
      </c>
      <c r="E453" s="244">
        <v>1</v>
      </c>
      <c r="F453" s="245"/>
      <c r="G453" s="246">
        <f>ROUND(E453*F453,2)</f>
        <v>0</v>
      </c>
      <c r="H453" s="223">
        <v>0</v>
      </c>
      <c r="I453" s="222">
        <f>ROUND(E453*H453,2)</f>
        <v>0</v>
      </c>
      <c r="J453" s="223">
        <v>84.4</v>
      </c>
      <c r="K453" s="222">
        <f>ROUND(E453*J453,2)</f>
        <v>84.4</v>
      </c>
      <c r="L453" s="222">
        <v>15</v>
      </c>
      <c r="M453" s="222">
        <f>G453*(1+L453/100)</f>
        <v>0</v>
      </c>
      <c r="N453" s="222">
        <v>0</v>
      </c>
      <c r="O453" s="222">
        <f>ROUND(E453*N453,2)</f>
        <v>0</v>
      </c>
      <c r="P453" s="222">
        <v>0</v>
      </c>
      <c r="Q453" s="222">
        <f>ROUND(E453*P453,2)</f>
        <v>0</v>
      </c>
      <c r="R453" s="222"/>
      <c r="S453" s="222" t="s">
        <v>147</v>
      </c>
      <c r="T453" s="222" t="s">
        <v>141</v>
      </c>
      <c r="U453" s="222">
        <v>0.14868000000000001</v>
      </c>
      <c r="V453" s="222">
        <f>ROUND(E453*U453,2)</f>
        <v>0.15</v>
      </c>
      <c r="W453" s="222"/>
      <c r="X453" s="222" t="s">
        <v>148</v>
      </c>
      <c r="Y453" s="203"/>
      <c r="Z453" s="203"/>
      <c r="AA453" s="203"/>
      <c r="AB453" s="203"/>
      <c r="AC453" s="203"/>
      <c r="AD453" s="203"/>
      <c r="AE453" s="203"/>
      <c r="AF453" s="203"/>
      <c r="AG453" s="203" t="s">
        <v>149</v>
      </c>
      <c r="AH453" s="203"/>
      <c r="AI453" s="203"/>
      <c r="AJ453" s="203"/>
      <c r="AK453" s="203"/>
      <c r="AL453" s="203"/>
      <c r="AM453" s="203"/>
      <c r="AN453" s="203"/>
      <c r="AO453" s="203"/>
      <c r="AP453" s="203"/>
      <c r="AQ453" s="203"/>
      <c r="AR453" s="203"/>
      <c r="AS453" s="203"/>
      <c r="AT453" s="203"/>
      <c r="AU453" s="203"/>
      <c r="AV453" s="203"/>
      <c r="AW453" s="203"/>
      <c r="AX453" s="203"/>
      <c r="AY453" s="203"/>
      <c r="AZ453" s="203"/>
      <c r="BA453" s="203"/>
      <c r="BB453" s="203"/>
      <c r="BC453" s="203"/>
      <c r="BD453" s="203"/>
      <c r="BE453" s="203"/>
      <c r="BF453" s="203"/>
      <c r="BG453" s="203"/>
      <c r="BH453" s="203"/>
    </row>
    <row r="454" spans="1:60" ht="20.399999999999999" outlineLevel="1" x14ac:dyDescent="0.25">
      <c r="A454" s="241">
        <v>201</v>
      </c>
      <c r="B454" s="242" t="s">
        <v>680</v>
      </c>
      <c r="C454" s="249" t="s">
        <v>681</v>
      </c>
      <c r="D454" s="243" t="s">
        <v>159</v>
      </c>
      <c r="E454" s="244">
        <v>85</v>
      </c>
      <c r="F454" s="245"/>
      <c r="G454" s="246">
        <f>ROUND(E454*F454,2)</f>
        <v>0</v>
      </c>
      <c r="H454" s="223">
        <v>16.739999999999998</v>
      </c>
      <c r="I454" s="222">
        <f>ROUND(E454*H454,2)</f>
        <v>1422.9</v>
      </c>
      <c r="J454" s="223">
        <v>44.46</v>
      </c>
      <c r="K454" s="222">
        <f>ROUND(E454*J454,2)</f>
        <v>3779.1</v>
      </c>
      <c r="L454" s="222">
        <v>15</v>
      </c>
      <c r="M454" s="222">
        <f>G454*(1+L454/100)</f>
        <v>0</v>
      </c>
      <c r="N454" s="222">
        <v>1.6000000000000001E-4</v>
      </c>
      <c r="O454" s="222">
        <f>ROUND(E454*N454,2)</f>
        <v>0.01</v>
      </c>
      <c r="P454" s="222">
        <v>0</v>
      </c>
      <c r="Q454" s="222">
        <f>ROUND(E454*P454,2)</f>
        <v>0</v>
      </c>
      <c r="R454" s="222"/>
      <c r="S454" s="222" t="s">
        <v>147</v>
      </c>
      <c r="T454" s="222" t="s">
        <v>141</v>
      </c>
      <c r="U454" s="222">
        <v>7.0000000000000007E-2</v>
      </c>
      <c r="V454" s="222">
        <f>ROUND(E454*U454,2)</f>
        <v>5.95</v>
      </c>
      <c r="W454" s="222"/>
      <c r="X454" s="222" t="s">
        <v>148</v>
      </c>
      <c r="Y454" s="203"/>
      <c r="Z454" s="203"/>
      <c r="AA454" s="203"/>
      <c r="AB454" s="203"/>
      <c r="AC454" s="203"/>
      <c r="AD454" s="203"/>
      <c r="AE454" s="203"/>
      <c r="AF454" s="203"/>
      <c r="AG454" s="203" t="s">
        <v>149</v>
      </c>
      <c r="AH454" s="203"/>
      <c r="AI454" s="203"/>
      <c r="AJ454" s="203"/>
      <c r="AK454" s="203"/>
      <c r="AL454" s="203"/>
      <c r="AM454" s="203"/>
      <c r="AN454" s="203"/>
      <c r="AO454" s="203"/>
      <c r="AP454" s="203"/>
      <c r="AQ454" s="203"/>
      <c r="AR454" s="203"/>
      <c r="AS454" s="203"/>
      <c r="AT454" s="203"/>
      <c r="AU454" s="203"/>
      <c r="AV454" s="203"/>
      <c r="AW454" s="203"/>
      <c r="AX454" s="203"/>
      <c r="AY454" s="203"/>
      <c r="AZ454" s="203"/>
      <c r="BA454" s="203"/>
      <c r="BB454" s="203"/>
      <c r="BC454" s="203"/>
      <c r="BD454" s="203"/>
      <c r="BE454" s="203"/>
      <c r="BF454" s="203"/>
      <c r="BG454" s="203"/>
      <c r="BH454" s="203"/>
    </row>
    <row r="455" spans="1:60" ht="20.399999999999999" outlineLevel="1" x14ac:dyDescent="0.25">
      <c r="A455" s="241">
        <v>202</v>
      </c>
      <c r="B455" s="242" t="s">
        <v>682</v>
      </c>
      <c r="C455" s="249" t="s">
        <v>683</v>
      </c>
      <c r="D455" s="243" t="s">
        <v>159</v>
      </c>
      <c r="E455" s="244">
        <v>75</v>
      </c>
      <c r="F455" s="245"/>
      <c r="G455" s="246">
        <f>ROUND(E455*F455,2)</f>
        <v>0</v>
      </c>
      <c r="H455" s="223">
        <v>28.13</v>
      </c>
      <c r="I455" s="222">
        <f>ROUND(E455*H455,2)</f>
        <v>2109.75</v>
      </c>
      <c r="J455" s="223">
        <v>46.17</v>
      </c>
      <c r="K455" s="222">
        <f>ROUND(E455*J455,2)</f>
        <v>3462.75</v>
      </c>
      <c r="L455" s="222">
        <v>15</v>
      </c>
      <c r="M455" s="222">
        <f>G455*(1+L455/100)</f>
        <v>0</v>
      </c>
      <c r="N455" s="222">
        <v>2.1000000000000001E-4</v>
      </c>
      <c r="O455" s="222">
        <f>ROUND(E455*N455,2)</f>
        <v>0.02</v>
      </c>
      <c r="P455" s="222">
        <v>0</v>
      </c>
      <c r="Q455" s="222">
        <f>ROUND(E455*P455,2)</f>
        <v>0</v>
      </c>
      <c r="R455" s="222"/>
      <c r="S455" s="222" t="s">
        <v>147</v>
      </c>
      <c r="T455" s="222" t="s">
        <v>141</v>
      </c>
      <c r="U455" s="222">
        <v>7.0000000000000007E-2</v>
      </c>
      <c r="V455" s="222">
        <f>ROUND(E455*U455,2)</f>
        <v>5.25</v>
      </c>
      <c r="W455" s="222"/>
      <c r="X455" s="222" t="s">
        <v>148</v>
      </c>
      <c r="Y455" s="203"/>
      <c r="Z455" s="203"/>
      <c r="AA455" s="203"/>
      <c r="AB455" s="203"/>
      <c r="AC455" s="203"/>
      <c r="AD455" s="203"/>
      <c r="AE455" s="203"/>
      <c r="AF455" s="203"/>
      <c r="AG455" s="203" t="s">
        <v>149</v>
      </c>
      <c r="AH455" s="203"/>
      <c r="AI455" s="203"/>
      <c r="AJ455" s="203"/>
      <c r="AK455" s="203"/>
      <c r="AL455" s="203"/>
      <c r="AM455" s="203"/>
      <c r="AN455" s="203"/>
      <c r="AO455" s="203"/>
      <c r="AP455" s="203"/>
      <c r="AQ455" s="203"/>
      <c r="AR455" s="203"/>
      <c r="AS455" s="203"/>
      <c r="AT455" s="203"/>
      <c r="AU455" s="203"/>
      <c r="AV455" s="203"/>
      <c r="AW455" s="203"/>
      <c r="AX455" s="203"/>
      <c r="AY455" s="203"/>
      <c r="AZ455" s="203"/>
      <c r="BA455" s="203"/>
      <c r="BB455" s="203"/>
      <c r="BC455" s="203"/>
      <c r="BD455" s="203"/>
      <c r="BE455" s="203"/>
      <c r="BF455" s="203"/>
      <c r="BG455" s="203"/>
      <c r="BH455" s="203"/>
    </row>
    <row r="456" spans="1:60" ht="20.399999999999999" outlineLevel="1" x14ac:dyDescent="0.25">
      <c r="A456" s="241">
        <v>203</v>
      </c>
      <c r="B456" s="242" t="s">
        <v>684</v>
      </c>
      <c r="C456" s="249" t="s">
        <v>685</v>
      </c>
      <c r="D456" s="243" t="s">
        <v>159</v>
      </c>
      <c r="E456" s="244">
        <v>10</v>
      </c>
      <c r="F456" s="245"/>
      <c r="G456" s="246">
        <f>ROUND(E456*F456,2)</f>
        <v>0</v>
      </c>
      <c r="H456" s="223">
        <v>49.43</v>
      </c>
      <c r="I456" s="222">
        <f>ROUND(E456*H456,2)</f>
        <v>494.3</v>
      </c>
      <c r="J456" s="223">
        <v>44.07</v>
      </c>
      <c r="K456" s="222">
        <f>ROUND(E456*J456,2)</f>
        <v>440.7</v>
      </c>
      <c r="L456" s="222">
        <v>15</v>
      </c>
      <c r="M456" s="222">
        <f>G456*(1+L456/100)</f>
        <v>0</v>
      </c>
      <c r="N456" s="222">
        <v>3.2000000000000003E-4</v>
      </c>
      <c r="O456" s="222">
        <f>ROUND(E456*N456,2)</f>
        <v>0</v>
      </c>
      <c r="P456" s="222">
        <v>0</v>
      </c>
      <c r="Q456" s="222">
        <f>ROUND(E456*P456,2)</f>
        <v>0</v>
      </c>
      <c r="R456" s="222"/>
      <c r="S456" s="222" t="s">
        <v>147</v>
      </c>
      <c r="T456" s="222" t="s">
        <v>141</v>
      </c>
      <c r="U456" s="222">
        <v>7.2459999999999997E-2</v>
      </c>
      <c r="V456" s="222">
        <f>ROUND(E456*U456,2)</f>
        <v>0.72</v>
      </c>
      <c r="W456" s="222"/>
      <c r="X456" s="222" t="s">
        <v>148</v>
      </c>
      <c r="Y456" s="203"/>
      <c r="Z456" s="203"/>
      <c r="AA456" s="203"/>
      <c r="AB456" s="203"/>
      <c r="AC456" s="203"/>
      <c r="AD456" s="203"/>
      <c r="AE456" s="203"/>
      <c r="AF456" s="203"/>
      <c r="AG456" s="203" t="s">
        <v>149</v>
      </c>
      <c r="AH456" s="203"/>
      <c r="AI456" s="203"/>
      <c r="AJ456" s="203"/>
      <c r="AK456" s="203"/>
      <c r="AL456" s="203"/>
      <c r="AM456" s="203"/>
      <c r="AN456" s="203"/>
      <c r="AO456" s="203"/>
      <c r="AP456" s="203"/>
      <c r="AQ456" s="203"/>
      <c r="AR456" s="203"/>
      <c r="AS456" s="203"/>
      <c r="AT456" s="203"/>
      <c r="AU456" s="203"/>
      <c r="AV456" s="203"/>
      <c r="AW456" s="203"/>
      <c r="AX456" s="203"/>
      <c r="AY456" s="203"/>
      <c r="AZ456" s="203"/>
      <c r="BA456" s="203"/>
      <c r="BB456" s="203"/>
      <c r="BC456" s="203"/>
      <c r="BD456" s="203"/>
      <c r="BE456" s="203"/>
      <c r="BF456" s="203"/>
      <c r="BG456" s="203"/>
      <c r="BH456" s="203"/>
    </row>
    <row r="457" spans="1:60" outlineLevel="1" x14ac:dyDescent="0.25">
      <c r="A457" s="241">
        <v>204</v>
      </c>
      <c r="B457" s="242" t="s">
        <v>686</v>
      </c>
      <c r="C457" s="249" t="s">
        <v>687</v>
      </c>
      <c r="D457" s="243" t="s">
        <v>154</v>
      </c>
      <c r="E457" s="244">
        <v>20</v>
      </c>
      <c r="F457" s="245"/>
      <c r="G457" s="246">
        <f>ROUND(E457*F457,2)</f>
        <v>0</v>
      </c>
      <c r="H457" s="223">
        <v>0</v>
      </c>
      <c r="I457" s="222">
        <f>ROUND(E457*H457,2)</f>
        <v>0</v>
      </c>
      <c r="J457" s="223">
        <v>187.5</v>
      </c>
      <c r="K457" s="222">
        <f>ROUND(E457*J457,2)</f>
        <v>3750</v>
      </c>
      <c r="L457" s="222">
        <v>15</v>
      </c>
      <c r="M457" s="222">
        <f>G457*(1+L457/100)</f>
        <v>0</v>
      </c>
      <c r="N457" s="222">
        <v>0</v>
      </c>
      <c r="O457" s="222">
        <f>ROUND(E457*N457,2)</f>
        <v>0</v>
      </c>
      <c r="P457" s="222">
        <v>0</v>
      </c>
      <c r="Q457" s="222">
        <f>ROUND(E457*P457,2)</f>
        <v>0</v>
      </c>
      <c r="R457" s="222"/>
      <c r="S457" s="222" t="s">
        <v>147</v>
      </c>
      <c r="T457" s="222" t="s">
        <v>141</v>
      </c>
      <c r="U457" s="222">
        <v>0.33050000000000002</v>
      </c>
      <c r="V457" s="222">
        <f>ROUND(E457*U457,2)</f>
        <v>6.61</v>
      </c>
      <c r="W457" s="222"/>
      <c r="X457" s="222" t="s">
        <v>148</v>
      </c>
      <c r="Y457" s="203"/>
      <c r="Z457" s="203"/>
      <c r="AA457" s="203"/>
      <c r="AB457" s="203"/>
      <c r="AC457" s="203"/>
      <c r="AD457" s="203"/>
      <c r="AE457" s="203"/>
      <c r="AF457" s="203"/>
      <c r="AG457" s="203" t="s">
        <v>149</v>
      </c>
      <c r="AH457" s="203"/>
      <c r="AI457" s="203"/>
      <c r="AJ457" s="203"/>
      <c r="AK457" s="203"/>
      <c r="AL457" s="203"/>
      <c r="AM457" s="203"/>
      <c r="AN457" s="203"/>
      <c r="AO457" s="203"/>
      <c r="AP457" s="203"/>
      <c r="AQ457" s="203"/>
      <c r="AR457" s="203"/>
      <c r="AS457" s="203"/>
      <c r="AT457" s="203"/>
      <c r="AU457" s="203"/>
      <c r="AV457" s="203"/>
      <c r="AW457" s="203"/>
      <c r="AX457" s="203"/>
      <c r="AY457" s="203"/>
      <c r="AZ457" s="203"/>
      <c r="BA457" s="203"/>
      <c r="BB457" s="203"/>
      <c r="BC457" s="203"/>
      <c r="BD457" s="203"/>
      <c r="BE457" s="203"/>
      <c r="BF457" s="203"/>
      <c r="BG457" s="203"/>
      <c r="BH457" s="203"/>
    </row>
    <row r="458" spans="1:60" outlineLevel="1" x14ac:dyDescent="0.25">
      <c r="A458" s="241">
        <v>205</v>
      </c>
      <c r="B458" s="242" t="s">
        <v>688</v>
      </c>
      <c r="C458" s="249" t="s">
        <v>689</v>
      </c>
      <c r="D458" s="243" t="s">
        <v>154</v>
      </c>
      <c r="E458" s="244">
        <v>1</v>
      </c>
      <c r="F458" s="245"/>
      <c r="G458" s="246">
        <f>ROUND(E458*F458,2)</f>
        <v>0</v>
      </c>
      <c r="H458" s="223">
        <v>0</v>
      </c>
      <c r="I458" s="222">
        <f>ROUND(E458*H458,2)</f>
        <v>0</v>
      </c>
      <c r="J458" s="223">
        <v>198.4</v>
      </c>
      <c r="K458" s="222">
        <f>ROUND(E458*J458,2)</f>
        <v>198.4</v>
      </c>
      <c r="L458" s="222">
        <v>15</v>
      </c>
      <c r="M458" s="222">
        <f>G458*(1+L458/100)</f>
        <v>0</v>
      </c>
      <c r="N458" s="222">
        <v>0</v>
      </c>
      <c r="O458" s="222">
        <f>ROUND(E458*N458,2)</f>
        <v>0</v>
      </c>
      <c r="P458" s="222">
        <v>0</v>
      </c>
      <c r="Q458" s="222">
        <f>ROUND(E458*P458,2)</f>
        <v>0</v>
      </c>
      <c r="R458" s="222"/>
      <c r="S458" s="222" t="s">
        <v>147</v>
      </c>
      <c r="T458" s="222" t="s">
        <v>141</v>
      </c>
      <c r="U458" s="222">
        <v>0.35</v>
      </c>
      <c r="V458" s="222">
        <f>ROUND(E458*U458,2)</f>
        <v>0.35</v>
      </c>
      <c r="W458" s="222"/>
      <c r="X458" s="222" t="s">
        <v>148</v>
      </c>
      <c r="Y458" s="203"/>
      <c r="Z458" s="203"/>
      <c r="AA458" s="203"/>
      <c r="AB458" s="203"/>
      <c r="AC458" s="203"/>
      <c r="AD458" s="203"/>
      <c r="AE458" s="203"/>
      <c r="AF458" s="203"/>
      <c r="AG458" s="203" t="s">
        <v>149</v>
      </c>
      <c r="AH458" s="203"/>
      <c r="AI458" s="203"/>
      <c r="AJ458" s="203"/>
      <c r="AK458" s="203"/>
      <c r="AL458" s="203"/>
      <c r="AM458" s="203"/>
      <c r="AN458" s="203"/>
      <c r="AO458" s="203"/>
      <c r="AP458" s="203"/>
      <c r="AQ458" s="203"/>
      <c r="AR458" s="203"/>
      <c r="AS458" s="203"/>
      <c r="AT458" s="203"/>
      <c r="AU458" s="203"/>
      <c r="AV458" s="203"/>
      <c r="AW458" s="203"/>
      <c r="AX458" s="203"/>
      <c r="AY458" s="203"/>
      <c r="AZ458" s="203"/>
      <c r="BA458" s="203"/>
      <c r="BB458" s="203"/>
      <c r="BC458" s="203"/>
      <c r="BD458" s="203"/>
      <c r="BE458" s="203"/>
      <c r="BF458" s="203"/>
      <c r="BG458" s="203"/>
      <c r="BH458" s="203"/>
    </row>
    <row r="459" spans="1:60" outlineLevel="1" x14ac:dyDescent="0.25">
      <c r="A459" s="241">
        <v>206</v>
      </c>
      <c r="B459" s="242" t="s">
        <v>690</v>
      </c>
      <c r="C459" s="249" t="s">
        <v>691</v>
      </c>
      <c r="D459" s="243" t="s">
        <v>159</v>
      </c>
      <c r="E459" s="244">
        <v>10</v>
      </c>
      <c r="F459" s="245"/>
      <c r="G459" s="246">
        <f>ROUND(E459*F459,2)</f>
        <v>0</v>
      </c>
      <c r="H459" s="223">
        <v>19.8</v>
      </c>
      <c r="I459" s="222">
        <f>ROUND(E459*H459,2)</f>
        <v>198</v>
      </c>
      <c r="J459" s="223">
        <v>0</v>
      </c>
      <c r="K459" s="222">
        <f>ROUND(E459*J459,2)</f>
        <v>0</v>
      </c>
      <c r="L459" s="222">
        <v>15</v>
      </c>
      <c r="M459" s="222">
        <f>G459*(1+L459/100)</f>
        <v>0</v>
      </c>
      <c r="N459" s="222">
        <v>8.0000000000000007E-5</v>
      </c>
      <c r="O459" s="222">
        <f>ROUND(E459*N459,2)</f>
        <v>0</v>
      </c>
      <c r="P459" s="222">
        <v>0</v>
      </c>
      <c r="Q459" s="222">
        <f>ROUND(E459*P459,2)</f>
        <v>0</v>
      </c>
      <c r="R459" s="222" t="s">
        <v>172</v>
      </c>
      <c r="S459" s="222" t="s">
        <v>147</v>
      </c>
      <c r="T459" s="222" t="s">
        <v>141</v>
      </c>
      <c r="U459" s="222">
        <v>0</v>
      </c>
      <c r="V459" s="222">
        <f>ROUND(E459*U459,2)</f>
        <v>0</v>
      </c>
      <c r="W459" s="222"/>
      <c r="X459" s="222" t="s">
        <v>142</v>
      </c>
      <c r="Y459" s="203"/>
      <c r="Z459" s="203"/>
      <c r="AA459" s="203"/>
      <c r="AB459" s="203"/>
      <c r="AC459" s="203"/>
      <c r="AD459" s="203"/>
      <c r="AE459" s="203"/>
      <c r="AF459" s="203"/>
      <c r="AG459" s="203" t="s">
        <v>143</v>
      </c>
      <c r="AH459" s="203"/>
      <c r="AI459" s="203"/>
      <c r="AJ459" s="203"/>
      <c r="AK459" s="203"/>
      <c r="AL459" s="203"/>
      <c r="AM459" s="203"/>
      <c r="AN459" s="203"/>
      <c r="AO459" s="203"/>
      <c r="AP459" s="203"/>
      <c r="AQ459" s="203"/>
      <c r="AR459" s="203"/>
      <c r="AS459" s="203"/>
      <c r="AT459" s="203"/>
      <c r="AU459" s="203"/>
      <c r="AV459" s="203"/>
      <c r="AW459" s="203"/>
      <c r="AX459" s="203"/>
      <c r="AY459" s="203"/>
      <c r="AZ459" s="203"/>
      <c r="BA459" s="203"/>
      <c r="BB459" s="203"/>
      <c r="BC459" s="203"/>
      <c r="BD459" s="203"/>
      <c r="BE459" s="203"/>
      <c r="BF459" s="203"/>
      <c r="BG459" s="203"/>
      <c r="BH459" s="203"/>
    </row>
    <row r="460" spans="1:60" outlineLevel="1" x14ac:dyDescent="0.25">
      <c r="A460" s="241">
        <v>207</v>
      </c>
      <c r="B460" s="242" t="s">
        <v>692</v>
      </c>
      <c r="C460" s="249" t="s">
        <v>693</v>
      </c>
      <c r="D460" s="243" t="s">
        <v>159</v>
      </c>
      <c r="E460" s="244">
        <v>1</v>
      </c>
      <c r="F460" s="245"/>
      <c r="G460" s="246">
        <f>ROUND(E460*F460,2)</f>
        <v>0</v>
      </c>
      <c r="H460" s="223">
        <v>24.4</v>
      </c>
      <c r="I460" s="222">
        <f>ROUND(E460*H460,2)</f>
        <v>24.4</v>
      </c>
      <c r="J460" s="223">
        <v>0</v>
      </c>
      <c r="K460" s="222">
        <f>ROUND(E460*J460,2)</f>
        <v>0</v>
      </c>
      <c r="L460" s="222">
        <v>15</v>
      </c>
      <c r="M460" s="222">
        <f>G460*(1+L460/100)</f>
        <v>0</v>
      </c>
      <c r="N460" s="222">
        <v>6.0000000000000002E-5</v>
      </c>
      <c r="O460" s="222">
        <f>ROUND(E460*N460,2)</f>
        <v>0</v>
      </c>
      <c r="P460" s="222">
        <v>0</v>
      </c>
      <c r="Q460" s="222">
        <f>ROUND(E460*P460,2)</f>
        <v>0</v>
      </c>
      <c r="R460" s="222" t="s">
        <v>172</v>
      </c>
      <c r="S460" s="222" t="s">
        <v>147</v>
      </c>
      <c r="T460" s="222" t="s">
        <v>141</v>
      </c>
      <c r="U460" s="222">
        <v>0</v>
      </c>
      <c r="V460" s="222">
        <f>ROUND(E460*U460,2)</f>
        <v>0</v>
      </c>
      <c r="W460" s="222"/>
      <c r="X460" s="222" t="s">
        <v>142</v>
      </c>
      <c r="Y460" s="203"/>
      <c r="Z460" s="203"/>
      <c r="AA460" s="203"/>
      <c r="AB460" s="203"/>
      <c r="AC460" s="203"/>
      <c r="AD460" s="203"/>
      <c r="AE460" s="203"/>
      <c r="AF460" s="203"/>
      <c r="AG460" s="203" t="s">
        <v>143</v>
      </c>
      <c r="AH460" s="203"/>
      <c r="AI460" s="203"/>
      <c r="AJ460" s="203"/>
      <c r="AK460" s="203"/>
      <c r="AL460" s="203"/>
      <c r="AM460" s="203"/>
      <c r="AN460" s="203"/>
      <c r="AO460" s="203"/>
      <c r="AP460" s="203"/>
      <c r="AQ460" s="203"/>
      <c r="AR460" s="203"/>
      <c r="AS460" s="203"/>
      <c r="AT460" s="203"/>
      <c r="AU460" s="203"/>
      <c r="AV460" s="203"/>
      <c r="AW460" s="203"/>
      <c r="AX460" s="203"/>
      <c r="AY460" s="203"/>
      <c r="AZ460" s="203"/>
      <c r="BA460" s="203"/>
      <c r="BB460" s="203"/>
      <c r="BC460" s="203"/>
      <c r="BD460" s="203"/>
      <c r="BE460" s="203"/>
      <c r="BF460" s="203"/>
      <c r="BG460" s="203"/>
      <c r="BH460" s="203"/>
    </row>
    <row r="461" spans="1:60" outlineLevel="1" x14ac:dyDescent="0.25">
      <c r="A461" s="241">
        <v>208</v>
      </c>
      <c r="B461" s="242" t="s">
        <v>694</v>
      </c>
      <c r="C461" s="249" t="s">
        <v>695</v>
      </c>
      <c r="D461" s="243" t="s">
        <v>154</v>
      </c>
      <c r="E461" s="244">
        <v>10</v>
      </c>
      <c r="F461" s="245"/>
      <c r="G461" s="246">
        <f>ROUND(E461*F461,2)</f>
        <v>0</v>
      </c>
      <c r="H461" s="223">
        <v>165</v>
      </c>
      <c r="I461" s="222">
        <f>ROUND(E461*H461,2)</f>
        <v>1650</v>
      </c>
      <c r="J461" s="223">
        <v>0</v>
      </c>
      <c r="K461" s="222">
        <f>ROUND(E461*J461,2)</f>
        <v>0</v>
      </c>
      <c r="L461" s="222">
        <v>15</v>
      </c>
      <c r="M461" s="222">
        <f>G461*(1+L461/100)</f>
        <v>0</v>
      </c>
      <c r="N461" s="222">
        <v>1.0000000000000001E-5</v>
      </c>
      <c r="O461" s="222">
        <f>ROUND(E461*N461,2)</f>
        <v>0</v>
      </c>
      <c r="P461" s="222">
        <v>0</v>
      </c>
      <c r="Q461" s="222">
        <f>ROUND(E461*P461,2)</f>
        <v>0</v>
      </c>
      <c r="R461" s="222" t="s">
        <v>172</v>
      </c>
      <c r="S461" s="222" t="s">
        <v>147</v>
      </c>
      <c r="T461" s="222" t="s">
        <v>141</v>
      </c>
      <c r="U461" s="222">
        <v>0</v>
      </c>
      <c r="V461" s="222">
        <f>ROUND(E461*U461,2)</f>
        <v>0</v>
      </c>
      <c r="W461" s="222"/>
      <c r="X461" s="222" t="s">
        <v>142</v>
      </c>
      <c r="Y461" s="203"/>
      <c r="Z461" s="203"/>
      <c r="AA461" s="203"/>
      <c r="AB461" s="203"/>
      <c r="AC461" s="203"/>
      <c r="AD461" s="203"/>
      <c r="AE461" s="203"/>
      <c r="AF461" s="203"/>
      <c r="AG461" s="203" t="s">
        <v>143</v>
      </c>
      <c r="AH461" s="203"/>
      <c r="AI461" s="203"/>
      <c r="AJ461" s="203"/>
      <c r="AK461" s="203"/>
      <c r="AL461" s="203"/>
      <c r="AM461" s="203"/>
      <c r="AN461" s="203"/>
      <c r="AO461" s="203"/>
      <c r="AP461" s="203"/>
      <c r="AQ461" s="203"/>
      <c r="AR461" s="203"/>
      <c r="AS461" s="203"/>
      <c r="AT461" s="203"/>
      <c r="AU461" s="203"/>
      <c r="AV461" s="203"/>
      <c r="AW461" s="203"/>
      <c r="AX461" s="203"/>
      <c r="AY461" s="203"/>
      <c r="AZ461" s="203"/>
      <c r="BA461" s="203"/>
      <c r="BB461" s="203"/>
      <c r="BC461" s="203"/>
      <c r="BD461" s="203"/>
      <c r="BE461" s="203"/>
      <c r="BF461" s="203"/>
      <c r="BG461" s="203"/>
      <c r="BH461" s="203"/>
    </row>
    <row r="462" spans="1:60" outlineLevel="1" x14ac:dyDescent="0.25">
      <c r="A462" s="241">
        <v>209</v>
      </c>
      <c r="B462" s="242" t="s">
        <v>696</v>
      </c>
      <c r="C462" s="249" t="s">
        <v>697</v>
      </c>
      <c r="D462" s="243" t="s">
        <v>154</v>
      </c>
      <c r="E462" s="244">
        <v>10</v>
      </c>
      <c r="F462" s="245"/>
      <c r="G462" s="246">
        <f>ROUND(E462*F462,2)</f>
        <v>0</v>
      </c>
      <c r="H462" s="223">
        <v>55.9</v>
      </c>
      <c r="I462" s="222">
        <f>ROUND(E462*H462,2)</f>
        <v>559</v>
      </c>
      <c r="J462" s="223">
        <v>0</v>
      </c>
      <c r="K462" s="222">
        <f>ROUND(E462*J462,2)</f>
        <v>0</v>
      </c>
      <c r="L462" s="222">
        <v>15</v>
      </c>
      <c r="M462" s="222">
        <f>G462*(1+L462/100)</f>
        <v>0</v>
      </c>
      <c r="N462" s="222">
        <v>1.0000000000000001E-5</v>
      </c>
      <c r="O462" s="222">
        <f>ROUND(E462*N462,2)</f>
        <v>0</v>
      </c>
      <c r="P462" s="222">
        <v>0</v>
      </c>
      <c r="Q462" s="222">
        <f>ROUND(E462*P462,2)</f>
        <v>0</v>
      </c>
      <c r="R462" s="222" t="s">
        <v>172</v>
      </c>
      <c r="S462" s="222" t="s">
        <v>147</v>
      </c>
      <c r="T462" s="222" t="s">
        <v>141</v>
      </c>
      <c r="U462" s="222">
        <v>0</v>
      </c>
      <c r="V462" s="222">
        <f>ROUND(E462*U462,2)</f>
        <v>0</v>
      </c>
      <c r="W462" s="222"/>
      <c r="X462" s="222" t="s">
        <v>142</v>
      </c>
      <c r="Y462" s="203"/>
      <c r="Z462" s="203"/>
      <c r="AA462" s="203"/>
      <c r="AB462" s="203"/>
      <c r="AC462" s="203"/>
      <c r="AD462" s="203"/>
      <c r="AE462" s="203"/>
      <c r="AF462" s="203"/>
      <c r="AG462" s="203" t="s">
        <v>143</v>
      </c>
      <c r="AH462" s="203"/>
      <c r="AI462" s="203"/>
      <c r="AJ462" s="203"/>
      <c r="AK462" s="203"/>
      <c r="AL462" s="203"/>
      <c r="AM462" s="203"/>
      <c r="AN462" s="203"/>
      <c r="AO462" s="203"/>
      <c r="AP462" s="203"/>
      <c r="AQ462" s="203"/>
      <c r="AR462" s="203"/>
      <c r="AS462" s="203"/>
      <c r="AT462" s="203"/>
      <c r="AU462" s="203"/>
      <c r="AV462" s="203"/>
      <c r="AW462" s="203"/>
      <c r="AX462" s="203"/>
      <c r="AY462" s="203"/>
      <c r="AZ462" s="203"/>
      <c r="BA462" s="203"/>
      <c r="BB462" s="203"/>
      <c r="BC462" s="203"/>
      <c r="BD462" s="203"/>
      <c r="BE462" s="203"/>
      <c r="BF462" s="203"/>
      <c r="BG462" s="203"/>
      <c r="BH462" s="203"/>
    </row>
    <row r="463" spans="1:60" outlineLevel="1" x14ac:dyDescent="0.25">
      <c r="A463" s="241">
        <v>210</v>
      </c>
      <c r="B463" s="242" t="s">
        <v>698</v>
      </c>
      <c r="C463" s="249" t="s">
        <v>699</v>
      </c>
      <c r="D463" s="243" t="s">
        <v>154</v>
      </c>
      <c r="E463" s="244">
        <v>10</v>
      </c>
      <c r="F463" s="245"/>
      <c r="G463" s="246">
        <f>ROUND(E463*F463,2)</f>
        <v>0</v>
      </c>
      <c r="H463" s="223">
        <v>35.4</v>
      </c>
      <c r="I463" s="222">
        <f>ROUND(E463*H463,2)</f>
        <v>354</v>
      </c>
      <c r="J463" s="223">
        <v>0</v>
      </c>
      <c r="K463" s="222">
        <f>ROUND(E463*J463,2)</f>
        <v>0</v>
      </c>
      <c r="L463" s="222">
        <v>15</v>
      </c>
      <c r="M463" s="222">
        <f>G463*(1+L463/100)</f>
        <v>0</v>
      </c>
      <c r="N463" s="222">
        <v>5.0000000000000002E-5</v>
      </c>
      <c r="O463" s="222">
        <f>ROUND(E463*N463,2)</f>
        <v>0</v>
      </c>
      <c r="P463" s="222">
        <v>0</v>
      </c>
      <c r="Q463" s="222">
        <f>ROUND(E463*P463,2)</f>
        <v>0</v>
      </c>
      <c r="R463" s="222" t="s">
        <v>172</v>
      </c>
      <c r="S463" s="222" t="s">
        <v>147</v>
      </c>
      <c r="T463" s="222" t="s">
        <v>141</v>
      </c>
      <c r="U463" s="222">
        <v>0</v>
      </c>
      <c r="V463" s="222">
        <f>ROUND(E463*U463,2)</f>
        <v>0</v>
      </c>
      <c r="W463" s="222"/>
      <c r="X463" s="222" t="s">
        <v>142</v>
      </c>
      <c r="Y463" s="203"/>
      <c r="Z463" s="203"/>
      <c r="AA463" s="203"/>
      <c r="AB463" s="203"/>
      <c r="AC463" s="203"/>
      <c r="AD463" s="203"/>
      <c r="AE463" s="203"/>
      <c r="AF463" s="203"/>
      <c r="AG463" s="203" t="s">
        <v>143</v>
      </c>
      <c r="AH463" s="203"/>
      <c r="AI463" s="203"/>
      <c r="AJ463" s="203"/>
      <c r="AK463" s="203"/>
      <c r="AL463" s="203"/>
      <c r="AM463" s="203"/>
      <c r="AN463" s="203"/>
      <c r="AO463" s="203"/>
      <c r="AP463" s="203"/>
      <c r="AQ463" s="203"/>
      <c r="AR463" s="203"/>
      <c r="AS463" s="203"/>
      <c r="AT463" s="203"/>
      <c r="AU463" s="203"/>
      <c r="AV463" s="203"/>
      <c r="AW463" s="203"/>
      <c r="AX463" s="203"/>
      <c r="AY463" s="203"/>
      <c r="AZ463" s="203"/>
      <c r="BA463" s="203"/>
      <c r="BB463" s="203"/>
      <c r="BC463" s="203"/>
      <c r="BD463" s="203"/>
      <c r="BE463" s="203"/>
      <c r="BF463" s="203"/>
      <c r="BG463" s="203"/>
      <c r="BH463" s="203"/>
    </row>
    <row r="464" spans="1:60" outlineLevel="1" x14ac:dyDescent="0.25">
      <c r="A464" s="241">
        <v>211</v>
      </c>
      <c r="B464" s="242" t="s">
        <v>700</v>
      </c>
      <c r="C464" s="249" t="s">
        <v>701</v>
      </c>
      <c r="D464" s="243" t="s">
        <v>154</v>
      </c>
      <c r="E464" s="244">
        <v>1</v>
      </c>
      <c r="F464" s="245"/>
      <c r="G464" s="246">
        <f>ROUND(E464*F464,2)</f>
        <v>0</v>
      </c>
      <c r="H464" s="223">
        <v>48.7</v>
      </c>
      <c r="I464" s="222">
        <f>ROUND(E464*H464,2)</f>
        <v>48.7</v>
      </c>
      <c r="J464" s="223">
        <v>0</v>
      </c>
      <c r="K464" s="222">
        <f>ROUND(E464*J464,2)</f>
        <v>0</v>
      </c>
      <c r="L464" s="222">
        <v>15</v>
      </c>
      <c r="M464" s="222">
        <f>G464*(1+L464/100)</f>
        <v>0</v>
      </c>
      <c r="N464" s="222">
        <v>0</v>
      </c>
      <c r="O464" s="222">
        <f>ROUND(E464*N464,2)</f>
        <v>0</v>
      </c>
      <c r="P464" s="222">
        <v>0</v>
      </c>
      <c r="Q464" s="222">
        <f>ROUND(E464*P464,2)</f>
        <v>0</v>
      </c>
      <c r="R464" s="222" t="s">
        <v>172</v>
      </c>
      <c r="S464" s="222" t="s">
        <v>147</v>
      </c>
      <c r="T464" s="222" t="s">
        <v>141</v>
      </c>
      <c r="U464" s="222">
        <v>0</v>
      </c>
      <c r="V464" s="222">
        <f>ROUND(E464*U464,2)</f>
        <v>0</v>
      </c>
      <c r="W464" s="222"/>
      <c r="X464" s="222" t="s">
        <v>142</v>
      </c>
      <c r="Y464" s="203"/>
      <c r="Z464" s="203"/>
      <c r="AA464" s="203"/>
      <c r="AB464" s="203"/>
      <c r="AC464" s="203"/>
      <c r="AD464" s="203"/>
      <c r="AE464" s="203"/>
      <c r="AF464" s="203"/>
      <c r="AG464" s="203" t="s">
        <v>143</v>
      </c>
      <c r="AH464" s="203"/>
      <c r="AI464" s="203"/>
      <c r="AJ464" s="203"/>
      <c r="AK464" s="203"/>
      <c r="AL464" s="203"/>
      <c r="AM464" s="203"/>
      <c r="AN464" s="203"/>
      <c r="AO464" s="203"/>
      <c r="AP464" s="203"/>
      <c r="AQ464" s="203"/>
      <c r="AR464" s="203"/>
      <c r="AS464" s="203"/>
      <c r="AT464" s="203"/>
      <c r="AU464" s="203"/>
      <c r="AV464" s="203"/>
      <c r="AW464" s="203"/>
      <c r="AX464" s="203"/>
      <c r="AY464" s="203"/>
      <c r="AZ464" s="203"/>
      <c r="BA464" s="203"/>
      <c r="BB464" s="203"/>
      <c r="BC464" s="203"/>
      <c r="BD464" s="203"/>
      <c r="BE464" s="203"/>
      <c r="BF464" s="203"/>
      <c r="BG464" s="203"/>
      <c r="BH464" s="203"/>
    </row>
    <row r="465" spans="1:60" outlineLevel="1" x14ac:dyDescent="0.25">
      <c r="A465" s="241">
        <v>212</v>
      </c>
      <c r="B465" s="242" t="s">
        <v>702</v>
      </c>
      <c r="C465" s="249" t="s">
        <v>703</v>
      </c>
      <c r="D465" s="243" t="s">
        <v>154</v>
      </c>
      <c r="E465" s="244">
        <v>20</v>
      </c>
      <c r="F465" s="245"/>
      <c r="G465" s="246">
        <f>ROUND(E465*F465,2)</f>
        <v>0</v>
      </c>
      <c r="H465" s="223">
        <v>15</v>
      </c>
      <c r="I465" s="222">
        <f>ROUND(E465*H465,2)</f>
        <v>300</v>
      </c>
      <c r="J465" s="223">
        <v>0</v>
      </c>
      <c r="K465" s="222">
        <f>ROUND(E465*J465,2)</f>
        <v>0</v>
      </c>
      <c r="L465" s="222">
        <v>15</v>
      </c>
      <c r="M465" s="222">
        <f>G465*(1+L465/100)</f>
        <v>0</v>
      </c>
      <c r="N465" s="222">
        <v>4.0000000000000003E-5</v>
      </c>
      <c r="O465" s="222">
        <f>ROUND(E465*N465,2)</f>
        <v>0</v>
      </c>
      <c r="P465" s="222">
        <v>0</v>
      </c>
      <c r="Q465" s="222">
        <f>ROUND(E465*P465,2)</f>
        <v>0</v>
      </c>
      <c r="R465" s="222" t="s">
        <v>172</v>
      </c>
      <c r="S465" s="222" t="s">
        <v>147</v>
      </c>
      <c r="T465" s="222" t="s">
        <v>141</v>
      </c>
      <c r="U465" s="222">
        <v>0</v>
      </c>
      <c r="V465" s="222">
        <f>ROUND(E465*U465,2)</f>
        <v>0</v>
      </c>
      <c r="W465" s="222"/>
      <c r="X465" s="222" t="s">
        <v>142</v>
      </c>
      <c r="Y465" s="203"/>
      <c r="Z465" s="203"/>
      <c r="AA465" s="203"/>
      <c r="AB465" s="203"/>
      <c r="AC465" s="203"/>
      <c r="AD465" s="203"/>
      <c r="AE465" s="203"/>
      <c r="AF465" s="203"/>
      <c r="AG465" s="203" t="s">
        <v>143</v>
      </c>
      <c r="AH465" s="203"/>
      <c r="AI465" s="203"/>
      <c r="AJ465" s="203"/>
      <c r="AK465" s="203"/>
      <c r="AL465" s="203"/>
      <c r="AM465" s="203"/>
      <c r="AN465" s="203"/>
      <c r="AO465" s="203"/>
      <c r="AP465" s="203"/>
      <c r="AQ465" s="203"/>
      <c r="AR465" s="203"/>
      <c r="AS465" s="203"/>
      <c r="AT465" s="203"/>
      <c r="AU465" s="203"/>
      <c r="AV465" s="203"/>
      <c r="AW465" s="203"/>
      <c r="AX465" s="203"/>
      <c r="AY465" s="203"/>
      <c r="AZ465" s="203"/>
      <c r="BA465" s="203"/>
      <c r="BB465" s="203"/>
      <c r="BC465" s="203"/>
      <c r="BD465" s="203"/>
      <c r="BE465" s="203"/>
      <c r="BF465" s="203"/>
      <c r="BG465" s="203"/>
      <c r="BH465" s="203"/>
    </row>
    <row r="466" spans="1:60" outlineLevel="1" x14ac:dyDescent="0.25">
      <c r="A466" s="241">
        <v>213</v>
      </c>
      <c r="B466" s="242" t="s">
        <v>704</v>
      </c>
      <c r="C466" s="249" t="s">
        <v>705</v>
      </c>
      <c r="D466" s="243" t="s">
        <v>154</v>
      </c>
      <c r="E466" s="244">
        <v>6</v>
      </c>
      <c r="F466" s="245"/>
      <c r="G466" s="246">
        <f>ROUND(E466*F466,2)</f>
        <v>0</v>
      </c>
      <c r="H466" s="223">
        <v>990</v>
      </c>
      <c r="I466" s="222">
        <f>ROUND(E466*H466,2)</f>
        <v>5940</v>
      </c>
      <c r="J466" s="223">
        <v>0</v>
      </c>
      <c r="K466" s="222">
        <f>ROUND(E466*J466,2)</f>
        <v>0</v>
      </c>
      <c r="L466" s="222">
        <v>15</v>
      </c>
      <c r="M466" s="222">
        <f>G466*(1+L466/100)</f>
        <v>0</v>
      </c>
      <c r="N466" s="222">
        <v>4.0000000000000001E-3</v>
      </c>
      <c r="O466" s="222">
        <f>ROUND(E466*N466,2)</f>
        <v>0.02</v>
      </c>
      <c r="P466" s="222">
        <v>0</v>
      </c>
      <c r="Q466" s="222">
        <f>ROUND(E466*P466,2)</f>
        <v>0</v>
      </c>
      <c r="R466" s="222" t="s">
        <v>172</v>
      </c>
      <c r="S466" s="222" t="s">
        <v>147</v>
      </c>
      <c r="T466" s="222" t="s">
        <v>141</v>
      </c>
      <c r="U466" s="222">
        <v>0</v>
      </c>
      <c r="V466" s="222">
        <f>ROUND(E466*U466,2)</f>
        <v>0</v>
      </c>
      <c r="W466" s="222"/>
      <c r="X466" s="222" t="s">
        <v>142</v>
      </c>
      <c r="Y466" s="203"/>
      <c r="Z466" s="203"/>
      <c r="AA466" s="203"/>
      <c r="AB466" s="203"/>
      <c r="AC466" s="203"/>
      <c r="AD466" s="203"/>
      <c r="AE466" s="203"/>
      <c r="AF466" s="203"/>
      <c r="AG466" s="203" t="s">
        <v>143</v>
      </c>
      <c r="AH466" s="203"/>
      <c r="AI466" s="203"/>
      <c r="AJ466" s="203"/>
      <c r="AK466" s="203"/>
      <c r="AL466" s="203"/>
      <c r="AM466" s="203"/>
      <c r="AN466" s="203"/>
      <c r="AO466" s="203"/>
      <c r="AP466" s="203"/>
      <c r="AQ466" s="203"/>
      <c r="AR466" s="203"/>
      <c r="AS466" s="203"/>
      <c r="AT466" s="203"/>
      <c r="AU466" s="203"/>
      <c r="AV466" s="203"/>
      <c r="AW466" s="203"/>
      <c r="AX466" s="203"/>
      <c r="AY466" s="203"/>
      <c r="AZ466" s="203"/>
      <c r="BA466" s="203"/>
      <c r="BB466" s="203"/>
      <c r="BC466" s="203"/>
      <c r="BD466" s="203"/>
      <c r="BE466" s="203"/>
      <c r="BF466" s="203"/>
      <c r="BG466" s="203"/>
      <c r="BH466" s="203"/>
    </row>
    <row r="467" spans="1:60" outlineLevel="1" x14ac:dyDescent="0.25">
      <c r="A467" s="241">
        <v>214</v>
      </c>
      <c r="B467" s="242" t="s">
        <v>706</v>
      </c>
      <c r="C467" s="249" t="s">
        <v>707</v>
      </c>
      <c r="D467" s="243" t="s">
        <v>154</v>
      </c>
      <c r="E467" s="244">
        <v>2</v>
      </c>
      <c r="F467" s="245"/>
      <c r="G467" s="246">
        <f>ROUND(E467*F467,2)</f>
        <v>0</v>
      </c>
      <c r="H467" s="223">
        <v>192.6</v>
      </c>
      <c r="I467" s="222">
        <f>ROUND(E467*H467,2)</f>
        <v>385.2</v>
      </c>
      <c r="J467" s="223">
        <v>0</v>
      </c>
      <c r="K467" s="222">
        <f>ROUND(E467*J467,2)</f>
        <v>0</v>
      </c>
      <c r="L467" s="222">
        <v>15</v>
      </c>
      <c r="M467" s="222">
        <f>G467*(1+L467/100)</f>
        <v>0</v>
      </c>
      <c r="N467" s="222">
        <v>1.8000000000000001E-4</v>
      </c>
      <c r="O467" s="222">
        <f>ROUND(E467*N467,2)</f>
        <v>0</v>
      </c>
      <c r="P467" s="222">
        <v>0</v>
      </c>
      <c r="Q467" s="222">
        <f>ROUND(E467*P467,2)</f>
        <v>0</v>
      </c>
      <c r="R467" s="222" t="s">
        <v>172</v>
      </c>
      <c r="S467" s="222" t="s">
        <v>147</v>
      </c>
      <c r="T467" s="222" t="s">
        <v>141</v>
      </c>
      <c r="U467" s="222">
        <v>0</v>
      </c>
      <c r="V467" s="222">
        <f>ROUND(E467*U467,2)</f>
        <v>0</v>
      </c>
      <c r="W467" s="222"/>
      <c r="X467" s="222" t="s">
        <v>142</v>
      </c>
      <c r="Y467" s="203"/>
      <c r="Z467" s="203"/>
      <c r="AA467" s="203"/>
      <c r="AB467" s="203"/>
      <c r="AC467" s="203"/>
      <c r="AD467" s="203"/>
      <c r="AE467" s="203"/>
      <c r="AF467" s="203"/>
      <c r="AG467" s="203" t="s">
        <v>143</v>
      </c>
      <c r="AH467" s="203"/>
      <c r="AI467" s="203"/>
      <c r="AJ467" s="203"/>
      <c r="AK467" s="203"/>
      <c r="AL467" s="203"/>
      <c r="AM467" s="203"/>
      <c r="AN467" s="203"/>
      <c r="AO467" s="203"/>
      <c r="AP467" s="203"/>
      <c r="AQ467" s="203"/>
      <c r="AR467" s="203"/>
      <c r="AS467" s="203"/>
      <c r="AT467" s="203"/>
      <c r="AU467" s="203"/>
      <c r="AV467" s="203"/>
      <c r="AW467" s="203"/>
      <c r="AX467" s="203"/>
      <c r="AY467" s="203"/>
      <c r="AZ467" s="203"/>
      <c r="BA467" s="203"/>
      <c r="BB467" s="203"/>
      <c r="BC467" s="203"/>
      <c r="BD467" s="203"/>
      <c r="BE467" s="203"/>
      <c r="BF467" s="203"/>
      <c r="BG467" s="203"/>
      <c r="BH467" s="203"/>
    </row>
    <row r="468" spans="1:60" outlineLevel="1" x14ac:dyDescent="0.25">
      <c r="A468" s="241">
        <v>215</v>
      </c>
      <c r="B468" s="242" t="s">
        <v>708</v>
      </c>
      <c r="C468" s="249" t="s">
        <v>709</v>
      </c>
      <c r="D468" s="243" t="s">
        <v>154</v>
      </c>
      <c r="E468" s="244">
        <v>2</v>
      </c>
      <c r="F468" s="245"/>
      <c r="G468" s="246">
        <f>ROUND(E468*F468,2)</f>
        <v>0</v>
      </c>
      <c r="H468" s="223">
        <v>229.4</v>
      </c>
      <c r="I468" s="222">
        <f>ROUND(E468*H468,2)</f>
        <v>458.8</v>
      </c>
      <c r="J468" s="223">
        <v>0</v>
      </c>
      <c r="K468" s="222">
        <f>ROUND(E468*J468,2)</f>
        <v>0</v>
      </c>
      <c r="L468" s="222">
        <v>15</v>
      </c>
      <c r="M468" s="222">
        <f>G468*(1+L468/100)</f>
        <v>0</v>
      </c>
      <c r="N468" s="222">
        <v>1.8000000000000001E-4</v>
      </c>
      <c r="O468" s="222">
        <f>ROUND(E468*N468,2)</f>
        <v>0</v>
      </c>
      <c r="P468" s="222">
        <v>0</v>
      </c>
      <c r="Q468" s="222">
        <f>ROUND(E468*P468,2)</f>
        <v>0</v>
      </c>
      <c r="R468" s="222" t="s">
        <v>172</v>
      </c>
      <c r="S468" s="222" t="s">
        <v>147</v>
      </c>
      <c r="T468" s="222" t="s">
        <v>141</v>
      </c>
      <c r="U468" s="222">
        <v>0</v>
      </c>
      <c r="V468" s="222">
        <f>ROUND(E468*U468,2)</f>
        <v>0</v>
      </c>
      <c r="W468" s="222"/>
      <c r="X468" s="222" t="s">
        <v>142</v>
      </c>
      <c r="Y468" s="203"/>
      <c r="Z468" s="203"/>
      <c r="AA468" s="203"/>
      <c r="AB468" s="203"/>
      <c r="AC468" s="203"/>
      <c r="AD468" s="203"/>
      <c r="AE468" s="203"/>
      <c r="AF468" s="203"/>
      <c r="AG468" s="203" t="s">
        <v>143</v>
      </c>
      <c r="AH468" s="203"/>
      <c r="AI468" s="203"/>
      <c r="AJ468" s="203"/>
      <c r="AK468" s="203"/>
      <c r="AL468" s="203"/>
      <c r="AM468" s="203"/>
      <c r="AN468" s="203"/>
      <c r="AO468" s="203"/>
      <c r="AP468" s="203"/>
      <c r="AQ468" s="203"/>
      <c r="AR468" s="203"/>
      <c r="AS468" s="203"/>
      <c r="AT468" s="203"/>
      <c r="AU468" s="203"/>
      <c r="AV468" s="203"/>
      <c r="AW468" s="203"/>
      <c r="AX468" s="203"/>
      <c r="AY468" s="203"/>
      <c r="AZ468" s="203"/>
      <c r="BA468" s="203"/>
      <c r="BB468" s="203"/>
      <c r="BC468" s="203"/>
      <c r="BD468" s="203"/>
      <c r="BE468" s="203"/>
      <c r="BF468" s="203"/>
      <c r="BG468" s="203"/>
      <c r="BH468" s="203"/>
    </row>
    <row r="469" spans="1:60" outlineLevel="1" x14ac:dyDescent="0.25">
      <c r="A469" s="241">
        <v>216</v>
      </c>
      <c r="B469" s="242" t="s">
        <v>710</v>
      </c>
      <c r="C469" s="249" t="s">
        <v>711</v>
      </c>
      <c r="D469" s="243" t="s">
        <v>154</v>
      </c>
      <c r="E469" s="244">
        <v>2</v>
      </c>
      <c r="F469" s="245"/>
      <c r="G469" s="246">
        <f>ROUND(E469*F469,2)</f>
        <v>0</v>
      </c>
      <c r="H469" s="223">
        <v>166.8</v>
      </c>
      <c r="I469" s="222">
        <f>ROUND(E469*H469,2)</f>
        <v>333.6</v>
      </c>
      <c r="J469" s="223">
        <v>0</v>
      </c>
      <c r="K469" s="222">
        <f>ROUND(E469*J469,2)</f>
        <v>0</v>
      </c>
      <c r="L469" s="222">
        <v>15</v>
      </c>
      <c r="M469" s="222">
        <f>G469*(1+L469/100)</f>
        <v>0</v>
      </c>
      <c r="N469" s="222">
        <v>1.8000000000000001E-4</v>
      </c>
      <c r="O469" s="222">
        <f>ROUND(E469*N469,2)</f>
        <v>0</v>
      </c>
      <c r="P469" s="222">
        <v>0</v>
      </c>
      <c r="Q469" s="222">
        <f>ROUND(E469*P469,2)</f>
        <v>0</v>
      </c>
      <c r="R469" s="222" t="s">
        <v>172</v>
      </c>
      <c r="S469" s="222" t="s">
        <v>147</v>
      </c>
      <c r="T469" s="222" t="s">
        <v>141</v>
      </c>
      <c r="U469" s="222">
        <v>0</v>
      </c>
      <c r="V469" s="222">
        <f>ROUND(E469*U469,2)</f>
        <v>0</v>
      </c>
      <c r="W469" s="222"/>
      <c r="X469" s="222" t="s">
        <v>142</v>
      </c>
      <c r="Y469" s="203"/>
      <c r="Z469" s="203"/>
      <c r="AA469" s="203"/>
      <c r="AB469" s="203"/>
      <c r="AC469" s="203"/>
      <c r="AD469" s="203"/>
      <c r="AE469" s="203"/>
      <c r="AF469" s="203"/>
      <c r="AG469" s="203" t="s">
        <v>143</v>
      </c>
      <c r="AH469" s="203"/>
      <c r="AI469" s="203"/>
      <c r="AJ469" s="203"/>
      <c r="AK469" s="203"/>
      <c r="AL469" s="203"/>
      <c r="AM469" s="203"/>
      <c r="AN469" s="203"/>
      <c r="AO469" s="203"/>
      <c r="AP469" s="203"/>
      <c r="AQ469" s="203"/>
      <c r="AR469" s="203"/>
      <c r="AS469" s="203"/>
      <c r="AT469" s="203"/>
      <c r="AU469" s="203"/>
      <c r="AV469" s="203"/>
      <c r="AW469" s="203"/>
      <c r="AX469" s="203"/>
      <c r="AY469" s="203"/>
      <c r="AZ469" s="203"/>
      <c r="BA469" s="203"/>
      <c r="BB469" s="203"/>
      <c r="BC469" s="203"/>
      <c r="BD469" s="203"/>
      <c r="BE469" s="203"/>
      <c r="BF469" s="203"/>
      <c r="BG469" s="203"/>
      <c r="BH469" s="203"/>
    </row>
    <row r="470" spans="1:60" outlineLevel="1" x14ac:dyDescent="0.25">
      <c r="A470" s="241">
        <v>217</v>
      </c>
      <c r="B470" s="242" t="s">
        <v>712</v>
      </c>
      <c r="C470" s="249" t="s">
        <v>713</v>
      </c>
      <c r="D470" s="243" t="s">
        <v>154</v>
      </c>
      <c r="E470" s="244">
        <v>1</v>
      </c>
      <c r="F470" s="245"/>
      <c r="G470" s="246">
        <f>ROUND(E470*F470,2)</f>
        <v>0</v>
      </c>
      <c r="H470" s="223">
        <v>434.7</v>
      </c>
      <c r="I470" s="222">
        <f>ROUND(E470*H470,2)</f>
        <v>434.7</v>
      </c>
      <c r="J470" s="223">
        <v>0</v>
      </c>
      <c r="K470" s="222">
        <f>ROUND(E470*J470,2)</f>
        <v>0</v>
      </c>
      <c r="L470" s="222">
        <v>15</v>
      </c>
      <c r="M470" s="222">
        <f>G470*(1+L470/100)</f>
        <v>0</v>
      </c>
      <c r="N470" s="222">
        <v>4.0000000000000002E-4</v>
      </c>
      <c r="O470" s="222">
        <f>ROUND(E470*N470,2)</f>
        <v>0</v>
      </c>
      <c r="P470" s="222">
        <v>0</v>
      </c>
      <c r="Q470" s="222">
        <f>ROUND(E470*P470,2)</f>
        <v>0</v>
      </c>
      <c r="R470" s="222" t="s">
        <v>172</v>
      </c>
      <c r="S470" s="222" t="s">
        <v>147</v>
      </c>
      <c r="T470" s="222" t="s">
        <v>141</v>
      </c>
      <c r="U470" s="222">
        <v>0</v>
      </c>
      <c r="V470" s="222">
        <f>ROUND(E470*U470,2)</f>
        <v>0</v>
      </c>
      <c r="W470" s="222"/>
      <c r="X470" s="222" t="s">
        <v>142</v>
      </c>
      <c r="Y470" s="203"/>
      <c r="Z470" s="203"/>
      <c r="AA470" s="203"/>
      <c r="AB470" s="203"/>
      <c r="AC470" s="203"/>
      <c r="AD470" s="203"/>
      <c r="AE470" s="203"/>
      <c r="AF470" s="203"/>
      <c r="AG470" s="203" t="s">
        <v>143</v>
      </c>
      <c r="AH470" s="203"/>
      <c r="AI470" s="203"/>
      <c r="AJ470" s="203"/>
      <c r="AK470" s="203"/>
      <c r="AL470" s="203"/>
      <c r="AM470" s="203"/>
      <c r="AN470" s="203"/>
      <c r="AO470" s="203"/>
      <c r="AP470" s="203"/>
      <c r="AQ470" s="203"/>
      <c r="AR470" s="203"/>
      <c r="AS470" s="203"/>
      <c r="AT470" s="203"/>
      <c r="AU470" s="203"/>
      <c r="AV470" s="203"/>
      <c r="AW470" s="203"/>
      <c r="AX470" s="203"/>
      <c r="AY470" s="203"/>
      <c r="AZ470" s="203"/>
      <c r="BA470" s="203"/>
      <c r="BB470" s="203"/>
      <c r="BC470" s="203"/>
      <c r="BD470" s="203"/>
      <c r="BE470" s="203"/>
      <c r="BF470" s="203"/>
      <c r="BG470" s="203"/>
      <c r="BH470" s="203"/>
    </row>
    <row r="471" spans="1:60" outlineLevel="1" x14ac:dyDescent="0.25">
      <c r="A471" s="241">
        <v>218</v>
      </c>
      <c r="B471" s="242" t="s">
        <v>714</v>
      </c>
      <c r="C471" s="249" t="s">
        <v>715</v>
      </c>
      <c r="D471" s="243" t="s">
        <v>154</v>
      </c>
      <c r="E471" s="244">
        <v>1</v>
      </c>
      <c r="F471" s="245"/>
      <c r="G471" s="246">
        <f>ROUND(E471*F471,2)</f>
        <v>0</v>
      </c>
      <c r="H471" s="223">
        <v>1017.8</v>
      </c>
      <c r="I471" s="222">
        <f>ROUND(E471*H471,2)</f>
        <v>1017.8</v>
      </c>
      <c r="J471" s="223">
        <v>0</v>
      </c>
      <c r="K471" s="222">
        <f>ROUND(E471*J471,2)</f>
        <v>0</v>
      </c>
      <c r="L471" s="222">
        <v>15</v>
      </c>
      <c r="M471" s="222">
        <f>G471*(1+L471/100)</f>
        <v>0</v>
      </c>
      <c r="N471" s="222">
        <v>5.0000000000000001E-4</v>
      </c>
      <c r="O471" s="222">
        <f>ROUND(E471*N471,2)</f>
        <v>0</v>
      </c>
      <c r="P471" s="222">
        <v>0</v>
      </c>
      <c r="Q471" s="222">
        <f>ROUND(E471*P471,2)</f>
        <v>0</v>
      </c>
      <c r="R471" s="222" t="s">
        <v>172</v>
      </c>
      <c r="S471" s="222" t="s">
        <v>147</v>
      </c>
      <c r="T471" s="222" t="s">
        <v>141</v>
      </c>
      <c r="U471" s="222">
        <v>0</v>
      </c>
      <c r="V471" s="222">
        <f>ROUND(E471*U471,2)</f>
        <v>0</v>
      </c>
      <c r="W471" s="222"/>
      <c r="X471" s="222" t="s">
        <v>142</v>
      </c>
      <c r="Y471" s="203"/>
      <c r="Z471" s="203"/>
      <c r="AA471" s="203"/>
      <c r="AB471" s="203"/>
      <c r="AC471" s="203"/>
      <c r="AD471" s="203"/>
      <c r="AE471" s="203"/>
      <c r="AF471" s="203"/>
      <c r="AG471" s="203" t="s">
        <v>143</v>
      </c>
      <c r="AH471" s="203"/>
      <c r="AI471" s="203"/>
      <c r="AJ471" s="203"/>
      <c r="AK471" s="203"/>
      <c r="AL471" s="203"/>
      <c r="AM471" s="203"/>
      <c r="AN471" s="203"/>
      <c r="AO471" s="203"/>
      <c r="AP471" s="203"/>
      <c r="AQ471" s="203"/>
      <c r="AR471" s="203"/>
      <c r="AS471" s="203"/>
      <c r="AT471" s="203"/>
      <c r="AU471" s="203"/>
      <c r="AV471" s="203"/>
      <c r="AW471" s="203"/>
      <c r="AX471" s="203"/>
      <c r="AY471" s="203"/>
      <c r="AZ471" s="203"/>
      <c r="BA471" s="203"/>
      <c r="BB471" s="203"/>
      <c r="BC471" s="203"/>
      <c r="BD471" s="203"/>
      <c r="BE471" s="203"/>
      <c r="BF471" s="203"/>
      <c r="BG471" s="203"/>
      <c r="BH471" s="203"/>
    </row>
    <row r="472" spans="1:60" x14ac:dyDescent="0.25">
      <c r="A472" s="229" t="s">
        <v>136</v>
      </c>
      <c r="B472" s="230" t="s">
        <v>104</v>
      </c>
      <c r="C472" s="248" t="s">
        <v>105</v>
      </c>
      <c r="D472" s="231"/>
      <c r="E472" s="232"/>
      <c r="F472" s="233"/>
      <c r="G472" s="234">
        <f>SUMIF(AG473:AG476,"&lt;&gt;NOR",G473:G476)</f>
        <v>0</v>
      </c>
      <c r="H472" s="228"/>
      <c r="I472" s="228">
        <f>SUM(I473:I476)</f>
        <v>333.98</v>
      </c>
      <c r="J472" s="228"/>
      <c r="K472" s="228">
        <f>SUM(K473:K476)</f>
        <v>668.22</v>
      </c>
      <c r="L472" s="228"/>
      <c r="M472" s="228">
        <f>SUM(M473:M476)</f>
        <v>0</v>
      </c>
      <c r="N472" s="228"/>
      <c r="O472" s="228">
        <f>SUM(O473:O476)</f>
        <v>0</v>
      </c>
      <c r="P472" s="228"/>
      <c r="Q472" s="228">
        <f>SUM(Q473:Q476)</f>
        <v>0</v>
      </c>
      <c r="R472" s="228"/>
      <c r="S472" s="228"/>
      <c r="T472" s="228"/>
      <c r="U472" s="228"/>
      <c r="V472" s="228">
        <f>SUM(V473:V476)</f>
        <v>1.1499999999999999</v>
      </c>
      <c r="W472" s="228"/>
      <c r="X472" s="228"/>
      <c r="AG472" t="s">
        <v>137</v>
      </c>
    </row>
    <row r="473" spans="1:60" outlineLevel="1" x14ac:dyDescent="0.25">
      <c r="A473" s="241">
        <v>219</v>
      </c>
      <c r="B473" s="242" t="s">
        <v>716</v>
      </c>
      <c r="C473" s="249" t="s">
        <v>717</v>
      </c>
      <c r="D473" s="243" t="s">
        <v>154</v>
      </c>
      <c r="E473" s="244">
        <v>2</v>
      </c>
      <c r="F473" s="245"/>
      <c r="G473" s="246">
        <f>ROUND(E473*F473,2)</f>
        <v>0</v>
      </c>
      <c r="H473" s="223">
        <v>79.59</v>
      </c>
      <c r="I473" s="222">
        <f>ROUND(E473*H473,2)</f>
        <v>159.18</v>
      </c>
      <c r="J473" s="223">
        <v>140.61000000000001</v>
      </c>
      <c r="K473" s="222">
        <f>ROUND(E473*J473,2)</f>
        <v>281.22000000000003</v>
      </c>
      <c r="L473" s="222">
        <v>15</v>
      </c>
      <c r="M473" s="222">
        <f>G473*(1+L473/100)</f>
        <v>0</v>
      </c>
      <c r="N473" s="222">
        <v>0</v>
      </c>
      <c r="O473" s="222">
        <f>ROUND(E473*N473,2)</f>
        <v>0</v>
      </c>
      <c r="P473" s="222">
        <v>0</v>
      </c>
      <c r="Q473" s="222">
        <f>ROUND(E473*P473,2)</f>
        <v>0</v>
      </c>
      <c r="R473" s="222"/>
      <c r="S473" s="222" t="s">
        <v>147</v>
      </c>
      <c r="T473" s="222" t="s">
        <v>141</v>
      </c>
      <c r="U473" s="222">
        <v>0.23599999999999999</v>
      </c>
      <c r="V473" s="222">
        <f>ROUND(E473*U473,2)</f>
        <v>0.47</v>
      </c>
      <c r="W473" s="222"/>
      <c r="X473" s="222" t="s">
        <v>148</v>
      </c>
      <c r="Y473" s="203"/>
      <c r="Z473" s="203"/>
      <c r="AA473" s="203"/>
      <c r="AB473" s="203"/>
      <c r="AC473" s="203"/>
      <c r="AD473" s="203"/>
      <c r="AE473" s="203"/>
      <c r="AF473" s="203"/>
      <c r="AG473" s="203" t="s">
        <v>149</v>
      </c>
      <c r="AH473" s="203"/>
      <c r="AI473" s="203"/>
      <c r="AJ473" s="203"/>
      <c r="AK473" s="203"/>
      <c r="AL473" s="203"/>
      <c r="AM473" s="203"/>
      <c r="AN473" s="203"/>
      <c r="AO473" s="203"/>
      <c r="AP473" s="203"/>
      <c r="AQ473" s="203"/>
      <c r="AR473" s="203"/>
      <c r="AS473" s="203"/>
      <c r="AT473" s="203"/>
      <c r="AU473" s="203"/>
      <c r="AV473" s="203"/>
      <c r="AW473" s="203"/>
      <c r="AX473" s="203"/>
      <c r="AY473" s="203"/>
      <c r="AZ473" s="203"/>
      <c r="BA473" s="203"/>
      <c r="BB473" s="203"/>
      <c r="BC473" s="203"/>
      <c r="BD473" s="203"/>
      <c r="BE473" s="203"/>
      <c r="BF473" s="203"/>
      <c r="BG473" s="203"/>
      <c r="BH473" s="203"/>
    </row>
    <row r="474" spans="1:60" outlineLevel="1" x14ac:dyDescent="0.25">
      <c r="A474" s="241">
        <v>220</v>
      </c>
      <c r="B474" s="242" t="s">
        <v>718</v>
      </c>
      <c r="C474" s="249" t="s">
        <v>719</v>
      </c>
      <c r="D474" s="243" t="s">
        <v>154</v>
      </c>
      <c r="E474" s="244">
        <v>1</v>
      </c>
      <c r="F474" s="245"/>
      <c r="G474" s="246">
        <f>ROUND(E474*F474,2)</f>
        <v>0</v>
      </c>
      <c r="H474" s="223">
        <v>0</v>
      </c>
      <c r="I474" s="222">
        <f>ROUND(E474*H474,2)</f>
        <v>0</v>
      </c>
      <c r="J474" s="223">
        <v>272.60000000000002</v>
      </c>
      <c r="K474" s="222">
        <f>ROUND(E474*J474,2)</f>
        <v>272.60000000000002</v>
      </c>
      <c r="L474" s="222">
        <v>15</v>
      </c>
      <c r="M474" s="222">
        <f>G474*(1+L474/100)</f>
        <v>0</v>
      </c>
      <c r="N474" s="222">
        <v>0</v>
      </c>
      <c r="O474" s="222">
        <f>ROUND(E474*N474,2)</f>
        <v>0</v>
      </c>
      <c r="P474" s="222">
        <v>0</v>
      </c>
      <c r="Q474" s="222">
        <f>ROUND(E474*P474,2)</f>
        <v>0</v>
      </c>
      <c r="R474" s="222"/>
      <c r="S474" s="222" t="s">
        <v>147</v>
      </c>
      <c r="T474" s="222" t="s">
        <v>141</v>
      </c>
      <c r="U474" s="222">
        <v>0.48</v>
      </c>
      <c r="V474" s="222">
        <f>ROUND(E474*U474,2)</f>
        <v>0.48</v>
      </c>
      <c r="W474" s="222"/>
      <c r="X474" s="222" t="s">
        <v>148</v>
      </c>
      <c r="Y474" s="203"/>
      <c r="Z474" s="203"/>
      <c r="AA474" s="203"/>
      <c r="AB474" s="203"/>
      <c r="AC474" s="203"/>
      <c r="AD474" s="203"/>
      <c r="AE474" s="203"/>
      <c r="AF474" s="203"/>
      <c r="AG474" s="203" t="s">
        <v>149</v>
      </c>
      <c r="AH474" s="203"/>
      <c r="AI474" s="203"/>
      <c r="AJ474" s="203"/>
      <c r="AK474" s="203"/>
      <c r="AL474" s="203"/>
      <c r="AM474" s="203"/>
      <c r="AN474" s="203"/>
      <c r="AO474" s="203"/>
      <c r="AP474" s="203"/>
      <c r="AQ474" s="203"/>
      <c r="AR474" s="203"/>
      <c r="AS474" s="203"/>
      <c r="AT474" s="203"/>
      <c r="AU474" s="203"/>
      <c r="AV474" s="203"/>
      <c r="AW474" s="203"/>
      <c r="AX474" s="203"/>
      <c r="AY474" s="203"/>
      <c r="AZ474" s="203"/>
      <c r="BA474" s="203"/>
      <c r="BB474" s="203"/>
      <c r="BC474" s="203"/>
      <c r="BD474" s="203"/>
      <c r="BE474" s="203"/>
      <c r="BF474" s="203"/>
      <c r="BG474" s="203"/>
      <c r="BH474" s="203"/>
    </row>
    <row r="475" spans="1:60" outlineLevel="1" x14ac:dyDescent="0.25">
      <c r="A475" s="241">
        <v>221</v>
      </c>
      <c r="B475" s="242" t="s">
        <v>720</v>
      </c>
      <c r="C475" s="249" t="s">
        <v>721</v>
      </c>
      <c r="D475" s="243" t="s">
        <v>154</v>
      </c>
      <c r="E475" s="244">
        <v>1</v>
      </c>
      <c r="F475" s="245"/>
      <c r="G475" s="246">
        <f>ROUND(E475*F475,2)</f>
        <v>0</v>
      </c>
      <c r="H475" s="223">
        <v>0</v>
      </c>
      <c r="I475" s="222">
        <f>ROUND(E475*H475,2)</f>
        <v>0</v>
      </c>
      <c r="J475" s="223">
        <v>114.4</v>
      </c>
      <c r="K475" s="222">
        <f>ROUND(E475*J475,2)</f>
        <v>114.4</v>
      </c>
      <c r="L475" s="222">
        <v>15</v>
      </c>
      <c r="M475" s="222">
        <f>G475*(1+L475/100)</f>
        <v>0</v>
      </c>
      <c r="N475" s="222">
        <v>0</v>
      </c>
      <c r="O475" s="222">
        <f>ROUND(E475*N475,2)</f>
        <v>0</v>
      </c>
      <c r="P475" s="222">
        <v>0</v>
      </c>
      <c r="Q475" s="222">
        <f>ROUND(E475*P475,2)</f>
        <v>0</v>
      </c>
      <c r="R475" s="222"/>
      <c r="S475" s="222" t="s">
        <v>147</v>
      </c>
      <c r="T475" s="222" t="s">
        <v>141</v>
      </c>
      <c r="U475" s="222">
        <v>0.20166999999999999</v>
      </c>
      <c r="V475" s="222">
        <f>ROUND(E475*U475,2)</f>
        <v>0.2</v>
      </c>
      <c r="W475" s="222"/>
      <c r="X475" s="222" t="s">
        <v>148</v>
      </c>
      <c r="Y475" s="203"/>
      <c r="Z475" s="203"/>
      <c r="AA475" s="203"/>
      <c r="AB475" s="203"/>
      <c r="AC475" s="203"/>
      <c r="AD475" s="203"/>
      <c r="AE475" s="203"/>
      <c r="AF475" s="203"/>
      <c r="AG475" s="203" t="s">
        <v>149</v>
      </c>
      <c r="AH475" s="203"/>
      <c r="AI475" s="203"/>
      <c r="AJ475" s="203"/>
      <c r="AK475" s="203"/>
      <c r="AL475" s="203"/>
      <c r="AM475" s="203"/>
      <c r="AN475" s="203"/>
      <c r="AO475" s="203"/>
      <c r="AP475" s="203"/>
      <c r="AQ475" s="203"/>
      <c r="AR475" s="203"/>
      <c r="AS475" s="203"/>
      <c r="AT475" s="203"/>
      <c r="AU475" s="203"/>
      <c r="AV475" s="203"/>
      <c r="AW475" s="203"/>
      <c r="AX475" s="203"/>
      <c r="AY475" s="203"/>
      <c r="AZ475" s="203"/>
      <c r="BA475" s="203"/>
      <c r="BB475" s="203"/>
      <c r="BC475" s="203"/>
      <c r="BD475" s="203"/>
      <c r="BE475" s="203"/>
      <c r="BF475" s="203"/>
      <c r="BG475" s="203"/>
      <c r="BH475" s="203"/>
    </row>
    <row r="476" spans="1:60" outlineLevel="1" x14ac:dyDescent="0.25">
      <c r="A476" s="241">
        <v>222</v>
      </c>
      <c r="B476" s="242" t="s">
        <v>722</v>
      </c>
      <c r="C476" s="249" t="s">
        <v>723</v>
      </c>
      <c r="D476" s="243" t="s">
        <v>154</v>
      </c>
      <c r="E476" s="244">
        <v>1</v>
      </c>
      <c r="F476" s="245"/>
      <c r="G476" s="246">
        <f>ROUND(E476*F476,2)</f>
        <v>0</v>
      </c>
      <c r="H476" s="223">
        <v>174.8</v>
      </c>
      <c r="I476" s="222">
        <f>ROUND(E476*H476,2)</f>
        <v>174.8</v>
      </c>
      <c r="J476" s="223">
        <v>0</v>
      </c>
      <c r="K476" s="222">
        <f>ROUND(E476*J476,2)</f>
        <v>0</v>
      </c>
      <c r="L476" s="222">
        <v>15</v>
      </c>
      <c r="M476" s="222">
        <f>G476*(1+L476/100)</f>
        <v>0</v>
      </c>
      <c r="N476" s="222">
        <v>1.0000000000000001E-5</v>
      </c>
      <c r="O476" s="222">
        <f>ROUND(E476*N476,2)</f>
        <v>0</v>
      </c>
      <c r="P476" s="222">
        <v>0</v>
      </c>
      <c r="Q476" s="222">
        <f>ROUND(E476*P476,2)</f>
        <v>0</v>
      </c>
      <c r="R476" s="222" t="s">
        <v>172</v>
      </c>
      <c r="S476" s="222" t="s">
        <v>147</v>
      </c>
      <c r="T476" s="222" t="s">
        <v>141</v>
      </c>
      <c r="U476" s="222">
        <v>0</v>
      </c>
      <c r="V476" s="222">
        <f>ROUND(E476*U476,2)</f>
        <v>0</v>
      </c>
      <c r="W476" s="222"/>
      <c r="X476" s="222" t="s">
        <v>142</v>
      </c>
      <c r="Y476" s="203"/>
      <c r="Z476" s="203"/>
      <c r="AA476" s="203"/>
      <c r="AB476" s="203"/>
      <c r="AC476" s="203"/>
      <c r="AD476" s="203"/>
      <c r="AE476" s="203"/>
      <c r="AF476" s="203"/>
      <c r="AG476" s="203" t="s">
        <v>143</v>
      </c>
      <c r="AH476" s="203"/>
      <c r="AI476" s="203"/>
      <c r="AJ476" s="203"/>
      <c r="AK476" s="203"/>
      <c r="AL476" s="203"/>
      <c r="AM476" s="203"/>
      <c r="AN476" s="203"/>
      <c r="AO476" s="203"/>
      <c r="AP476" s="203"/>
      <c r="AQ476" s="203"/>
      <c r="AR476" s="203"/>
      <c r="AS476" s="203"/>
      <c r="AT476" s="203"/>
      <c r="AU476" s="203"/>
      <c r="AV476" s="203"/>
      <c r="AW476" s="203"/>
      <c r="AX476" s="203"/>
      <c r="AY476" s="203"/>
      <c r="AZ476" s="203"/>
      <c r="BA476" s="203"/>
      <c r="BB476" s="203"/>
      <c r="BC476" s="203"/>
      <c r="BD476" s="203"/>
      <c r="BE476" s="203"/>
      <c r="BF476" s="203"/>
      <c r="BG476" s="203"/>
      <c r="BH476" s="203"/>
    </row>
    <row r="477" spans="1:60" x14ac:dyDescent="0.25">
      <c r="A477" s="229" t="s">
        <v>136</v>
      </c>
      <c r="B477" s="230" t="s">
        <v>106</v>
      </c>
      <c r="C477" s="248" t="s">
        <v>107</v>
      </c>
      <c r="D477" s="231"/>
      <c r="E477" s="232"/>
      <c r="F477" s="233"/>
      <c r="G477" s="234">
        <f>SUMIF(AG478:AG486,"&lt;&gt;NOR",G478:G486)</f>
        <v>0</v>
      </c>
      <c r="H477" s="228"/>
      <c r="I477" s="228">
        <f>SUM(I478:I486)</f>
        <v>0</v>
      </c>
      <c r="J477" s="228"/>
      <c r="K477" s="228">
        <f>SUM(K478:K486)</f>
        <v>20454.63</v>
      </c>
      <c r="L477" s="228"/>
      <c r="M477" s="228">
        <f>SUM(M478:M486)</f>
        <v>0</v>
      </c>
      <c r="N477" s="228"/>
      <c r="O477" s="228">
        <f>SUM(O478:O486)</f>
        <v>0</v>
      </c>
      <c r="P477" s="228"/>
      <c r="Q477" s="228">
        <f>SUM(Q478:Q486)</f>
        <v>0</v>
      </c>
      <c r="R477" s="228"/>
      <c r="S477" s="228"/>
      <c r="T477" s="228"/>
      <c r="U477" s="228"/>
      <c r="V477" s="228">
        <f>SUM(V478:V486)</f>
        <v>23.430000000000003</v>
      </c>
      <c r="W477" s="228"/>
      <c r="X477" s="228"/>
      <c r="AG477" t="s">
        <v>137</v>
      </c>
    </row>
    <row r="478" spans="1:60" outlineLevel="1" x14ac:dyDescent="0.25">
      <c r="A478" s="241">
        <v>223</v>
      </c>
      <c r="B478" s="242" t="s">
        <v>724</v>
      </c>
      <c r="C478" s="249" t="s">
        <v>725</v>
      </c>
      <c r="D478" s="243" t="s">
        <v>279</v>
      </c>
      <c r="E478" s="244">
        <v>4.6930199999999997</v>
      </c>
      <c r="F478" s="245"/>
      <c r="G478" s="246">
        <f>ROUND(E478*F478,2)</f>
        <v>0</v>
      </c>
      <c r="H478" s="223">
        <v>0</v>
      </c>
      <c r="I478" s="222">
        <f>ROUND(E478*H478,2)</f>
        <v>0</v>
      </c>
      <c r="J478" s="223">
        <v>1500</v>
      </c>
      <c r="K478" s="222">
        <f>ROUND(E478*J478,2)</f>
        <v>7039.53</v>
      </c>
      <c r="L478" s="222">
        <v>15</v>
      </c>
      <c r="M478" s="222">
        <f>G478*(1+L478/100)</f>
        <v>0</v>
      </c>
      <c r="N478" s="222">
        <v>0</v>
      </c>
      <c r="O478" s="222">
        <f>ROUND(E478*N478,2)</f>
        <v>0</v>
      </c>
      <c r="P478" s="222">
        <v>0</v>
      </c>
      <c r="Q478" s="222">
        <f>ROUND(E478*P478,2)</f>
        <v>0</v>
      </c>
      <c r="R478" s="222"/>
      <c r="S478" s="222" t="s">
        <v>726</v>
      </c>
      <c r="T478" s="222" t="s">
        <v>141</v>
      </c>
      <c r="U478" s="222">
        <v>0</v>
      </c>
      <c r="V478" s="222">
        <f>ROUND(E478*U478,2)</f>
        <v>0</v>
      </c>
      <c r="W478" s="222"/>
      <c r="X478" s="222" t="s">
        <v>727</v>
      </c>
      <c r="Y478" s="203"/>
      <c r="Z478" s="203"/>
      <c r="AA478" s="203"/>
      <c r="AB478" s="203"/>
      <c r="AC478" s="203"/>
      <c r="AD478" s="203"/>
      <c r="AE478" s="203"/>
      <c r="AF478" s="203"/>
      <c r="AG478" s="203" t="s">
        <v>728</v>
      </c>
      <c r="AH478" s="203"/>
      <c r="AI478" s="203"/>
      <c r="AJ478" s="203"/>
      <c r="AK478" s="203"/>
      <c r="AL478" s="203"/>
      <c r="AM478" s="203"/>
      <c r="AN478" s="203"/>
      <c r="AO478" s="203"/>
      <c r="AP478" s="203"/>
      <c r="AQ478" s="203"/>
      <c r="AR478" s="203"/>
      <c r="AS478" s="203"/>
      <c r="AT478" s="203"/>
      <c r="AU478" s="203"/>
      <c r="AV478" s="203"/>
      <c r="AW478" s="203"/>
      <c r="AX478" s="203"/>
      <c r="AY478" s="203"/>
      <c r="AZ478" s="203"/>
      <c r="BA478" s="203"/>
      <c r="BB478" s="203"/>
      <c r="BC478" s="203"/>
      <c r="BD478" s="203"/>
      <c r="BE478" s="203"/>
      <c r="BF478" s="203"/>
      <c r="BG478" s="203"/>
      <c r="BH478" s="203"/>
    </row>
    <row r="479" spans="1:60" outlineLevel="1" x14ac:dyDescent="0.25">
      <c r="A479" s="241">
        <v>224</v>
      </c>
      <c r="B479" s="242" t="s">
        <v>729</v>
      </c>
      <c r="C479" s="249" t="s">
        <v>730</v>
      </c>
      <c r="D479" s="243" t="s">
        <v>731</v>
      </c>
      <c r="E479" s="244">
        <v>5</v>
      </c>
      <c r="F479" s="245"/>
      <c r="G479" s="246">
        <f>ROUND(E479*F479,2)</f>
        <v>0</v>
      </c>
      <c r="H479" s="223">
        <v>0</v>
      </c>
      <c r="I479" s="222">
        <f>ROUND(E479*H479,2)</f>
        <v>0</v>
      </c>
      <c r="J479" s="223">
        <v>300</v>
      </c>
      <c r="K479" s="222">
        <f>ROUND(E479*J479,2)</f>
        <v>1500</v>
      </c>
      <c r="L479" s="222">
        <v>15</v>
      </c>
      <c r="M479" s="222">
        <f>G479*(1+L479/100)</f>
        <v>0</v>
      </c>
      <c r="N479" s="222">
        <v>0</v>
      </c>
      <c r="O479" s="222">
        <f>ROUND(E479*N479,2)</f>
        <v>0</v>
      </c>
      <c r="P479" s="222">
        <v>0</v>
      </c>
      <c r="Q479" s="222">
        <f>ROUND(E479*P479,2)</f>
        <v>0</v>
      </c>
      <c r="R479" s="222"/>
      <c r="S479" s="222" t="s">
        <v>147</v>
      </c>
      <c r="T479" s="222" t="s">
        <v>141</v>
      </c>
      <c r="U479" s="222">
        <v>0</v>
      </c>
      <c r="V479" s="222">
        <f>ROUND(E479*U479,2)</f>
        <v>0</v>
      </c>
      <c r="W479" s="222"/>
      <c r="X479" s="222" t="s">
        <v>148</v>
      </c>
      <c r="Y479" s="203"/>
      <c r="Z479" s="203"/>
      <c r="AA479" s="203"/>
      <c r="AB479" s="203"/>
      <c r="AC479" s="203"/>
      <c r="AD479" s="203"/>
      <c r="AE479" s="203"/>
      <c r="AF479" s="203"/>
      <c r="AG479" s="203" t="s">
        <v>149</v>
      </c>
      <c r="AH479" s="203"/>
      <c r="AI479" s="203"/>
      <c r="AJ479" s="203"/>
      <c r="AK479" s="203"/>
      <c r="AL479" s="203"/>
      <c r="AM479" s="203"/>
      <c r="AN479" s="203"/>
      <c r="AO479" s="203"/>
      <c r="AP479" s="203"/>
      <c r="AQ479" s="203"/>
      <c r="AR479" s="203"/>
      <c r="AS479" s="203"/>
      <c r="AT479" s="203"/>
      <c r="AU479" s="203"/>
      <c r="AV479" s="203"/>
      <c r="AW479" s="203"/>
      <c r="AX479" s="203"/>
      <c r="AY479" s="203"/>
      <c r="AZ479" s="203"/>
      <c r="BA479" s="203"/>
      <c r="BB479" s="203"/>
      <c r="BC479" s="203"/>
      <c r="BD479" s="203"/>
      <c r="BE479" s="203"/>
      <c r="BF479" s="203"/>
      <c r="BG479" s="203"/>
      <c r="BH479" s="203"/>
    </row>
    <row r="480" spans="1:60" outlineLevel="1" x14ac:dyDescent="0.25">
      <c r="A480" s="241">
        <v>225</v>
      </c>
      <c r="B480" s="242" t="s">
        <v>732</v>
      </c>
      <c r="C480" s="249" t="s">
        <v>733</v>
      </c>
      <c r="D480" s="243" t="s">
        <v>279</v>
      </c>
      <c r="E480" s="244">
        <v>4.6930199999999997</v>
      </c>
      <c r="F480" s="245"/>
      <c r="G480" s="246">
        <f>ROUND(E480*F480,2)</f>
        <v>0</v>
      </c>
      <c r="H480" s="223">
        <v>0</v>
      </c>
      <c r="I480" s="222">
        <f>ROUND(E480*H480,2)</f>
        <v>0</v>
      </c>
      <c r="J480" s="223">
        <v>193.8</v>
      </c>
      <c r="K480" s="222">
        <f>ROUND(E480*J480,2)</f>
        <v>909.51</v>
      </c>
      <c r="L480" s="222">
        <v>15</v>
      </c>
      <c r="M480" s="222">
        <f>G480*(1+L480/100)</f>
        <v>0</v>
      </c>
      <c r="N480" s="222">
        <v>0</v>
      </c>
      <c r="O480" s="222">
        <f>ROUND(E480*N480,2)</f>
        <v>0</v>
      </c>
      <c r="P480" s="222">
        <v>0</v>
      </c>
      <c r="Q480" s="222">
        <f>ROUND(E480*P480,2)</f>
        <v>0</v>
      </c>
      <c r="R480" s="222"/>
      <c r="S480" s="222" t="s">
        <v>147</v>
      </c>
      <c r="T480" s="222" t="s">
        <v>141</v>
      </c>
      <c r="U480" s="222">
        <v>0.27700000000000002</v>
      </c>
      <c r="V480" s="222">
        <f>ROUND(E480*U480,2)</f>
        <v>1.3</v>
      </c>
      <c r="W480" s="222"/>
      <c r="X480" s="222" t="s">
        <v>727</v>
      </c>
      <c r="Y480" s="203"/>
      <c r="Z480" s="203"/>
      <c r="AA480" s="203"/>
      <c r="AB480" s="203"/>
      <c r="AC480" s="203"/>
      <c r="AD480" s="203"/>
      <c r="AE480" s="203"/>
      <c r="AF480" s="203"/>
      <c r="AG480" s="203" t="s">
        <v>728</v>
      </c>
      <c r="AH480" s="203"/>
      <c r="AI480" s="203"/>
      <c r="AJ480" s="203"/>
      <c r="AK480" s="203"/>
      <c r="AL480" s="203"/>
      <c r="AM480" s="203"/>
      <c r="AN480" s="203"/>
      <c r="AO480" s="203"/>
      <c r="AP480" s="203"/>
      <c r="AQ480" s="203"/>
      <c r="AR480" s="203"/>
      <c r="AS480" s="203"/>
      <c r="AT480" s="203"/>
      <c r="AU480" s="203"/>
      <c r="AV480" s="203"/>
      <c r="AW480" s="203"/>
      <c r="AX480" s="203"/>
      <c r="AY480" s="203"/>
      <c r="AZ480" s="203"/>
      <c r="BA480" s="203"/>
      <c r="BB480" s="203"/>
      <c r="BC480" s="203"/>
      <c r="BD480" s="203"/>
      <c r="BE480" s="203"/>
      <c r="BF480" s="203"/>
      <c r="BG480" s="203"/>
      <c r="BH480" s="203"/>
    </row>
    <row r="481" spans="1:60" outlineLevel="1" x14ac:dyDescent="0.25">
      <c r="A481" s="241">
        <v>226</v>
      </c>
      <c r="B481" s="242" t="s">
        <v>734</v>
      </c>
      <c r="C481" s="249" t="s">
        <v>735</v>
      </c>
      <c r="D481" s="243" t="s">
        <v>279</v>
      </c>
      <c r="E481" s="244">
        <v>4.6930199999999997</v>
      </c>
      <c r="F481" s="245"/>
      <c r="G481" s="246">
        <f>ROUND(E481*F481,2)</f>
        <v>0</v>
      </c>
      <c r="H481" s="223">
        <v>0</v>
      </c>
      <c r="I481" s="222">
        <f>ROUND(E481*H481,2)</f>
        <v>0</v>
      </c>
      <c r="J481" s="223">
        <v>811.9</v>
      </c>
      <c r="K481" s="222">
        <f>ROUND(E481*J481,2)</f>
        <v>3810.26</v>
      </c>
      <c r="L481" s="222">
        <v>15</v>
      </c>
      <c r="M481" s="222">
        <f>G481*(1+L481/100)</f>
        <v>0</v>
      </c>
      <c r="N481" s="222">
        <v>0</v>
      </c>
      <c r="O481" s="222">
        <f>ROUND(E481*N481,2)</f>
        <v>0</v>
      </c>
      <c r="P481" s="222">
        <v>0</v>
      </c>
      <c r="Q481" s="222">
        <f>ROUND(E481*P481,2)</f>
        <v>0</v>
      </c>
      <c r="R481" s="222"/>
      <c r="S481" s="222" t="s">
        <v>147</v>
      </c>
      <c r="T481" s="222" t="s">
        <v>141</v>
      </c>
      <c r="U481" s="222">
        <v>2.0089999999999999</v>
      </c>
      <c r="V481" s="222">
        <f>ROUND(E481*U481,2)</f>
        <v>9.43</v>
      </c>
      <c r="W481" s="222"/>
      <c r="X481" s="222" t="s">
        <v>727</v>
      </c>
      <c r="Y481" s="203"/>
      <c r="Z481" s="203"/>
      <c r="AA481" s="203"/>
      <c r="AB481" s="203"/>
      <c r="AC481" s="203"/>
      <c r="AD481" s="203"/>
      <c r="AE481" s="203"/>
      <c r="AF481" s="203"/>
      <c r="AG481" s="203" t="s">
        <v>728</v>
      </c>
      <c r="AH481" s="203"/>
      <c r="AI481" s="203"/>
      <c r="AJ481" s="203"/>
      <c r="AK481" s="203"/>
      <c r="AL481" s="203"/>
      <c r="AM481" s="203"/>
      <c r="AN481" s="203"/>
      <c r="AO481" s="203"/>
      <c r="AP481" s="203"/>
      <c r="AQ481" s="203"/>
      <c r="AR481" s="203"/>
      <c r="AS481" s="203"/>
      <c r="AT481" s="203"/>
      <c r="AU481" s="203"/>
      <c r="AV481" s="203"/>
      <c r="AW481" s="203"/>
      <c r="AX481" s="203"/>
      <c r="AY481" s="203"/>
      <c r="AZ481" s="203"/>
      <c r="BA481" s="203"/>
      <c r="BB481" s="203"/>
      <c r="BC481" s="203"/>
      <c r="BD481" s="203"/>
      <c r="BE481" s="203"/>
      <c r="BF481" s="203"/>
      <c r="BG481" s="203"/>
      <c r="BH481" s="203"/>
    </row>
    <row r="482" spans="1:60" outlineLevel="1" x14ac:dyDescent="0.25">
      <c r="A482" s="241">
        <v>227</v>
      </c>
      <c r="B482" s="242" t="s">
        <v>736</v>
      </c>
      <c r="C482" s="249" t="s">
        <v>737</v>
      </c>
      <c r="D482" s="243" t="s">
        <v>279</v>
      </c>
      <c r="E482" s="244">
        <v>4.6930199999999997</v>
      </c>
      <c r="F482" s="245"/>
      <c r="G482" s="246">
        <f>ROUND(E482*F482,2)</f>
        <v>0</v>
      </c>
      <c r="H482" s="223">
        <v>0</v>
      </c>
      <c r="I482" s="222">
        <f>ROUND(E482*H482,2)</f>
        <v>0</v>
      </c>
      <c r="J482" s="223">
        <v>387.6</v>
      </c>
      <c r="K482" s="222">
        <f>ROUND(E482*J482,2)</f>
        <v>1819.01</v>
      </c>
      <c r="L482" s="222">
        <v>15</v>
      </c>
      <c r="M482" s="222">
        <f>G482*(1+L482/100)</f>
        <v>0</v>
      </c>
      <c r="N482" s="222">
        <v>0</v>
      </c>
      <c r="O482" s="222">
        <f>ROUND(E482*N482,2)</f>
        <v>0</v>
      </c>
      <c r="P482" s="222">
        <v>0</v>
      </c>
      <c r="Q482" s="222">
        <f>ROUND(E482*P482,2)</f>
        <v>0</v>
      </c>
      <c r="R482" s="222"/>
      <c r="S482" s="222" t="s">
        <v>147</v>
      </c>
      <c r="T482" s="222" t="s">
        <v>141</v>
      </c>
      <c r="U482" s="222">
        <v>0.95899999999999996</v>
      </c>
      <c r="V482" s="222">
        <f>ROUND(E482*U482,2)</f>
        <v>4.5</v>
      </c>
      <c r="W482" s="222"/>
      <c r="X482" s="222" t="s">
        <v>727</v>
      </c>
      <c r="Y482" s="203"/>
      <c r="Z482" s="203"/>
      <c r="AA482" s="203"/>
      <c r="AB482" s="203"/>
      <c r="AC482" s="203"/>
      <c r="AD482" s="203"/>
      <c r="AE482" s="203"/>
      <c r="AF482" s="203"/>
      <c r="AG482" s="203" t="s">
        <v>728</v>
      </c>
      <c r="AH482" s="203"/>
      <c r="AI482" s="203"/>
      <c r="AJ482" s="203"/>
      <c r="AK482" s="203"/>
      <c r="AL482" s="203"/>
      <c r="AM482" s="203"/>
      <c r="AN482" s="203"/>
      <c r="AO482" s="203"/>
      <c r="AP482" s="203"/>
      <c r="AQ482" s="203"/>
      <c r="AR482" s="203"/>
      <c r="AS482" s="203"/>
      <c r="AT482" s="203"/>
      <c r="AU482" s="203"/>
      <c r="AV482" s="203"/>
      <c r="AW482" s="203"/>
      <c r="AX482" s="203"/>
      <c r="AY482" s="203"/>
      <c r="AZ482" s="203"/>
      <c r="BA482" s="203"/>
      <c r="BB482" s="203"/>
      <c r="BC482" s="203"/>
      <c r="BD482" s="203"/>
      <c r="BE482" s="203"/>
      <c r="BF482" s="203"/>
      <c r="BG482" s="203"/>
      <c r="BH482" s="203"/>
    </row>
    <row r="483" spans="1:60" outlineLevel="1" x14ac:dyDescent="0.25">
      <c r="A483" s="241">
        <v>228</v>
      </c>
      <c r="B483" s="242" t="s">
        <v>738</v>
      </c>
      <c r="C483" s="249" t="s">
        <v>739</v>
      </c>
      <c r="D483" s="243" t="s">
        <v>279</v>
      </c>
      <c r="E483" s="244">
        <v>4.6930199999999997</v>
      </c>
      <c r="F483" s="245"/>
      <c r="G483" s="246">
        <f>ROUND(E483*F483,2)</f>
        <v>0</v>
      </c>
      <c r="H483" s="223">
        <v>0</v>
      </c>
      <c r="I483" s="222">
        <f>ROUND(E483*H483,2)</f>
        <v>0</v>
      </c>
      <c r="J483" s="223">
        <v>269.7</v>
      </c>
      <c r="K483" s="222">
        <f>ROUND(E483*J483,2)</f>
        <v>1265.71</v>
      </c>
      <c r="L483" s="222">
        <v>15</v>
      </c>
      <c r="M483" s="222">
        <f>G483*(1+L483/100)</f>
        <v>0</v>
      </c>
      <c r="N483" s="222">
        <v>0</v>
      </c>
      <c r="O483" s="222">
        <f>ROUND(E483*N483,2)</f>
        <v>0</v>
      </c>
      <c r="P483" s="222">
        <v>0</v>
      </c>
      <c r="Q483" s="222">
        <f>ROUND(E483*P483,2)</f>
        <v>0</v>
      </c>
      <c r="R483" s="222"/>
      <c r="S483" s="222" t="s">
        <v>147</v>
      </c>
      <c r="T483" s="222" t="s">
        <v>141</v>
      </c>
      <c r="U483" s="222">
        <v>0.49</v>
      </c>
      <c r="V483" s="222">
        <f>ROUND(E483*U483,2)</f>
        <v>2.2999999999999998</v>
      </c>
      <c r="W483" s="222"/>
      <c r="X483" s="222" t="s">
        <v>727</v>
      </c>
      <c r="Y483" s="203"/>
      <c r="Z483" s="203"/>
      <c r="AA483" s="203"/>
      <c r="AB483" s="203"/>
      <c r="AC483" s="203"/>
      <c r="AD483" s="203"/>
      <c r="AE483" s="203"/>
      <c r="AF483" s="203"/>
      <c r="AG483" s="203" t="s">
        <v>728</v>
      </c>
      <c r="AH483" s="203"/>
      <c r="AI483" s="203"/>
      <c r="AJ483" s="203"/>
      <c r="AK483" s="203"/>
      <c r="AL483" s="203"/>
      <c r="AM483" s="203"/>
      <c r="AN483" s="203"/>
      <c r="AO483" s="203"/>
      <c r="AP483" s="203"/>
      <c r="AQ483" s="203"/>
      <c r="AR483" s="203"/>
      <c r="AS483" s="203"/>
      <c r="AT483" s="203"/>
      <c r="AU483" s="203"/>
      <c r="AV483" s="203"/>
      <c r="AW483" s="203"/>
      <c r="AX483" s="203"/>
      <c r="AY483" s="203"/>
      <c r="AZ483" s="203"/>
      <c r="BA483" s="203"/>
      <c r="BB483" s="203"/>
      <c r="BC483" s="203"/>
      <c r="BD483" s="203"/>
      <c r="BE483" s="203"/>
      <c r="BF483" s="203"/>
      <c r="BG483" s="203"/>
      <c r="BH483" s="203"/>
    </row>
    <row r="484" spans="1:60" outlineLevel="1" x14ac:dyDescent="0.25">
      <c r="A484" s="241">
        <v>229</v>
      </c>
      <c r="B484" s="242" t="s">
        <v>740</v>
      </c>
      <c r="C484" s="249" t="s">
        <v>741</v>
      </c>
      <c r="D484" s="243" t="s">
        <v>279</v>
      </c>
      <c r="E484" s="244">
        <v>93.860399999999998</v>
      </c>
      <c r="F484" s="245"/>
      <c r="G484" s="246">
        <f>ROUND(E484*F484,2)</f>
        <v>0</v>
      </c>
      <c r="H484" s="223">
        <v>0</v>
      </c>
      <c r="I484" s="222">
        <f>ROUND(E484*H484,2)</f>
        <v>0</v>
      </c>
      <c r="J484" s="223">
        <v>18.399999999999999</v>
      </c>
      <c r="K484" s="222">
        <f>ROUND(E484*J484,2)</f>
        <v>1727.03</v>
      </c>
      <c r="L484" s="222">
        <v>15</v>
      </c>
      <c r="M484" s="222">
        <f>G484*(1+L484/100)</f>
        <v>0</v>
      </c>
      <c r="N484" s="222">
        <v>0</v>
      </c>
      <c r="O484" s="222">
        <f>ROUND(E484*N484,2)</f>
        <v>0</v>
      </c>
      <c r="P484" s="222">
        <v>0</v>
      </c>
      <c r="Q484" s="222">
        <f>ROUND(E484*P484,2)</f>
        <v>0</v>
      </c>
      <c r="R484" s="222"/>
      <c r="S484" s="222" t="s">
        <v>147</v>
      </c>
      <c r="T484" s="222" t="s">
        <v>141</v>
      </c>
      <c r="U484" s="222">
        <v>0</v>
      </c>
      <c r="V484" s="222">
        <f>ROUND(E484*U484,2)</f>
        <v>0</v>
      </c>
      <c r="W484" s="222"/>
      <c r="X484" s="222" t="s">
        <v>727</v>
      </c>
      <c r="Y484" s="203"/>
      <c r="Z484" s="203"/>
      <c r="AA484" s="203"/>
      <c r="AB484" s="203"/>
      <c r="AC484" s="203"/>
      <c r="AD484" s="203"/>
      <c r="AE484" s="203"/>
      <c r="AF484" s="203"/>
      <c r="AG484" s="203" t="s">
        <v>728</v>
      </c>
      <c r="AH484" s="203"/>
      <c r="AI484" s="203"/>
      <c r="AJ484" s="203"/>
      <c r="AK484" s="203"/>
      <c r="AL484" s="203"/>
      <c r="AM484" s="203"/>
      <c r="AN484" s="203"/>
      <c r="AO484" s="203"/>
      <c r="AP484" s="203"/>
      <c r="AQ484" s="203"/>
      <c r="AR484" s="203"/>
      <c r="AS484" s="203"/>
      <c r="AT484" s="203"/>
      <c r="AU484" s="203"/>
      <c r="AV484" s="203"/>
      <c r="AW484" s="203"/>
      <c r="AX484" s="203"/>
      <c r="AY484" s="203"/>
      <c r="AZ484" s="203"/>
      <c r="BA484" s="203"/>
      <c r="BB484" s="203"/>
      <c r="BC484" s="203"/>
      <c r="BD484" s="203"/>
      <c r="BE484" s="203"/>
      <c r="BF484" s="203"/>
      <c r="BG484" s="203"/>
      <c r="BH484" s="203"/>
    </row>
    <row r="485" spans="1:60" outlineLevel="1" x14ac:dyDescent="0.25">
      <c r="A485" s="241">
        <v>230</v>
      </c>
      <c r="B485" s="242" t="s">
        <v>742</v>
      </c>
      <c r="C485" s="249" t="s">
        <v>743</v>
      </c>
      <c r="D485" s="243" t="s">
        <v>279</v>
      </c>
      <c r="E485" s="244">
        <v>4.6930199999999997</v>
      </c>
      <c r="F485" s="245"/>
      <c r="G485" s="246">
        <f>ROUND(E485*F485,2)</f>
        <v>0</v>
      </c>
      <c r="H485" s="223">
        <v>0</v>
      </c>
      <c r="I485" s="222">
        <f>ROUND(E485*H485,2)</f>
        <v>0</v>
      </c>
      <c r="J485" s="223">
        <v>380.7</v>
      </c>
      <c r="K485" s="222">
        <f>ROUND(E485*J485,2)</f>
        <v>1786.63</v>
      </c>
      <c r="L485" s="222">
        <v>15</v>
      </c>
      <c r="M485" s="222">
        <f>G485*(1+L485/100)</f>
        <v>0</v>
      </c>
      <c r="N485" s="222">
        <v>0</v>
      </c>
      <c r="O485" s="222">
        <f>ROUND(E485*N485,2)</f>
        <v>0</v>
      </c>
      <c r="P485" s="222">
        <v>0</v>
      </c>
      <c r="Q485" s="222">
        <f>ROUND(E485*P485,2)</f>
        <v>0</v>
      </c>
      <c r="R485" s="222"/>
      <c r="S485" s="222" t="s">
        <v>147</v>
      </c>
      <c r="T485" s="222" t="s">
        <v>141</v>
      </c>
      <c r="U485" s="222">
        <v>0.94199999999999995</v>
      </c>
      <c r="V485" s="222">
        <f>ROUND(E485*U485,2)</f>
        <v>4.42</v>
      </c>
      <c r="W485" s="222"/>
      <c r="X485" s="222" t="s">
        <v>727</v>
      </c>
      <c r="Y485" s="203"/>
      <c r="Z485" s="203"/>
      <c r="AA485" s="203"/>
      <c r="AB485" s="203"/>
      <c r="AC485" s="203"/>
      <c r="AD485" s="203"/>
      <c r="AE485" s="203"/>
      <c r="AF485" s="203"/>
      <c r="AG485" s="203" t="s">
        <v>728</v>
      </c>
      <c r="AH485" s="203"/>
      <c r="AI485" s="203"/>
      <c r="AJ485" s="203"/>
      <c r="AK485" s="203"/>
      <c r="AL485" s="203"/>
      <c r="AM485" s="203"/>
      <c r="AN485" s="203"/>
      <c r="AO485" s="203"/>
      <c r="AP485" s="203"/>
      <c r="AQ485" s="203"/>
      <c r="AR485" s="203"/>
      <c r="AS485" s="203"/>
      <c r="AT485" s="203"/>
      <c r="AU485" s="203"/>
      <c r="AV485" s="203"/>
      <c r="AW485" s="203"/>
      <c r="AX485" s="203"/>
      <c r="AY485" s="203"/>
      <c r="AZ485" s="203"/>
      <c r="BA485" s="203"/>
      <c r="BB485" s="203"/>
      <c r="BC485" s="203"/>
      <c r="BD485" s="203"/>
      <c r="BE485" s="203"/>
      <c r="BF485" s="203"/>
      <c r="BG485" s="203"/>
      <c r="BH485" s="203"/>
    </row>
    <row r="486" spans="1:60" outlineLevel="1" x14ac:dyDescent="0.25">
      <c r="A486" s="235">
        <v>231</v>
      </c>
      <c r="B486" s="236" t="s">
        <v>744</v>
      </c>
      <c r="C486" s="250" t="s">
        <v>745</v>
      </c>
      <c r="D486" s="237" t="s">
        <v>279</v>
      </c>
      <c r="E486" s="238">
        <v>14.07906</v>
      </c>
      <c r="F486" s="239"/>
      <c r="G486" s="240">
        <f>ROUND(E486*F486,2)</f>
        <v>0</v>
      </c>
      <c r="H486" s="223">
        <v>0</v>
      </c>
      <c r="I486" s="222">
        <f>ROUND(E486*H486,2)</f>
        <v>0</v>
      </c>
      <c r="J486" s="223">
        <v>42.4</v>
      </c>
      <c r="K486" s="222">
        <f>ROUND(E486*J486,2)</f>
        <v>596.95000000000005</v>
      </c>
      <c r="L486" s="222">
        <v>15</v>
      </c>
      <c r="M486" s="222">
        <f>G486*(1+L486/100)</f>
        <v>0</v>
      </c>
      <c r="N486" s="222">
        <v>0</v>
      </c>
      <c r="O486" s="222">
        <f>ROUND(E486*N486,2)</f>
        <v>0</v>
      </c>
      <c r="P486" s="222">
        <v>0</v>
      </c>
      <c r="Q486" s="222">
        <f>ROUND(E486*P486,2)</f>
        <v>0</v>
      </c>
      <c r="R486" s="222"/>
      <c r="S486" s="222" t="s">
        <v>147</v>
      </c>
      <c r="T486" s="222" t="s">
        <v>141</v>
      </c>
      <c r="U486" s="222">
        <v>0.105</v>
      </c>
      <c r="V486" s="222">
        <f>ROUND(E486*U486,2)</f>
        <v>1.48</v>
      </c>
      <c r="W486" s="222"/>
      <c r="X486" s="222" t="s">
        <v>727</v>
      </c>
      <c r="Y486" s="203"/>
      <c r="Z486" s="203"/>
      <c r="AA486" s="203"/>
      <c r="AB486" s="203"/>
      <c r="AC486" s="203"/>
      <c r="AD486" s="203"/>
      <c r="AE486" s="203"/>
      <c r="AF486" s="203"/>
      <c r="AG486" s="203" t="s">
        <v>728</v>
      </c>
      <c r="AH486" s="203"/>
      <c r="AI486" s="203"/>
      <c r="AJ486" s="203"/>
      <c r="AK486" s="203"/>
      <c r="AL486" s="203"/>
      <c r="AM486" s="203"/>
      <c r="AN486" s="203"/>
      <c r="AO486" s="203"/>
      <c r="AP486" s="203"/>
      <c r="AQ486" s="203"/>
      <c r="AR486" s="203"/>
      <c r="AS486" s="203"/>
      <c r="AT486" s="203"/>
      <c r="AU486" s="203"/>
      <c r="AV486" s="203"/>
      <c r="AW486" s="203"/>
      <c r="AX486" s="203"/>
      <c r="AY486" s="203"/>
      <c r="AZ486" s="203"/>
      <c r="BA486" s="203"/>
      <c r="BB486" s="203"/>
      <c r="BC486" s="203"/>
      <c r="BD486" s="203"/>
      <c r="BE486" s="203"/>
      <c r="BF486" s="203"/>
      <c r="BG486" s="203"/>
      <c r="BH486" s="203"/>
    </row>
    <row r="487" spans="1:60" x14ac:dyDescent="0.25">
      <c r="A487" s="3"/>
      <c r="B487" s="4"/>
      <c r="C487" s="254"/>
      <c r="D487" s="6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AE487">
        <v>15</v>
      </c>
      <c r="AF487">
        <v>21</v>
      </c>
      <c r="AG487" t="s">
        <v>123</v>
      </c>
    </row>
    <row r="488" spans="1:60" x14ac:dyDescent="0.25">
      <c r="A488" s="206"/>
      <c r="B488" s="207" t="s">
        <v>31</v>
      </c>
      <c r="C488" s="255"/>
      <c r="D488" s="208"/>
      <c r="E488" s="209"/>
      <c r="F488" s="209"/>
      <c r="G488" s="247">
        <f>G8+G25+G31+G76+G97+G108+G152+G154+G165+G168+G170+G179+G194+G204+G235+G242+G250+G286+G295+G301+G305+G333+G337+G372+G403+G415+G437+G472+G477</f>
        <v>0</v>
      </c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AE488">
        <f>SUMIF(L7:L486,AE487,G7:G486)</f>
        <v>0</v>
      </c>
      <c r="AF488">
        <f>SUMIF(L7:L486,AF487,G7:G486)</f>
        <v>0</v>
      </c>
      <c r="AG488" t="s">
        <v>746</v>
      </c>
    </row>
    <row r="489" spans="1:60" x14ac:dyDescent="0.25">
      <c r="A489" s="3"/>
      <c r="B489" s="4"/>
      <c r="C489" s="254"/>
      <c r="D489" s="6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</row>
    <row r="490" spans="1:60" x14ac:dyDescent="0.25">
      <c r="A490" s="3"/>
      <c r="B490" s="4"/>
      <c r="C490" s="254"/>
      <c r="D490" s="6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</row>
    <row r="491" spans="1:60" x14ac:dyDescent="0.25">
      <c r="A491" s="210" t="s">
        <v>747</v>
      </c>
      <c r="B491" s="210"/>
      <c r="C491" s="256"/>
      <c r="D491" s="6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</row>
    <row r="492" spans="1:60" x14ac:dyDescent="0.25">
      <c r="A492" s="211"/>
      <c r="B492" s="212"/>
      <c r="C492" s="257"/>
      <c r="D492" s="212"/>
      <c r="E492" s="212"/>
      <c r="F492" s="212"/>
      <c r="G492" s="21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AG492" t="s">
        <v>748</v>
      </c>
    </row>
    <row r="493" spans="1:60" x14ac:dyDescent="0.25">
      <c r="A493" s="214"/>
      <c r="B493" s="215"/>
      <c r="C493" s="258"/>
      <c r="D493" s="215"/>
      <c r="E493" s="215"/>
      <c r="F493" s="215"/>
      <c r="G493" s="216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</row>
    <row r="494" spans="1:60" x14ac:dyDescent="0.25">
      <c r="A494" s="214"/>
      <c r="B494" s="215"/>
      <c r="C494" s="258"/>
      <c r="D494" s="215"/>
      <c r="E494" s="215"/>
      <c r="F494" s="215"/>
      <c r="G494" s="216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</row>
    <row r="495" spans="1:60" x14ac:dyDescent="0.25">
      <c r="A495" s="214"/>
      <c r="B495" s="215"/>
      <c r="C495" s="258"/>
      <c r="D495" s="215"/>
      <c r="E495" s="215"/>
      <c r="F495" s="215"/>
      <c r="G495" s="216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</row>
    <row r="496" spans="1:60" x14ac:dyDescent="0.25">
      <c r="A496" s="217"/>
      <c r="B496" s="218"/>
      <c r="C496" s="259"/>
      <c r="D496" s="218"/>
      <c r="E496" s="218"/>
      <c r="F496" s="218"/>
      <c r="G496" s="219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</row>
    <row r="497" spans="1:33" x14ac:dyDescent="0.25">
      <c r="A497" s="3"/>
      <c r="B497" s="4"/>
      <c r="C497" s="254"/>
      <c r="D497" s="6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</row>
    <row r="498" spans="1:33" x14ac:dyDescent="0.25">
      <c r="C498" s="260"/>
      <c r="D498" s="10"/>
      <c r="AG498" t="s">
        <v>749</v>
      </c>
    </row>
    <row r="499" spans="1:33" x14ac:dyDescent="0.25">
      <c r="D499" s="10"/>
    </row>
    <row r="500" spans="1:33" x14ac:dyDescent="0.25">
      <c r="D500" s="10"/>
    </row>
    <row r="501" spans="1:33" x14ac:dyDescent="0.25">
      <c r="D501" s="10"/>
    </row>
    <row r="502" spans="1:33" x14ac:dyDescent="0.25">
      <c r="D502" s="10"/>
    </row>
    <row r="503" spans="1:33" x14ac:dyDescent="0.25">
      <c r="D503" s="10"/>
    </row>
    <row r="504" spans="1:33" x14ac:dyDescent="0.25">
      <c r="D504" s="10"/>
    </row>
    <row r="505" spans="1:33" x14ac:dyDescent="0.25">
      <c r="D505" s="10"/>
    </row>
    <row r="506" spans="1:33" x14ac:dyDescent="0.25">
      <c r="D506" s="10"/>
    </row>
    <row r="507" spans="1:33" x14ac:dyDescent="0.25">
      <c r="D507" s="10"/>
    </row>
    <row r="508" spans="1:33" x14ac:dyDescent="0.25">
      <c r="D508" s="10"/>
    </row>
    <row r="509" spans="1:33" x14ac:dyDescent="0.25">
      <c r="D509" s="10"/>
    </row>
    <row r="510" spans="1:33" x14ac:dyDescent="0.25">
      <c r="D510" s="10"/>
    </row>
    <row r="511" spans="1:33" x14ac:dyDescent="0.25">
      <c r="D511" s="10"/>
    </row>
    <row r="512" spans="1:33" x14ac:dyDescent="0.25">
      <c r="D512" s="10"/>
    </row>
    <row r="513" spans="4:4" x14ac:dyDescent="0.25">
      <c r="D513" s="10"/>
    </row>
    <row r="514" spans="4:4" x14ac:dyDescent="0.25">
      <c r="D514" s="10"/>
    </row>
    <row r="515" spans="4:4" x14ac:dyDescent="0.25">
      <c r="D515" s="10"/>
    </row>
    <row r="516" spans="4:4" x14ac:dyDescent="0.25">
      <c r="D516" s="10"/>
    </row>
    <row r="517" spans="4:4" x14ac:dyDescent="0.25">
      <c r="D517" s="10"/>
    </row>
    <row r="518" spans="4:4" x14ac:dyDescent="0.25">
      <c r="D518" s="10"/>
    </row>
    <row r="519" spans="4:4" x14ac:dyDescent="0.25">
      <c r="D519" s="10"/>
    </row>
    <row r="520" spans="4:4" x14ac:dyDescent="0.25">
      <c r="D520" s="10"/>
    </row>
    <row r="521" spans="4:4" x14ac:dyDescent="0.25">
      <c r="D521" s="10"/>
    </row>
    <row r="522" spans="4:4" x14ac:dyDescent="0.25">
      <c r="D522" s="10"/>
    </row>
    <row r="523" spans="4:4" x14ac:dyDescent="0.25">
      <c r="D523" s="10"/>
    </row>
    <row r="524" spans="4:4" x14ac:dyDescent="0.25">
      <c r="D524" s="10"/>
    </row>
    <row r="525" spans="4:4" x14ac:dyDescent="0.25">
      <c r="D525" s="10"/>
    </row>
    <row r="526" spans="4:4" x14ac:dyDescent="0.25">
      <c r="D526" s="10"/>
    </row>
    <row r="527" spans="4:4" x14ac:dyDescent="0.25">
      <c r="D527" s="10"/>
    </row>
    <row r="528" spans="4:4" x14ac:dyDescent="0.25">
      <c r="D528" s="10"/>
    </row>
    <row r="529" spans="4:4" x14ac:dyDescent="0.25">
      <c r="D529" s="10"/>
    </row>
    <row r="530" spans="4:4" x14ac:dyDescent="0.25">
      <c r="D530" s="10"/>
    </row>
    <row r="531" spans="4:4" x14ac:dyDescent="0.25">
      <c r="D531" s="10"/>
    </row>
    <row r="532" spans="4:4" x14ac:dyDescent="0.25">
      <c r="D532" s="10"/>
    </row>
    <row r="533" spans="4:4" x14ac:dyDescent="0.25">
      <c r="D533" s="10"/>
    </row>
    <row r="534" spans="4:4" x14ac:dyDescent="0.25">
      <c r="D534" s="10"/>
    </row>
    <row r="535" spans="4:4" x14ac:dyDescent="0.25">
      <c r="D535" s="10"/>
    </row>
    <row r="536" spans="4:4" x14ac:dyDescent="0.25">
      <c r="D536" s="10"/>
    </row>
    <row r="537" spans="4:4" x14ac:dyDescent="0.25">
      <c r="D537" s="10"/>
    </row>
    <row r="538" spans="4:4" x14ac:dyDescent="0.25">
      <c r="D538" s="10"/>
    </row>
    <row r="539" spans="4:4" x14ac:dyDescent="0.25">
      <c r="D539" s="10"/>
    </row>
    <row r="540" spans="4:4" x14ac:dyDescent="0.25">
      <c r="D540" s="10"/>
    </row>
    <row r="541" spans="4:4" x14ac:dyDescent="0.25">
      <c r="D541" s="10"/>
    </row>
    <row r="542" spans="4:4" x14ac:dyDescent="0.25">
      <c r="D542" s="10"/>
    </row>
    <row r="543" spans="4:4" x14ac:dyDescent="0.25">
      <c r="D543" s="10"/>
    </row>
    <row r="544" spans="4:4" x14ac:dyDescent="0.25">
      <c r="D544" s="10"/>
    </row>
    <row r="545" spans="4:4" x14ac:dyDescent="0.25">
      <c r="D545" s="10"/>
    </row>
    <row r="546" spans="4:4" x14ac:dyDescent="0.25">
      <c r="D546" s="10"/>
    </row>
    <row r="547" spans="4:4" x14ac:dyDescent="0.25">
      <c r="D547" s="10"/>
    </row>
    <row r="548" spans="4:4" x14ac:dyDescent="0.25">
      <c r="D548" s="10"/>
    </row>
    <row r="549" spans="4:4" x14ac:dyDescent="0.25">
      <c r="D549" s="10"/>
    </row>
    <row r="550" spans="4:4" x14ac:dyDescent="0.25">
      <c r="D550" s="10"/>
    </row>
    <row r="551" spans="4:4" x14ac:dyDescent="0.25">
      <c r="D551" s="10"/>
    </row>
    <row r="552" spans="4:4" x14ac:dyDescent="0.25">
      <c r="D552" s="10"/>
    </row>
    <row r="553" spans="4:4" x14ac:dyDescent="0.25">
      <c r="D553" s="10"/>
    </row>
    <row r="554" spans="4:4" x14ac:dyDescent="0.25">
      <c r="D554" s="10"/>
    </row>
    <row r="555" spans="4:4" x14ac:dyDescent="0.25">
      <c r="D555" s="10"/>
    </row>
    <row r="556" spans="4:4" x14ac:dyDescent="0.25">
      <c r="D556" s="10"/>
    </row>
    <row r="557" spans="4:4" x14ac:dyDescent="0.25">
      <c r="D557" s="10"/>
    </row>
    <row r="558" spans="4:4" x14ac:dyDescent="0.25">
      <c r="D558" s="10"/>
    </row>
    <row r="559" spans="4:4" x14ac:dyDescent="0.25">
      <c r="D559" s="10"/>
    </row>
    <row r="560" spans="4:4" x14ac:dyDescent="0.25">
      <c r="D560" s="10"/>
    </row>
    <row r="561" spans="4:4" x14ac:dyDescent="0.25">
      <c r="D561" s="10"/>
    </row>
    <row r="562" spans="4:4" x14ac:dyDescent="0.25">
      <c r="D562" s="10"/>
    </row>
    <row r="563" spans="4:4" x14ac:dyDescent="0.25">
      <c r="D563" s="10"/>
    </row>
    <row r="564" spans="4:4" x14ac:dyDescent="0.25">
      <c r="D564" s="10"/>
    </row>
    <row r="565" spans="4:4" x14ac:dyDescent="0.25">
      <c r="D565" s="10"/>
    </row>
    <row r="566" spans="4:4" x14ac:dyDescent="0.25">
      <c r="D566" s="10"/>
    </row>
    <row r="567" spans="4:4" x14ac:dyDescent="0.25">
      <c r="D567" s="10"/>
    </row>
    <row r="568" spans="4:4" x14ac:dyDescent="0.25">
      <c r="D568" s="10"/>
    </row>
    <row r="569" spans="4:4" x14ac:dyDescent="0.25">
      <c r="D569" s="10"/>
    </row>
    <row r="570" spans="4:4" x14ac:dyDescent="0.25">
      <c r="D570" s="10"/>
    </row>
    <row r="571" spans="4:4" x14ac:dyDescent="0.25">
      <c r="D571" s="10"/>
    </row>
    <row r="572" spans="4:4" x14ac:dyDescent="0.25">
      <c r="D572" s="10"/>
    </row>
    <row r="573" spans="4:4" x14ac:dyDescent="0.25">
      <c r="D573" s="10"/>
    </row>
    <row r="574" spans="4:4" x14ac:dyDescent="0.25">
      <c r="D574" s="10"/>
    </row>
    <row r="575" spans="4:4" x14ac:dyDescent="0.25">
      <c r="D575" s="10"/>
    </row>
    <row r="576" spans="4:4" x14ac:dyDescent="0.25">
      <c r="D576" s="10"/>
    </row>
    <row r="577" spans="4:4" x14ac:dyDescent="0.25">
      <c r="D577" s="10"/>
    </row>
    <row r="578" spans="4:4" x14ac:dyDescent="0.25">
      <c r="D578" s="10"/>
    </row>
    <row r="579" spans="4:4" x14ac:dyDescent="0.25">
      <c r="D579" s="10"/>
    </row>
    <row r="580" spans="4:4" x14ac:dyDescent="0.25">
      <c r="D580" s="10"/>
    </row>
    <row r="581" spans="4:4" x14ac:dyDescent="0.25">
      <c r="D581" s="10"/>
    </row>
    <row r="582" spans="4:4" x14ac:dyDescent="0.25">
      <c r="D582" s="10"/>
    </row>
    <row r="583" spans="4:4" x14ac:dyDescent="0.25">
      <c r="D583" s="10"/>
    </row>
    <row r="584" spans="4:4" x14ac:dyDescent="0.25">
      <c r="D584" s="10"/>
    </row>
    <row r="585" spans="4:4" x14ac:dyDescent="0.25">
      <c r="D585" s="10"/>
    </row>
    <row r="586" spans="4:4" x14ac:dyDescent="0.25">
      <c r="D586" s="10"/>
    </row>
    <row r="587" spans="4:4" x14ac:dyDescent="0.25">
      <c r="D587" s="10"/>
    </row>
    <row r="588" spans="4:4" x14ac:dyDescent="0.25">
      <c r="D588" s="10"/>
    </row>
    <row r="589" spans="4:4" x14ac:dyDescent="0.25">
      <c r="D589" s="10"/>
    </row>
    <row r="590" spans="4:4" x14ac:dyDescent="0.25">
      <c r="D590" s="10"/>
    </row>
    <row r="591" spans="4:4" x14ac:dyDescent="0.25">
      <c r="D591" s="10"/>
    </row>
    <row r="592" spans="4:4" x14ac:dyDescent="0.25">
      <c r="D592" s="10"/>
    </row>
    <row r="593" spans="4:4" x14ac:dyDescent="0.25">
      <c r="D593" s="10"/>
    </row>
    <row r="594" spans="4:4" x14ac:dyDescent="0.25">
      <c r="D594" s="10"/>
    </row>
    <row r="595" spans="4:4" x14ac:dyDescent="0.25">
      <c r="D595" s="10"/>
    </row>
    <row r="596" spans="4:4" x14ac:dyDescent="0.25">
      <c r="D596" s="10"/>
    </row>
    <row r="597" spans="4:4" x14ac:dyDescent="0.25">
      <c r="D597" s="10"/>
    </row>
    <row r="598" spans="4:4" x14ac:dyDescent="0.25">
      <c r="D598" s="10"/>
    </row>
    <row r="599" spans="4:4" x14ac:dyDescent="0.25">
      <c r="D599" s="10"/>
    </row>
    <row r="600" spans="4:4" x14ac:dyDescent="0.25">
      <c r="D600" s="10"/>
    </row>
    <row r="601" spans="4:4" x14ac:dyDescent="0.25">
      <c r="D601" s="10"/>
    </row>
    <row r="602" spans="4:4" x14ac:dyDescent="0.25">
      <c r="D602" s="10"/>
    </row>
    <row r="603" spans="4:4" x14ac:dyDescent="0.25">
      <c r="D603" s="10"/>
    </row>
    <row r="604" spans="4:4" x14ac:dyDescent="0.25">
      <c r="D604" s="10"/>
    </row>
    <row r="605" spans="4:4" x14ac:dyDescent="0.25">
      <c r="D605" s="10"/>
    </row>
    <row r="606" spans="4:4" x14ac:dyDescent="0.25">
      <c r="D606" s="10"/>
    </row>
    <row r="607" spans="4:4" x14ac:dyDescent="0.25">
      <c r="D607" s="10"/>
    </row>
    <row r="608" spans="4:4" x14ac:dyDescent="0.25">
      <c r="D608" s="10"/>
    </row>
    <row r="609" spans="4:4" x14ac:dyDescent="0.25">
      <c r="D609" s="10"/>
    </row>
    <row r="610" spans="4:4" x14ac:dyDescent="0.25">
      <c r="D610" s="10"/>
    </row>
    <row r="611" spans="4:4" x14ac:dyDescent="0.25">
      <c r="D611" s="10"/>
    </row>
    <row r="612" spans="4:4" x14ac:dyDescent="0.25">
      <c r="D612" s="10"/>
    </row>
    <row r="613" spans="4:4" x14ac:dyDescent="0.25">
      <c r="D613" s="10"/>
    </row>
    <row r="614" spans="4:4" x14ac:dyDescent="0.25">
      <c r="D614" s="10"/>
    </row>
    <row r="615" spans="4:4" x14ac:dyDescent="0.25">
      <c r="D615" s="10"/>
    </row>
    <row r="616" spans="4:4" x14ac:dyDescent="0.25">
      <c r="D616" s="10"/>
    </row>
    <row r="617" spans="4:4" x14ac:dyDescent="0.25">
      <c r="D617" s="10"/>
    </row>
    <row r="618" spans="4:4" x14ac:dyDescent="0.25">
      <c r="D618" s="10"/>
    </row>
    <row r="619" spans="4:4" x14ac:dyDescent="0.25">
      <c r="D619" s="10"/>
    </row>
    <row r="620" spans="4:4" x14ac:dyDescent="0.25">
      <c r="D620" s="10"/>
    </row>
    <row r="621" spans="4:4" x14ac:dyDescent="0.25">
      <c r="D621" s="10"/>
    </row>
    <row r="622" spans="4:4" x14ac:dyDescent="0.25">
      <c r="D622" s="10"/>
    </row>
    <row r="623" spans="4:4" x14ac:dyDescent="0.25">
      <c r="D623" s="10"/>
    </row>
    <row r="624" spans="4:4" x14ac:dyDescent="0.25">
      <c r="D624" s="10"/>
    </row>
    <row r="625" spans="4:4" x14ac:dyDescent="0.25">
      <c r="D625" s="10"/>
    </row>
    <row r="626" spans="4:4" x14ac:dyDescent="0.25">
      <c r="D626" s="10"/>
    </row>
    <row r="627" spans="4:4" x14ac:dyDescent="0.25">
      <c r="D627" s="10"/>
    </row>
    <row r="628" spans="4:4" x14ac:dyDescent="0.25">
      <c r="D628" s="10"/>
    </row>
    <row r="629" spans="4:4" x14ac:dyDescent="0.25">
      <c r="D629" s="10"/>
    </row>
    <row r="630" spans="4:4" x14ac:dyDescent="0.25">
      <c r="D630" s="10"/>
    </row>
    <row r="631" spans="4:4" x14ac:dyDescent="0.25">
      <c r="D631" s="10"/>
    </row>
    <row r="632" spans="4:4" x14ac:dyDescent="0.25">
      <c r="D632" s="10"/>
    </row>
    <row r="633" spans="4:4" x14ac:dyDescent="0.25">
      <c r="D633" s="10"/>
    </row>
    <row r="634" spans="4:4" x14ac:dyDescent="0.25">
      <c r="D634" s="10"/>
    </row>
    <row r="635" spans="4:4" x14ac:dyDescent="0.25">
      <c r="D635" s="10"/>
    </row>
    <row r="636" spans="4:4" x14ac:dyDescent="0.25">
      <c r="D636" s="10"/>
    </row>
    <row r="637" spans="4:4" x14ac:dyDescent="0.25">
      <c r="D637" s="10"/>
    </row>
    <row r="638" spans="4:4" x14ac:dyDescent="0.25">
      <c r="D638" s="10"/>
    </row>
    <row r="639" spans="4:4" x14ac:dyDescent="0.25">
      <c r="D639" s="10"/>
    </row>
    <row r="640" spans="4:4" x14ac:dyDescent="0.25">
      <c r="D640" s="10"/>
    </row>
    <row r="641" spans="4:4" x14ac:dyDescent="0.25">
      <c r="D641" s="10"/>
    </row>
    <row r="642" spans="4:4" x14ac:dyDescent="0.25">
      <c r="D642" s="10"/>
    </row>
    <row r="643" spans="4:4" x14ac:dyDescent="0.25">
      <c r="D643" s="10"/>
    </row>
    <row r="644" spans="4:4" x14ac:dyDescent="0.25">
      <c r="D644" s="10"/>
    </row>
    <row r="645" spans="4:4" x14ac:dyDescent="0.25">
      <c r="D645" s="10"/>
    </row>
    <row r="646" spans="4:4" x14ac:dyDescent="0.25">
      <c r="D646" s="10"/>
    </row>
    <row r="647" spans="4:4" x14ac:dyDescent="0.25">
      <c r="D647" s="10"/>
    </row>
    <row r="648" spans="4:4" x14ac:dyDescent="0.25">
      <c r="D648" s="10"/>
    </row>
    <row r="649" spans="4:4" x14ac:dyDescent="0.25">
      <c r="D649" s="10"/>
    </row>
    <row r="650" spans="4:4" x14ac:dyDescent="0.25">
      <c r="D650" s="10"/>
    </row>
    <row r="651" spans="4:4" x14ac:dyDescent="0.25">
      <c r="D651" s="10"/>
    </row>
    <row r="652" spans="4:4" x14ac:dyDescent="0.25">
      <c r="D652" s="10"/>
    </row>
    <row r="653" spans="4:4" x14ac:dyDescent="0.25">
      <c r="D653" s="10"/>
    </row>
    <row r="654" spans="4:4" x14ac:dyDescent="0.25">
      <c r="D654" s="10"/>
    </row>
    <row r="655" spans="4:4" x14ac:dyDescent="0.25">
      <c r="D655" s="10"/>
    </row>
    <row r="656" spans="4:4" x14ac:dyDescent="0.25">
      <c r="D656" s="10"/>
    </row>
    <row r="657" spans="4:4" x14ac:dyDescent="0.25">
      <c r="D657" s="10"/>
    </row>
    <row r="658" spans="4:4" x14ac:dyDescent="0.25">
      <c r="D658" s="10"/>
    </row>
    <row r="659" spans="4:4" x14ac:dyDescent="0.25">
      <c r="D659" s="10"/>
    </row>
    <row r="660" spans="4:4" x14ac:dyDescent="0.25">
      <c r="D660" s="10"/>
    </row>
    <row r="661" spans="4:4" x14ac:dyDescent="0.25">
      <c r="D661" s="10"/>
    </row>
    <row r="662" spans="4:4" x14ac:dyDescent="0.25">
      <c r="D662" s="10"/>
    </row>
    <row r="663" spans="4:4" x14ac:dyDescent="0.25">
      <c r="D663" s="10"/>
    </row>
    <row r="664" spans="4:4" x14ac:dyDescent="0.25">
      <c r="D664" s="10"/>
    </row>
    <row r="665" spans="4:4" x14ac:dyDescent="0.25">
      <c r="D665" s="10"/>
    </row>
    <row r="666" spans="4:4" x14ac:dyDescent="0.25">
      <c r="D666" s="10"/>
    </row>
    <row r="667" spans="4:4" x14ac:dyDescent="0.25">
      <c r="D667" s="10"/>
    </row>
    <row r="668" spans="4:4" x14ac:dyDescent="0.25">
      <c r="D668" s="10"/>
    </row>
    <row r="669" spans="4:4" x14ac:dyDescent="0.25">
      <c r="D669" s="10"/>
    </row>
    <row r="670" spans="4:4" x14ac:dyDescent="0.25">
      <c r="D670" s="10"/>
    </row>
    <row r="671" spans="4:4" x14ac:dyDescent="0.25">
      <c r="D671" s="10"/>
    </row>
    <row r="672" spans="4:4" x14ac:dyDescent="0.25">
      <c r="D672" s="10"/>
    </row>
    <row r="673" spans="4:4" x14ac:dyDescent="0.25">
      <c r="D673" s="10"/>
    </row>
    <row r="674" spans="4:4" x14ac:dyDescent="0.25">
      <c r="D674" s="10"/>
    </row>
    <row r="675" spans="4:4" x14ac:dyDescent="0.25">
      <c r="D675" s="10"/>
    </row>
    <row r="676" spans="4:4" x14ac:dyDescent="0.25">
      <c r="D676" s="10"/>
    </row>
    <row r="677" spans="4:4" x14ac:dyDescent="0.25">
      <c r="D677" s="10"/>
    </row>
    <row r="678" spans="4:4" x14ac:dyDescent="0.25">
      <c r="D678" s="10"/>
    </row>
    <row r="679" spans="4:4" x14ac:dyDescent="0.25">
      <c r="D679" s="10"/>
    </row>
    <row r="680" spans="4:4" x14ac:dyDescent="0.25">
      <c r="D680" s="10"/>
    </row>
    <row r="681" spans="4:4" x14ac:dyDescent="0.25">
      <c r="D681" s="10"/>
    </row>
    <row r="682" spans="4:4" x14ac:dyDescent="0.25">
      <c r="D682" s="10"/>
    </row>
    <row r="683" spans="4:4" x14ac:dyDescent="0.25">
      <c r="D683" s="10"/>
    </row>
    <row r="684" spans="4:4" x14ac:dyDescent="0.25">
      <c r="D684" s="10"/>
    </row>
    <row r="685" spans="4:4" x14ac:dyDescent="0.25">
      <c r="D685" s="10"/>
    </row>
    <row r="686" spans="4:4" x14ac:dyDescent="0.25">
      <c r="D686" s="10"/>
    </row>
    <row r="687" spans="4:4" x14ac:dyDescent="0.25">
      <c r="D687" s="10"/>
    </row>
    <row r="688" spans="4:4" x14ac:dyDescent="0.25">
      <c r="D688" s="10"/>
    </row>
    <row r="689" spans="4:4" x14ac:dyDescent="0.25">
      <c r="D689" s="10"/>
    </row>
    <row r="690" spans="4:4" x14ac:dyDescent="0.25">
      <c r="D690" s="10"/>
    </row>
    <row r="691" spans="4:4" x14ac:dyDescent="0.25">
      <c r="D691" s="10"/>
    </row>
    <row r="692" spans="4:4" x14ac:dyDescent="0.25">
      <c r="D692" s="10"/>
    </row>
    <row r="693" spans="4:4" x14ac:dyDescent="0.25">
      <c r="D693" s="10"/>
    </row>
    <row r="694" spans="4:4" x14ac:dyDescent="0.25">
      <c r="D694" s="10"/>
    </row>
    <row r="695" spans="4:4" x14ac:dyDescent="0.25">
      <c r="D695" s="10"/>
    </row>
    <row r="696" spans="4:4" x14ac:dyDescent="0.25">
      <c r="D696" s="10"/>
    </row>
    <row r="697" spans="4:4" x14ac:dyDescent="0.25">
      <c r="D697" s="10"/>
    </row>
    <row r="698" spans="4:4" x14ac:dyDescent="0.25">
      <c r="D698" s="10"/>
    </row>
    <row r="699" spans="4:4" x14ac:dyDescent="0.25">
      <c r="D699" s="10"/>
    </row>
    <row r="700" spans="4:4" x14ac:dyDescent="0.25">
      <c r="D700" s="10"/>
    </row>
    <row r="701" spans="4:4" x14ac:dyDescent="0.25">
      <c r="D701" s="10"/>
    </row>
    <row r="702" spans="4:4" x14ac:dyDescent="0.25">
      <c r="D702" s="10"/>
    </row>
    <row r="703" spans="4:4" x14ac:dyDescent="0.25">
      <c r="D703" s="10"/>
    </row>
    <row r="704" spans="4:4" x14ac:dyDescent="0.25">
      <c r="D704" s="10"/>
    </row>
    <row r="705" spans="4:4" x14ac:dyDescent="0.25">
      <c r="D705" s="10"/>
    </row>
    <row r="706" spans="4:4" x14ac:dyDescent="0.25">
      <c r="D706" s="10"/>
    </row>
    <row r="707" spans="4:4" x14ac:dyDescent="0.25">
      <c r="D707" s="10"/>
    </row>
    <row r="708" spans="4:4" x14ac:dyDescent="0.25">
      <c r="D708" s="10"/>
    </row>
    <row r="709" spans="4:4" x14ac:dyDescent="0.25">
      <c r="D709" s="10"/>
    </row>
    <row r="710" spans="4:4" x14ac:dyDescent="0.25">
      <c r="D710" s="10"/>
    </row>
    <row r="711" spans="4:4" x14ac:dyDescent="0.25">
      <c r="D711" s="10"/>
    </row>
    <row r="712" spans="4:4" x14ac:dyDescent="0.25">
      <c r="D712" s="10"/>
    </row>
    <row r="713" spans="4:4" x14ac:dyDescent="0.25">
      <c r="D713" s="10"/>
    </row>
    <row r="714" spans="4:4" x14ac:dyDescent="0.25">
      <c r="D714" s="10"/>
    </row>
    <row r="715" spans="4:4" x14ac:dyDescent="0.25">
      <c r="D715" s="10"/>
    </row>
    <row r="716" spans="4:4" x14ac:dyDescent="0.25">
      <c r="D716" s="10"/>
    </row>
    <row r="717" spans="4:4" x14ac:dyDescent="0.25">
      <c r="D717" s="10"/>
    </row>
    <row r="718" spans="4:4" x14ac:dyDescent="0.25">
      <c r="D718" s="10"/>
    </row>
    <row r="719" spans="4:4" x14ac:dyDescent="0.25">
      <c r="D719" s="10"/>
    </row>
    <row r="720" spans="4:4" x14ac:dyDescent="0.25">
      <c r="D720" s="10"/>
    </row>
    <row r="721" spans="4:4" x14ac:dyDescent="0.25">
      <c r="D721" s="10"/>
    </row>
    <row r="722" spans="4:4" x14ac:dyDescent="0.25">
      <c r="D722" s="10"/>
    </row>
    <row r="723" spans="4:4" x14ac:dyDescent="0.25">
      <c r="D723" s="10"/>
    </row>
    <row r="724" spans="4:4" x14ac:dyDescent="0.25">
      <c r="D724" s="10"/>
    </row>
    <row r="725" spans="4:4" x14ac:dyDescent="0.25">
      <c r="D725" s="10"/>
    </row>
    <row r="726" spans="4:4" x14ac:dyDescent="0.25">
      <c r="D726" s="10"/>
    </row>
    <row r="727" spans="4:4" x14ac:dyDescent="0.25">
      <c r="D727" s="10"/>
    </row>
    <row r="728" spans="4:4" x14ac:dyDescent="0.25">
      <c r="D728" s="10"/>
    </row>
    <row r="729" spans="4:4" x14ac:dyDescent="0.25">
      <c r="D729" s="10"/>
    </row>
    <row r="730" spans="4:4" x14ac:dyDescent="0.25">
      <c r="D730" s="10"/>
    </row>
    <row r="731" spans="4:4" x14ac:dyDescent="0.25">
      <c r="D731" s="10"/>
    </row>
    <row r="732" spans="4:4" x14ac:dyDescent="0.25">
      <c r="D732" s="10"/>
    </row>
    <row r="733" spans="4:4" x14ac:dyDescent="0.25">
      <c r="D733" s="10"/>
    </row>
    <row r="734" spans="4:4" x14ac:dyDescent="0.25">
      <c r="D734" s="10"/>
    </row>
    <row r="735" spans="4:4" x14ac:dyDescent="0.25">
      <c r="D735" s="10"/>
    </row>
    <row r="736" spans="4:4" x14ac:dyDescent="0.25">
      <c r="D736" s="10"/>
    </row>
    <row r="737" spans="4:4" x14ac:dyDescent="0.25">
      <c r="D737" s="10"/>
    </row>
    <row r="738" spans="4:4" x14ac:dyDescent="0.25">
      <c r="D738" s="10"/>
    </row>
    <row r="739" spans="4:4" x14ac:dyDescent="0.25">
      <c r="D739" s="10"/>
    </row>
    <row r="740" spans="4:4" x14ac:dyDescent="0.25">
      <c r="D740" s="10"/>
    </row>
    <row r="741" spans="4:4" x14ac:dyDescent="0.25">
      <c r="D741" s="10"/>
    </row>
    <row r="742" spans="4:4" x14ac:dyDescent="0.25">
      <c r="D742" s="10"/>
    </row>
    <row r="743" spans="4:4" x14ac:dyDescent="0.25">
      <c r="D743" s="10"/>
    </row>
    <row r="744" spans="4:4" x14ac:dyDescent="0.25">
      <c r="D744" s="10"/>
    </row>
    <row r="745" spans="4:4" x14ac:dyDescent="0.25">
      <c r="D745" s="10"/>
    </row>
    <row r="746" spans="4:4" x14ac:dyDescent="0.25">
      <c r="D746" s="10"/>
    </row>
    <row r="747" spans="4:4" x14ac:dyDescent="0.25">
      <c r="D747" s="10"/>
    </row>
    <row r="748" spans="4:4" x14ac:dyDescent="0.25">
      <c r="D748" s="10"/>
    </row>
    <row r="749" spans="4:4" x14ac:dyDescent="0.25">
      <c r="D749" s="10"/>
    </row>
    <row r="750" spans="4:4" x14ac:dyDescent="0.25">
      <c r="D750" s="10"/>
    </row>
    <row r="751" spans="4:4" x14ac:dyDescent="0.25">
      <c r="D751" s="10"/>
    </row>
    <row r="752" spans="4:4" x14ac:dyDescent="0.25">
      <c r="D752" s="10"/>
    </row>
    <row r="753" spans="4:4" x14ac:dyDescent="0.25">
      <c r="D753" s="10"/>
    </row>
    <row r="754" spans="4:4" x14ac:dyDescent="0.25">
      <c r="D754" s="10"/>
    </row>
    <row r="755" spans="4:4" x14ac:dyDescent="0.25">
      <c r="D755" s="10"/>
    </row>
    <row r="756" spans="4:4" x14ac:dyDescent="0.25">
      <c r="D756" s="10"/>
    </row>
    <row r="757" spans="4:4" x14ac:dyDescent="0.25">
      <c r="D757" s="10"/>
    </row>
    <row r="758" spans="4:4" x14ac:dyDescent="0.25">
      <c r="D758" s="10"/>
    </row>
    <row r="759" spans="4:4" x14ac:dyDescent="0.25">
      <c r="D759" s="10"/>
    </row>
    <row r="760" spans="4:4" x14ac:dyDescent="0.25">
      <c r="D760" s="10"/>
    </row>
    <row r="761" spans="4:4" x14ac:dyDescent="0.25">
      <c r="D761" s="10"/>
    </row>
    <row r="762" spans="4:4" x14ac:dyDescent="0.25">
      <c r="D762" s="10"/>
    </row>
    <row r="763" spans="4:4" x14ac:dyDescent="0.25">
      <c r="D763" s="10"/>
    </row>
    <row r="764" spans="4:4" x14ac:dyDescent="0.25">
      <c r="D764" s="10"/>
    </row>
    <row r="765" spans="4:4" x14ac:dyDescent="0.25">
      <c r="D765" s="10"/>
    </row>
    <row r="766" spans="4:4" x14ac:dyDescent="0.25">
      <c r="D766" s="10"/>
    </row>
    <row r="767" spans="4:4" x14ac:dyDescent="0.25">
      <c r="D767" s="10"/>
    </row>
    <row r="768" spans="4:4" x14ac:dyDescent="0.25">
      <c r="D768" s="10"/>
    </row>
    <row r="769" spans="4:4" x14ac:dyDescent="0.25">
      <c r="D769" s="10"/>
    </row>
    <row r="770" spans="4:4" x14ac:dyDescent="0.25">
      <c r="D770" s="10"/>
    </row>
    <row r="771" spans="4:4" x14ac:dyDescent="0.25">
      <c r="D771" s="10"/>
    </row>
    <row r="772" spans="4:4" x14ac:dyDescent="0.25">
      <c r="D772" s="10"/>
    </row>
    <row r="773" spans="4:4" x14ac:dyDescent="0.25">
      <c r="D773" s="10"/>
    </row>
    <row r="774" spans="4:4" x14ac:dyDescent="0.25">
      <c r="D774" s="10"/>
    </row>
    <row r="775" spans="4:4" x14ac:dyDescent="0.25">
      <c r="D775" s="10"/>
    </row>
    <row r="776" spans="4:4" x14ac:dyDescent="0.25">
      <c r="D776" s="10"/>
    </row>
    <row r="777" spans="4:4" x14ac:dyDescent="0.25">
      <c r="D777" s="10"/>
    </row>
    <row r="778" spans="4:4" x14ac:dyDescent="0.25">
      <c r="D778" s="10"/>
    </row>
    <row r="779" spans="4:4" x14ac:dyDescent="0.25">
      <c r="D779" s="10"/>
    </row>
    <row r="780" spans="4:4" x14ac:dyDescent="0.25">
      <c r="D780" s="10"/>
    </row>
    <row r="781" spans="4:4" x14ac:dyDescent="0.25">
      <c r="D781" s="10"/>
    </row>
    <row r="782" spans="4:4" x14ac:dyDescent="0.25">
      <c r="D782" s="10"/>
    </row>
    <row r="783" spans="4:4" x14ac:dyDescent="0.25">
      <c r="D783" s="10"/>
    </row>
    <row r="784" spans="4:4" x14ac:dyDescent="0.25">
      <c r="D784" s="10"/>
    </row>
    <row r="785" spans="4:4" x14ac:dyDescent="0.25">
      <c r="D785" s="10"/>
    </row>
    <row r="786" spans="4:4" x14ac:dyDescent="0.25">
      <c r="D786" s="10"/>
    </row>
    <row r="787" spans="4:4" x14ac:dyDescent="0.25">
      <c r="D787" s="10"/>
    </row>
    <row r="788" spans="4:4" x14ac:dyDescent="0.25">
      <c r="D788" s="10"/>
    </row>
    <row r="789" spans="4:4" x14ac:dyDescent="0.25">
      <c r="D789" s="10"/>
    </row>
    <row r="790" spans="4:4" x14ac:dyDescent="0.25">
      <c r="D790" s="10"/>
    </row>
    <row r="791" spans="4:4" x14ac:dyDescent="0.25">
      <c r="D791" s="10"/>
    </row>
    <row r="792" spans="4:4" x14ac:dyDescent="0.25">
      <c r="D792" s="10"/>
    </row>
    <row r="793" spans="4:4" x14ac:dyDescent="0.25">
      <c r="D793" s="10"/>
    </row>
    <row r="794" spans="4:4" x14ac:dyDescent="0.25">
      <c r="D794" s="10"/>
    </row>
    <row r="795" spans="4:4" x14ac:dyDescent="0.25">
      <c r="D795" s="10"/>
    </row>
    <row r="796" spans="4:4" x14ac:dyDescent="0.25">
      <c r="D796" s="10"/>
    </row>
    <row r="797" spans="4:4" x14ac:dyDescent="0.25">
      <c r="D797" s="10"/>
    </row>
    <row r="798" spans="4:4" x14ac:dyDescent="0.25">
      <c r="D798" s="10"/>
    </row>
    <row r="799" spans="4:4" x14ac:dyDescent="0.25">
      <c r="D799" s="10"/>
    </row>
    <row r="800" spans="4:4" x14ac:dyDescent="0.25">
      <c r="D800" s="10"/>
    </row>
    <row r="801" spans="4:4" x14ac:dyDescent="0.25">
      <c r="D801" s="10"/>
    </row>
    <row r="802" spans="4:4" x14ac:dyDescent="0.25">
      <c r="D802" s="10"/>
    </row>
    <row r="803" spans="4:4" x14ac:dyDescent="0.25">
      <c r="D803" s="10"/>
    </row>
    <row r="804" spans="4:4" x14ac:dyDescent="0.25">
      <c r="D804" s="10"/>
    </row>
    <row r="805" spans="4:4" x14ac:dyDescent="0.25">
      <c r="D805" s="10"/>
    </row>
    <row r="806" spans="4:4" x14ac:dyDescent="0.25">
      <c r="D806" s="10"/>
    </row>
    <row r="807" spans="4:4" x14ac:dyDescent="0.25">
      <c r="D807" s="10"/>
    </row>
    <row r="808" spans="4:4" x14ac:dyDescent="0.25">
      <c r="D808" s="10"/>
    </row>
    <row r="809" spans="4:4" x14ac:dyDescent="0.25">
      <c r="D809" s="10"/>
    </row>
    <row r="810" spans="4:4" x14ac:dyDescent="0.25">
      <c r="D810" s="10"/>
    </row>
    <row r="811" spans="4:4" x14ac:dyDescent="0.25">
      <c r="D811" s="10"/>
    </row>
    <row r="812" spans="4:4" x14ac:dyDescent="0.25">
      <c r="D812" s="10"/>
    </row>
    <row r="813" spans="4:4" x14ac:dyDescent="0.25">
      <c r="D813" s="10"/>
    </row>
    <row r="814" spans="4:4" x14ac:dyDescent="0.25">
      <c r="D814" s="10"/>
    </row>
    <row r="815" spans="4:4" x14ac:dyDescent="0.25">
      <c r="D815" s="10"/>
    </row>
    <row r="816" spans="4:4" x14ac:dyDescent="0.25">
      <c r="D816" s="10"/>
    </row>
    <row r="817" spans="4:4" x14ac:dyDescent="0.25">
      <c r="D817" s="10"/>
    </row>
    <row r="818" spans="4:4" x14ac:dyDescent="0.25">
      <c r="D818" s="10"/>
    </row>
    <row r="819" spans="4:4" x14ac:dyDescent="0.25">
      <c r="D819" s="10"/>
    </row>
    <row r="820" spans="4:4" x14ac:dyDescent="0.25">
      <c r="D820" s="10"/>
    </row>
    <row r="821" spans="4:4" x14ac:dyDescent="0.25">
      <c r="D821" s="10"/>
    </row>
    <row r="822" spans="4:4" x14ac:dyDescent="0.25">
      <c r="D822" s="10"/>
    </row>
    <row r="823" spans="4:4" x14ac:dyDescent="0.25">
      <c r="D823" s="10"/>
    </row>
    <row r="824" spans="4:4" x14ac:dyDescent="0.25">
      <c r="D824" s="10"/>
    </row>
    <row r="825" spans="4:4" x14ac:dyDescent="0.25">
      <c r="D825" s="10"/>
    </row>
    <row r="826" spans="4:4" x14ac:dyDescent="0.25">
      <c r="D826" s="10"/>
    </row>
    <row r="827" spans="4:4" x14ac:dyDescent="0.25">
      <c r="D827" s="10"/>
    </row>
    <row r="828" spans="4:4" x14ac:dyDescent="0.25">
      <c r="D828" s="10"/>
    </row>
    <row r="829" spans="4:4" x14ac:dyDescent="0.25">
      <c r="D829" s="10"/>
    </row>
    <row r="830" spans="4:4" x14ac:dyDescent="0.25">
      <c r="D830" s="10"/>
    </row>
    <row r="831" spans="4:4" x14ac:dyDescent="0.25">
      <c r="D831" s="10"/>
    </row>
    <row r="832" spans="4:4" x14ac:dyDescent="0.25">
      <c r="D832" s="10"/>
    </row>
    <row r="833" spans="4:4" x14ac:dyDescent="0.25">
      <c r="D833" s="10"/>
    </row>
    <row r="834" spans="4:4" x14ac:dyDescent="0.25">
      <c r="D834" s="10"/>
    </row>
    <row r="835" spans="4:4" x14ac:dyDescent="0.25">
      <c r="D835" s="10"/>
    </row>
    <row r="836" spans="4:4" x14ac:dyDescent="0.25">
      <c r="D836" s="10"/>
    </row>
    <row r="837" spans="4:4" x14ac:dyDescent="0.25">
      <c r="D837" s="10"/>
    </row>
    <row r="838" spans="4:4" x14ac:dyDescent="0.25">
      <c r="D838" s="10"/>
    </row>
    <row r="839" spans="4:4" x14ac:dyDescent="0.25">
      <c r="D839" s="10"/>
    </row>
    <row r="840" spans="4:4" x14ac:dyDescent="0.25">
      <c r="D840" s="10"/>
    </row>
    <row r="841" spans="4:4" x14ac:dyDescent="0.25">
      <c r="D841" s="10"/>
    </row>
    <row r="842" spans="4:4" x14ac:dyDescent="0.25">
      <c r="D842" s="10"/>
    </row>
    <row r="843" spans="4:4" x14ac:dyDescent="0.25">
      <c r="D843" s="10"/>
    </row>
    <row r="844" spans="4:4" x14ac:dyDescent="0.25">
      <c r="D844" s="10"/>
    </row>
    <row r="845" spans="4:4" x14ac:dyDescent="0.25">
      <c r="D845" s="10"/>
    </row>
    <row r="846" spans="4:4" x14ac:dyDescent="0.25">
      <c r="D846" s="10"/>
    </row>
    <row r="847" spans="4:4" x14ac:dyDescent="0.25">
      <c r="D847" s="10"/>
    </row>
    <row r="848" spans="4:4" x14ac:dyDescent="0.25">
      <c r="D848" s="10"/>
    </row>
    <row r="849" spans="4:4" x14ac:dyDescent="0.25">
      <c r="D849" s="10"/>
    </row>
    <row r="850" spans="4:4" x14ac:dyDescent="0.25">
      <c r="D850" s="10"/>
    </row>
    <row r="851" spans="4:4" x14ac:dyDescent="0.25">
      <c r="D851" s="10"/>
    </row>
    <row r="852" spans="4:4" x14ac:dyDescent="0.25">
      <c r="D852" s="10"/>
    </row>
    <row r="853" spans="4:4" x14ac:dyDescent="0.25">
      <c r="D853" s="10"/>
    </row>
    <row r="854" spans="4:4" x14ac:dyDescent="0.25">
      <c r="D854" s="10"/>
    </row>
    <row r="855" spans="4:4" x14ac:dyDescent="0.25">
      <c r="D855" s="10"/>
    </row>
    <row r="856" spans="4:4" x14ac:dyDescent="0.25">
      <c r="D856" s="10"/>
    </row>
    <row r="857" spans="4:4" x14ac:dyDescent="0.25">
      <c r="D857" s="10"/>
    </row>
    <row r="858" spans="4:4" x14ac:dyDescent="0.25">
      <c r="D858" s="10"/>
    </row>
    <row r="859" spans="4:4" x14ac:dyDescent="0.25">
      <c r="D859" s="10"/>
    </row>
    <row r="860" spans="4:4" x14ac:dyDescent="0.25">
      <c r="D860" s="10"/>
    </row>
    <row r="861" spans="4:4" x14ac:dyDescent="0.25">
      <c r="D861" s="10"/>
    </row>
    <row r="862" spans="4:4" x14ac:dyDescent="0.25">
      <c r="D862" s="10"/>
    </row>
    <row r="863" spans="4:4" x14ac:dyDescent="0.25">
      <c r="D863" s="10"/>
    </row>
    <row r="864" spans="4:4" x14ac:dyDescent="0.25">
      <c r="D864" s="10"/>
    </row>
    <row r="865" spans="4:4" x14ac:dyDescent="0.25">
      <c r="D865" s="10"/>
    </row>
    <row r="866" spans="4:4" x14ac:dyDescent="0.25">
      <c r="D866" s="10"/>
    </row>
    <row r="867" spans="4:4" x14ac:dyDescent="0.25">
      <c r="D867" s="10"/>
    </row>
    <row r="868" spans="4:4" x14ac:dyDescent="0.25">
      <c r="D868" s="10"/>
    </row>
    <row r="869" spans="4:4" x14ac:dyDescent="0.25">
      <c r="D869" s="10"/>
    </row>
    <row r="870" spans="4:4" x14ac:dyDescent="0.25">
      <c r="D870" s="10"/>
    </row>
    <row r="871" spans="4:4" x14ac:dyDescent="0.25">
      <c r="D871" s="10"/>
    </row>
    <row r="872" spans="4:4" x14ac:dyDescent="0.25">
      <c r="D872" s="10"/>
    </row>
    <row r="873" spans="4:4" x14ac:dyDescent="0.25">
      <c r="D873" s="10"/>
    </row>
    <row r="874" spans="4:4" x14ac:dyDescent="0.25">
      <c r="D874" s="10"/>
    </row>
    <row r="875" spans="4:4" x14ac:dyDescent="0.25">
      <c r="D875" s="10"/>
    </row>
    <row r="876" spans="4:4" x14ac:dyDescent="0.25">
      <c r="D876" s="10"/>
    </row>
    <row r="877" spans="4:4" x14ac:dyDescent="0.25">
      <c r="D877" s="10"/>
    </row>
    <row r="878" spans="4:4" x14ac:dyDescent="0.25">
      <c r="D878" s="10"/>
    </row>
    <row r="879" spans="4:4" x14ac:dyDescent="0.25">
      <c r="D879" s="10"/>
    </row>
    <row r="880" spans="4:4" x14ac:dyDescent="0.25">
      <c r="D880" s="10"/>
    </row>
    <row r="881" spans="4:4" x14ac:dyDescent="0.25">
      <c r="D881" s="10"/>
    </row>
    <row r="882" spans="4:4" x14ac:dyDescent="0.25">
      <c r="D882" s="10"/>
    </row>
    <row r="883" spans="4:4" x14ac:dyDescent="0.25">
      <c r="D883" s="10"/>
    </row>
    <row r="884" spans="4:4" x14ac:dyDescent="0.25">
      <c r="D884" s="10"/>
    </row>
    <row r="885" spans="4:4" x14ac:dyDescent="0.25">
      <c r="D885" s="10"/>
    </row>
    <row r="886" spans="4:4" x14ac:dyDescent="0.25">
      <c r="D886" s="10"/>
    </row>
    <row r="887" spans="4:4" x14ac:dyDescent="0.25">
      <c r="D887" s="10"/>
    </row>
    <row r="888" spans="4:4" x14ac:dyDescent="0.25">
      <c r="D888" s="10"/>
    </row>
    <row r="889" spans="4:4" x14ac:dyDescent="0.25">
      <c r="D889" s="10"/>
    </row>
    <row r="890" spans="4:4" x14ac:dyDescent="0.25">
      <c r="D890" s="10"/>
    </row>
    <row r="891" spans="4:4" x14ac:dyDescent="0.25">
      <c r="D891" s="10"/>
    </row>
    <row r="892" spans="4:4" x14ac:dyDescent="0.25">
      <c r="D892" s="10"/>
    </row>
    <row r="893" spans="4:4" x14ac:dyDescent="0.25">
      <c r="D893" s="10"/>
    </row>
    <row r="894" spans="4:4" x14ac:dyDescent="0.25">
      <c r="D894" s="10"/>
    </row>
    <row r="895" spans="4:4" x14ac:dyDescent="0.25">
      <c r="D895" s="10"/>
    </row>
    <row r="896" spans="4:4" x14ac:dyDescent="0.25">
      <c r="D896" s="10"/>
    </row>
    <row r="897" spans="4:4" x14ac:dyDescent="0.25">
      <c r="D897" s="10"/>
    </row>
    <row r="898" spans="4:4" x14ac:dyDescent="0.25">
      <c r="D898" s="10"/>
    </row>
    <row r="899" spans="4:4" x14ac:dyDescent="0.25">
      <c r="D899" s="10"/>
    </row>
    <row r="900" spans="4:4" x14ac:dyDescent="0.25">
      <c r="D900" s="10"/>
    </row>
    <row r="901" spans="4:4" x14ac:dyDescent="0.25">
      <c r="D901" s="10"/>
    </row>
    <row r="902" spans="4:4" x14ac:dyDescent="0.25">
      <c r="D902" s="10"/>
    </row>
    <row r="903" spans="4:4" x14ac:dyDescent="0.25">
      <c r="D903" s="10"/>
    </row>
    <row r="904" spans="4:4" x14ac:dyDescent="0.25">
      <c r="D904" s="10"/>
    </row>
    <row r="905" spans="4:4" x14ac:dyDescent="0.25">
      <c r="D905" s="10"/>
    </row>
    <row r="906" spans="4:4" x14ac:dyDescent="0.25">
      <c r="D906" s="10"/>
    </row>
    <row r="907" spans="4:4" x14ac:dyDescent="0.25">
      <c r="D907" s="10"/>
    </row>
    <row r="908" spans="4:4" x14ac:dyDescent="0.25">
      <c r="D908" s="10"/>
    </row>
    <row r="909" spans="4:4" x14ac:dyDescent="0.25">
      <c r="D909" s="10"/>
    </row>
    <row r="910" spans="4:4" x14ac:dyDescent="0.25">
      <c r="D910" s="10"/>
    </row>
    <row r="911" spans="4:4" x14ac:dyDescent="0.25">
      <c r="D911" s="10"/>
    </row>
    <row r="912" spans="4:4" x14ac:dyDescent="0.25">
      <c r="D912" s="10"/>
    </row>
    <row r="913" spans="4:4" x14ac:dyDescent="0.25">
      <c r="D913" s="10"/>
    </row>
    <row r="914" spans="4:4" x14ac:dyDescent="0.25">
      <c r="D914" s="10"/>
    </row>
    <row r="915" spans="4:4" x14ac:dyDescent="0.25">
      <c r="D915" s="10"/>
    </row>
    <row r="916" spans="4:4" x14ac:dyDescent="0.25">
      <c r="D916" s="10"/>
    </row>
    <row r="917" spans="4:4" x14ac:dyDescent="0.25">
      <c r="D917" s="10"/>
    </row>
    <row r="918" spans="4:4" x14ac:dyDescent="0.25">
      <c r="D918" s="10"/>
    </row>
    <row r="919" spans="4:4" x14ac:dyDescent="0.25">
      <c r="D919" s="10"/>
    </row>
    <row r="920" spans="4:4" x14ac:dyDescent="0.25">
      <c r="D920" s="10"/>
    </row>
    <row r="921" spans="4:4" x14ac:dyDescent="0.25">
      <c r="D921" s="10"/>
    </row>
    <row r="922" spans="4:4" x14ac:dyDescent="0.25">
      <c r="D922" s="10"/>
    </row>
    <row r="923" spans="4:4" x14ac:dyDescent="0.25">
      <c r="D923" s="10"/>
    </row>
    <row r="924" spans="4:4" x14ac:dyDescent="0.25">
      <c r="D924" s="10"/>
    </row>
    <row r="925" spans="4:4" x14ac:dyDescent="0.25">
      <c r="D925" s="10"/>
    </row>
    <row r="926" spans="4:4" x14ac:dyDescent="0.25">
      <c r="D926" s="10"/>
    </row>
    <row r="927" spans="4:4" x14ac:dyDescent="0.25">
      <c r="D927" s="10"/>
    </row>
    <row r="928" spans="4:4" x14ac:dyDescent="0.25">
      <c r="D928" s="10"/>
    </row>
    <row r="929" spans="4:4" x14ac:dyDescent="0.25">
      <c r="D929" s="10"/>
    </row>
    <row r="930" spans="4:4" x14ac:dyDescent="0.25">
      <c r="D930" s="10"/>
    </row>
    <row r="931" spans="4:4" x14ac:dyDescent="0.25">
      <c r="D931" s="10"/>
    </row>
    <row r="932" spans="4:4" x14ac:dyDescent="0.25">
      <c r="D932" s="10"/>
    </row>
    <row r="933" spans="4:4" x14ac:dyDescent="0.25">
      <c r="D933" s="10"/>
    </row>
    <row r="934" spans="4:4" x14ac:dyDescent="0.25">
      <c r="D934" s="10"/>
    </row>
    <row r="935" spans="4:4" x14ac:dyDescent="0.25">
      <c r="D935" s="10"/>
    </row>
    <row r="936" spans="4:4" x14ac:dyDescent="0.25">
      <c r="D936" s="10"/>
    </row>
    <row r="937" spans="4:4" x14ac:dyDescent="0.25">
      <c r="D937" s="10"/>
    </row>
    <row r="938" spans="4:4" x14ac:dyDescent="0.25">
      <c r="D938" s="10"/>
    </row>
    <row r="939" spans="4:4" x14ac:dyDescent="0.25">
      <c r="D939" s="10"/>
    </row>
    <row r="940" spans="4:4" x14ac:dyDescent="0.25">
      <c r="D940" s="10"/>
    </row>
    <row r="941" spans="4:4" x14ac:dyDescent="0.25">
      <c r="D941" s="10"/>
    </row>
    <row r="942" spans="4:4" x14ac:dyDescent="0.25">
      <c r="D942" s="10"/>
    </row>
    <row r="943" spans="4:4" x14ac:dyDescent="0.25">
      <c r="D943" s="10"/>
    </row>
    <row r="944" spans="4:4" x14ac:dyDescent="0.25">
      <c r="D944" s="10"/>
    </row>
    <row r="945" spans="4:4" x14ac:dyDescent="0.25">
      <c r="D945" s="10"/>
    </row>
    <row r="946" spans="4:4" x14ac:dyDescent="0.25">
      <c r="D946" s="10"/>
    </row>
    <row r="947" spans="4:4" x14ac:dyDescent="0.25">
      <c r="D947" s="10"/>
    </row>
    <row r="948" spans="4:4" x14ac:dyDescent="0.25">
      <c r="D948" s="10"/>
    </row>
    <row r="949" spans="4:4" x14ac:dyDescent="0.25">
      <c r="D949" s="10"/>
    </row>
    <row r="950" spans="4:4" x14ac:dyDescent="0.25">
      <c r="D950" s="10"/>
    </row>
    <row r="951" spans="4:4" x14ac:dyDescent="0.25">
      <c r="D951" s="10"/>
    </row>
    <row r="952" spans="4:4" x14ac:dyDescent="0.25">
      <c r="D952" s="10"/>
    </row>
    <row r="953" spans="4:4" x14ac:dyDescent="0.25">
      <c r="D953" s="10"/>
    </row>
    <row r="954" spans="4:4" x14ac:dyDescent="0.25">
      <c r="D954" s="10"/>
    </row>
    <row r="955" spans="4:4" x14ac:dyDescent="0.25">
      <c r="D955" s="10"/>
    </row>
    <row r="956" spans="4:4" x14ac:dyDescent="0.25">
      <c r="D956" s="10"/>
    </row>
    <row r="957" spans="4:4" x14ac:dyDescent="0.25">
      <c r="D957" s="10"/>
    </row>
    <row r="958" spans="4:4" x14ac:dyDescent="0.25">
      <c r="D958" s="10"/>
    </row>
    <row r="959" spans="4:4" x14ac:dyDescent="0.25">
      <c r="D959" s="10"/>
    </row>
    <row r="960" spans="4:4" x14ac:dyDescent="0.25">
      <c r="D960" s="10"/>
    </row>
    <row r="961" spans="4:4" x14ac:dyDescent="0.25">
      <c r="D961" s="10"/>
    </row>
    <row r="962" spans="4:4" x14ac:dyDescent="0.25">
      <c r="D962" s="10"/>
    </row>
    <row r="963" spans="4:4" x14ac:dyDescent="0.25">
      <c r="D963" s="10"/>
    </row>
    <row r="964" spans="4:4" x14ac:dyDescent="0.25">
      <c r="D964" s="10"/>
    </row>
    <row r="965" spans="4:4" x14ac:dyDescent="0.25">
      <c r="D965" s="10"/>
    </row>
    <row r="966" spans="4:4" x14ac:dyDescent="0.25">
      <c r="D966" s="10"/>
    </row>
    <row r="967" spans="4:4" x14ac:dyDescent="0.25">
      <c r="D967" s="10"/>
    </row>
    <row r="968" spans="4:4" x14ac:dyDescent="0.25">
      <c r="D968" s="10"/>
    </row>
    <row r="969" spans="4:4" x14ac:dyDescent="0.25">
      <c r="D969" s="10"/>
    </row>
    <row r="970" spans="4:4" x14ac:dyDescent="0.25">
      <c r="D970" s="10"/>
    </row>
    <row r="971" spans="4:4" x14ac:dyDescent="0.25">
      <c r="D971" s="10"/>
    </row>
    <row r="972" spans="4:4" x14ac:dyDescent="0.25">
      <c r="D972" s="10"/>
    </row>
    <row r="973" spans="4:4" x14ac:dyDescent="0.25">
      <c r="D973" s="10"/>
    </row>
    <row r="974" spans="4:4" x14ac:dyDescent="0.25">
      <c r="D974" s="10"/>
    </row>
    <row r="975" spans="4:4" x14ac:dyDescent="0.25">
      <c r="D975" s="10"/>
    </row>
    <row r="976" spans="4:4" x14ac:dyDescent="0.25">
      <c r="D976" s="10"/>
    </row>
    <row r="977" spans="4:4" x14ac:dyDescent="0.25">
      <c r="D977" s="10"/>
    </row>
    <row r="978" spans="4:4" x14ac:dyDescent="0.25">
      <c r="D978" s="10"/>
    </row>
    <row r="979" spans="4:4" x14ac:dyDescent="0.25">
      <c r="D979" s="10"/>
    </row>
    <row r="980" spans="4:4" x14ac:dyDescent="0.25">
      <c r="D980" s="10"/>
    </row>
    <row r="981" spans="4:4" x14ac:dyDescent="0.25">
      <c r="D981" s="10"/>
    </row>
    <row r="982" spans="4:4" x14ac:dyDescent="0.25">
      <c r="D982" s="10"/>
    </row>
    <row r="983" spans="4:4" x14ac:dyDescent="0.25">
      <c r="D983" s="10"/>
    </row>
    <row r="984" spans="4:4" x14ac:dyDescent="0.25">
      <c r="D984" s="10"/>
    </row>
    <row r="985" spans="4:4" x14ac:dyDescent="0.25">
      <c r="D985" s="10"/>
    </row>
    <row r="986" spans="4:4" x14ac:dyDescent="0.25">
      <c r="D986" s="10"/>
    </row>
    <row r="987" spans="4:4" x14ac:dyDescent="0.25">
      <c r="D987" s="10"/>
    </row>
    <row r="988" spans="4:4" x14ac:dyDescent="0.25">
      <c r="D988" s="10"/>
    </row>
    <row r="989" spans="4:4" x14ac:dyDescent="0.25">
      <c r="D989" s="10"/>
    </row>
    <row r="990" spans="4:4" x14ac:dyDescent="0.25">
      <c r="D990" s="10"/>
    </row>
    <row r="991" spans="4:4" x14ac:dyDescent="0.25">
      <c r="D991" s="10"/>
    </row>
    <row r="992" spans="4:4" x14ac:dyDescent="0.25">
      <c r="D992" s="10"/>
    </row>
    <row r="993" spans="4:4" x14ac:dyDescent="0.25">
      <c r="D993" s="10"/>
    </row>
    <row r="994" spans="4:4" x14ac:dyDescent="0.25">
      <c r="D994" s="10"/>
    </row>
    <row r="995" spans="4:4" x14ac:dyDescent="0.25">
      <c r="D995" s="10"/>
    </row>
    <row r="996" spans="4:4" x14ac:dyDescent="0.25">
      <c r="D996" s="10"/>
    </row>
    <row r="997" spans="4:4" x14ac:dyDescent="0.25">
      <c r="D997" s="10"/>
    </row>
    <row r="998" spans="4:4" x14ac:dyDescent="0.25">
      <c r="D998" s="10"/>
    </row>
    <row r="999" spans="4:4" x14ac:dyDescent="0.25">
      <c r="D999" s="10"/>
    </row>
    <row r="1000" spans="4:4" x14ac:dyDescent="0.25">
      <c r="D1000" s="10"/>
    </row>
    <row r="1001" spans="4:4" x14ac:dyDescent="0.25">
      <c r="D1001" s="10"/>
    </row>
    <row r="1002" spans="4:4" x14ac:dyDescent="0.25">
      <c r="D1002" s="10"/>
    </row>
    <row r="1003" spans="4:4" x14ac:dyDescent="0.25">
      <c r="D1003" s="10"/>
    </row>
    <row r="1004" spans="4:4" x14ac:dyDescent="0.25">
      <c r="D1004" s="10"/>
    </row>
    <row r="1005" spans="4:4" x14ac:dyDescent="0.25">
      <c r="D1005" s="10"/>
    </row>
    <row r="1006" spans="4:4" x14ac:dyDescent="0.25">
      <c r="D1006" s="10"/>
    </row>
    <row r="1007" spans="4:4" x14ac:dyDescent="0.25">
      <c r="D1007" s="10"/>
    </row>
    <row r="1008" spans="4:4" x14ac:dyDescent="0.25">
      <c r="D1008" s="10"/>
    </row>
    <row r="1009" spans="4:4" x14ac:dyDescent="0.25">
      <c r="D1009" s="10"/>
    </row>
    <row r="1010" spans="4:4" x14ac:dyDescent="0.25">
      <c r="D1010" s="10"/>
    </row>
    <row r="1011" spans="4:4" x14ac:dyDescent="0.25">
      <c r="D1011" s="10"/>
    </row>
    <row r="1012" spans="4:4" x14ac:dyDescent="0.25">
      <c r="D1012" s="10"/>
    </row>
    <row r="1013" spans="4:4" x14ac:dyDescent="0.25">
      <c r="D1013" s="10"/>
    </row>
    <row r="1014" spans="4:4" x14ac:dyDescent="0.25">
      <c r="D1014" s="10"/>
    </row>
    <row r="1015" spans="4:4" x14ac:dyDescent="0.25">
      <c r="D1015" s="10"/>
    </row>
    <row r="1016" spans="4:4" x14ac:dyDescent="0.25">
      <c r="D1016" s="10"/>
    </row>
    <row r="1017" spans="4:4" x14ac:dyDescent="0.25">
      <c r="D1017" s="10"/>
    </row>
    <row r="1018" spans="4:4" x14ac:dyDescent="0.25">
      <c r="D1018" s="10"/>
    </row>
    <row r="1019" spans="4:4" x14ac:dyDescent="0.25">
      <c r="D1019" s="10"/>
    </row>
    <row r="1020" spans="4:4" x14ac:dyDescent="0.25">
      <c r="D1020" s="10"/>
    </row>
    <row r="1021" spans="4:4" x14ac:dyDescent="0.25">
      <c r="D1021" s="10"/>
    </row>
    <row r="1022" spans="4:4" x14ac:dyDescent="0.25">
      <c r="D1022" s="10"/>
    </row>
    <row r="1023" spans="4:4" x14ac:dyDescent="0.25">
      <c r="D1023" s="10"/>
    </row>
    <row r="1024" spans="4:4" x14ac:dyDescent="0.25">
      <c r="D1024" s="10"/>
    </row>
    <row r="1025" spans="4:4" x14ac:dyDescent="0.25">
      <c r="D1025" s="10"/>
    </row>
    <row r="1026" spans="4:4" x14ac:dyDescent="0.25">
      <c r="D1026" s="10"/>
    </row>
    <row r="1027" spans="4:4" x14ac:dyDescent="0.25">
      <c r="D1027" s="10"/>
    </row>
    <row r="1028" spans="4:4" x14ac:dyDescent="0.25">
      <c r="D1028" s="10"/>
    </row>
    <row r="1029" spans="4:4" x14ac:dyDescent="0.25">
      <c r="D1029" s="10"/>
    </row>
    <row r="1030" spans="4:4" x14ac:dyDescent="0.25">
      <c r="D1030" s="10"/>
    </row>
    <row r="1031" spans="4:4" x14ac:dyDescent="0.25">
      <c r="D1031" s="10"/>
    </row>
    <row r="1032" spans="4:4" x14ac:dyDescent="0.25">
      <c r="D1032" s="10"/>
    </row>
    <row r="1033" spans="4:4" x14ac:dyDescent="0.25">
      <c r="D1033" s="10"/>
    </row>
    <row r="1034" spans="4:4" x14ac:dyDescent="0.25">
      <c r="D1034" s="10"/>
    </row>
    <row r="1035" spans="4:4" x14ac:dyDescent="0.25">
      <c r="D1035" s="10"/>
    </row>
    <row r="1036" spans="4:4" x14ac:dyDescent="0.25">
      <c r="D1036" s="10"/>
    </row>
    <row r="1037" spans="4:4" x14ac:dyDescent="0.25">
      <c r="D1037" s="10"/>
    </row>
    <row r="1038" spans="4:4" x14ac:dyDescent="0.25">
      <c r="D1038" s="10"/>
    </row>
    <row r="1039" spans="4:4" x14ac:dyDescent="0.25">
      <c r="D1039" s="10"/>
    </row>
    <row r="1040" spans="4:4" x14ac:dyDescent="0.25">
      <c r="D1040" s="10"/>
    </row>
    <row r="1041" spans="4:4" x14ac:dyDescent="0.25">
      <c r="D1041" s="10"/>
    </row>
    <row r="1042" spans="4:4" x14ac:dyDescent="0.25">
      <c r="D1042" s="10"/>
    </row>
    <row r="1043" spans="4:4" x14ac:dyDescent="0.25">
      <c r="D1043" s="10"/>
    </row>
    <row r="1044" spans="4:4" x14ac:dyDescent="0.25">
      <c r="D1044" s="10"/>
    </row>
    <row r="1045" spans="4:4" x14ac:dyDescent="0.25">
      <c r="D1045" s="10"/>
    </row>
    <row r="1046" spans="4:4" x14ac:dyDescent="0.25">
      <c r="D1046" s="10"/>
    </row>
    <row r="1047" spans="4:4" x14ac:dyDescent="0.25">
      <c r="D1047" s="10"/>
    </row>
    <row r="1048" spans="4:4" x14ac:dyDescent="0.25">
      <c r="D1048" s="10"/>
    </row>
    <row r="1049" spans="4:4" x14ac:dyDescent="0.25">
      <c r="D1049" s="10"/>
    </row>
    <row r="1050" spans="4:4" x14ac:dyDescent="0.25">
      <c r="D1050" s="10"/>
    </row>
    <row r="1051" spans="4:4" x14ac:dyDescent="0.25">
      <c r="D1051" s="10"/>
    </row>
    <row r="1052" spans="4:4" x14ac:dyDescent="0.25">
      <c r="D1052" s="10"/>
    </row>
    <row r="1053" spans="4:4" x14ac:dyDescent="0.25">
      <c r="D1053" s="10"/>
    </row>
    <row r="1054" spans="4:4" x14ac:dyDescent="0.25">
      <c r="D1054" s="10"/>
    </row>
    <row r="1055" spans="4:4" x14ac:dyDescent="0.25">
      <c r="D1055" s="10"/>
    </row>
    <row r="1056" spans="4:4" x14ac:dyDescent="0.25">
      <c r="D1056" s="10"/>
    </row>
    <row r="1057" spans="4:4" x14ac:dyDescent="0.25">
      <c r="D1057" s="10"/>
    </row>
    <row r="1058" spans="4:4" x14ac:dyDescent="0.25">
      <c r="D1058" s="10"/>
    </row>
    <row r="1059" spans="4:4" x14ac:dyDescent="0.25">
      <c r="D1059" s="10"/>
    </row>
    <row r="1060" spans="4:4" x14ac:dyDescent="0.25">
      <c r="D1060" s="10"/>
    </row>
    <row r="1061" spans="4:4" x14ac:dyDescent="0.25">
      <c r="D1061" s="10"/>
    </row>
    <row r="1062" spans="4:4" x14ac:dyDescent="0.25">
      <c r="D1062" s="10"/>
    </row>
    <row r="1063" spans="4:4" x14ac:dyDescent="0.25">
      <c r="D1063" s="10"/>
    </row>
    <row r="1064" spans="4:4" x14ac:dyDescent="0.25">
      <c r="D1064" s="10"/>
    </row>
    <row r="1065" spans="4:4" x14ac:dyDescent="0.25">
      <c r="D1065" s="10"/>
    </row>
    <row r="1066" spans="4:4" x14ac:dyDescent="0.25">
      <c r="D1066" s="10"/>
    </row>
    <row r="1067" spans="4:4" x14ac:dyDescent="0.25">
      <c r="D1067" s="10"/>
    </row>
    <row r="1068" spans="4:4" x14ac:dyDescent="0.25">
      <c r="D1068" s="10"/>
    </row>
    <row r="1069" spans="4:4" x14ac:dyDescent="0.25">
      <c r="D1069" s="10"/>
    </row>
    <row r="1070" spans="4:4" x14ac:dyDescent="0.25">
      <c r="D1070" s="10"/>
    </row>
    <row r="1071" spans="4:4" x14ac:dyDescent="0.25">
      <c r="D1071" s="10"/>
    </row>
    <row r="1072" spans="4:4" x14ac:dyDescent="0.25">
      <c r="D1072" s="10"/>
    </row>
    <row r="1073" spans="4:4" x14ac:dyDescent="0.25">
      <c r="D1073" s="10"/>
    </row>
    <row r="1074" spans="4:4" x14ac:dyDescent="0.25">
      <c r="D1074" s="10"/>
    </row>
    <row r="1075" spans="4:4" x14ac:dyDescent="0.25">
      <c r="D1075" s="10"/>
    </row>
    <row r="1076" spans="4:4" x14ac:dyDescent="0.25">
      <c r="D1076" s="10"/>
    </row>
    <row r="1077" spans="4:4" x14ac:dyDescent="0.25">
      <c r="D1077" s="10"/>
    </row>
    <row r="1078" spans="4:4" x14ac:dyDescent="0.25">
      <c r="D1078" s="10"/>
    </row>
    <row r="1079" spans="4:4" x14ac:dyDescent="0.25">
      <c r="D1079" s="10"/>
    </row>
    <row r="1080" spans="4:4" x14ac:dyDescent="0.25">
      <c r="D1080" s="10"/>
    </row>
    <row r="1081" spans="4:4" x14ac:dyDescent="0.25">
      <c r="D1081" s="10"/>
    </row>
    <row r="1082" spans="4:4" x14ac:dyDescent="0.25">
      <c r="D1082" s="10"/>
    </row>
    <row r="1083" spans="4:4" x14ac:dyDescent="0.25">
      <c r="D1083" s="10"/>
    </row>
    <row r="1084" spans="4:4" x14ac:dyDescent="0.25">
      <c r="D1084" s="10"/>
    </row>
    <row r="1085" spans="4:4" x14ac:dyDescent="0.25">
      <c r="D1085" s="10"/>
    </row>
    <row r="1086" spans="4:4" x14ac:dyDescent="0.25">
      <c r="D1086" s="10"/>
    </row>
    <row r="1087" spans="4:4" x14ac:dyDescent="0.25">
      <c r="D1087" s="10"/>
    </row>
    <row r="1088" spans="4:4" x14ac:dyDescent="0.25">
      <c r="D1088" s="10"/>
    </row>
    <row r="1089" spans="4:4" x14ac:dyDescent="0.25">
      <c r="D1089" s="10"/>
    </row>
    <row r="1090" spans="4:4" x14ac:dyDescent="0.25">
      <c r="D1090" s="10"/>
    </row>
    <row r="1091" spans="4:4" x14ac:dyDescent="0.25">
      <c r="D1091" s="10"/>
    </row>
    <row r="1092" spans="4:4" x14ac:dyDescent="0.25">
      <c r="D1092" s="10"/>
    </row>
    <row r="1093" spans="4:4" x14ac:dyDescent="0.25">
      <c r="D1093" s="10"/>
    </row>
    <row r="1094" spans="4:4" x14ac:dyDescent="0.25">
      <c r="D1094" s="10"/>
    </row>
    <row r="1095" spans="4:4" x14ac:dyDescent="0.25">
      <c r="D1095" s="10"/>
    </row>
    <row r="1096" spans="4:4" x14ac:dyDescent="0.25">
      <c r="D1096" s="10"/>
    </row>
    <row r="1097" spans="4:4" x14ac:dyDescent="0.25">
      <c r="D1097" s="10"/>
    </row>
    <row r="1098" spans="4:4" x14ac:dyDescent="0.25">
      <c r="D1098" s="10"/>
    </row>
    <row r="1099" spans="4:4" x14ac:dyDescent="0.25">
      <c r="D1099" s="10"/>
    </row>
    <row r="1100" spans="4:4" x14ac:dyDescent="0.25">
      <c r="D1100" s="10"/>
    </row>
    <row r="1101" spans="4:4" x14ac:dyDescent="0.25">
      <c r="D1101" s="10"/>
    </row>
    <row r="1102" spans="4:4" x14ac:dyDescent="0.25">
      <c r="D1102" s="10"/>
    </row>
    <row r="1103" spans="4:4" x14ac:dyDescent="0.25">
      <c r="D1103" s="10"/>
    </row>
    <row r="1104" spans="4:4" x14ac:dyDescent="0.25">
      <c r="D1104" s="10"/>
    </row>
    <row r="1105" spans="4:4" x14ac:dyDescent="0.25">
      <c r="D1105" s="10"/>
    </row>
    <row r="1106" spans="4:4" x14ac:dyDescent="0.25">
      <c r="D1106" s="10"/>
    </row>
    <row r="1107" spans="4:4" x14ac:dyDescent="0.25">
      <c r="D1107" s="10"/>
    </row>
    <row r="1108" spans="4:4" x14ac:dyDescent="0.25">
      <c r="D1108" s="10"/>
    </row>
    <row r="1109" spans="4:4" x14ac:dyDescent="0.25">
      <c r="D1109" s="10"/>
    </row>
    <row r="1110" spans="4:4" x14ac:dyDescent="0.25">
      <c r="D1110" s="10"/>
    </row>
    <row r="1111" spans="4:4" x14ac:dyDescent="0.25">
      <c r="D1111" s="10"/>
    </row>
    <row r="1112" spans="4:4" x14ac:dyDescent="0.25">
      <c r="D1112" s="10"/>
    </row>
    <row r="1113" spans="4:4" x14ac:dyDescent="0.25">
      <c r="D1113" s="10"/>
    </row>
    <row r="1114" spans="4:4" x14ac:dyDescent="0.25">
      <c r="D1114" s="10"/>
    </row>
    <row r="1115" spans="4:4" x14ac:dyDescent="0.25">
      <c r="D1115" s="10"/>
    </row>
    <row r="1116" spans="4:4" x14ac:dyDescent="0.25">
      <c r="D1116" s="10"/>
    </row>
    <row r="1117" spans="4:4" x14ac:dyDescent="0.25">
      <c r="D1117" s="10"/>
    </row>
    <row r="1118" spans="4:4" x14ac:dyDescent="0.25">
      <c r="D1118" s="10"/>
    </row>
    <row r="1119" spans="4:4" x14ac:dyDescent="0.25">
      <c r="D1119" s="10"/>
    </row>
    <row r="1120" spans="4:4" x14ac:dyDescent="0.25">
      <c r="D1120" s="10"/>
    </row>
    <row r="1121" spans="4:4" x14ac:dyDescent="0.25">
      <c r="D1121" s="10"/>
    </row>
    <row r="1122" spans="4:4" x14ac:dyDescent="0.25">
      <c r="D1122" s="10"/>
    </row>
    <row r="1123" spans="4:4" x14ac:dyDescent="0.25">
      <c r="D1123" s="10"/>
    </row>
    <row r="1124" spans="4:4" x14ac:dyDescent="0.25">
      <c r="D1124" s="10"/>
    </row>
    <row r="1125" spans="4:4" x14ac:dyDescent="0.25">
      <c r="D1125" s="10"/>
    </row>
    <row r="1126" spans="4:4" x14ac:dyDescent="0.25">
      <c r="D1126" s="10"/>
    </row>
    <row r="1127" spans="4:4" x14ac:dyDescent="0.25">
      <c r="D1127" s="10"/>
    </row>
    <row r="1128" spans="4:4" x14ac:dyDescent="0.25">
      <c r="D1128" s="10"/>
    </row>
    <row r="1129" spans="4:4" x14ac:dyDescent="0.25">
      <c r="D1129" s="10"/>
    </row>
    <row r="1130" spans="4:4" x14ac:dyDescent="0.25">
      <c r="D1130" s="10"/>
    </row>
    <row r="1131" spans="4:4" x14ac:dyDescent="0.25">
      <c r="D1131" s="10"/>
    </row>
    <row r="1132" spans="4:4" x14ac:dyDescent="0.25">
      <c r="D1132" s="10"/>
    </row>
    <row r="1133" spans="4:4" x14ac:dyDescent="0.25">
      <c r="D1133" s="10"/>
    </row>
    <row r="1134" spans="4:4" x14ac:dyDescent="0.25">
      <c r="D1134" s="10"/>
    </row>
    <row r="1135" spans="4:4" x14ac:dyDescent="0.25">
      <c r="D1135" s="10"/>
    </row>
    <row r="1136" spans="4:4" x14ac:dyDescent="0.25">
      <c r="D1136" s="10"/>
    </row>
    <row r="1137" spans="4:4" x14ac:dyDescent="0.25">
      <c r="D1137" s="10"/>
    </row>
    <row r="1138" spans="4:4" x14ac:dyDescent="0.25">
      <c r="D1138" s="10"/>
    </row>
    <row r="1139" spans="4:4" x14ac:dyDescent="0.25">
      <c r="D1139" s="10"/>
    </row>
    <row r="1140" spans="4:4" x14ac:dyDescent="0.25">
      <c r="D1140" s="10"/>
    </row>
    <row r="1141" spans="4:4" x14ac:dyDescent="0.25">
      <c r="D1141" s="10"/>
    </row>
    <row r="1142" spans="4:4" x14ac:dyDescent="0.25">
      <c r="D1142" s="10"/>
    </row>
    <row r="1143" spans="4:4" x14ac:dyDescent="0.25">
      <c r="D1143" s="10"/>
    </row>
    <row r="1144" spans="4:4" x14ac:dyDescent="0.25">
      <c r="D1144" s="10"/>
    </row>
    <row r="1145" spans="4:4" x14ac:dyDescent="0.25">
      <c r="D1145" s="10"/>
    </row>
    <row r="1146" spans="4:4" x14ac:dyDescent="0.25">
      <c r="D1146" s="10"/>
    </row>
    <row r="1147" spans="4:4" x14ac:dyDescent="0.25">
      <c r="D1147" s="10"/>
    </row>
    <row r="1148" spans="4:4" x14ac:dyDescent="0.25">
      <c r="D1148" s="10"/>
    </row>
    <row r="1149" spans="4:4" x14ac:dyDescent="0.25">
      <c r="D1149" s="10"/>
    </row>
    <row r="1150" spans="4:4" x14ac:dyDescent="0.25">
      <c r="D1150" s="10"/>
    </row>
    <row r="1151" spans="4:4" x14ac:dyDescent="0.25">
      <c r="D1151" s="10"/>
    </row>
    <row r="1152" spans="4:4" x14ac:dyDescent="0.25">
      <c r="D1152" s="10"/>
    </row>
    <row r="1153" spans="4:4" x14ac:dyDescent="0.25">
      <c r="D1153" s="10"/>
    </row>
    <row r="1154" spans="4:4" x14ac:dyDescent="0.25">
      <c r="D1154" s="10"/>
    </row>
    <row r="1155" spans="4:4" x14ac:dyDescent="0.25">
      <c r="D1155" s="10"/>
    </row>
    <row r="1156" spans="4:4" x14ac:dyDescent="0.25">
      <c r="D1156" s="10"/>
    </row>
    <row r="1157" spans="4:4" x14ac:dyDescent="0.25">
      <c r="D1157" s="10"/>
    </row>
    <row r="1158" spans="4:4" x14ac:dyDescent="0.25">
      <c r="D1158" s="10"/>
    </row>
    <row r="1159" spans="4:4" x14ac:dyDescent="0.25">
      <c r="D1159" s="10"/>
    </row>
    <row r="1160" spans="4:4" x14ac:dyDescent="0.25">
      <c r="D1160" s="10"/>
    </row>
    <row r="1161" spans="4:4" x14ac:dyDescent="0.25">
      <c r="D1161" s="10"/>
    </row>
    <row r="1162" spans="4:4" x14ac:dyDescent="0.25">
      <c r="D1162" s="10"/>
    </row>
    <row r="1163" spans="4:4" x14ac:dyDescent="0.25">
      <c r="D1163" s="10"/>
    </row>
    <row r="1164" spans="4:4" x14ac:dyDescent="0.25">
      <c r="D1164" s="10"/>
    </row>
    <row r="1165" spans="4:4" x14ac:dyDescent="0.25">
      <c r="D1165" s="10"/>
    </row>
    <row r="1166" spans="4:4" x14ac:dyDescent="0.25">
      <c r="D1166" s="10"/>
    </row>
    <row r="1167" spans="4:4" x14ac:dyDescent="0.25">
      <c r="D1167" s="10"/>
    </row>
    <row r="1168" spans="4:4" x14ac:dyDescent="0.25">
      <c r="D1168" s="10"/>
    </row>
    <row r="1169" spans="4:4" x14ac:dyDescent="0.25">
      <c r="D1169" s="10"/>
    </row>
    <row r="1170" spans="4:4" x14ac:dyDescent="0.25">
      <c r="D1170" s="10"/>
    </row>
    <row r="1171" spans="4:4" x14ac:dyDescent="0.25">
      <c r="D1171" s="10"/>
    </row>
    <row r="1172" spans="4:4" x14ac:dyDescent="0.25">
      <c r="D1172" s="10"/>
    </row>
    <row r="1173" spans="4:4" x14ac:dyDescent="0.25">
      <c r="D1173" s="10"/>
    </row>
    <row r="1174" spans="4:4" x14ac:dyDescent="0.25">
      <c r="D1174" s="10"/>
    </row>
    <row r="1175" spans="4:4" x14ac:dyDescent="0.25">
      <c r="D1175" s="10"/>
    </row>
    <row r="1176" spans="4:4" x14ac:dyDescent="0.25">
      <c r="D1176" s="10"/>
    </row>
    <row r="1177" spans="4:4" x14ac:dyDescent="0.25">
      <c r="D1177" s="10"/>
    </row>
    <row r="1178" spans="4:4" x14ac:dyDescent="0.25">
      <c r="D1178" s="10"/>
    </row>
    <row r="1179" spans="4:4" x14ac:dyDescent="0.25">
      <c r="D1179" s="10"/>
    </row>
    <row r="1180" spans="4:4" x14ac:dyDescent="0.25">
      <c r="D1180" s="10"/>
    </row>
    <row r="1181" spans="4:4" x14ac:dyDescent="0.25">
      <c r="D1181" s="10"/>
    </row>
    <row r="1182" spans="4:4" x14ac:dyDescent="0.25">
      <c r="D1182" s="10"/>
    </row>
    <row r="1183" spans="4:4" x14ac:dyDescent="0.25">
      <c r="D1183" s="10"/>
    </row>
    <row r="1184" spans="4:4" x14ac:dyDescent="0.25">
      <c r="D1184" s="10"/>
    </row>
    <row r="1185" spans="4:4" x14ac:dyDescent="0.25">
      <c r="D1185" s="10"/>
    </row>
    <row r="1186" spans="4:4" x14ac:dyDescent="0.25">
      <c r="D1186" s="10"/>
    </row>
    <row r="1187" spans="4:4" x14ac:dyDescent="0.25">
      <c r="D1187" s="10"/>
    </row>
    <row r="1188" spans="4:4" x14ac:dyDescent="0.25">
      <c r="D1188" s="10"/>
    </row>
    <row r="1189" spans="4:4" x14ac:dyDescent="0.25">
      <c r="D1189" s="10"/>
    </row>
    <row r="1190" spans="4:4" x14ac:dyDescent="0.25">
      <c r="D1190" s="10"/>
    </row>
    <row r="1191" spans="4:4" x14ac:dyDescent="0.25">
      <c r="D1191" s="10"/>
    </row>
    <row r="1192" spans="4:4" x14ac:dyDescent="0.25">
      <c r="D1192" s="10"/>
    </row>
    <row r="1193" spans="4:4" x14ac:dyDescent="0.25">
      <c r="D1193" s="10"/>
    </row>
    <row r="1194" spans="4:4" x14ac:dyDescent="0.25">
      <c r="D1194" s="10"/>
    </row>
    <row r="1195" spans="4:4" x14ac:dyDescent="0.25">
      <c r="D1195" s="10"/>
    </row>
    <row r="1196" spans="4:4" x14ac:dyDescent="0.25">
      <c r="D1196" s="10"/>
    </row>
    <row r="1197" spans="4:4" x14ac:dyDescent="0.25">
      <c r="D1197" s="10"/>
    </row>
    <row r="1198" spans="4:4" x14ac:dyDescent="0.25">
      <c r="D1198" s="10"/>
    </row>
    <row r="1199" spans="4:4" x14ac:dyDescent="0.25">
      <c r="D1199" s="10"/>
    </row>
    <row r="1200" spans="4:4" x14ac:dyDescent="0.25">
      <c r="D1200" s="10"/>
    </row>
    <row r="1201" spans="4:4" x14ac:dyDescent="0.25">
      <c r="D1201" s="10"/>
    </row>
    <row r="1202" spans="4:4" x14ac:dyDescent="0.25">
      <c r="D1202" s="10"/>
    </row>
    <row r="1203" spans="4:4" x14ac:dyDescent="0.25">
      <c r="D1203" s="10"/>
    </row>
    <row r="1204" spans="4:4" x14ac:dyDescent="0.25">
      <c r="D1204" s="10"/>
    </row>
    <row r="1205" spans="4:4" x14ac:dyDescent="0.25">
      <c r="D1205" s="10"/>
    </row>
    <row r="1206" spans="4:4" x14ac:dyDescent="0.25">
      <c r="D1206" s="10"/>
    </row>
    <row r="1207" spans="4:4" x14ac:dyDescent="0.25">
      <c r="D1207" s="10"/>
    </row>
    <row r="1208" spans="4:4" x14ac:dyDescent="0.25">
      <c r="D1208" s="10"/>
    </row>
    <row r="1209" spans="4:4" x14ac:dyDescent="0.25">
      <c r="D1209" s="10"/>
    </row>
    <row r="1210" spans="4:4" x14ac:dyDescent="0.25">
      <c r="D1210" s="10"/>
    </row>
    <row r="1211" spans="4:4" x14ac:dyDescent="0.25">
      <c r="D1211" s="10"/>
    </row>
    <row r="1212" spans="4:4" x14ac:dyDescent="0.25">
      <c r="D1212" s="10"/>
    </row>
    <row r="1213" spans="4:4" x14ac:dyDescent="0.25">
      <c r="D1213" s="10"/>
    </row>
    <row r="1214" spans="4:4" x14ac:dyDescent="0.25">
      <c r="D1214" s="10"/>
    </row>
    <row r="1215" spans="4:4" x14ac:dyDescent="0.25">
      <c r="D1215" s="10"/>
    </row>
    <row r="1216" spans="4:4" x14ac:dyDescent="0.25">
      <c r="D1216" s="10"/>
    </row>
    <row r="1217" spans="4:4" x14ac:dyDescent="0.25">
      <c r="D1217" s="10"/>
    </row>
    <row r="1218" spans="4:4" x14ac:dyDescent="0.25">
      <c r="D1218" s="10"/>
    </row>
    <row r="1219" spans="4:4" x14ac:dyDescent="0.25">
      <c r="D1219" s="10"/>
    </row>
    <row r="1220" spans="4:4" x14ac:dyDescent="0.25">
      <c r="D1220" s="10"/>
    </row>
    <row r="1221" spans="4:4" x14ac:dyDescent="0.25">
      <c r="D1221" s="10"/>
    </row>
    <row r="1222" spans="4:4" x14ac:dyDescent="0.25">
      <c r="D1222" s="10"/>
    </row>
    <row r="1223" spans="4:4" x14ac:dyDescent="0.25">
      <c r="D1223" s="10"/>
    </row>
    <row r="1224" spans="4:4" x14ac:dyDescent="0.25">
      <c r="D1224" s="10"/>
    </row>
    <row r="1225" spans="4:4" x14ac:dyDescent="0.25">
      <c r="D1225" s="10"/>
    </row>
    <row r="1226" spans="4:4" x14ac:dyDescent="0.25">
      <c r="D1226" s="10"/>
    </row>
    <row r="1227" spans="4:4" x14ac:dyDescent="0.25">
      <c r="D1227" s="10"/>
    </row>
    <row r="1228" spans="4:4" x14ac:dyDescent="0.25">
      <c r="D1228" s="10"/>
    </row>
    <row r="1229" spans="4:4" x14ac:dyDescent="0.25">
      <c r="D1229" s="10"/>
    </row>
    <row r="1230" spans="4:4" x14ac:dyDescent="0.25">
      <c r="D1230" s="10"/>
    </row>
    <row r="1231" spans="4:4" x14ac:dyDescent="0.25">
      <c r="D1231" s="10"/>
    </row>
    <row r="1232" spans="4:4" x14ac:dyDescent="0.25">
      <c r="D1232" s="10"/>
    </row>
    <row r="1233" spans="4:4" x14ac:dyDescent="0.25">
      <c r="D1233" s="10"/>
    </row>
    <row r="1234" spans="4:4" x14ac:dyDescent="0.25">
      <c r="D1234" s="10"/>
    </row>
    <row r="1235" spans="4:4" x14ac:dyDescent="0.25">
      <c r="D1235" s="10"/>
    </row>
    <row r="1236" spans="4:4" x14ac:dyDescent="0.25">
      <c r="D1236" s="10"/>
    </row>
    <row r="1237" spans="4:4" x14ac:dyDescent="0.25">
      <c r="D1237" s="10"/>
    </row>
    <row r="1238" spans="4:4" x14ac:dyDescent="0.25">
      <c r="D1238" s="10"/>
    </row>
    <row r="1239" spans="4:4" x14ac:dyDescent="0.25">
      <c r="D1239" s="10"/>
    </row>
    <row r="1240" spans="4:4" x14ac:dyDescent="0.25">
      <c r="D1240" s="10"/>
    </row>
    <row r="1241" spans="4:4" x14ac:dyDescent="0.25">
      <c r="D1241" s="10"/>
    </row>
    <row r="1242" spans="4:4" x14ac:dyDescent="0.25">
      <c r="D1242" s="10"/>
    </row>
    <row r="1243" spans="4:4" x14ac:dyDescent="0.25">
      <c r="D1243" s="10"/>
    </row>
    <row r="1244" spans="4:4" x14ac:dyDescent="0.25">
      <c r="D1244" s="10"/>
    </row>
    <row r="1245" spans="4:4" x14ac:dyDescent="0.25">
      <c r="D1245" s="10"/>
    </row>
    <row r="1246" spans="4:4" x14ac:dyDescent="0.25">
      <c r="D1246" s="10"/>
    </row>
    <row r="1247" spans="4:4" x14ac:dyDescent="0.25">
      <c r="D1247" s="10"/>
    </row>
    <row r="1248" spans="4:4" x14ac:dyDescent="0.25">
      <c r="D1248" s="10"/>
    </row>
    <row r="1249" spans="4:4" x14ac:dyDescent="0.25">
      <c r="D1249" s="10"/>
    </row>
    <row r="1250" spans="4:4" x14ac:dyDescent="0.25">
      <c r="D1250" s="10"/>
    </row>
    <row r="1251" spans="4:4" x14ac:dyDescent="0.25">
      <c r="D1251" s="10"/>
    </row>
    <row r="1252" spans="4:4" x14ac:dyDescent="0.25">
      <c r="D1252" s="10"/>
    </row>
    <row r="1253" spans="4:4" x14ac:dyDescent="0.25">
      <c r="D1253" s="10"/>
    </row>
    <row r="1254" spans="4:4" x14ac:dyDescent="0.25">
      <c r="D1254" s="10"/>
    </row>
    <row r="1255" spans="4:4" x14ac:dyDescent="0.25">
      <c r="D1255" s="10"/>
    </row>
    <row r="1256" spans="4:4" x14ac:dyDescent="0.25">
      <c r="D1256" s="10"/>
    </row>
    <row r="1257" spans="4:4" x14ac:dyDescent="0.25">
      <c r="D1257" s="10"/>
    </row>
    <row r="1258" spans="4:4" x14ac:dyDescent="0.25">
      <c r="D1258" s="10"/>
    </row>
    <row r="1259" spans="4:4" x14ac:dyDescent="0.25">
      <c r="D1259" s="10"/>
    </row>
    <row r="1260" spans="4:4" x14ac:dyDescent="0.25">
      <c r="D1260" s="10"/>
    </row>
    <row r="1261" spans="4:4" x14ac:dyDescent="0.25">
      <c r="D1261" s="10"/>
    </row>
    <row r="1262" spans="4:4" x14ac:dyDescent="0.25">
      <c r="D1262" s="10"/>
    </row>
    <row r="1263" spans="4:4" x14ac:dyDescent="0.25">
      <c r="D1263" s="10"/>
    </row>
    <row r="1264" spans="4:4" x14ac:dyDescent="0.25">
      <c r="D1264" s="10"/>
    </row>
    <row r="1265" spans="4:4" x14ac:dyDescent="0.25">
      <c r="D1265" s="10"/>
    </row>
    <row r="1266" spans="4:4" x14ac:dyDescent="0.25">
      <c r="D1266" s="10"/>
    </row>
    <row r="1267" spans="4:4" x14ac:dyDescent="0.25">
      <c r="D1267" s="10"/>
    </row>
    <row r="1268" spans="4:4" x14ac:dyDescent="0.25">
      <c r="D1268" s="10"/>
    </row>
    <row r="1269" spans="4:4" x14ac:dyDescent="0.25">
      <c r="D1269" s="10"/>
    </row>
    <row r="1270" spans="4:4" x14ac:dyDescent="0.25">
      <c r="D1270" s="10"/>
    </row>
    <row r="1271" spans="4:4" x14ac:dyDescent="0.25">
      <c r="D1271" s="10"/>
    </row>
    <row r="1272" spans="4:4" x14ac:dyDescent="0.25">
      <c r="D1272" s="10"/>
    </row>
    <row r="1273" spans="4:4" x14ac:dyDescent="0.25">
      <c r="D1273" s="10"/>
    </row>
    <row r="1274" spans="4:4" x14ac:dyDescent="0.25">
      <c r="D1274" s="10"/>
    </row>
    <row r="1275" spans="4:4" x14ac:dyDescent="0.25">
      <c r="D1275" s="10"/>
    </row>
    <row r="1276" spans="4:4" x14ac:dyDescent="0.25">
      <c r="D1276" s="10"/>
    </row>
    <row r="1277" spans="4:4" x14ac:dyDescent="0.25">
      <c r="D1277" s="10"/>
    </row>
    <row r="1278" spans="4:4" x14ac:dyDescent="0.25">
      <c r="D1278" s="10"/>
    </row>
    <row r="1279" spans="4:4" x14ac:dyDescent="0.25">
      <c r="D1279" s="10"/>
    </row>
    <row r="1280" spans="4:4" x14ac:dyDescent="0.25">
      <c r="D1280" s="10"/>
    </row>
    <row r="1281" spans="4:4" x14ac:dyDescent="0.25">
      <c r="D1281" s="10"/>
    </row>
    <row r="1282" spans="4:4" x14ac:dyDescent="0.25">
      <c r="D1282" s="10"/>
    </row>
    <row r="1283" spans="4:4" x14ac:dyDescent="0.25">
      <c r="D1283" s="10"/>
    </row>
    <row r="1284" spans="4:4" x14ac:dyDescent="0.25">
      <c r="D1284" s="10"/>
    </row>
    <row r="1285" spans="4:4" x14ac:dyDescent="0.25">
      <c r="D1285" s="10"/>
    </row>
    <row r="1286" spans="4:4" x14ac:dyDescent="0.25">
      <c r="D1286" s="10"/>
    </row>
    <row r="1287" spans="4:4" x14ac:dyDescent="0.25">
      <c r="D1287" s="10"/>
    </row>
    <row r="1288" spans="4:4" x14ac:dyDescent="0.25">
      <c r="D1288" s="10"/>
    </row>
    <row r="1289" spans="4:4" x14ac:dyDescent="0.25">
      <c r="D1289" s="10"/>
    </row>
    <row r="1290" spans="4:4" x14ac:dyDescent="0.25">
      <c r="D1290" s="10"/>
    </row>
    <row r="1291" spans="4:4" x14ac:dyDescent="0.25">
      <c r="D1291" s="10"/>
    </row>
    <row r="1292" spans="4:4" x14ac:dyDescent="0.25">
      <c r="D1292" s="10"/>
    </row>
    <row r="1293" spans="4:4" x14ac:dyDescent="0.25">
      <c r="D1293" s="10"/>
    </row>
    <row r="1294" spans="4:4" x14ac:dyDescent="0.25">
      <c r="D1294" s="10"/>
    </row>
    <row r="1295" spans="4:4" x14ac:dyDescent="0.25">
      <c r="D1295" s="10"/>
    </row>
    <row r="1296" spans="4:4" x14ac:dyDescent="0.25">
      <c r="D1296" s="10"/>
    </row>
    <row r="1297" spans="4:4" x14ac:dyDescent="0.25">
      <c r="D1297" s="10"/>
    </row>
    <row r="1298" spans="4:4" x14ac:dyDescent="0.25">
      <c r="D1298" s="10"/>
    </row>
    <row r="1299" spans="4:4" x14ac:dyDescent="0.25">
      <c r="D1299" s="10"/>
    </row>
    <row r="1300" spans="4:4" x14ac:dyDescent="0.25">
      <c r="D1300" s="10"/>
    </row>
    <row r="1301" spans="4:4" x14ac:dyDescent="0.25">
      <c r="D1301" s="10"/>
    </row>
    <row r="1302" spans="4:4" x14ac:dyDescent="0.25">
      <c r="D1302" s="10"/>
    </row>
    <row r="1303" spans="4:4" x14ac:dyDescent="0.25">
      <c r="D1303" s="10"/>
    </row>
    <row r="1304" spans="4:4" x14ac:dyDescent="0.25">
      <c r="D1304" s="10"/>
    </row>
    <row r="1305" spans="4:4" x14ac:dyDescent="0.25">
      <c r="D1305" s="10"/>
    </row>
    <row r="1306" spans="4:4" x14ac:dyDescent="0.25">
      <c r="D1306" s="10"/>
    </row>
    <row r="1307" spans="4:4" x14ac:dyDescent="0.25">
      <c r="D1307" s="10"/>
    </row>
    <row r="1308" spans="4:4" x14ac:dyDescent="0.25">
      <c r="D1308" s="10"/>
    </row>
    <row r="1309" spans="4:4" x14ac:dyDescent="0.25">
      <c r="D1309" s="10"/>
    </row>
    <row r="1310" spans="4:4" x14ac:dyDescent="0.25">
      <c r="D1310" s="10"/>
    </row>
    <row r="1311" spans="4:4" x14ac:dyDescent="0.25">
      <c r="D1311" s="10"/>
    </row>
    <row r="1312" spans="4:4" x14ac:dyDescent="0.25">
      <c r="D1312" s="10"/>
    </row>
    <row r="1313" spans="4:4" x14ac:dyDescent="0.25">
      <c r="D1313" s="10"/>
    </row>
    <row r="1314" spans="4:4" x14ac:dyDescent="0.25">
      <c r="D1314" s="10"/>
    </row>
    <row r="1315" spans="4:4" x14ac:dyDescent="0.25">
      <c r="D1315" s="10"/>
    </row>
    <row r="1316" spans="4:4" x14ac:dyDescent="0.25">
      <c r="D1316" s="10"/>
    </row>
    <row r="1317" spans="4:4" x14ac:dyDescent="0.25">
      <c r="D1317" s="10"/>
    </row>
    <row r="1318" spans="4:4" x14ac:dyDescent="0.25">
      <c r="D1318" s="10"/>
    </row>
    <row r="1319" spans="4:4" x14ac:dyDescent="0.25">
      <c r="D1319" s="10"/>
    </row>
    <row r="1320" spans="4:4" x14ac:dyDescent="0.25">
      <c r="D1320" s="10"/>
    </row>
    <row r="1321" spans="4:4" x14ac:dyDescent="0.25">
      <c r="D1321" s="10"/>
    </row>
    <row r="1322" spans="4:4" x14ac:dyDescent="0.25">
      <c r="D1322" s="10"/>
    </row>
    <row r="1323" spans="4:4" x14ac:dyDescent="0.25">
      <c r="D1323" s="10"/>
    </row>
    <row r="1324" spans="4:4" x14ac:dyDescent="0.25">
      <c r="D1324" s="10"/>
    </row>
    <row r="1325" spans="4:4" x14ac:dyDescent="0.25">
      <c r="D1325" s="10"/>
    </row>
    <row r="1326" spans="4:4" x14ac:dyDescent="0.25">
      <c r="D1326" s="10"/>
    </row>
    <row r="1327" spans="4:4" x14ac:dyDescent="0.25">
      <c r="D1327" s="10"/>
    </row>
    <row r="1328" spans="4:4" x14ac:dyDescent="0.25">
      <c r="D1328" s="10"/>
    </row>
    <row r="1329" spans="4:4" x14ac:dyDescent="0.25">
      <c r="D1329" s="10"/>
    </row>
    <row r="1330" spans="4:4" x14ac:dyDescent="0.25">
      <c r="D1330" s="10"/>
    </row>
    <row r="1331" spans="4:4" x14ac:dyDescent="0.25">
      <c r="D1331" s="10"/>
    </row>
    <row r="1332" spans="4:4" x14ac:dyDescent="0.25">
      <c r="D1332" s="10"/>
    </row>
    <row r="1333" spans="4:4" x14ac:dyDescent="0.25">
      <c r="D1333" s="10"/>
    </row>
    <row r="1334" spans="4:4" x14ac:dyDescent="0.25">
      <c r="D1334" s="10"/>
    </row>
    <row r="1335" spans="4:4" x14ac:dyDescent="0.25">
      <c r="D1335" s="10"/>
    </row>
    <row r="1336" spans="4:4" x14ac:dyDescent="0.25">
      <c r="D1336" s="10"/>
    </row>
    <row r="1337" spans="4:4" x14ac:dyDescent="0.25">
      <c r="D1337" s="10"/>
    </row>
    <row r="1338" spans="4:4" x14ac:dyDescent="0.25">
      <c r="D1338" s="10"/>
    </row>
    <row r="1339" spans="4:4" x14ac:dyDescent="0.25">
      <c r="D1339" s="10"/>
    </row>
    <row r="1340" spans="4:4" x14ac:dyDescent="0.25">
      <c r="D1340" s="10"/>
    </row>
    <row r="1341" spans="4:4" x14ac:dyDescent="0.25">
      <c r="D1341" s="10"/>
    </row>
    <row r="1342" spans="4:4" x14ac:dyDescent="0.25">
      <c r="D1342" s="10"/>
    </row>
    <row r="1343" spans="4:4" x14ac:dyDescent="0.25">
      <c r="D1343" s="10"/>
    </row>
    <row r="1344" spans="4:4" x14ac:dyDescent="0.25">
      <c r="D1344" s="10"/>
    </row>
    <row r="1345" spans="4:4" x14ac:dyDescent="0.25">
      <c r="D1345" s="10"/>
    </row>
    <row r="1346" spans="4:4" x14ac:dyDescent="0.25">
      <c r="D1346" s="10"/>
    </row>
    <row r="1347" spans="4:4" x14ac:dyDescent="0.25">
      <c r="D1347" s="10"/>
    </row>
    <row r="1348" spans="4:4" x14ac:dyDescent="0.25">
      <c r="D1348" s="10"/>
    </row>
    <row r="1349" spans="4:4" x14ac:dyDescent="0.25">
      <c r="D1349" s="10"/>
    </row>
    <row r="1350" spans="4:4" x14ac:dyDescent="0.25">
      <c r="D1350" s="10"/>
    </row>
    <row r="1351" spans="4:4" x14ac:dyDescent="0.25">
      <c r="D1351" s="10"/>
    </row>
    <row r="1352" spans="4:4" x14ac:dyDescent="0.25">
      <c r="D1352" s="10"/>
    </row>
    <row r="1353" spans="4:4" x14ac:dyDescent="0.25">
      <c r="D1353" s="10"/>
    </row>
    <row r="1354" spans="4:4" x14ac:dyDescent="0.25">
      <c r="D1354" s="10"/>
    </row>
    <row r="1355" spans="4:4" x14ac:dyDescent="0.25">
      <c r="D1355" s="10"/>
    </row>
    <row r="1356" spans="4:4" x14ac:dyDescent="0.25">
      <c r="D1356" s="10"/>
    </row>
    <row r="1357" spans="4:4" x14ac:dyDescent="0.25">
      <c r="D1357" s="10"/>
    </row>
    <row r="1358" spans="4:4" x14ac:dyDescent="0.25">
      <c r="D1358" s="10"/>
    </row>
    <row r="1359" spans="4:4" x14ac:dyDescent="0.25">
      <c r="D1359" s="10"/>
    </row>
    <row r="1360" spans="4:4" x14ac:dyDescent="0.25">
      <c r="D1360" s="10"/>
    </row>
    <row r="1361" spans="4:4" x14ac:dyDescent="0.25">
      <c r="D1361" s="10"/>
    </row>
    <row r="1362" spans="4:4" x14ac:dyDescent="0.25">
      <c r="D1362" s="10"/>
    </row>
    <row r="1363" spans="4:4" x14ac:dyDescent="0.25">
      <c r="D1363" s="10"/>
    </row>
    <row r="1364" spans="4:4" x14ac:dyDescent="0.25">
      <c r="D1364" s="10"/>
    </row>
    <row r="1365" spans="4:4" x14ac:dyDescent="0.25">
      <c r="D1365" s="10"/>
    </row>
    <row r="1366" spans="4:4" x14ac:dyDescent="0.25">
      <c r="D1366" s="10"/>
    </row>
    <row r="1367" spans="4:4" x14ac:dyDescent="0.25">
      <c r="D1367" s="10"/>
    </row>
    <row r="1368" spans="4:4" x14ac:dyDescent="0.25">
      <c r="D1368" s="10"/>
    </row>
    <row r="1369" spans="4:4" x14ac:dyDescent="0.25">
      <c r="D1369" s="10"/>
    </row>
    <row r="1370" spans="4:4" x14ac:dyDescent="0.25">
      <c r="D1370" s="10"/>
    </row>
    <row r="1371" spans="4:4" x14ac:dyDescent="0.25">
      <c r="D1371" s="10"/>
    </row>
    <row r="1372" spans="4:4" x14ac:dyDescent="0.25">
      <c r="D1372" s="10"/>
    </row>
    <row r="1373" spans="4:4" x14ac:dyDescent="0.25">
      <c r="D1373" s="10"/>
    </row>
    <row r="1374" spans="4:4" x14ac:dyDescent="0.25">
      <c r="D1374" s="10"/>
    </row>
    <row r="1375" spans="4:4" x14ac:dyDescent="0.25">
      <c r="D1375" s="10"/>
    </row>
    <row r="1376" spans="4:4" x14ac:dyDescent="0.25">
      <c r="D1376" s="10"/>
    </row>
    <row r="1377" spans="4:4" x14ac:dyDescent="0.25">
      <c r="D1377" s="10"/>
    </row>
    <row r="1378" spans="4:4" x14ac:dyDescent="0.25">
      <c r="D1378" s="10"/>
    </row>
    <row r="1379" spans="4:4" x14ac:dyDescent="0.25">
      <c r="D1379" s="10"/>
    </row>
    <row r="1380" spans="4:4" x14ac:dyDescent="0.25">
      <c r="D1380" s="10"/>
    </row>
    <row r="1381" spans="4:4" x14ac:dyDescent="0.25">
      <c r="D1381" s="10"/>
    </row>
    <row r="1382" spans="4:4" x14ac:dyDescent="0.25">
      <c r="D1382" s="10"/>
    </row>
    <row r="1383" spans="4:4" x14ac:dyDescent="0.25">
      <c r="D1383" s="10"/>
    </row>
    <row r="1384" spans="4:4" x14ac:dyDescent="0.25">
      <c r="D1384" s="10"/>
    </row>
    <row r="1385" spans="4:4" x14ac:dyDescent="0.25">
      <c r="D1385" s="10"/>
    </row>
    <row r="1386" spans="4:4" x14ac:dyDescent="0.25">
      <c r="D1386" s="10"/>
    </row>
    <row r="1387" spans="4:4" x14ac:dyDescent="0.25">
      <c r="D1387" s="10"/>
    </row>
    <row r="1388" spans="4:4" x14ac:dyDescent="0.25">
      <c r="D1388" s="10"/>
    </row>
    <row r="1389" spans="4:4" x14ac:dyDescent="0.25">
      <c r="D1389" s="10"/>
    </row>
    <row r="1390" spans="4:4" x14ac:dyDescent="0.25">
      <c r="D1390" s="10"/>
    </row>
    <row r="1391" spans="4:4" x14ac:dyDescent="0.25">
      <c r="D1391" s="10"/>
    </row>
    <row r="1392" spans="4:4" x14ac:dyDescent="0.25">
      <c r="D1392" s="10"/>
    </row>
    <row r="1393" spans="4:4" x14ac:dyDescent="0.25">
      <c r="D1393" s="10"/>
    </row>
    <row r="1394" spans="4:4" x14ac:dyDescent="0.25">
      <c r="D1394" s="10"/>
    </row>
    <row r="1395" spans="4:4" x14ac:dyDescent="0.25">
      <c r="D1395" s="10"/>
    </row>
    <row r="1396" spans="4:4" x14ac:dyDescent="0.25">
      <c r="D1396" s="10"/>
    </row>
    <row r="1397" spans="4:4" x14ac:dyDescent="0.25">
      <c r="D1397" s="10"/>
    </row>
    <row r="1398" spans="4:4" x14ac:dyDescent="0.25">
      <c r="D1398" s="10"/>
    </row>
    <row r="1399" spans="4:4" x14ac:dyDescent="0.25">
      <c r="D1399" s="10"/>
    </row>
    <row r="1400" spans="4:4" x14ac:dyDescent="0.25">
      <c r="D1400" s="10"/>
    </row>
    <row r="1401" spans="4:4" x14ac:dyDescent="0.25">
      <c r="D1401" s="10"/>
    </row>
    <row r="1402" spans="4:4" x14ac:dyDescent="0.25">
      <c r="D1402" s="10"/>
    </row>
    <row r="1403" spans="4:4" x14ac:dyDescent="0.25">
      <c r="D1403" s="10"/>
    </row>
    <row r="1404" spans="4:4" x14ac:dyDescent="0.25">
      <c r="D1404" s="10"/>
    </row>
    <row r="1405" spans="4:4" x14ac:dyDescent="0.25">
      <c r="D1405" s="10"/>
    </row>
    <row r="1406" spans="4:4" x14ac:dyDescent="0.25">
      <c r="D1406" s="10"/>
    </row>
    <row r="1407" spans="4:4" x14ac:dyDescent="0.25">
      <c r="D1407" s="10"/>
    </row>
    <row r="1408" spans="4:4" x14ac:dyDescent="0.25">
      <c r="D1408" s="10"/>
    </row>
    <row r="1409" spans="4:4" x14ac:dyDescent="0.25">
      <c r="D1409" s="10"/>
    </row>
    <row r="1410" spans="4:4" x14ac:dyDescent="0.25">
      <c r="D1410" s="10"/>
    </row>
    <row r="1411" spans="4:4" x14ac:dyDescent="0.25">
      <c r="D1411" s="10"/>
    </row>
    <row r="1412" spans="4:4" x14ac:dyDescent="0.25">
      <c r="D1412" s="10"/>
    </row>
    <row r="1413" spans="4:4" x14ac:dyDescent="0.25">
      <c r="D1413" s="10"/>
    </row>
    <row r="1414" spans="4:4" x14ac:dyDescent="0.25">
      <c r="D1414" s="10"/>
    </row>
    <row r="1415" spans="4:4" x14ac:dyDescent="0.25">
      <c r="D1415" s="10"/>
    </row>
    <row r="1416" spans="4:4" x14ac:dyDescent="0.25">
      <c r="D1416" s="10"/>
    </row>
    <row r="1417" spans="4:4" x14ac:dyDescent="0.25">
      <c r="D1417" s="10"/>
    </row>
    <row r="1418" spans="4:4" x14ac:dyDescent="0.25">
      <c r="D1418" s="10"/>
    </row>
    <row r="1419" spans="4:4" x14ac:dyDescent="0.25">
      <c r="D1419" s="10"/>
    </row>
    <row r="1420" spans="4:4" x14ac:dyDescent="0.25">
      <c r="D1420" s="10"/>
    </row>
    <row r="1421" spans="4:4" x14ac:dyDescent="0.25">
      <c r="D1421" s="10"/>
    </row>
    <row r="1422" spans="4:4" x14ac:dyDescent="0.25">
      <c r="D1422" s="10"/>
    </row>
    <row r="1423" spans="4:4" x14ac:dyDescent="0.25">
      <c r="D1423" s="10"/>
    </row>
    <row r="1424" spans="4:4" x14ac:dyDescent="0.25">
      <c r="D1424" s="10"/>
    </row>
    <row r="1425" spans="4:4" x14ac:dyDescent="0.25">
      <c r="D1425" s="10"/>
    </row>
    <row r="1426" spans="4:4" x14ac:dyDescent="0.25">
      <c r="D1426" s="10"/>
    </row>
    <row r="1427" spans="4:4" x14ac:dyDescent="0.25">
      <c r="D1427" s="10"/>
    </row>
    <row r="1428" spans="4:4" x14ac:dyDescent="0.25">
      <c r="D1428" s="10"/>
    </row>
    <row r="1429" spans="4:4" x14ac:dyDescent="0.25">
      <c r="D1429" s="10"/>
    </row>
    <row r="1430" spans="4:4" x14ac:dyDescent="0.25">
      <c r="D1430" s="10"/>
    </row>
    <row r="1431" spans="4:4" x14ac:dyDescent="0.25">
      <c r="D1431" s="10"/>
    </row>
    <row r="1432" spans="4:4" x14ac:dyDescent="0.25">
      <c r="D1432" s="10"/>
    </row>
    <row r="1433" spans="4:4" x14ac:dyDescent="0.25">
      <c r="D1433" s="10"/>
    </row>
    <row r="1434" spans="4:4" x14ac:dyDescent="0.25">
      <c r="D1434" s="10"/>
    </row>
    <row r="1435" spans="4:4" x14ac:dyDescent="0.25">
      <c r="D1435" s="10"/>
    </row>
    <row r="1436" spans="4:4" x14ac:dyDescent="0.25">
      <c r="D1436" s="10"/>
    </row>
    <row r="1437" spans="4:4" x14ac:dyDescent="0.25">
      <c r="D1437" s="10"/>
    </row>
    <row r="1438" spans="4:4" x14ac:dyDescent="0.25">
      <c r="D1438" s="10"/>
    </row>
    <row r="1439" spans="4:4" x14ac:dyDescent="0.25">
      <c r="D1439" s="10"/>
    </row>
    <row r="1440" spans="4:4" x14ac:dyDescent="0.25">
      <c r="D1440" s="10"/>
    </row>
    <row r="1441" spans="4:4" x14ac:dyDescent="0.25">
      <c r="D1441" s="10"/>
    </row>
    <row r="1442" spans="4:4" x14ac:dyDescent="0.25">
      <c r="D1442" s="10"/>
    </row>
    <row r="1443" spans="4:4" x14ac:dyDescent="0.25">
      <c r="D1443" s="10"/>
    </row>
    <row r="1444" spans="4:4" x14ac:dyDescent="0.25">
      <c r="D1444" s="10"/>
    </row>
    <row r="1445" spans="4:4" x14ac:dyDescent="0.25">
      <c r="D1445" s="10"/>
    </row>
    <row r="1446" spans="4:4" x14ac:dyDescent="0.25">
      <c r="D1446" s="10"/>
    </row>
    <row r="1447" spans="4:4" x14ac:dyDescent="0.25">
      <c r="D1447" s="10"/>
    </row>
    <row r="1448" spans="4:4" x14ac:dyDescent="0.25">
      <c r="D1448" s="10"/>
    </row>
    <row r="1449" spans="4:4" x14ac:dyDescent="0.25">
      <c r="D1449" s="10"/>
    </row>
    <row r="1450" spans="4:4" x14ac:dyDescent="0.25">
      <c r="D1450" s="10"/>
    </row>
    <row r="1451" spans="4:4" x14ac:dyDescent="0.25">
      <c r="D1451" s="10"/>
    </row>
    <row r="1452" spans="4:4" x14ac:dyDescent="0.25">
      <c r="D1452" s="10"/>
    </row>
    <row r="1453" spans="4:4" x14ac:dyDescent="0.25">
      <c r="D1453" s="10"/>
    </row>
    <row r="1454" spans="4:4" x14ac:dyDescent="0.25">
      <c r="D1454" s="10"/>
    </row>
    <row r="1455" spans="4:4" x14ac:dyDescent="0.25">
      <c r="D1455" s="10"/>
    </row>
    <row r="1456" spans="4:4" x14ac:dyDescent="0.25">
      <c r="D1456" s="10"/>
    </row>
    <row r="1457" spans="4:4" x14ac:dyDescent="0.25">
      <c r="D1457" s="10"/>
    </row>
    <row r="1458" spans="4:4" x14ac:dyDescent="0.25">
      <c r="D1458" s="10"/>
    </row>
    <row r="1459" spans="4:4" x14ac:dyDescent="0.25">
      <c r="D1459" s="10"/>
    </row>
    <row r="1460" spans="4:4" x14ac:dyDescent="0.25">
      <c r="D1460" s="10"/>
    </row>
    <row r="1461" spans="4:4" x14ac:dyDescent="0.25">
      <c r="D1461" s="10"/>
    </row>
    <row r="1462" spans="4:4" x14ac:dyDescent="0.25">
      <c r="D1462" s="10"/>
    </row>
    <row r="1463" spans="4:4" x14ac:dyDescent="0.25">
      <c r="D1463" s="10"/>
    </row>
    <row r="1464" spans="4:4" x14ac:dyDescent="0.25">
      <c r="D1464" s="10"/>
    </row>
    <row r="1465" spans="4:4" x14ac:dyDescent="0.25">
      <c r="D1465" s="10"/>
    </row>
    <row r="1466" spans="4:4" x14ac:dyDescent="0.25">
      <c r="D1466" s="10"/>
    </row>
    <row r="1467" spans="4:4" x14ac:dyDescent="0.25">
      <c r="D1467" s="10"/>
    </row>
    <row r="1468" spans="4:4" x14ac:dyDescent="0.25">
      <c r="D1468" s="10"/>
    </row>
    <row r="1469" spans="4:4" x14ac:dyDescent="0.25">
      <c r="D1469" s="10"/>
    </row>
    <row r="1470" spans="4:4" x14ac:dyDescent="0.25">
      <c r="D1470" s="10"/>
    </row>
    <row r="1471" spans="4:4" x14ac:dyDescent="0.25">
      <c r="D1471" s="10"/>
    </row>
    <row r="1472" spans="4:4" x14ac:dyDescent="0.25">
      <c r="D1472" s="10"/>
    </row>
    <row r="1473" spans="4:4" x14ac:dyDescent="0.25">
      <c r="D1473" s="10"/>
    </row>
    <row r="1474" spans="4:4" x14ac:dyDescent="0.25">
      <c r="D1474" s="10"/>
    </row>
    <row r="1475" spans="4:4" x14ac:dyDescent="0.25">
      <c r="D1475" s="10"/>
    </row>
    <row r="1476" spans="4:4" x14ac:dyDescent="0.25">
      <c r="D1476" s="10"/>
    </row>
    <row r="1477" spans="4:4" x14ac:dyDescent="0.25">
      <c r="D1477" s="10"/>
    </row>
    <row r="1478" spans="4:4" x14ac:dyDescent="0.25">
      <c r="D1478" s="10"/>
    </row>
    <row r="1479" spans="4:4" x14ac:dyDescent="0.25">
      <c r="D1479" s="10"/>
    </row>
    <row r="1480" spans="4:4" x14ac:dyDescent="0.25">
      <c r="D1480" s="10"/>
    </row>
    <row r="1481" spans="4:4" x14ac:dyDescent="0.25">
      <c r="D1481" s="10"/>
    </row>
    <row r="1482" spans="4:4" x14ac:dyDescent="0.25">
      <c r="D1482" s="10"/>
    </row>
    <row r="1483" spans="4:4" x14ac:dyDescent="0.25">
      <c r="D1483" s="10"/>
    </row>
    <row r="1484" spans="4:4" x14ac:dyDescent="0.25">
      <c r="D1484" s="10"/>
    </row>
    <row r="1485" spans="4:4" x14ac:dyDescent="0.25">
      <c r="D1485" s="10"/>
    </row>
    <row r="1486" spans="4:4" x14ac:dyDescent="0.25">
      <c r="D1486" s="10"/>
    </row>
    <row r="1487" spans="4:4" x14ac:dyDescent="0.25">
      <c r="D1487" s="10"/>
    </row>
    <row r="1488" spans="4:4" x14ac:dyDescent="0.25">
      <c r="D1488" s="10"/>
    </row>
    <row r="1489" spans="4:4" x14ac:dyDescent="0.25">
      <c r="D1489" s="10"/>
    </row>
    <row r="1490" spans="4:4" x14ac:dyDescent="0.25">
      <c r="D1490" s="10"/>
    </row>
    <row r="1491" spans="4:4" x14ac:dyDescent="0.25">
      <c r="D1491" s="10"/>
    </row>
    <row r="1492" spans="4:4" x14ac:dyDescent="0.25">
      <c r="D1492" s="10"/>
    </row>
    <row r="1493" spans="4:4" x14ac:dyDescent="0.25">
      <c r="D1493" s="10"/>
    </row>
    <row r="1494" spans="4:4" x14ac:dyDescent="0.25">
      <c r="D1494" s="10"/>
    </row>
    <row r="1495" spans="4:4" x14ac:dyDescent="0.25">
      <c r="D1495" s="10"/>
    </row>
    <row r="1496" spans="4:4" x14ac:dyDescent="0.25">
      <c r="D1496" s="10"/>
    </row>
    <row r="1497" spans="4:4" x14ac:dyDescent="0.25">
      <c r="D1497" s="10"/>
    </row>
    <row r="1498" spans="4:4" x14ac:dyDescent="0.25">
      <c r="D1498" s="10"/>
    </row>
    <row r="1499" spans="4:4" x14ac:dyDescent="0.25">
      <c r="D1499" s="10"/>
    </row>
    <row r="1500" spans="4:4" x14ac:dyDescent="0.25">
      <c r="D1500" s="10"/>
    </row>
    <row r="1501" spans="4:4" x14ac:dyDescent="0.25">
      <c r="D1501" s="10"/>
    </row>
    <row r="1502" spans="4:4" x14ac:dyDescent="0.25">
      <c r="D1502" s="10"/>
    </row>
    <row r="1503" spans="4:4" x14ac:dyDescent="0.25">
      <c r="D1503" s="10"/>
    </row>
    <row r="1504" spans="4:4" x14ac:dyDescent="0.25">
      <c r="D1504" s="10"/>
    </row>
    <row r="1505" spans="4:4" x14ac:dyDescent="0.25">
      <c r="D1505" s="10"/>
    </row>
    <row r="1506" spans="4:4" x14ac:dyDescent="0.25">
      <c r="D1506" s="10"/>
    </row>
    <row r="1507" spans="4:4" x14ac:dyDescent="0.25">
      <c r="D1507" s="10"/>
    </row>
    <row r="1508" spans="4:4" x14ac:dyDescent="0.25">
      <c r="D1508" s="10"/>
    </row>
    <row r="1509" spans="4:4" x14ac:dyDescent="0.25">
      <c r="D1509" s="10"/>
    </row>
    <row r="1510" spans="4:4" x14ac:dyDescent="0.25">
      <c r="D1510" s="10"/>
    </row>
    <row r="1511" spans="4:4" x14ac:dyDescent="0.25">
      <c r="D1511" s="10"/>
    </row>
    <row r="1512" spans="4:4" x14ac:dyDescent="0.25">
      <c r="D1512" s="10"/>
    </row>
    <row r="1513" spans="4:4" x14ac:dyDescent="0.25">
      <c r="D1513" s="10"/>
    </row>
    <row r="1514" spans="4:4" x14ac:dyDescent="0.25">
      <c r="D1514" s="10"/>
    </row>
    <row r="1515" spans="4:4" x14ac:dyDescent="0.25">
      <c r="D1515" s="10"/>
    </row>
    <row r="1516" spans="4:4" x14ac:dyDescent="0.25">
      <c r="D1516" s="10"/>
    </row>
    <row r="1517" spans="4:4" x14ac:dyDescent="0.25">
      <c r="D1517" s="10"/>
    </row>
    <row r="1518" spans="4:4" x14ac:dyDescent="0.25">
      <c r="D1518" s="10"/>
    </row>
    <row r="1519" spans="4:4" x14ac:dyDescent="0.25">
      <c r="D1519" s="10"/>
    </row>
    <row r="1520" spans="4:4" x14ac:dyDescent="0.25">
      <c r="D1520" s="10"/>
    </row>
    <row r="1521" spans="4:4" x14ac:dyDescent="0.25">
      <c r="D1521" s="10"/>
    </row>
    <row r="1522" spans="4:4" x14ac:dyDescent="0.25">
      <c r="D1522" s="10"/>
    </row>
    <row r="1523" spans="4:4" x14ac:dyDescent="0.25">
      <c r="D1523" s="10"/>
    </row>
    <row r="1524" spans="4:4" x14ac:dyDescent="0.25">
      <c r="D1524" s="10"/>
    </row>
    <row r="1525" spans="4:4" x14ac:dyDescent="0.25">
      <c r="D1525" s="10"/>
    </row>
    <row r="1526" spans="4:4" x14ac:dyDescent="0.25">
      <c r="D1526" s="10"/>
    </row>
    <row r="1527" spans="4:4" x14ac:dyDescent="0.25">
      <c r="D1527" s="10"/>
    </row>
    <row r="1528" spans="4:4" x14ac:dyDescent="0.25">
      <c r="D1528" s="10"/>
    </row>
    <row r="1529" spans="4:4" x14ac:dyDescent="0.25">
      <c r="D1529" s="10"/>
    </row>
    <row r="1530" spans="4:4" x14ac:dyDescent="0.25">
      <c r="D1530" s="10"/>
    </row>
    <row r="1531" spans="4:4" x14ac:dyDescent="0.25">
      <c r="D1531" s="10"/>
    </row>
    <row r="1532" spans="4:4" x14ac:dyDescent="0.25">
      <c r="D1532" s="10"/>
    </row>
    <row r="1533" spans="4:4" x14ac:dyDescent="0.25">
      <c r="D1533" s="10"/>
    </row>
    <row r="1534" spans="4:4" x14ac:dyDescent="0.25">
      <c r="D1534" s="10"/>
    </row>
    <row r="1535" spans="4:4" x14ac:dyDescent="0.25">
      <c r="D1535" s="10"/>
    </row>
    <row r="1536" spans="4:4" x14ac:dyDescent="0.25">
      <c r="D1536" s="10"/>
    </row>
    <row r="1537" spans="4:4" x14ac:dyDescent="0.25">
      <c r="D1537" s="10"/>
    </row>
    <row r="1538" spans="4:4" x14ac:dyDescent="0.25">
      <c r="D1538" s="10"/>
    </row>
    <row r="1539" spans="4:4" x14ac:dyDescent="0.25">
      <c r="D1539" s="10"/>
    </row>
    <row r="1540" spans="4:4" x14ac:dyDescent="0.25">
      <c r="D1540" s="10"/>
    </row>
    <row r="1541" spans="4:4" x14ac:dyDescent="0.25">
      <c r="D1541" s="10"/>
    </row>
    <row r="1542" spans="4:4" x14ac:dyDescent="0.25">
      <c r="D1542" s="10"/>
    </row>
    <row r="1543" spans="4:4" x14ac:dyDescent="0.25">
      <c r="D1543" s="10"/>
    </row>
    <row r="1544" spans="4:4" x14ac:dyDescent="0.25">
      <c r="D1544" s="10"/>
    </row>
    <row r="1545" spans="4:4" x14ac:dyDescent="0.25">
      <c r="D1545" s="10"/>
    </row>
    <row r="1546" spans="4:4" x14ac:dyDescent="0.25">
      <c r="D1546" s="10"/>
    </row>
    <row r="1547" spans="4:4" x14ac:dyDescent="0.25">
      <c r="D1547" s="10"/>
    </row>
    <row r="1548" spans="4:4" x14ac:dyDescent="0.25">
      <c r="D1548" s="10"/>
    </row>
    <row r="1549" spans="4:4" x14ac:dyDescent="0.25">
      <c r="D1549" s="10"/>
    </row>
    <row r="1550" spans="4:4" x14ac:dyDescent="0.25">
      <c r="D1550" s="10"/>
    </row>
    <row r="1551" spans="4:4" x14ac:dyDescent="0.25">
      <c r="D1551" s="10"/>
    </row>
    <row r="1552" spans="4:4" x14ac:dyDescent="0.25">
      <c r="D1552" s="10"/>
    </row>
    <row r="1553" spans="4:4" x14ac:dyDescent="0.25">
      <c r="D1553" s="10"/>
    </row>
    <row r="1554" spans="4:4" x14ac:dyDescent="0.25">
      <c r="D1554" s="10"/>
    </row>
    <row r="1555" spans="4:4" x14ac:dyDescent="0.25">
      <c r="D1555" s="10"/>
    </row>
    <row r="1556" spans="4:4" x14ac:dyDescent="0.25">
      <c r="D1556" s="10"/>
    </row>
    <row r="1557" spans="4:4" x14ac:dyDescent="0.25">
      <c r="D1557" s="10"/>
    </row>
    <row r="1558" spans="4:4" x14ac:dyDescent="0.25">
      <c r="D1558" s="10"/>
    </row>
    <row r="1559" spans="4:4" x14ac:dyDescent="0.25">
      <c r="D1559" s="10"/>
    </row>
    <row r="1560" spans="4:4" x14ac:dyDescent="0.25">
      <c r="D1560" s="10"/>
    </row>
    <row r="1561" spans="4:4" x14ac:dyDescent="0.25">
      <c r="D1561" s="10"/>
    </row>
    <row r="1562" spans="4:4" x14ac:dyDescent="0.25">
      <c r="D1562" s="10"/>
    </row>
    <row r="1563" spans="4:4" x14ac:dyDescent="0.25">
      <c r="D1563" s="10"/>
    </row>
    <row r="1564" spans="4:4" x14ac:dyDescent="0.25">
      <c r="D1564" s="10"/>
    </row>
    <row r="1565" spans="4:4" x14ac:dyDescent="0.25">
      <c r="D1565" s="10"/>
    </row>
    <row r="1566" spans="4:4" x14ac:dyDescent="0.25">
      <c r="D1566" s="10"/>
    </row>
    <row r="1567" spans="4:4" x14ac:dyDescent="0.25">
      <c r="D1567" s="10"/>
    </row>
    <row r="1568" spans="4:4" x14ac:dyDescent="0.25">
      <c r="D1568" s="10"/>
    </row>
    <row r="1569" spans="4:4" x14ac:dyDescent="0.25">
      <c r="D1569" s="10"/>
    </row>
    <row r="1570" spans="4:4" x14ac:dyDescent="0.25">
      <c r="D1570" s="10"/>
    </row>
    <row r="1571" spans="4:4" x14ac:dyDescent="0.25">
      <c r="D1571" s="10"/>
    </row>
    <row r="1572" spans="4:4" x14ac:dyDescent="0.25">
      <c r="D1572" s="10"/>
    </row>
    <row r="1573" spans="4:4" x14ac:dyDescent="0.25">
      <c r="D1573" s="10"/>
    </row>
    <row r="1574" spans="4:4" x14ac:dyDescent="0.25">
      <c r="D1574" s="10"/>
    </row>
    <row r="1575" spans="4:4" x14ac:dyDescent="0.25">
      <c r="D1575" s="10"/>
    </row>
    <row r="1576" spans="4:4" x14ac:dyDescent="0.25">
      <c r="D1576" s="10"/>
    </row>
    <row r="1577" spans="4:4" x14ac:dyDescent="0.25">
      <c r="D1577" s="10"/>
    </row>
    <row r="1578" spans="4:4" x14ac:dyDescent="0.25">
      <c r="D1578" s="10"/>
    </row>
    <row r="1579" spans="4:4" x14ac:dyDescent="0.25">
      <c r="D1579" s="10"/>
    </row>
    <row r="1580" spans="4:4" x14ac:dyDescent="0.25">
      <c r="D1580" s="10"/>
    </row>
    <row r="1581" spans="4:4" x14ac:dyDescent="0.25">
      <c r="D1581" s="10"/>
    </row>
    <row r="1582" spans="4:4" x14ac:dyDescent="0.25">
      <c r="D1582" s="10"/>
    </row>
    <row r="1583" spans="4:4" x14ac:dyDescent="0.25">
      <c r="D1583" s="10"/>
    </row>
    <row r="1584" spans="4:4" x14ac:dyDescent="0.25">
      <c r="D1584" s="10"/>
    </row>
    <row r="1585" spans="4:4" x14ac:dyDescent="0.25">
      <c r="D1585" s="10"/>
    </row>
    <row r="1586" spans="4:4" x14ac:dyDescent="0.25">
      <c r="D1586" s="10"/>
    </row>
    <row r="1587" spans="4:4" x14ac:dyDescent="0.25">
      <c r="D1587" s="10"/>
    </row>
    <row r="1588" spans="4:4" x14ac:dyDescent="0.25">
      <c r="D1588" s="10"/>
    </row>
    <row r="1589" spans="4:4" x14ac:dyDescent="0.25">
      <c r="D1589" s="10"/>
    </row>
    <row r="1590" spans="4:4" x14ac:dyDescent="0.25">
      <c r="D1590" s="10"/>
    </row>
    <row r="1591" spans="4:4" x14ac:dyDescent="0.25">
      <c r="D1591" s="10"/>
    </row>
    <row r="1592" spans="4:4" x14ac:dyDescent="0.25">
      <c r="D1592" s="10"/>
    </row>
    <row r="1593" spans="4:4" x14ac:dyDescent="0.25">
      <c r="D1593" s="10"/>
    </row>
    <row r="1594" spans="4:4" x14ac:dyDescent="0.25">
      <c r="D1594" s="10"/>
    </row>
    <row r="1595" spans="4:4" x14ac:dyDescent="0.25">
      <c r="D1595" s="10"/>
    </row>
    <row r="1596" spans="4:4" x14ac:dyDescent="0.25">
      <c r="D1596" s="10"/>
    </row>
    <row r="1597" spans="4:4" x14ac:dyDescent="0.25">
      <c r="D1597" s="10"/>
    </row>
    <row r="1598" spans="4:4" x14ac:dyDescent="0.25">
      <c r="D1598" s="10"/>
    </row>
    <row r="1599" spans="4:4" x14ac:dyDescent="0.25">
      <c r="D1599" s="10"/>
    </row>
    <row r="1600" spans="4:4" x14ac:dyDescent="0.25">
      <c r="D1600" s="10"/>
    </row>
    <row r="1601" spans="4:4" x14ac:dyDescent="0.25">
      <c r="D1601" s="10"/>
    </row>
    <row r="1602" spans="4:4" x14ac:dyDescent="0.25">
      <c r="D1602" s="10"/>
    </row>
    <row r="1603" spans="4:4" x14ac:dyDescent="0.25">
      <c r="D1603" s="10"/>
    </row>
    <row r="1604" spans="4:4" x14ac:dyDescent="0.25">
      <c r="D1604" s="10"/>
    </row>
    <row r="1605" spans="4:4" x14ac:dyDescent="0.25">
      <c r="D1605" s="10"/>
    </row>
    <row r="1606" spans="4:4" x14ac:dyDescent="0.25">
      <c r="D1606" s="10"/>
    </row>
    <row r="1607" spans="4:4" x14ac:dyDescent="0.25">
      <c r="D1607" s="10"/>
    </row>
    <row r="1608" spans="4:4" x14ac:dyDescent="0.25">
      <c r="D1608" s="10"/>
    </row>
    <row r="1609" spans="4:4" x14ac:dyDescent="0.25">
      <c r="D1609" s="10"/>
    </row>
    <row r="1610" spans="4:4" x14ac:dyDescent="0.25">
      <c r="D1610" s="10"/>
    </row>
    <row r="1611" spans="4:4" x14ac:dyDescent="0.25">
      <c r="D1611" s="10"/>
    </row>
    <row r="1612" spans="4:4" x14ac:dyDescent="0.25">
      <c r="D1612" s="10"/>
    </row>
    <row r="1613" spans="4:4" x14ac:dyDescent="0.25">
      <c r="D1613" s="10"/>
    </row>
    <row r="1614" spans="4:4" x14ac:dyDescent="0.25">
      <c r="D1614" s="10"/>
    </row>
    <row r="1615" spans="4:4" x14ac:dyDescent="0.25">
      <c r="D1615" s="10"/>
    </row>
    <row r="1616" spans="4:4" x14ac:dyDescent="0.25">
      <c r="D1616" s="10"/>
    </row>
    <row r="1617" spans="4:4" x14ac:dyDescent="0.25">
      <c r="D1617" s="10"/>
    </row>
    <row r="1618" spans="4:4" x14ac:dyDescent="0.25">
      <c r="D1618" s="10"/>
    </row>
    <row r="1619" spans="4:4" x14ac:dyDescent="0.25">
      <c r="D1619" s="10"/>
    </row>
    <row r="1620" spans="4:4" x14ac:dyDescent="0.25">
      <c r="D1620" s="10"/>
    </row>
    <row r="1621" spans="4:4" x14ac:dyDescent="0.25">
      <c r="D1621" s="10"/>
    </row>
    <row r="1622" spans="4:4" x14ac:dyDescent="0.25">
      <c r="D1622" s="10"/>
    </row>
    <row r="1623" spans="4:4" x14ac:dyDescent="0.25">
      <c r="D1623" s="10"/>
    </row>
    <row r="1624" spans="4:4" x14ac:dyDescent="0.25">
      <c r="D1624" s="10"/>
    </row>
    <row r="1625" spans="4:4" x14ac:dyDescent="0.25">
      <c r="D1625" s="10"/>
    </row>
    <row r="1626" spans="4:4" x14ac:dyDescent="0.25">
      <c r="D1626" s="10"/>
    </row>
    <row r="1627" spans="4:4" x14ac:dyDescent="0.25">
      <c r="D1627" s="10"/>
    </row>
    <row r="1628" spans="4:4" x14ac:dyDescent="0.25">
      <c r="D1628" s="10"/>
    </row>
    <row r="1629" spans="4:4" x14ac:dyDescent="0.25">
      <c r="D1629" s="10"/>
    </row>
    <row r="1630" spans="4:4" x14ac:dyDescent="0.25">
      <c r="D1630" s="10"/>
    </row>
    <row r="1631" spans="4:4" x14ac:dyDescent="0.25">
      <c r="D1631" s="10"/>
    </row>
    <row r="1632" spans="4:4" x14ac:dyDescent="0.25">
      <c r="D1632" s="10"/>
    </row>
    <row r="1633" spans="4:4" x14ac:dyDescent="0.25">
      <c r="D1633" s="10"/>
    </row>
    <row r="1634" spans="4:4" x14ac:dyDescent="0.25">
      <c r="D1634" s="10"/>
    </row>
    <row r="1635" spans="4:4" x14ac:dyDescent="0.25">
      <c r="D1635" s="10"/>
    </row>
    <row r="1636" spans="4:4" x14ac:dyDescent="0.25">
      <c r="D1636" s="10"/>
    </row>
    <row r="1637" spans="4:4" x14ac:dyDescent="0.25">
      <c r="D1637" s="10"/>
    </row>
    <row r="1638" spans="4:4" x14ac:dyDescent="0.25">
      <c r="D1638" s="10"/>
    </row>
    <row r="1639" spans="4:4" x14ac:dyDescent="0.25">
      <c r="D1639" s="10"/>
    </row>
    <row r="1640" spans="4:4" x14ac:dyDescent="0.25">
      <c r="D1640" s="10"/>
    </row>
    <row r="1641" spans="4:4" x14ac:dyDescent="0.25">
      <c r="D1641" s="10"/>
    </row>
    <row r="1642" spans="4:4" x14ac:dyDescent="0.25">
      <c r="D1642" s="10"/>
    </row>
    <row r="1643" spans="4:4" x14ac:dyDescent="0.25">
      <c r="D1643" s="10"/>
    </row>
    <row r="1644" spans="4:4" x14ac:dyDescent="0.25">
      <c r="D1644" s="10"/>
    </row>
    <row r="1645" spans="4:4" x14ac:dyDescent="0.25">
      <c r="D1645" s="10"/>
    </row>
    <row r="1646" spans="4:4" x14ac:dyDescent="0.25">
      <c r="D1646" s="10"/>
    </row>
    <row r="1647" spans="4:4" x14ac:dyDescent="0.25">
      <c r="D1647" s="10"/>
    </row>
    <row r="1648" spans="4:4" x14ac:dyDescent="0.25">
      <c r="D1648" s="10"/>
    </row>
    <row r="1649" spans="4:4" x14ac:dyDescent="0.25">
      <c r="D1649" s="10"/>
    </row>
    <row r="1650" spans="4:4" x14ac:dyDescent="0.25">
      <c r="D1650" s="10"/>
    </row>
    <row r="1651" spans="4:4" x14ac:dyDescent="0.25">
      <c r="D1651" s="10"/>
    </row>
    <row r="1652" spans="4:4" x14ac:dyDescent="0.25">
      <c r="D1652" s="10"/>
    </row>
    <row r="1653" spans="4:4" x14ac:dyDescent="0.25">
      <c r="D1653" s="10"/>
    </row>
    <row r="1654" spans="4:4" x14ac:dyDescent="0.25">
      <c r="D1654" s="10"/>
    </row>
    <row r="1655" spans="4:4" x14ac:dyDescent="0.25">
      <c r="D1655" s="10"/>
    </row>
    <row r="1656" spans="4:4" x14ac:dyDescent="0.25">
      <c r="D1656" s="10"/>
    </row>
    <row r="1657" spans="4:4" x14ac:dyDescent="0.25">
      <c r="D1657" s="10"/>
    </row>
    <row r="1658" spans="4:4" x14ac:dyDescent="0.25">
      <c r="D1658" s="10"/>
    </row>
    <row r="1659" spans="4:4" x14ac:dyDescent="0.25">
      <c r="D1659" s="10"/>
    </row>
    <row r="1660" spans="4:4" x14ac:dyDescent="0.25">
      <c r="D1660" s="10"/>
    </row>
    <row r="1661" spans="4:4" x14ac:dyDescent="0.25">
      <c r="D1661" s="10"/>
    </row>
    <row r="1662" spans="4:4" x14ac:dyDescent="0.25">
      <c r="D1662" s="10"/>
    </row>
    <row r="1663" spans="4:4" x14ac:dyDescent="0.25">
      <c r="D1663" s="10"/>
    </row>
    <row r="1664" spans="4:4" x14ac:dyDescent="0.25">
      <c r="D1664" s="10"/>
    </row>
    <row r="1665" spans="4:4" x14ac:dyDescent="0.25">
      <c r="D1665" s="10"/>
    </row>
    <row r="1666" spans="4:4" x14ac:dyDescent="0.25">
      <c r="D1666" s="10"/>
    </row>
    <row r="1667" spans="4:4" x14ac:dyDescent="0.25">
      <c r="D1667" s="10"/>
    </row>
    <row r="1668" spans="4:4" x14ac:dyDescent="0.25">
      <c r="D1668" s="10"/>
    </row>
    <row r="1669" spans="4:4" x14ac:dyDescent="0.25">
      <c r="D1669" s="10"/>
    </row>
    <row r="1670" spans="4:4" x14ac:dyDescent="0.25">
      <c r="D1670" s="10"/>
    </row>
    <row r="1671" spans="4:4" x14ac:dyDescent="0.25">
      <c r="D1671" s="10"/>
    </row>
    <row r="1672" spans="4:4" x14ac:dyDescent="0.25">
      <c r="D1672" s="10"/>
    </row>
    <row r="1673" spans="4:4" x14ac:dyDescent="0.25">
      <c r="D1673" s="10"/>
    </row>
    <row r="1674" spans="4:4" x14ac:dyDescent="0.25">
      <c r="D1674" s="10"/>
    </row>
    <row r="1675" spans="4:4" x14ac:dyDescent="0.25">
      <c r="D1675" s="10"/>
    </row>
    <row r="1676" spans="4:4" x14ac:dyDescent="0.25">
      <c r="D1676" s="10"/>
    </row>
    <row r="1677" spans="4:4" x14ac:dyDescent="0.25">
      <c r="D1677" s="10"/>
    </row>
    <row r="1678" spans="4:4" x14ac:dyDescent="0.25">
      <c r="D1678" s="10"/>
    </row>
    <row r="1679" spans="4:4" x14ac:dyDescent="0.25">
      <c r="D1679" s="10"/>
    </row>
    <row r="1680" spans="4:4" x14ac:dyDescent="0.25">
      <c r="D1680" s="10"/>
    </row>
    <row r="1681" spans="4:4" x14ac:dyDescent="0.25">
      <c r="D1681" s="10"/>
    </row>
    <row r="1682" spans="4:4" x14ac:dyDescent="0.25">
      <c r="D1682" s="10"/>
    </row>
    <row r="1683" spans="4:4" x14ac:dyDescent="0.25">
      <c r="D1683" s="10"/>
    </row>
    <row r="1684" spans="4:4" x14ac:dyDescent="0.25">
      <c r="D1684" s="10"/>
    </row>
    <row r="1685" spans="4:4" x14ac:dyDescent="0.25">
      <c r="D1685" s="10"/>
    </row>
    <row r="1686" spans="4:4" x14ac:dyDescent="0.25">
      <c r="D1686" s="10"/>
    </row>
    <row r="1687" spans="4:4" x14ac:dyDescent="0.25">
      <c r="D1687" s="10"/>
    </row>
    <row r="1688" spans="4:4" x14ac:dyDescent="0.25">
      <c r="D1688" s="10"/>
    </row>
    <row r="1689" spans="4:4" x14ac:dyDescent="0.25">
      <c r="D1689" s="10"/>
    </row>
    <row r="1690" spans="4:4" x14ac:dyDescent="0.25">
      <c r="D1690" s="10"/>
    </row>
    <row r="1691" spans="4:4" x14ac:dyDescent="0.25">
      <c r="D1691" s="10"/>
    </row>
    <row r="1692" spans="4:4" x14ac:dyDescent="0.25">
      <c r="D1692" s="10"/>
    </row>
    <row r="1693" spans="4:4" x14ac:dyDescent="0.25">
      <c r="D1693" s="10"/>
    </row>
    <row r="1694" spans="4:4" x14ac:dyDescent="0.25">
      <c r="D1694" s="10"/>
    </row>
    <row r="1695" spans="4:4" x14ac:dyDescent="0.25">
      <c r="D1695" s="10"/>
    </row>
    <row r="1696" spans="4:4" x14ac:dyDescent="0.25">
      <c r="D1696" s="10"/>
    </row>
    <row r="1697" spans="4:4" x14ac:dyDescent="0.25">
      <c r="D1697" s="10"/>
    </row>
    <row r="1698" spans="4:4" x14ac:dyDescent="0.25">
      <c r="D1698" s="10"/>
    </row>
    <row r="1699" spans="4:4" x14ac:dyDescent="0.25">
      <c r="D1699" s="10"/>
    </row>
    <row r="1700" spans="4:4" x14ac:dyDescent="0.25">
      <c r="D1700" s="10"/>
    </row>
    <row r="1701" spans="4:4" x14ac:dyDescent="0.25">
      <c r="D1701" s="10"/>
    </row>
    <row r="1702" spans="4:4" x14ac:dyDescent="0.25">
      <c r="D1702" s="10"/>
    </row>
    <row r="1703" spans="4:4" x14ac:dyDescent="0.25">
      <c r="D1703" s="10"/>
    </row>
    <row r="1704" spans="4:4" x14ac:dyDescent="0.25">
      <c r="D1704" s="10"/>
    </row>
    <row r="1705" spans="4:4" x14ac:dyDescent="0.25">
      <c r="D1705" s="10"/>
    </row>
    <row r="1706" spans="4:4" x14ac:dyDescent="0.25">
      <c r="D1706" s="10"/>
    </row>
    <row r="1707" spans="4:4" x14ac:dyDescent="0.25">
      <c r="D1707" s="10"/>
    </row>
    <row r="1708" spans="4:4" x14ac:dyDescent="0.25">
      <c r="D1708" s="10"/>
    </row>
    <row r="1709" spans="4:4" x14ac:dyDescent="0.25">
      <c r="D1709" s="10"/>
    </row>
    <row r="1710" spans="4:4" x14ac:dyDescent="0.25">
      <c r="D1710" s="10"/>
    </row>
    <row r="1711" spans="4:4" x14ac:dyDescent="0.25">
      <c r="D1711" s="10"/>
    </row>
    <row r="1712" spans="4:4" x14ac:dyDescent="0.25">
      <c r="D1712" s="10"/>
    </row>
    <row r="1713" spans="4:4" x14ac:dyDescent="0.25">
      <c r="D1713" s="10"/>
    </row>
    <row r="1714" spans="4:4" x14ac:dyDescent="0.25">
      <c r="D1714" s="10"/>
    </row>
    <row r="1715" spans="4:4" x14ac:dyDescent="0.25">
      <c r="D1715" s="10"/>
    </row>
    <row r="1716" spans="4:4" x14ac:dyDescent="0.25">
      <c r="D1716" s="10"/>
    </row>
    <row r="1717" spans="4:4" x14ac:dyDescent="0.25">
      <c r="D1717" s="10"/>
    </row>
    <row r="1718" spans="4:4" x14ac:dyDescent="0.25">
      <c r="D1718" s="10"/>
    </row>
    <row r="1719" spans="4:4" x14ac:dyDescent="0.25">
      <c r="D1719" s="10"/>
    </row>
    <row r="1720" spans="4:4" x14ac:dyDescent="0.25">
      <c r="D1720" s="10"/>
    </row>
    <row r="1721" spans="4:4" x14ac:dyDescent="0.25">
      <c r="D1721" s="10"/>
    </row>
    <row r="1722" spans="4:4" x14ac:dyDescent="0.25">
      <c r="D1722" s="10"/>
    </row>
    <row r="1723" spans="4:4" x14ac:dyDescent="0.25">
      <c r="D1723" s="10"/>
    </row>
    <row r="1724" spans="4:4" x14ac:dyDescent="0.25">
      <c r="D1724" s="10"/>
    </row>
    <row r="1725" spans="4:4" x14ac:dyDescent="0.25">
      <c r="D1725" s="10"/>
    </row>
    <row r="1726" spans="4:4" x14ac:dyDescent="0.25">
      <c r="D1726" s="10"/>
    </row>
    <row r="1727" spans="4:4" x14ac:dyDescent="0.25">
      <c r="D1727" s="10"/>
    </row>
    <row r="1728" spans="4:4" x14ac:dyDescent="0.25">
      <c r="D1728" s="10"/>
    </row>
    <row r="1729" spans="4:4" x14ac:dyDescent="0.25">
      <c r="D1729" s="10"/>
    </row>
    <row r="1730" spans="4:4" x14ac:dyDescent="0.25">
      <c r="D1730" s="10"/>
    </row>
    <row r="1731" spans="4:4" x14ac:dyDescent="0.25">
      <c r="D1731" s="10"/>
    </row>
    <row r="1732" spans="4:4" x14ac:dyDescent="0.25">
      <c r="D1732" s="10"/>
    </row>
    <row r="1733" spans="4:4" x14ac:dyDescent="0.25">
      <c r="D1733" s="10"/>
    </row>
    <row r="1734" spans="4:4" x14ac:dyDescent="0.25">
      <c r="D1734" s="10"/>
    </row>
    <row r="1735" spans="4:4" x14ac:dyDescent="0.25">
      <c r="D1735" s="10"/>
    </row>
    <row r="1736" spans="4:4" x14ac:dyDescent="0.25">
      <c r="D1736" s="10"/>
    </row>
    <row r="1737" spans="4:4" x14ac:dyDescent="0.25">
      <c r="D1737" s="10"/>
    </row>
    <row r="1738" spans="4:4" x14ac:dyDescent="0.25">
      <c r="D1738" s="10"/>
    </row>
    <row r="1739" spans="4:4" x14ac:dyDescent="0.25">
      <c r="D1739" s="10"/>
    </row>
    <row r="1740" spans="4:4" x14ac:dyDescent="0.25">
      <c r="D1740" s="10"/>
    </row>
    <row r="1741" spans="4:4" x14ac:dyDescent="0.25">
      <c r="D1741" s="10"/>
    </row>
    <row r="1742" spans="4:4" x14ac:dyDescent="0.25">
      <c r="D1742" s="10"/>
    </row>
    <row r="1743" spans="4:4" x14ac:dyDescent="0.25">
      <c r="D1743" s="10"/>
    </row>
    <row r="1744" spans="4:4" x14ac:dyDescent="0.25">
      <c r="D1744" s="10"/>
    </row>
    <row r="1745" spans="4:4" x14ac:dyDescent="0.25">
      <c r="D1745" s="10"/>
    </row>
    <row r="1746" spans="4:4" x14ac:dyDescent="0.25">
      <c r="D1746" s="10"/>
    </row>
    <row r="1747" spans="4:4" x14ac:dyDescent="0.25">
      <c r="D1747" s="10"/>
    </row>
    <row r="1748" spans="4:4" x14ac:dyDescent="0.25">
      <c r="D1748" s="10"/>
    </row>
    <row r="1749" spans="4:4" x14ac:dyDescent="0.25">
      <c r="D1749" s="10"/>
    </row>
    <row r="1750" spans="4:4" x14ac:dyDescent="0.25">
      <c r="D1750" s="10"/>
    </row>
    <row r="1751" spans="4:4" x14ac:dyDescent="0.25">
      <c r="D1751" s="10"/>
    </row>
    <row r="1752" spans="4:4" x14ac:dyDescent="0.25">
      <c r="D1752" s="10"/>
    </row>
    <row r="1753" spans="4:4" x14ac:dyDescent="0.25">
      <c r="D1753" s="10"/>
    </row>
    <row r="1754" spans="4:4" x14ac:dyDescent="0.25">
      <c r="D1754" s="10"/>
    </row>
    <row r="1755" spans="4:4" x14ac:dyDescent="0.25">
      <c r="D1755" s="10"/>
    </row>
    <row r="1756" spans="4:4" x14ac:dyDescent="0.25">
      <c r="D1756" s="10"/>
    </row>
    <row r="1757" spans="4:4" x14ac:dyDescent="0.25">
      <c r="D1757" s="10"/>
    </row>
    <row r="1758" spans="4:4" x14ac:dyDescent="0.25">
      <c r="D1758" s="10"/>
    </row>
    <row r="1759" spans="4:4" x14ac:dyDescent="0.25">
      <c r="D1759" s="10"/>
    </row>
    <row r="1760" spans="4:4" x14ac:dyDescent="0.25">
      <c r="D1760" s="10"/>
    </row>
    <row r="1761" spans="4:4" x14ac:dyDescent="0.25">
      <c r="D1761" s="10"/>
    </row>
    <row r="1762" spans="4:4" x14ac:dyDescent="0.25">
      <c r="D1762" s="10"/>
    </row>
    <row r="1763" spans="4:4" x14ac:dyDescent="0.25">
      <c r="D1763" s="10"/>
    </row>
    <row r="1764" spans="4:4" x14ac:dyDescent="0.25">
      <c r="D1764" s="10"/>
    </row>
    <row r="1765" spans="4:4" x14ac:dyDescent="0.25">
      <c r="D1765" s="10"/>
    </row>
    <row r="1766" spans="4:4" x14ac:dyDescent="0.25">
      <c r="D1766" s="10"/>
    </row>
    <row r="1767" spans="4:4" x14ac:dyDescent="0.25">
      <c r="D1767" s="10"/>
    </row>
    <row r="1768" spans="4:4" x14ac:dyDescent="0.25">
      <c r="D1768" s="10"/>
    </row>
    <row r="1769" spans="4:4" x14ac:dyDescent="0.25">
      <c r="D1769" s="10"/>
    </row>
    <row r="1770" spans="4:4" x14ac:dyDescent="0.25">
      <c r="D1770" s="10"/>
    </row>
    <row r="1771" spans="4:4" x14ac:dyDescent="0.25">
      <c r="D1771" s="10"/>
    </row>
    <row r="1772" spans="4:4" x14ac:dyDescent="0.25">
      <c r="D1772" s="10"/>
    </row>
    <row r="1773" spans="4:4" x14ac:dyDescent="0.25">
      <c r="D1773" s="10"/>
    </row>
    <row r="1774" spans="4:4" x14ac:dyDescent="0.25">
      <c r="D1774" s="10"/>
    </row>
    <row r="1775" spans="4:4" x14ac:dyDescent="0.25">
      <c r="D1775" s="10"/>
    </row>
    <row r="1776" spans="4:4" x14ac:dyDescent="0.25">
      <c r="D1776" s="10"/>
    </row>
    <row r="1777" spans="4:4" x14ac:dyDescent="0.25">
      <c r="D1777" s="10"/>
    </row>
    <row r="1778" spans="4:4" x14ac:dyDescent="0.25">
      <c r="D1778" s="10"/>
    </row>
    <row r="1779" spans="4:4" x14ac:dyDescent="0.25">
      <c r="D1779" s="10"/>
    </row>
    <row r="1780" spans="4:4" x14ac:dyDescent="0.25">
      <c r="D1780" s="10"/>
    </row>
    <row r="1781" spans="4:4" x14ac:dyDescent="0.25">
      <c r="D1781" s="10"/>
    </row>
    <row r="1782" spans="4:4" x14ac:dyDescent="0.25">
      <c r="D1782" s="10"/>
    </row>
    <row r="1783" spans="4:4" x14ac:dyDescent="0.25">
      <c r="D1783" s="10"/>
    </row>
    <row r="1784" spans="4:4" x14ac:dyDescent="0.25">
      <c r="D1784" s="10"/>
    </row>
    <row r="1785" spans="4:4" x14ac:dyDescent="0.25">
      <c r="D1785" s="10"/>
    </row>
    <row r="1786" spans="4:4" x14ac:dyDescent="0.25">
      <c r="D1786" s="10"/>
    </row>
    <row r="1787" spans="4:4" x14ac:dyDescent="0.25">
      <c r="D1787" s="10"/>
    </row>
    <row r="1788" spans="4:4" x14ac:dyDescent="0.25">
      <c r="D1788" s="10"/>
    </row>
    <row r="1789" spans="4:4" x14ac:dyDescent="0.25">
      <c r="D1789" s="10"/>
    </row>
    <row r="1790" spans="4:4" x14ac:dyDescent="0.25">
      <c r="D1790" s="10"/>
    </row>
    <row r="1791" spans="4:4" x14ac:dyDescent="0.25">
      <c r="D1791" s="10"/>
    </row>
    <row r="1792" spans="4:4" x14ac:dyDescent="0.25">
      <c r="D1792" s="10"/>
    </row>
    <row r="1793" spans="4:4" x14ac:dyDescent="0.25">
      <c r="D1793" s="10"/>
    </row>
    <row r="1794" spans="4:4" x14ac:dyDescent="0.25">
      <c r="D1794" s="10"/>
    </row>
    <row r="1795" spans="4:4" x14ac:dyDescent="0.25">
      <c r="D1795" s="10"/>
    </row>
    <row r="1796" spans="4:4" x14ac:dyDescent="0.25">
      <c r="D1796" s="10"/>
    </row>
    <row r="1797" spans="4:4" x14ac:dyDescent="0.25">
      <c r="D1797" s="10"/>
    </row>
    <row r="1798" spans="4:4" x14ac:dyDescent="0.25">
      <c r="D1798" s="10"/>
    </row>
    <row r="1799" spans="4:4" x14ac:dyDescent="0.25">
      <c r="D1799" s="10"/>
    </row>
    <row r="1800" spans="4:4" x14ac:dyDescent="0.25">
      <c r="D1800" s="10"/>
    </row>
    <row r="1801" spans="4:4" x14ac:dyDescent="0.25">
      <c r="D1801" s="10"/>
    </row>
    <row r="1802" spans="4:4" x14ac:dyDescent="0.25">
      <c r="D1802" s="10"/>
    </row>
    <row r="1803" spans="4:4" x14ac:dyDescent="0.25">
      <c r="D1803" s="10"/>
    </row>
    <row r="1804" spans="4:4" x14ac:dyDescent="0.25">
      <c r="D1804" s="10"/>
    </row>
    <row r="1805" spans="4:4" x14ac:dyDescent="0.25">
      <c r="D1805" s="10"/>
    </row>
    <row r="1806" spans="4:4" x14ac:dyDescent="0.25">
      <c r="D1806" s="10"/>
    </row>
    <row r="1807" spans="4:4" x14ac:dyDescent="0.25">
      <c r="D1807" s="10"/>
    </row>
    <row r="1808" spans="4:4" x14ac:dyDescent="0.25">
      <c r="D1808" s="10"/>
    </row>
    <row r="1809" spans="4:4" x14ac:dyDescent="0.25">
      <c r="D1809" s="10"/>
    </row>
    <row r="1810" spans="4:4" x14ac:dyDescent="0.25">
      <c r="D1810" s="10"/>
    </row>
    <row r="1811" spans="4:4" x14ac:dyDescent="0.25">
      <c r="D1811" s="10"/>
    </row>
    <row r="1812" spans="4:4" x14ac:dyDescent="0.25">
      <c r="D1812" s="10"/>
    </row>
    <row r="1813" spans="4:4" x14ac:dyDescent="0.25">
      <c r="D1813" s="10"/>
    </row>
    <row r="1814" spans="4:4" x14ac:dyDescent="0.25">
      <c r="D1814" s="10"/>
    </row>
    <row r="1815" spans="4:4" x14ac:dyDescent="0.25">
      <c r="D1815" s="10"/>
    </row>
    <row r="1816" spans="4:4" x14ac:dyDescent="0.25">
      <c r="D1816" s="10"/>
    </row>
    <row r="1817" spans="4:4" x14ac:dyDescent="0.25">
      <c r="D1817" s="10"/>
    </row>
    <row r="1818" spans="4:4" x14ac:dyDescent="0.25">
      <c r="D1818" s="10"/>
    </row>
    <row r="1819" spans="4:4" x14ac:dyDescent="0.25">
      <c r="D1819" s="10"/>
    </row>
    <row r="1820" spans="4:4" x14ac:dyDescent="0.25">
      <c r="D1820" s="10"/>
    </row>
    <row r="1821" spans="4:4" x14ac:dyDescent="0.25">
      <c r="D1821" s="10"/>
    </row>
    <row r="1822" spans="4:4" x14ac:dyDescent="0.25">
      <c r="D1822" s="10"/>
    </row>
    <row r="1823" spans="4:4" x14ac:dyDescent="0.25">
      <c r="D1823" s="10"/>
    </row>
    <row r="1824" spans="4:4" x14ac:dyDescent="0.25">
      <c r="D1824" s="10"/>
    </row>
    <row r="1825" spans="4:4" x14ac:dyDescent="0.25">
      <c r="D1825" s="10"/>
    </row>
    <row r="1826" spans="4:4" x14ac:dyDescent="0.25">
      <c r="D1826" s="10"/>
    </row>
    <row r="1827" spans="4:4" x14ac:dyDescent="0.25">
      <c r="D1827" s="10"/>
    </row>
    <row r="1828" spans="4:4" x14ac:dyDescent="0.25">
      <c r="D1828" s="10"/>
    </row>
    <row r="1829" spans="4:4" x14ac:dyDescent="0.25">
      <c r="D1829" s="10"/>
    </row>
    <row r="1830" spans="4:4" x14ac:dyDescent="0.25">
      <c r="D1830" s="10"/>
    </row>
    <row r="1831" spans="4:4" x14ac:dyDescent="0.25">
      <c r="D1831" s="10"/>
    </row>
    <row r="1832" spans="4:4" x14ac:dyDescent="0.25">
      <c r="D1832" s="10"/>
    </row>
    <row r="1833" spans="4:4" x14ac:dyDescent="0.25">
      <c r="D1833" s="10"/>
    </row>
    <row r="1834" spans="4:4" x14ac:dyDescent="0.25">
      <c r="D1834" s="10"/>
    </row>
    <row r="1835" spans="4:4" x14ac:dyDescent="0.25">
      <c r="D1835" s="10"/>
    </row>
    <row r="1836" spans="4:4" x14ac:dyDescent="0.25">
      <c r="D1836" s="10"/>
    </row>
    <row r="1837" spans="4:4" x14ac:dyDescent="0.25">
      <c r="D1837" s="10"/>
    </row>
    <row r="1838" spans="4:4" x14ac:dyDescent="0.25">
      <c r="D1838" s="10"/>
    </row>
    <row r="1839" spans="4:4" x14ac:dyDescent="0.25">
      <c r="D1839" s="10"/>
    </row>
    <row r="1840" spans="4:4" x14ac:dyDescent="0.25">
      <c r="D1840" s="10"/>
    </row>
    <row r="1841" spans="4:4" x14ac:dyDescent="0.25">
      <c r="D1841" s="10"/>
    </row>
    <row r="1842" spans="4:4" x14ac:dyDescent="0.25">
      <c r="D1842" s="10"/>
    </row>
    <row r="1843" spans="4:4" x14ac:dyDescent="0.25">
      <c r="D1843" s="10"/>
    </row>
    <row r="1844" spans="4:4" x14ac:dyDescent="0.25">
      <c r="D1844" s="10"/>
    </row>
    <row r="1845" spans="4:4" x14ac:dyDescent="0.25">
      <c r="D1845" s="10"/>
    </row>
    <row r="1846" spans="4:4" x14ac:dyDescent="0.25">
      <c r="D1846" s="10"/>
    </row>
    <row r="1847" spans="4:4" x14ac:dyDescent="0.25">
      <c r="D1847" s="10"/>
    </row>
    <row r="1848" spans="4:4" x14ac:dyDescent="0.25">
      <c r="D1848" s="10"/>
    </row>
    <row r="1849" spans="4:4" x14ac:dyDescent="0.25">
      <c r="D1849" s="10"/>
    </row>
    <row r="1850" spans="4:4" x14ac:dyDescent="0.25">
      <c r="D1850" s="10"/>
    </row>
    <row r="1851" spans="4:4" x14ac:dyDescent="0.25">
      <c r="D1851" s="10"/>
    </row>
    <row r="1852" spans="4:4" x14ac:dyDescent="0.25">
      <c r="D1852" s="10"/>
    </row>
    <row r="1853" spans="4:4" x14ac:dyDescent="0.25">
      <c r="D1853" s="10"/>
    </row>
    <row r="1854" spans="4:4" x14ac:dyDescent="0.25">
      <c r="D1854" s="10"/>
    </row>
    <row r="1855" spans="4:4" x14ac:dyDescent="0.25">
      <c r="D1855" s="10"/>
    </row>
    <row r="1856" spans="4:4" x14ac:dyDescent="0.25">
      <c r="D1856" s="10"/>
    </row>
    <row r="1857" spans="4:4" x14ac:dyDescent="0.25">
      <c r="D1857" s="10"/>
    </row>
    <row r="1858" spans="4:4" x14ac:dyDescent="0.25">
      <c r="D1858" s="10"/>
    </row>
    <row r="1859" spans="4:4" x14ac:dyDescent="0.25">
      <c r="D1859" s="10"/>
    </row>
    <row r="1860" spans="4:4" x14ac:dyDescent="0.25">
      <c r="D1860" s="10"/>
    </row>
    <row r="1861" spans="4:4" x14ac:dyDescent="0.25">
      <c r="D1861" s="10"/>
    </row>
    <row r="1862" spans="4:4" x14ac:dyDescent="0.25">
      <c r="D1862" s="10"/>
    </row>
    <row r="1863" spans="4:4" x14ac:dyDescent="0.25">
      <c r="D1863" s="10"/>
    </row>
    <row r="1864" spans="4:4" x14ac:dyDescent="0.25">
      <c r="D1864" s="10"/>
    </row>
    <row r="1865" spans="4:4" x14ac:dyDescent="0.25">
      <c r="D1865" s="10"/>
    </row>
    <row r="1866" spans="4:4" x14ac:dyDescent="0.25">
      <c r="D1866" s="10"/>
    </row>
    <row r="1867" spans="4:4" x14ac:dyDescent="0.25">
      <c r="D1867" s="10"/>
    </row>
    <row r="1868" spans="4:4" x14ac:dyDescent="0.25">
      <c r="D1868" s="10"/>
    </row>
    <row r="1869" spans="4:4" x14ac:dyDescent="0.25">
      <c r="D1869" s="10"/>
    </row>
    <row r="1870" spans="4:4" x14ac:dyDescent="0.25">
      <c r="D1870" s="10"/>
    </row>
    <row r="1871" spans="4:4" x14ac:dyDescent="0.25">
      <c r="D1871" s="10"/>
    </row>
    <row r="1872" spans="4:4" x14ac:dyDescent="0.25">
      <c r="D1872" s="10"/>
    </row>
    <row r="1873" spans="4:4" x14ac:dyDescent="0.25">
      <c r="D1873" s="10"/>
    </row>
    <row r="1874" spans="4:4" x14ac:dyDescent="0.25">
      <c r="D1874" s="10"/>
    </row>
    <row r="1875" spans="4:4" x14ac:dyDescent="0.25">
      <c r="D1875" s="10"/>
    </row>
    <row r="1876" spans="4:4" x14ac:dyDescent="0.25">
      <c r="D1876" s="10"/>
    </row>
    <row r="1877" spans="4:4" x14ac:dyDescent="0.25">
      <c r="D1877" s="10"/>
    </row>
    <row r="1878" spans="4:4" x14ac:dyDescent="0.25">
      <c r="D1878" s="10"/>
    </row>
    <row r="1879" spans="4:4" x14ac:dyDescent="0.25">
      <c r="D1879" s="10"/>
    </row>
    <row r="1880" spans="4:4" x14ac:dyDescent="0.25">
      <c r="D1880" s="10"/>
    </row>
    <row r="1881" spans="4:4" x14ac:dyDescent="0.25">
      <c r="D1881" s="10"/>
    </row>
    <row r="1882" spans="4:4" x14ac:dyDescent="0.25">
      <c r="D1882" s="10"/>
    </row>
    <row r="1883" spans="4:4" x14ac:dyDescent="0.25">
      <c r="D1883" s="10"/>
    </row>
    <row r="1884" spans="4:4" x14ac:dyDescent="0.25">
      <c r="D1884" s="10"/>
    </row>
    <row r="1885" spans="4:4" x14ac:dyDescent="0.25">
      <c r="D1885" s="10"/>
    </row>
    <row r="1886" spans="4:4" x14ac:dyDescent="0.25">
      <c r="D1886" s="10"/>
    </row>
    <row r="1887" spans="4:4" x14ac:dyDescent="0.25">
      <c r="D1887" s="10"/>
    </row>
    <row r="1888" spans="4:4" x14ac:dyDescent="0.25">
      <c r="D1888" s="10"/>
    </row>
    <row r="1889" spans="4:4" x14ac:dyDescent="0.25">
      <c r="D1889" s="10"/>
    </row>
    <row r="1890" spans="4:4" x14ac:dyDescent="0.25">
      <c r="D1890" s="10"/>
    </row>
    <row r="1891" spans="4:4" x14ac:dyDescent="0.25">
      <c r="D1891" s="10"/>
    </row>
    <row r="1892" spans="4:4" x14ac:dyDescent="0.25">
      <c r="D1892" s="10"/>
    </row>
    <row r="1893" spans="4:4" x14ac:dyDescent="0.25">
      <c r="D1893" s="10"/>
    </row>
    <row r="1894" spans="4:4" x14ac:dyDescent="0.25">
      <c r="D1894" s="10"/>
    </row>
    <row r="1895" spans="4:4" x14ac:dyDescent="0.25">
      <c r="D1895" s="10"/>
    </row>
    <row r="1896" spans="4:4" x14ac:dyDescent="0.25">
      <c r="D1896" s="10"/>
    </row>
    <row r="1897" spans="4:4" x14ac:dyDescent="0.25">
      <c r="D1897" s="10"/>
    </row>
    <row r="1898" spans="4:4" x14ac:dyDescent="0.25">
      <c r="D1898" s="10"/>
    </row>
    <row r="1899" spans="4:4" x14ac:dyDescent="0.25">
      <c r="D1899" s="10"/>
    </row>
    <row r="1900" spans="4:4" x14ac:dyDescent="0.25">
      <c r="D1900" s="10"/>
    </row>
    <row r="1901" spans="4:4" x14ac:dyDescent="0.25">
      <c r="D1901" s="10"/>
    </row>
    <row r="1902" spans="4:4" x14ac:dyDescent="0.25">
      <c r="D1902" s="10"/>
    </row>
    <row r="1903" spans="4:4" x14ac:dyDescent="0.25">
      <c r="D1903" s="10"/>
    </row>
    <row r="1904" spans="4:4" x14ac:dyDescent="0.25">
      <c r="D1904" s="10"/>
    </row>
    <row r="1905" spans="4:4" x14ac:dyDescent="0.25">
      <c r="D1905" s="10"/>
    </row>
    <row r="1906" spans="4:4" x14ac:dyDescent="0.25">
      <c r="D1906" s="10"/>
    </row>
    <row r="1907" spans="4:4" x14ac:dyDescent="0.25">
      <c r="D1907" s="10"/>
    </row>
    <row r="1908" spans="4:4" x14ac:dyDescent="0.25">
      <c r="D1908" s="10"/>
    </row>
    <row r="1909" spans="4:4" x14ac:dyDescent="0.25">
      <c r="D1909" s="10"/>
    </row>
    <row r="1910" spans="4:4" x14ac:dyDescent="0.25">
      <c r="D1910" s="10"/>
    </row>
    <row r="1911" spans="4:4" x14ac:dyDescent="0.25">
      <c r="D1911" s="10"/>
    </row>
    <row r="1912" spans="4:4" x14ac:dyDescent="0.25">
      <c r="D1912" s="10"/>
    </row>
    <row r="1913" spans="4:4" x14ac:dyDescent="0.25">
      <c r="D1913" s="10"/>
    </row>
    <row r="1914" spans="4:4" x14ac:dyDescent="0.25">
      <c r="D1914" s="10"/>
    </row>
    <row r="1915" spans="4:4" x14ac:dyDescent="0.25">
      <c r="D1915" s="10"/>
    </row>
    <row r="1916" spans="4:4" x14ac:dyDescent="0.25">
      <c r="D1916" s="10"/>
    </row>
    <row r="1917" spans="4:4" x14ac:dyDescent="0.25">
      <c r="D1917" s="10"/>
    </row>
    <row r="1918" spans="4:4" x14ac:dyDescent="0.25">
      <c r="D1918" s="10"/>
    </row>
    <row r="1919" spans="4:4" x14ac:dyDescent="0.25">
      <c r="D1919" s="10"/>
    </row>
    <row r="1920" spans="4:4" x14ac:dyDescent="0.25">
      <c r="D1920" s="10"/>
    </row>
    <row r="1921" spans="4:4" x14ac:dyDescent="0.25">
      <c r="D1921" s="10"/>
    </row>
    <row r="1922" spans="4:4" x14ac:dyDescent="0.25">
      <c r="D1922" s="10"/>
    </row>
    <row r="1923" spans="4:4" x14ac:dyDescent="0.25">
      <c r="D1923" s="10"/>
    </row>
    <row r="1924" spans="4:4" x14ac:dyDescent="0.25">
      <c r="D1924" s="10"/>
    </row>
    <row r="1925" spans="4:4" x14ac:dyDescent="0.25">
      <c r="D1925" s="10"/>
    </row>
    <row r="1926" spans="4:4" x14ac:dyDescent="0.25">
      <c r="D1926" s="10"/>
    </row>
    <row r="1927" spans="4:4" x14ac:dyDescent="0.25">
      <c r="D1927" s="10"/>
    </row>
    <row r="1928" spans="4:4" x14ac:dyDescent="0.25">
      <c r="D1928" s="10"/>
    </row>
    <row r="1929" spans="4:4" x14ac:dyDescent="0.25">
      <c r="D1929" s="10"/>
    </row>
    <row r="1930" spans="4:4" x14ac:dyDescent="0.25">
      <c r="D1930" s="10"/>
    </row>
    <row r="1931" spans="4:4" x14ac:dyDescent="0.25">
      <c r="D1931" s="10"/>
    </row>
    <row r="1932" spans="4:4" x14ac:dyDescent="0.25">
      <c r="D1932" s="10"/>
    </row>
    <row r="1933" spans="4:4" x14ac:dyDescent="0.25">
      <c r="D1933" s="10"/>
    </row>
    <row r="1934" spans="4:4" x14ac:dyDescent="0.25">
      <c r="D1934" s="10"/>
    </row>
    <row r="1935" spans="4:4" x14ac:dyDescent="0.25">
      <c r="D1935" s="10"/>
    </row>
    <row r="1936" spans="4:4" x14ac:dyDescent="0.25">
      <c r="D1936" s="10"/>
    </row>
    <row r="1937" spans="4:4" x14ac:dyDescent="0.25">
      <c r="D1937" s="10"/>
    </row>
    <row r="1938" spans="4:4" x14ac:dyDescent="0.25">
      <c r="D1938" s="10"/>
    </row>
    <row r="1939" spans="4:4" x14ac:dyDescent="0.25">
      <c r="D1939" s="10"/>
    </row>
    <row r="1940" spans="4:4" x14ac:dyDescent="0.25">
      <c r="D1940" s="10"/>
    </row>
    <row r="1941" spans="4:4" x14ac:dyDescent="0.25">
      <c r="D1941" s="10"/>
    </row>
    <row r="1942" spans="4:4" x14ac:dyDescent="0.25">
      <c r="D1942" s="10"/>
    </row>
    <row r="1943" spans="4:4" x14ac:dyDescent="0.25">
      <c r="D1943" s="10"/>
    </row>
    <row r="1944" spans="4:4" x14ac:dyDescent="0.25">
      <c r="D1944" s="10"/>
    </row>
    <row r="1945" spans="4:4" x14ac:dyDescent="0.25">
      <c r="D1945" s="10"/>
    </row>
    <row r="1946" spans="4:4" x14ac:dyDescent="0.25">
      <c r="D1946" s="10"/>
    </row>
    <row r="1947" spans="4:4" x14ac:dyDescent="0.25">
      <c r="D1947" s="10"/>
    </row>
    <row r="1948" spans="4:4" x14ac:dyDescent="0.25">
      <c r="D1948" s="10"/>
    </row>
    <row r="1949" spans="4:4" x14ac:dyDescent="0.25">
      <c r="D1949" s="10"/>
    </row>
    <row r="1950" spans="4:4" x14ac:dyDescent="0.25">
      <c r="D1950" s="10"/>
    </row>
    <row r="1951" spans="4:4" x14ac:dyDescent="0.25">
      <c r="D1951" s="10"/>
    </row>
    <row r="1952" spans="4:4" x14ac:dyDescent="0.25">
      <c r="D1952" s="10"/>
    </row>
    <row r="1953" spans="4:4" x14ac:dyDescent="0.25">
      <c r="D1953" s="10"/>
    </row>
    <row r="1954" spans="4:4" x14ac:dyDescent="0.25">
      <c r="D1954" s="10"/>
    </row>
    <row r="1955" spans="4:4" x14ac:dyDescent="0.25">
      <c r="D1955" s="10"/>
    </row>
    <row r="1956" spans="4:4" x14ac:dyDescent="0.25">
      <c r="D1956" s="10"/>
    </row>
    <row r="1957" spans="4:4" x14ac:dyDescent="0.25">
      <c r="D1957" s="10"/>
    </row>
    <row r="1958" spans="4:4" x14ac:dyDescent="0.25">
      <c r="D1958" s="10"/>
    </row>
    <row r="1959" spans="4:4" x14ac:dyDescent="0.25">
      <c r="D1959" s="10"/>
    </row>
    <row r="1960" spans="4:4" x14ac:dyDescent="0.25">
      <c r="D1960" s="10"/>
    </row>
    <row r="1961" spans="4:4" x14ac:dyDescent="0.25">
      <c r="D1961" s="10"/>
    </row>
    <row r="1962" spans="4:4" x14ac:dyDescent="0.25">
      <c r="D1962" s="10"/>
    </row>
    <row r="1963" spans="4:4" x14ac:dyDescent="0.25">
      <c r="D1963" s="10"/>
    </row>
    <row r="1964" spans="4:4" x14ac:dyDescent="0.25">
      <c r="D1964" s="10"/>
    </row>
    <row r="1965" spans="4:4" x14ac:dyDescent="0.25">
      <c r="D1965" s="10"/>
    </row>
    <row r="1966" spans="4:4" x14ac:dyDescent="0.25">
      <c r="D1966" s="10"/>
    </row>
    <row r="1967" spans="4:4" x14ac:dyDescent="0.25">
      <c r="D1967" s="10"/>
    </row>
    <row r="1968" spans="4:4" x14ac:dyDescent="0.25">
      <c r="D1968" s="10"/>
    </row>
    <row r="1969" spans="4:4" x14ac:dyDescent="0.25">
      <c r="D1969" s="10"/>
    </row>
    <row r="1970" spans="4:4" x14ac:dyDescent="0.25">
      <c r="D1970" s="10"/>
    </row>
    <row r="1971" spans="4:4" x14ac:dyDescent="0.25">
      <c r="D1971" s="10"/>
    </row>
    <row r="1972" spans="4:4" x14ac:dyDescent="0.25">
      <c r="D1972" s="10"/>
    </row>
    <row r="1973" spans="4:4" x14ac:dyDescent="0.25">
      <c r="D1973" s="10"/>
    </row>
    <row r="1974" spans="4:4" x14ac:dyDescent="0.25">
      <c r="D1974" s="10"/>
    </row>
    <row r="1975" spans="4:4" x14ac:dyDescent="0.25">
      <c r="D1975" s="10"/>
    </row>
    <row r="1976" spans="4:4" x14ac:dyDescent="0.25">
      <c r="D1976" s="10"/>
    </row>
    <row r="1977" spans="4:4" x14ac:dyDescent="0.25">
      <c r="D1977" s="10"/>
    </row>
    <row r="1978" spans="4:4" x14ac:dyDescent="0.25">
      <c r="D1978" s="10"/>
    </row>
    <row r="1979" spans="4:4" x14ac:dyDescent="0.25">
      <c r="D1979" s="10"/>
    </row>
    <row r="1980" spans="4:4" x14ac:dyDescent="0.25">
      <c r="D1980" s="10"/>
    </row>
    <row r="1981" spans="4:4" x14ac:dyDescent="0.25">
      <c r="D1981" s="10"/>
    </row>
    <row r="1982" spans="4:4" x14ac:dyDescent="0.25">
      <c r="D1982" s="10"/>
    </row>
    <row r="1983" spans="4:4" x14ac:dyDescent="0.25">
      <c r="D1983" s="10"/>
    </row>
    <row r="1984" spans="4:4" x14ac:dyDescent="0.25">
      <c r="D1984" s="10"/>
    </row>
    <row r="1985" spans="4:4" x14ac:dyDescent="0.25">
      <c r="D1985" s="10"/>
    </row>
    <row r="1986" spans="4:4" x14ac:dyDescent="0.25">
      <c r="D1986" s="10"/>
    </row>
    <row r="1987" spans="4:4" x14ac:dyDescent="0.25">
      <c r="D1987" s="10"/>
    </row>
    <row r="1988" spans="4:4" x14ac:dyDescent="0.25">
      <c r="D1988" s="10"/>
    </row>
    <row r="1989" spans="4:4" x14ac:dyDescent="0.25">
      <c r="D1989" s="10"/>
    </row>
    <row r="1990" spans="4:4" x14ac:dyDescent="0.25">
      <c r="D1990" s="10"/>
    </row>
    <row r="1991" spans="4:4" x14ac:dyDescent="0.25">
      <c r="D1991" s="10"/>
    </row>
    <row r="1992" spans="4:4" x14ac:dyDescent="0.25">
      <c r="D1992" s="10"/>
    </row>
    <row r="1993" spans="4:4" x14ac:dyDescent="0.25">
      <c r="D1993" s="10"/>
    </row>
    <row r="1994" spans="4:4" x14ac:dyDescent="0.25">
      <c r="D1994" s="10"/>
    </row>
    <row r="1995" spans="4:4" x14ac:dyDescent="0.25">
      <c r="D1995" s="10"/>
    </row>
    <row r="1996" spans="4:4" x14ac:dyDescent="0.25">
      <c r="D1996" s="10"/>
    </row>
    <row r="1997" spans="4:4" x14ac:dyDescent="0.25">
      <c r="D1997" s="10"/>
    </row>
    <row r="1998" spans="4:4" x14ac:dyDescent="0.25">
      <c r="D1998" s="10"/>
    </row>
    <row r="1999" spans="4:4" x14ac:dyDescent="0.25">
      <c r="D1999" s="10"/>
    </row>
    <row r="2000" spans="4:4" x14ac:dyDescent="0.25">
      <c r="D2000" s="10"/>
    </row>
    <row r="2001" spans="4:4" x14ac:dyDescent="0.25">
      <c r="D2001" s="10"/>
    </row>
    <row r="2002" spans="4:4" x14ac:dyDescent="0.25">
      <c r="D2002" s="10"/>
    </row>
    <row r="2003" spans="4:4" x14ac:dyDescent="0.25">
      <c r="D2003" s="10"/>
    </row>
    <row r="2004" spans="4:4" x14ac:dyDescent="0.25">
      <c r="D2004" s="10"/>
    </row>
    <row r="2005" spans="4:4" x14ac:dyDescent="0.25">
      <c r="D2005" s="10"/>
    </row>
    <row r="2006" spans="4:4" x14ac:dyDescent="0.25">
      <c r="D2006" s="10"/>
    </row>
    <row r="2007" spans="4:4" x14ac:dyDescent="0.25">
      <c r="D2007" s="10"/>
    </row>
    <row r="2008" spans="4:4" x14ac:dyDescent="0.25">
      <c r="D2008" s="10"/>
    </row>
    <row r="2009" spans="4:4" x14ac:dyDescent="0.25">
      <c r="D2009" s="10"/>
    </row>
    <row r="2010" spans="4:4" x14ac:dyDescent="0.25">
      <c r="D2010" s="10"/>
    </row>
    <row r="2011" spans="4:4" x14ac:dyDescent="0.25">
      <c r="D2011" s="10"/>
    </row>
    <row r="2012" spans="4:4" x14ac:dyDescent="0.25">
      <c r="D2012" s="10"/>
    </row>
    <row r="2013" spans="4:4" x14ac:dyDescent="0.25">
      <c r="D2013" s="10"/>
    </row>
    <row r="2014" spans="4:4" x14ac:dyDescent="0.25">
      <c r="D2014" s="10"/>
    </row>
    <row r="2015" spans="4:4" x14ac:dyDescent="0.25">
      <c r="D2015" s="10"/>
    </row>
    <row r="2016" spans="4:4" x14ac:dyDescent="0.25">
      <c r="D2016" s="10"/>
    </row>
    <row r="2017" spans="4:4" x14ac:dyDescent="0.25">
      <c r="D2017" s="10"/>
    </row>
    <row r="2018" spans="4:4" x14ac:dyDescent="0.25">
      <c r="D2018" s="10"/>
    </row>
    <row r="2019" spans="4:4" x14ac:dyDescent="0.25">
      <c r="D2019" s="10"/>
    </row>
    <row r="2020" spans="4:4" x14ac:dyDescent="0.25">
      <c r="D2020" s="10"/>
    </row>
    <row r="2021" spans="4:4" x14ac:dyDescent="0.25">
      <c r="D2021" s="10"/>
    </row>
    <row r="2022" spans="4:4" x14ac:dyDescent="0.25">
      <c r="D2022" s="10"/>
    </row>
    <row r="2023" spans="4:4" x14ac:dyDescent="0.25">
      <c r="D2023" s="10"/>
    </row>
    <row r="2024" spans="4:4" x14ac:dyDescent="0.25">
      <c r="D2024" s="10"/>
    </row>
    <row r="2025" spans="4:4" x14ac:dyDescent="0.25">
      <c r="D2025" s="10"/>
    </row>
    <row r="2026" spans="4:4" x14ac:dyDescent="0.25">
      <c r="D2026" s="10"/>
    </row>
    <row r="2027" spans="4:4" x14ac:dyDescent="0.25">
      <c r="D2027" s="10"/>
    </row>
    <row r="2028" spans="4:4" x14ac:dyDescent="0.25">
      <c r="D2028" s="10"/>
    </row>
    <row r="2029" spans="4:4" x14ac:dyDescent="0.25">
      <c r="D2029" s="10"/>
    </row>
    <row r="2030" spans="4:4" x14ac:dyDescent="0.25">
      <c r="D2030" s="10"/>
    </row>
    <row r="2031" spans="4:4" x14ac:dyDescent="0.25">
      <c r="D2031" s="10"/>
    </row>
    <row r="2032" spans="4:4" x14ac:dyDescent="0.25">
      <c r="D2032" s="10"/>
    </row>
    <row r="2033" spans="4:4" x14ac:dyDescent="0.25">
      <c r="D2033" s="10"/>
    </row>
    <row r="2034" spans="4:4" x14ac:dyDescent="0.25">
      <c r="D2034" s="10"/>
    </row>
    <row r="2035" spans="4:4" x14ac:dyDescent="0.25">
      <c r="D2035" s="10"/>
    </row>
    <row r="2036" spans="4:4" x14ac:dyDescent="0.25">
      <c r="D2036" s="10"/>
    </row>
    <row r="2037" spans="4:4" x14ac:dyDescent="0.25">
      <c r="D2037" s="10"/>
    </row>
    <row r="2038" spans="4:4" x14ac:dyDescent="0.25">
      <c r="D2038" s="10"/>
    </row>
    <row r="2039" spans="4:4" x14ac:dyDescent="0.25">
      <c r="D2039" s="10"/>
    </row>
    <row r="2040" spans="4:4" x14ac:dyDescent="0.25">
      <c r="D2040" s="10"/>
    </row>
    <row r="2041" spans="4:4" x14ac:dyDescent="0.25">
      <c r="D2041" s="10"/>
    </row>
    <row r="2042" spans="4:4" x14ac:dyDescent="0.25">
      <c r="D2042" s="10"/>
    </row>
    <row r="2043" spans="4:4" x14ac:dyDescent="0.25">
      <c r="D2043" s="10"/>
    </row>
    <row r="2044" spans="4:4" x14ac:dyDescent="0.25">
      <c r="D2044" s="10"/>
    </row>
    <row r="2045" spans="4:4" x14ac:dyDescent="0.25">
      <c r="D2045" s="10"/>
    </row>
    <row r="2046" spans="4:4" x14ac:dyDescent="0.25">
      <c r="D2046" s="10"/>
    </row>
    <row r="2047" spans="4:4" x14ac:dyDescent="0.25">
      <c r="D2047" s="10"/>
    </row>
    <row r="2048" spans="4:4" x14ac:dyDescent="0.25">
      <c r="D2048" s="10"/>
    </row>
    <row r="2049" spans="4:4" x14ac:dyDescent="0.25">
      <c r="D2049" s="10"/>
    </row>
    <row r="2050" spans="4:4" x14ac:dyDescent="0.25">
      <c r="D2050" s="10"/>
    </row>
    <row r="2051" spans="4:4" x14ac:dyDescent="0.25">
      <c r="D2051" s="10"/>
    </row>
    <row r="2052" spans="4:4" x14ac:dyDescent="0.25">
      <c r="D2052" s="10"/>
    </row>
    <row r="2053" spans="4:4" x14ac:dyDescent="0.25">
      <c r="D2053" s="10"/>
    </row>
    <row r="2054" spans="4:4" x14ac:dyDescent="0.25">
      <c r="D2054" s="10"/>
    </row>
    <row r="2055" spans="4:4" x14ac:dyDescent="0.25">
      <c r="D2055" s="10"/>
    </row>
    <row r="2056" spans="4:4" x14ac:dyDescent="0.25">
      <c r="D2056" s="10"/>
    </row>
    <row r="2057" spans="4:4" x14ac:dyDescent="0.25">
      <c r="D2057" s="10"/>
    </row>
    <row r="2058" spans="4:4" x14ac:dyDescent="0.25">
      <c r="D2058" s="10"/>
    </row>
    <row r="2059" spans="4:4" x14ac:dyDescent="0.25">
      <c r="D2059" s="10"/>
    </row>
    <row r="2060" spans="4:4" x14ac:dyDescent="0.25">
      <c r="D2060" s="10"/>
    </row>
    <row r="2061" spans="4:4" x14ac:dyDescent="0.25">
      <c r="D2061" s="10"/>
    </row>
    <row r="2062" spans="4:4" x14ac:dyDescent="0.25">
      <c r="D2062" s="10"/>
    </row>
    <row r="2063" spans="4:4" x14ac:dyDescent="0.25">
      <c r="D2063" s="10"/>
    </row>
    <row r="2064" spans="4:4" x14ac:dyDescent="0.25">
      <c r="D2064" s="10"/>
    </row>
    <row r="2065" spans="4:4" x14ac:dyDescent="0.25">
      <c r="D2065" s="10"/>
    </row>
    <row r="2066" spans="4:4" x14ac:dyDescent="0.25">
      <c r="D2066" s="10"/>
    </row>
    <row r="2067" spans="4:4" x14ac:dyDescent="0.25">
      <c r="D2067" s="10"/>
    </row>
    <row r="2068" spans="4:4" x14ac:dyDescent="0.25">
      <c r="D2068" s="10"/>
    </row>
    <row r="2069" spans="4:4" x14ac:dyDescent="0.25">
      <c r="D2069" s="10"/>
    </row>
    <row r="2070" spans="4:4" x14ac:dyDescent="0.25">
      <c r="D2070" s="10"/>
    </row>
    <row r="2071" spans="4:4" x14ac:dyDescent="0.25">
      <c r="D2071" s="10"/>
    </row>
    <row r="2072" spans="4:4" x14ac:dyDescent="0.25">
      <c r="D2072" s="10"/>
    </row>
    <row r="2073" spans="4:4" x14ac:dyDescent="0.25">
      <c r="D2073" s="10"/>
    </row>
    <row r="2074" spans="4:4" x14ac:dyDescent="0.25">
      <c r="D2074" s="10"/>
    </row>
    <row r="2075" spans="4:4" x14ac:dyDescent="0.25">
      <c r="D2075" s="10"/>
    </row>
    <row r="2076" spans="4:4" x14ac:dyDescent="0.25">
      <c r="D2076" s="10"/>
    </row>
    <row r="2077" spans="4:4" x14ac:dyDescent="0.25">
      <c r="D2077" s="10"/>
    </row>
    <row r="2078" spans="4:4" x14ac:dyDescent="0.25">
      <c r="D2078" s="10"/>
    </row>
    <row r="2079" spans="4:4" x14ac:dyDescent="0.25">
      <c r="D2079" s="10"/>
    </row>
    <row r="2080" spans="4:4" x14ac:dyDescent="0.25">
      <c r="D2080" s="10"/>
    </row>
    <row r="2081" spans="4:4" x14ac:dyDescent="0.25">
      <c r="D2081" s="10"/>
    </row>
    <row r="2082" spans="4:4" x14ac:dyDescent="0.25">
      <c r="D2082" s="10"/>
    </row>
    <row r="2083" spans="4:4" x14ac:dyDescent="0.25">
      <c r="D2083" s="10"/>
    </row>
    <row r="2084" spans="4:4" x14ac:dyDescent="0.25">
      <c r="D2084" s="10"/>
    </row>
    <row r="2085" spans="4:4" x14ac:dyDescent="0.25">
      <c r="D2085" s="10"/>
    </row>
    <row r="2086" spans="4:4" x14ac:dyDescent="0.25">
      <c r="D2086" s="10"/>
    </row>
    <row r="2087" spans="4:4" x14ac:dyDescent="0.25">
      <c r="D2087" s="10"/>
    </row>
    <row r="2088" spans="4:4" x14ac:dyDescent="0.25">
      <c r="D2088" s="10"/>
    </row>
    <row r="2089" spans="4:4" x14ac:dyDescent="0.25">
      <c r="D2089" s="10"/>
    </row>
    <row r="2090" spans="4:4" x14ac:dyDescent="0.25">
      <c r="D2090" s="10"/>
    </row>
    <row r="2091" spans="4:4" x14ac:dyDescent="0.25">
      <c r="D2091" s="10"/>
    </row>
    <row r="2092" spans="4:4" x14ac:dyDescent="0.25">
      <c r="D2092" s="10"/>
    </row>
    <row r="2093" spans="4:4" x14ac:dyDescent="0.25">
      <c r="D2093" s="10"/>
    </row>
    <row r="2094" spans="4:4" x14ac:dyDescent="0.25">
      <c r="D2094" s="10"/>
    </row>
    <row r="2095" spans="4:4" x14ac:dyDescent="0.25">
      <c r="D2095" s="10"/>
    </row>
    <row r="2096" spans="4:4" x14ac:dyDescent="0.25">
      <c r="D2096" s="10"/>
    </row>
    <row r="2097" spans="4:4" x14ac:dyDescent="0.25">
      <c r="D2097" s="10"/>
    </row>
    <row r="2098" spans="4:4" x14ac:dyDescent="0.25">
      <c r="D2098" s="10"/>
    </row>
    <row r="2099" spans="4:4" x14ac:dyDescent="0.25">
      <c r="D2099" s="10"/>
    </row>
    <row r="2100" spans="4:4" x14ac:dyDescent="0.25">
      <c r="D2100" s="10"/>
    </row>
    <row r="2101" spans="4:4" x14ac:dyDescent="0.25">
      <c r="D2101" s="10"/>
    </row>
    <row r="2102" spans="4:4" x14ac:dyDescent="0.25">
      <c r="D2102" s="10"/>
    </row>
    <row r="2103" spans="4:4" x14ac:dyDescent="0.25">
      <c r="D2103" s="10"/>
    </row>
    <row r="2104" spans="4:4" x14ac:dyDescent="0.25">
      <c r="D2104" s="10"/>
    </row>
    <row r="2105" spans="4:4" x14ac:dyDescent="0.25">
      <c r="D2105" s="10"/>
    </row>
    <row r="2106" spans="4:4" x14ac:dyDescent="0.25">
      <c r="D2106" s="10"/>
    </row>
    <row r="2107" spans="4:4" x14ac:dyDescent="0.25">
      <c r="D2107" s="10"/>
    </row>
    <row r="2108" spans="4:4" x14ac:dyDescent="0.25">
      <c r="D2108" s="10"/>
    </row>
    <row r="2109" spans="4:4" x14ac:dyDescent="0.25">
      <c r="D2109" s="10"/>
    </row>
    <row r="2110" spans="4:4" x14ac:dyDescent="0.25">
      <c r="D2110" s="10"/>
    </row>
    <row r="2111" spans="4:4" x14ac:dyDescent="0.25">
      <c r="D2111" s="10"/>
    </row>
    <row r="2112" spans="4:4" x14ac:dyDescent="0.25">
      <c r="D2112" s="10"/>
    </row>
    <row r="2113" spans="4:4" x14ac:dyDescent="0.25">
      <c r="D2113" s="10"/>
    </row>
    <row r="2114" spans="4:4" x14ac:dyDescent="0.25">
      <c r="D2114" s="10"/>
    </row>
    <row r="2115" spans="4:4" x14ac:dyDescent="0.25">
      <c r="D2115" s="10"/>
    </row>
    <row r="2116" spans="4:4" x14ac:dyDescent="0.25">
      <c r="D2116" s="10"/>
    </row>
    <row r="2117" spans="4:4" x14ac:dyDescent="0.25">
      <c r="D2117" s="10"/>
    </row>
    <row r="2118" spans="4:4" x14ac:dyDescent="0.25">
      <c r="D2118" s="10"/>
    </row>
    <row r="2119" spans="4:4" x14ac:dyDescent="0.25">
      <c r="D2119" s="10"/>
    </row>
    <row r="2120" spans="4:4" x14ac:dyDescent="0.25">
      <c r="D2120" s="10"/>
    </row>
    <row r="2121" spans="4:4" x14ac:dyDescent="0.25">
      <c r="D2121" s="10"/>
    </row>
    <row r="2122" spans="4:4" x14ac:dyDescent="0.25">
      <c r="D2122" s="10"/>
    </row>
    <row r="2123" spans="4:4" x14ac:dyDescent="0.25">
      <c r="D2123" s="10"/>
    </row>
    <row r="2124" spans="4:4" x14ac:dyDescent="0.25">
      <c r="D2124" s="10"/>
    </row>
    <row r="2125" spans="4:4" x14ac:dyDescent="0.25">
      <c r="D2125" s="10"/>
    </row>
    <row r="2126" spans="4:4" x14ac:dyDescent="0.25">
      <c r="D2126" s="10"/>
    </row>
    <row r="2127" spans="4:4" x14ac:dyDescent="0.25">
      <c r="D2127" s="10"/>
    </row>
    <row r="2128" spans="4:4" x14ac:dyDescent="0.25">
      <c r="D2128" s="10"/>
    </row>
    <row r="2129" spans="4:4" x14ac:dyDescent="0.25">
      <c r="D2129" s="10"/>
    </row>
    <row r="2130" spans="4:4" x14ac:dyDescent="0.25">
      <c r="D2130" s="10"/>
    </row>
    <row r="2131" spans="4:4" x14ac:dyDescent="0.25">
      <c r="D2131" s="10"/>
    </row>
    <row r="2132" spans="4:4" x14ac:dyDescent="0.25">
      <c r="D2132" s="10"/>
    </row>
    <row r="2133" spans="4:4" x14ac:dyDescent="0.25">
      <c r="D2133" s="10"/>
    </row>
    <row r="2134" spans="4:4" x14ac:dyDescent="0.25">
      <c r="D2134" s="10"/>
    </row>
    <row r="2135" spans="4:4" x14ac:dyDescent="0.25">
      <c r="D2135" s="10"/>
    </row>
    <row r="2136" spans="4:4" x14ac:dyDescent="0.25">
      <c r="D2136" s="10"/>
    </row>
    <row r="2137" spans="4:4" x14ac:dyDescent="0.25">
      <c r="D2137" s="10"/>
    </row>
    <row r="2138" spans="4:4" x14ac:dyDescent="0.25">
      <c r="D2138" s="10"/>
    </row>
    <row r="2139" spans="4:4" x14ac:dyDescent="0.25">
      <c r="D2139" s="10"/>
    </row>
    <row r="2140" spans="4:4" x14ac:dyDescent="0.25">
      <c r="D2140" s="10"/>
    </row>
    <row r="2141" spans="4:4" x14ac:dyDescent="0.25">
      <c r="D2141" s="10"/>
    </row>
    <row r="2142" spans="4:4" x14ac:dyDescent="0.25">
      <c r="D2142" s="10"/>
    </row>
    <row r="2143" spans="4:4" x14ac:dyDescent="0.25">
      <c r="D2143" s="10"/>
    </row>
    <row r="2144" spans="4:4" x14ac:dyDescent="0.25">
      <c r="D2144" s="10"/>
    </row>
    <row r="2145" spans="4:4" x14ac:dyDescent="0.25">
      <c r="D2145" s="10"/>
    </row>
    <row r="2146" spans="4:4" x14ac:dyDescent="0.25">
      <c r="D2146" s="10"/>
    </row>
    <row r="2147" spans="4:4" x14ac:dyDescent="0.25">
      <c r="D2147" s="10"/>
    </row>
    <row r="2148" spans="4:4" x14ac:dyDescent="0.25">
      <c r="D2148" s="10"/>
    </row>
    <row r="2149" spans="4:4" x14ac:dyDescent="0.25">
      <c r="D2149" s="10"/>
    </row>
    <row r="2150" spans="4:4" x14ac:dyDescent="0.25">
      <c r="D2150" s="10"/>
    </row>
    <row r="2151" spans="4:4" x14ac:dyDescent="0.25">
      <c r="D2151" s="10"/>
    </row>
    <row r="2152" spans="4:4" x14ac:dyDescent="0.25">
      <c r="D2152" s="10"/>
    </row>
    <row r="2153" spans="4:4" x14ac:dyDescent="0.25">
      <c r="D2153" s="10"/>
    </row>
    <row r="2154" spans="4:4" x14ac:dyDescent="0.25">
      <c r="D2154" s="10"/>
    </row>
    <row r="2155" spans="4:4" x14ac:dyDescent="0.25">
      <c r="D2155" s="10"/>
    </row>
    <row r="2156" spans="4:4" x14ac:dyDescent="0.25">
      <c r="D2156" s="10"/>
    </row>
    <row r="2157" spans="4:4" x14ac:dyDescent="0.25">
      <c r="D2157" s="10"/>
    </row>
    <row r="2158" spans="4:4" x14ac:dyDescent="0.25">
      <c r="D2158" s="10"/>
    </row>
    <row r="2159" spans="4:4" x14ac:dyDescent="0.25">
      <c r="D2159" s="10"/>
    </row>
    <row r="2160" spans="4:4" x14ac:dyDescent="0.25">
      <c r="D2160" s="10"/>
    </row>
    <row r="2161" spans="4:4" x14ac:dyDescent="0.25">
      <c r="D2161" s="10"/>
    </row>
    <row r="2162" spans="4:4" x14ac:dyDescent="0.25">
      <c r="D2162" s="10"/>
    </row>
    <row r="2163" spans="4:4" x14ac:dyDescent="0.25">
      <c r="D2163" s="10"/>
    </row>
    <row r="2164" spans="4:4" x14ac:dyDescent="0.25">
      <c r="D2164" s="10"/>
    </row>
    <row r="2165" spans="4:4" x14ac:dyDescent="0.25">
      <c r="D2165" s="10"/>
    </row>
    <row r="2166" spans="4:4" x14ac:dyDescent="0.25">
      <c r="D2166" s="10"/>
    </row>
    <row r="2167" spans="4:4" x14ac:dyDescent="0.25">
      <c r="D2167" s="10"/>
    </row>
    <row r="2168" spans="4:4" x14ac:dyDescent="0.25">
      <c r="D2168" s="10"/>
    </row>
    <row r="2169" spans="4:4" x14ac:dyDescent="0.25">
      <c r="D2169" s="10"/>
    </row>
    <row r="2170" spans="4:4" x14ac:dyDescent="0.25">
      <c r="D2170" s="10"/>
    </row>
    <row r="2171" spans="4:4" x14ac:dyDescent="0.25">
      <c r="D2171" s="10"/>
    </row>
    <row r="2172" spans="4:4" x14ac:dyDescent="0.25">
      <c r="D2172" s="10"/>
    </row>
    <row r="2173" spans="4:4" x14ac:dyDescent="0.25">
      <c r="D2173" s="10"/>
    </row>
    <row r="2174" spans="4:4" x14ac:dyDescent="0.25">
      <c r="D2174" s="10"/>
    </row>
    <row r="2175" spans="4:4" x14ac:dyDescent="0.25">
      <c r="D2175" s="10"/>
    </row>
    <row r="2176" spans="4:4" x14ac:dyDescent="0.25">
      <c r="D2176" s="10"/>
    </row>
    <row r="2177" spans="4:4" x14ac:dyDescent="0.25">
      <c r="D2177" s="10"/>
    </row>
    <row r="2178" spans="4:4" x14ac:dyDescent="0.25">
      <c r="D2178" s="10"/>
    </row>
    <row r="2179" spans="4:4" x14ac:dyDescent="0.25">
      <c r="D2179" s="10"/>
    </row>
    <row r="2180" spans="4:4" x14ac:dyDescent="0.25">
      <c r="D2180" s="10"/>
    </row>
    <row r="2181" spans="4:4" x14ac:dyDescent="0.25">
      <c r="D2181" s="10"/>
    </row>
    <row r="2182" spans="4:4" x14ac:dyDescent="0.25">
      <c r="D2182" s="10"/>
    </row>
    <row r="2183" spans="4:4" x14ac:dyDescent="0.25">
      <c r="D2183" s="10"/>
    </row>
    <row r="2184" spans="4:4" x14ac:dyDescent="0.25">
      <c r="D2184" s="10"/>
    </row>
    <row r="2185" spans="4:4" x14ac:dyDescent="0.25">
      <c r="D2185" s="10"/>
    </row>
    <row r="2186" spans="4:4" x14ac:dyDescent="0.25">
      <c r="D2186" s="10"/>
    </row>
    <row r="2187" spans="4:4" x14ac:dyDescent="0.25">
      <c r="D2187" s="10"/>
    </row>
    <row r="2188" spans="4:4" x14ac:dyDescent="0.25">
      <c r="D2188" s="10"/>
    </row>
    <row r="2189" spans="4:4" x14ac:dyDescent="0.25">
      <c r="D2189" s="10"/>
    </row>
    <row r="2190" spans="4:4" x14ac:dyDescent="0.25">
      <c r="D2190" s="10"/>
    </row>
    <row r="2191" spans="4:4" x14ac:dyDescent="0.25">
      <c r="D2191" s="10"/>
    </row>
    <row r="2192" spans="4:4" x14ac:dyDescent="0.25">
      <c r="D2192" s="10"/>
    </row>
    <row r="2193" spans="4:4" x14ac:dyDescent="0.25">
      <c r="D2193" s="10"/>
    </row>
    <row r="2194" spans="4:4" x14ac:dyDescent="0.25">
      <c r="D2194" s="10"/>
    </row>
    <row r="2195" spans="4:4" x14ac:dyDescent="0.25">
      <c r="D2195" s="10"/>
    </row>
    <row r="2196" spans="4:4" x14ac:dyDescent="0.25">
      <c r="D2196" s="10"/>
    </row>
    <row r="2197" spans="4:4" x14ac:dyDescent="0.25">
      <c r="D2197" s="10"/>
    </row>
    <row r="2198" spans="4:4" x14ac:dyDescent="0.25">
      <c r="D2198" s="10"/>
    </row>
    <row r="2199" spans="4:4" x14ac:dyDescent="0.25">
      <c r="D2199" s="10"/>
    </row>
    <row r="2200" spans="4:4" x14ac:dyDescent="0.25">
      <c r="D2200" s="10"/>
    </row>
    <row r="2201" spans="4:4" x14ac:dyDescent="0.25">
      <c r="D2201" s="10"/>
    </row>
    <row r="2202" spans="4:4" x14ac:dyDescent="0.25">
      <c r="D2202" s="10"/>
    </row>
    <row r="2203" spans="4:4" x14ac:dyDescent="0.25">
      <c r="D2203" s="10"/>
    </row>
    <row r="2204" spans="4:4" x14ac:dyDescent="0.25">
      <c r="D2204" s="10"/>
    </row>
    <row r="2205" spans="4:4" x14ac:dyDescent="0.25">
      <c r="D2205" s="10"/>
    </row>
    <row r="2206" spans="4:4" x14ac:dyDescent="0.25">
      <c r="D2206" s="10"/>
    </row>
    <row r="2207" spans="4:4" x14ac:dyDescent="0.25">
      <c r="D2207" s="10"/>
    </row>
    <row r="2208" spans="4:4" x14ac:dyDescent="0.25">
      <c r="D2208" s="10"/>
    </row>
    <row r="2209" spans="4:4" x14ac:dyDescent="0.25">
      <c r="D2209" s="10"/>
    </row>
    <row r="2210" spans="4:4" x14ac:dyDescent="0.25">
      <c r="D2210" s="10"/>
    </row>
    <row r="2211" spans="4:4" x14ac:dyDescent="0.25">
      <c r="D2211" s="10"/>
    </row>
    <row r="2212" spans="4:4" x14ac:dyDescent="0.25">
      <c r="D2212" s="10"/>
    </row>
    <row r="2213" spans="4:4" x14ac:dyDescent="0.25">
      <c r="D2213" s="10"/>
    </row>
    <row r="2214" spans="4:4" x14ac:dyDescent="0.25">
      <c r="D2214" s="10"/>
    </row>
    <row r="2215" spans="4:4" x14ac:dyDescent="0.25">
      <c r="D2215" s="10"/>
    </row>
    <row r="2216" spans="4:4" x14ac:dyDescent="0.25">
      <c r="D2216" s="10"/>
    </row>
    <row r="2217" spans="4:4" x14ac:dyDescent="0.25">
      <c r="D2217" s="10"/>
    </row>
    <row r="2218" spans="4:4" x14ac:dyDescent="0.25">
      <c r="D2218" s="10"/>
    </row>
    <row r="2219" spans="4:4" x14ac:dyDescent="0.25">
      <c r="D2219" s="10"/>
    </row>
    <row r="2220" spans="4:4" x14ac:dyDescent="0.25">
      <c r="D2220" s="10"/>
    </row>
    <row r="2221" spans="4:4" x14ac:dyDescent="0.25">
      <c r="D2221" s="10"/>
    </row>
    <row r="2222" spans="4:4" x14ac:dyDescent="0.25">
      <c r="D2222" s="10"/>
    </row>
    <row r="2223" spans="4:4" x14ac:dyDescent="0.25">
      <c r="D2223" s="10"/>
    </row>
    <row r="2224" spans="4:4" x14ac:dyDescent="0.25">
      <c r="D2224" s="10"/>
    </row>
    <row r="2225" spans="4:4" x14ac:dyDescent="0.25">
      <c r="D2225" s="10"/>
    </row>
    <row r="2226" spans="4:4" x14ac:dyDescent="0.25">
      <c r="D2226" s="10"/>
    </row>
    <row r="2227" spans="4:4" x14ac:dyDescent="0.25">
      <c r="D2227" s="10"/>
    </row>
    <row r="2228" spans="4:4" x14ac:dyDescent="0.25">
      <c r="D2228" s="10"/>
    </row>
    <row r="2229" spans="4:4" x14ac:dyDescent="0.25">
      <c r="D2229" s="10"/>
    </row>
    <row r="2230" spans="4:4" x14ac:dyDescent="0.25">
      <c r="D2230" s="10"/>
    </row>
    <row r="2231" spans="4:4" x14ac:dyDescent="0.25">
      <c r="D2231" s="10"/>
    </row>
    <row r="2232" spans="4:4" x14ac:dyDescent="0.25">
      <c r="D2232" s="10"/>
    </row>
    <row r="2233" spans="4:4" x14ac:dyDescent="0.25">
      <c r="D2233" s="10"/>
    </row>
    <row r="2234" spans="4:4" x14ac:dyDescent="0.25">
      <c r="D2234" s="10"/>
    </row>
    <row r="2235" spans="4:4" x14ac:dyDescent="0.25">
      <c r="D2235" s="10"/>
    </row>
    <row r="2236" spans="4:4" x14ac:dyDescent="0.25">
      <c r="D2236" s="10"/>
    </row>
    <row r="2237" spans="4:4" x14ac:dyDescent="0.25">
      <c r="D2237" s="10"/>
    </row>
    <row r="2238" spans="4:4" x14ac:dyDescent="0.25">
      <c r="D2238" s="10"/>
    </row>
    <row r="2239" spans="4:4" x14ac:dyDescent="0.25">
      <c r="D2239" s="10"/>
    </row>
    <row r="2240" spans="4:4" x14ac:dyDescent="0.25">
      <c r="D2240" s="10"/>
    </row>
    <row r="2241" spans="4:4" x14ac:dyDescent="0.25">
      <c r="D2241" s="10"/>
    </row>
    <row r="2242" spans="4:4" x14ac:dyDescent="0.25">
      <c r="D2242" s="10"/>
    </row>
    <row r="2243" spans="4:4" x14ac:dyDescent="0.25">
      <c r="D2243" s="10"/>
    </row>
    <row r="2244" spans="4:4" x14ac:dyDescent="0.25">
      <c r="D2244" s="10"/>
    </row>
    <row r="2245" spans="4:4" x14ac:dyDescent="0.25">
      <c r="D2245" s="10"/>
    </row>
    <row r="2246" spans="4:4" x14ac:dyDescent="0.25">
      <c r="D2246" s="10"/>
    </row>
    <row r="2247" spans="4:4" x14ac:dyDescent="0.25">
      <c r="D2247" s="10"/>
    </row>
    <row r="2248" spans="4:4" x14ac:dyDescent="0.25">
      <c r="D2248" s="10"/>
    </row>
    <row r="2249" spans="4:4" x14ac:dyDescent="0.25">
      <c r="D2249" s="10"/>
    </row>
    <row r="2250" spans="4:4" x14ac:dyDescent="0.25">
      <c r="D2250" s="10"/>
    </row>
    <row r="2251" spans="4:4" x14ac:dyDescent="0.25">
      <c r="D2251" s="10"/>
    </row>
    <row r="2252" spans="4:4" x14ac:dyDescent="0.25">
      <c r="D2252" s="10"/>
    </row>
    <row r="2253" spans="4:4" x14ac:dyDescent="0.25">
      <c r="D2253" s="10"/>
    </row>
    <row r="2254" spans="4:4" x14ac:dyDescent="0.25">
      <c r="D2254" s="10"/>
    </row>
    <row r="2255" spans="4:4" x14ac:dyDescent="0.25">
      <c r="D2255" s="10"/>
    </row>
    <row r="2256" spans="4:4" x14ac:dyDescent="0.25">
      <c r="D2256" s="10"/>
    </row>
    <row r="2257" spans="4:4" x14ac:dyDescent="0.25">
      <c r="D2257" s="10"/>
    </row>
    <row r="2258" spans="4:4" x14ac:dyDescent="0.25">
      <c r="D2258" s="10"/>
    </row>
    <row r="2259" spans="4:4" x14ac:dyDescent="0.25">
      <c r="D2259" s="10"/>
    </row>
    <row r="2260" spans="4:4" x14ac:dyDescent="0.25">
      <c r="D2260" s="10"/>
    </row>
    <row r="2261" spans="4:4" x14ac:dyDescent="0.25">
      <c r="D2261" s="10"/>
    </row>
    <row r="2262" spans="4:4" x14ac:dyDescent="0.25">
      <c r="D2262" s="10"/>
    </row>
    <row r="2263" spans="4:4" x14ac:dyDescent="0.25">
      <c r="D2263" s="10"/>
    </row>
    <row r="2264" spans="4:4" x14ac:dyDescent="0.25">
      <c r="D2264" s="10"/>
    </row>
    <row r="2265" spans="4:4" x14ac:dyDescent="0.25">
      <c r="D2265" s="10"/>
    </row>
    <row r="2266" spans="4:4" x14ac:dyDescent="0.25">
      <c r="D2266" s="10"/>
    </row>
    <row r="2267" spans="4:4" x14ac:dyDescent="0.25">
      <c r="D2267" s="10"/>
    </row>
    <row r="2268" spans="4:4" x14ac:dyDescent="0.25">
      <c r="D2268" s="10"/>
    </row>
    <row r="2269" spans="4:4" x14ac:dyDescent="0.25">
      <c r="D2269" s="10"/>
    </row>
    <row r="2270" spans="4:4" x14ac:dyDescent="0.25">
      <c r="D2270" s="10"/>
    </row>
    <row r="2271" spans="4:4" x14ac:dyDescent="0.25">
      <c r="D2271" s="10"/>
    </row>
    <row r="2272" spans="4:4" x14ac:dyDescent="0.25">
      <c r="D2272" s="10"/>
    </row>
    <row r="2273" spans="4:4" x14ac:dyDescent="0.25">
      <c r="D2273" s="10"/>
    </row>
    <row r="2274" spans="4:4" x14ac:dyDescent="0.25">
      <c r="D2274" s="10"/>
    </row>
    <row r="2275" spans="4:4" x14ac:dyDescent="0.25">
      <c r="D2275" s="10"/>
    </row>
    <row r="2276" spans="4:4" x14ac:dyDescent="0.25">
      <c r="D2276" s="10"/>
    </row>
    <row r="2277" spans="4:4" x14ac:dyDescent="0.25">
      <c r="D2277" s="10"/>
    </row>
    <row r="2278" spans="4:4" x14ac:dyDescent="0.25">
      <c r="D2278" s="10"/>
    </row>
    <row r="2279" spans="4:4" x14ac:dyDescent="0.25">
      <c r="D2279" s="10"/>
    </row>
    <row r="2280" spans="4:4" x14ac:dyDescent="0.25">
      <c r="D2280" s="10"/>
    </row>
    <row r="2281" spans="4:4" x14ac:dyDescent="0.25">
      <c r="D2281" s="10"/>
    </row>
    <row r="2282" spans="4:4" x14ac:dyDescent="0.25">
      <c r="D2282" s="10"/>
    </row>
    <row r="2283" spans="4:4" x14ac:dyDescent="0.25">
      <c r="D2283" s="10"/>
    </row>
    <row r="2284" spans="4:4" x14ac:dyDescent="0.25">
      <c r="D2284" s="10"/>
    </row>
    <row r="2285" spans="4:4" x14ac:dyDescent="0.25">
      <c r="D2285" s="10"/>
    </row>
    <row r="2286" spans="4:4" x14ac:dyDescent="0.25">
      <c r="D2286" s="10"/>
    </row>
    <row r="2287" spans="4:4" x14ac:dyDescent="0.25">
      <c r="D2287" s="10"/>
    </row>
    <row r="2288" spans="4:4" x14ac:dyDescent="0.25">
      <c r="D2288" s="10"/>
    </row>
    <row r="2289" spans="4:4" x14ac:dyDescent="0.25">
      <c r="D2289" s="10"/>
    </row>
    <row r="2290" spans="4:4" x14ac:dyDescent="0.25">
      <c r="D2290" s="10"/>
    </row>
    <row r="2291" spans="4:4" x14ac:dyDescent="0.25">
      <c r="D2291" s="10"/>
    </row>
    <row r="2292" spans="4:4" x14ac:dyDescent="0.25">
      <c r="D2292" s="10"/>
    </row>
    <row r="2293" spans="4:4" x14ac:dyDescent="0.25">
      <c r="D2293" s="10"/>
    </row>
    <row r="2294" spans="4:4" x14ac:dyDescent="0.25">
      <c r="D2294" s="10"/>
    </row>
    <row r="2295" spans="4:4" x14ac:dyDescent="0.25">
      <c r="D2295" s="10"/>
    </row>
    <row r="2296" spans="4:4" x14ac:dyDescent="0.25">
      <c r="D2296" s="10"/>
    </row>
    <row r="2297" spans="4:4" x14ac:dyDescent="0.25">
      <c r="D2297" s="10"/>
    </row>
    <row r="2298" spans="4:4" x14ac:dyDescent="0.25">
      <c r="D2298" s="10"/>
    </row>
    <row r="2299" spans="4:4" x14ac:dyDescent="0.25">
      <c r="D2299" s="10"/>
    </row>
    <row r="2300" spans="4:4" x14ac:dyDescent="0.25">
      <c r="D2300" s="10"/>
    </row>
    <row r="2301" spans="4:4" x14ac:dyDescent="0.25">
      <c r="D2301" s="10"/>
    </row>
    <row r="2302" spans="4:4" x14ac:dyDescent="0.25">
      <c r="D2302" s="10"/>
    </row>
    <row r="2303" spans="4:4" x14ac:dyDescent="0.25">
      <c r="D2303" s="10"/>
    </row>
    <row r="2304" spans="4:4" x14ac:dyDescent="0.25">
      <c r="D2304" s="10"/>
    </row>
    <row r="2305" spans="4:4" x14ac:dyDescent="0.25">
      <c r="D2305" s="10"/>
    </row>
    <row r="2306" spans="4:4" x14ac:dyDescent="0.25">
      <c r="D2306" s="10"/>
    </row>
    <row r="2307" spans="4:4" x14ac:dyDescent="0.25">
      <c r="D2307" s="10"/>
    </row>
    <row r="2308" spans="4:4" x14ac:dyDescent="0.25">
      <c r="D2308" s="10"/>
    </row>
    <row r="2309" spans="4:4" x14ac:dyDescent="0.25">
      <c r="D2309" s="10"/>
    </row>
    <row r="2310" spans="4:4" x14ac:dyDescent="0.25">
      <c r="D2310" s="10"/>
    </row>
    <row r="2311" spans="4:4" x14ac:dyDescent="0.25">
      <c r="D2311" s="10"/>
    </row>
    <row r="2312" spans="4:4" x14ac:dyDescent="0.25">
      <c r="D2312" s="10"/>
    </row>
    <row r="2313" spans="4:4" x14ac:dyDescent="0.25">
      <c r="D2313" s="10"/>
    </row>
    <row r="2314" spans="4:4" x14ac:dyDescent="0.25">
      <c r="D2314" s="10"/>
    </row>
    <row r="2315" spans="4:4" x14ac:dyDescent="0.25">
      <c r="D2315" s="10"/>
    </row>
    <row r="2316" spans="4:4" x14ac:dyDescent="0.25">
      <c r="D2316" s="10"/>
    </row>
    <row r="2317" spans="4:4" x14ac:dyDescent="0.25">
      <c r="D2317" s="10"/>
    </row>
    <row r="2318" spans="4:4" x14ac:dyDescent="0.25">
      <c r="D2318" s="10"/>
    </row>
    <row r="2319" spans="4:4" x14ac:dyDescent="0.25">
      <c r="D2319" s="10"/>
    </row>
    <row r="2320" spans="4:4" x14ac:dyDescent="0.25">
      <c r="D2320" s="10"/>
    </row>
    <row r="2321" spans="4:4" x14ac:dyDescent="0.25">
      <c r="D2321" s="10"/>
    </row>
    <row r="2322" spans="4:4" x14ac:dyDescent="0.25">
      <c r="D2322" s="10"/>
    </row>
    <row r="2323" spans="4:4" x14ac:dyDescent="0.25">
      <c r="D2323" s="10"/>
    </row>
    <row r="2324" spans="4:4" x14ac:dyDescent="0.25">
      <c r="D2324" s="10"/>
    </row>
    <row r="2325" spans="4:4" x14ac:dyDescent="0.25">
      <c r="D2325" s="10"/>
    </row>
    <row r="2326" spans="4:4" x14ac:dyDescent="0.25">
      <c r="D2326" s="10"/>
    </row>
    <row r="2327" spans="4:4" x14ac:dyDescent="0.25">
      <c r="D2327" s="10"/>
    </row>
    <row r="2328" spans="4:4" x14ac:dyDescent="0.25">
      <c r="D2328" s="10"/>
    </row>
    <row r="2329" spans="4:4" x14ac:dyDescent="0.25">
      <c r="D2329" s="10"/>
    </row>
    <row r="2330" spans="4:4" x14ac:dyDescent="0.25">
      <c r="D2330" s="10"/>
    </row>
    <row r="2331" spans="4:4" x14ac:dyDescent="0.25">
      <c r="D2331" s="10"/>
    </row>
    <row r="2332" spans="4:4" x14ac:dyDescent="0.25">
      <c r="D2332" s="10"/>
    </row>
    <row r="2333" spans="4:4" x14ac:dyDescent="0.25">
      <c r="D2333" s="10"/>
    </row>
    <row r="2334" spans="4:4" x14ac:dyDescent="0.25">
      <c r="D2334" s="10"/>
    </row>
    <row r="2335" spans="4:4" x14ac:dyDescent="0.25">
      <c r="D2335" s="10"/>
    </row>
    <row r="2336" spans="4:4" x14ac:dyDescent="0.25">
      <c r="D2336" s="10"/>
    </row>
    <row r="2337" spans="4:4" x14ac:dyDescent="0.25">
      <c r="D2337" s="10"/>
    </row>
    <row r="2338" spans="4:4" x14ac:dyDescent="0.25">
      <c r="D2338" s="10"/>
    </row>
    <row r="2339" spans="4:4" x14ac:dyDescent="0.25">
      <c r="D2339" s="10"/>
    </row>
    <row r="2340" spans="4:4" x14ac:dyDescent="0.25">
      <c r="D2340" s="10"/>
    </row>
    <row r="2341" spans="4:4" x14ac:dyDescent="0.25">
      <c r="D2341" s="10"/>
    </row>
    <row r="2342" spans="4:4" x14ac:dyDescent="0.25">
      <c r="D2342" s="10"/>
    </row>
    <row r="2343" spans="4:4" x14ac:dyDescent="0.25">
      <c r="D2343" s="10"/>
    </row>
    <row r="2344" spans="4:4" x14ac:dyDescent="0.25">
      <c r="D2344" s="10"/>
    </row>
    <row r="2345" spans="4:4" x14ac:dyDescent="0.25">
      <c r="D2345" s="10"/>
    </row>
    <row r="2346" spans="4:4" x14ac:dyDescent="0.25">
      <c r="D2346" s="10"/>
    </row>
    <row r="2347" spans="4:4" x14ac:dyDescent="0.25">
      <c r="D2347" s="10"/>
    </row>
    <row r="2348" spans="4:4" x14ac:dyDescent="0.25">
      <c r="D2348" s="10"/>
    </row>
    <row r="2349" spans="4:4" x14ac:dyDescent="0.25">
      <c r="D2349" s="10"/>
    </row>
    <row r="2350" spans="4:4" x14ac:dyDescent="0.25">
      <c r="D2350" s="10"/>
    </row>
    <row r="2351" spans="4:4" x14ac:dyDescent="0.25">
      <c r="D2351" s="10"/>
    </row>
    <row r="2352" spans="4:4" x14ac:dyDescent="0.25">
      <c r="D2352" s="10"/>
    </row>
    <row r="2353" spans="4:4" x14ac:dyDescent="0.25">
      <c r="D2353" s="10"/>
    </row>
    <row r="2354" spans="4:4" x14ac:dyDescent="0.25">
      <c r="D2354" s="10"/>
    </row>
    <row r="2355" spans="4:4" x14ac:dyDescent="0.25">
      <c r="D2355" s="10"/>
    </row>
    <row r="2356" spans="4:4" x14ac:dyDescent="0.25">
      <c r="D2356" s="10"/>
    </row>
    <row r="2357" spans="4:4" x14ac:dyDescent="0.25">
      <c r="D2357" s="10"/>
    </row>
    <row r="2358" spans="4:4" x14ac:dyDescent="0.25">
      <c r="D2358" s="10"/>
    </row>
    <row r="2359" spans="4:4" x14ac:dyDescent="0.25">
      <c r="D2359" s="10"/>
    </row>
    <row r="2360" spans="4:4" x14ac:dyDescent="0.25">
      <c r="D2360" s="10"/>
    </row>
    <row r="2361" spans="4:4" x14ac:dyDescent="0.25">
      <c r="D2361" s="10"/>
    </row>
    <row r="2362" spans="4:4" x14ac:dyDescent="0.25">
      <c r="D2362" s="10"/>
    </row>
    <row r="2363" spans="4:4" x14ac:dyDescent="0.25">
      <c r="D2363" s="10"/>
    </row>
    <row r="2364" spans="4:4" x14ac:dyDescent="0.25">
      <c r="D2364" s="10"/>
    </row>
    <row r="2365" spans="4:4" x14ac:dyDescent="0.25">
      <c r="D2365" s="10"/>
    </row>
    <row r="2366" spans="4:4" x14ac:dyDescent="0.25">
      <c r="D2366" s="10"/>
    </row>
    <row r="2367" spans="4:4" x14ac:dyDescent="0.25">
      <c r="D2367" s="10"/>
    </row>
    <row r="2368" spans="4:4" x14ac:dyDescent="0.25">
      <c r="D2368" s="10"/>
    </row>
    <row r="2369" spans="4:4" x14ac:dyDescent="0.25">
      <c r="D2369" s="10"/>
    </row>
    <row r="2370" spans="4:4" x14ac:dyDescent="0.25">
      <c r="D2370" s="10"/>
    </row>
    <row r="2371" spans="4:4" x14ac:dyDescent="0.25">
      <c r="D2371" s="10"/>
    </row>
    <row r="2372" spans="4:4" x14ac:dyDescent="0.25">
      <c r="D2372" s="10"/>
    </row>
    <row r="2373" spans="4:4" x14ac:dyDescent="0.25">
      <c r="D2373" s="10"/>
    </row>
    <row r="2374" spans="4:4" x14ac:dyDescent="0.25">
      <c r="D2374" s="10"/>
    </row>
    <row r="2375" spans="4:4" x14ac:dyDescent="0.25">
      <c r="D2375" s="10"/>
    </row>
    <row r="2376" spans="4:4" x14ac:dyDescent="0.25">
      <c r="D2376" s="10"/>
    </row>
    <row r="2377" spans="4:4" x14ac:dyDescent="0.25">
      <c r="D2377" s="10"/>
    </row>
    <row r="2378" spans="4:4" x14ac:dyDescent="0.25">
      <c r="D2378" s="10"/>
    </row>
    <row r="2379" spans="4:4" x14ac:dyDescent="0.25">
      <c r="D2379" s="10"/>
    </row>
    <row r="2380" spans="4:4" x14ac:dyDescent="0.25">
      <c r="D2380" s="10"/>
    </row>
    <row r="2381" spans="4:4" x14ac:dyDescent="0.25">
      <c r="D2381" s="10"/>
    </row>
    <row r="2382" spans="4:4" x14ac:dyDescent="0.25">
      <c r="D2382" s="10"/>
    </row>
    <row r="2383" spans="4:4" x14ac:dyDescent="0.25">
      <c r="D2383" s="10"/>
    </row>
    <row r="2384" spans="4:4" x14ac:dyDescent="0.25">
      <c r="D2384" s="10"/>
    </row>
    <row r="2385" spans="4:4" x14ac:dyDescent="0.25">
      <c r="D2385" s="10"/>
    </row>
    <row r="2386" spans="4:4" x14ac:dyDescent="0.25">
      <c r="D2386" s="10"/>
    </row>
    <row r="2387" spans="4:4" x14ac:dyDescent="0.25">
      <c r="D2387" s="10"/>
    </row>
    <row r="2388" spans="4:4" x14ac:dyDescent="0.25">
      <c r="D2388" s="10"/>
    </row>
    <row r="2389" spans="4:4" x14ac:dyDescent="0.25">
      <c r="D2389" s="10"/>
    </row>
    <row r="2390" spans="4:4" x14ac:dyDescent="0.25">
      <c r="D2390" s="10"/>
    </row>
    <row r="2391" spans="4:4" x14ac:dyDescent="0.25">
      <c r="D2391" s="10"/>
    </row>
    <row r="2392" spans="4:4" x14ac:dyDescent="0.25">
      <c r="D2392" s="10"/>
    </row>
    <row r="2393" spans="4:4" x14ac:dyDescent="0.25">
      <c r="D2393" s="10"/>
    </row>
    <row r="2394" spans="4:4" x14ac:dyDescent="0.25">
      <c r="D2394" s="10"/>
    </row>
    <row r="2395" spans="4:4" x14ac:dyDescent="0.25">
      <c r="D2395" s="10"/>
    </row>
    <row r="2396" spans="4:4" x14ac:dyDescent="0.25">
      <c r="D2396" s="10"/>
    </row>
    <row r="2397" spans="4:4" x14ac:dyDescent="0.25">
      <c r="D2397" s="10"/>
    </row>
    <row r="2398" spans="4:4" x14ac:dyDescent="0.25">
      <c r="D2398" s="10"/>
    </row>
    <row r="2399" spans="4:4" x14ac:dyDescent="0.25">
      <c r="D2399" s="10"/>
    </row>
    <row r="2400" spans="4:4" x14ac:dyDescent="0.25">
      <c r="D2400" s="10"/>
    </row>
    <row r="2401" spans="4:4" x14ac:dyDescent="0.25">
      <c r="D2401" s="10"/>
    </row>
    <row r="2402" spans="4:4" x14ac:dyDescent="0.25">
      <c r="D2402" s="10"/>
    </row>
    <row r="2403" spans="4:4" x14ac:dyDescent="0.25">
      <c r="D2403" s="10"/>
    </row>
    <row r="2404" spans="4:4" x14ac:dyDescent="0.25">
      <c r="D2404" s="10"/>
    </row>
    <row r="2405" spans="4:4" x14ac:dyDescent="0.25">
      <c r="D2405" s="10"/>
    </row>
    <row r="2406" spans="4:4" x14ac:dyDescent="0.25">
      <c r="D2406" s="10"/>
    </row>
    <row r="2407" spans="4:4" x14ac:dyDescent="0.25">
      <c r="D2407" s="10"/>
    </row>
    <row r="2408" spans="4:4" x14ac:dyDescent="0.25">
      <c r="D2408" s="10"/>
    </row>
    <row r="2409" spans="4:4" x14ac:dyDescent="0.25">
      <c r="D2409" s="10"/>
    </row>
    <row r="2410" spans="4:4" x14ac:dyDescent="0.25">
      <c r="D2410" s="10"/>
    </row>
    <row r="2411" spans="4:4" x14ac:dyDescent="0.25">
      <c r="D2411" s="10"/>
    </row>
    <row r="2412" spans="4:4" x14ac:dyDescent="0.25">
      <c r="D2412" s="10"/>
    </row>
    <row r="2413" spans="4:4" x14ac:dyDescent="0.25">
      <c r="D2413" s="10"/>
    </row>
    <row r="2414" spans="4:4" x14ac:dyDescent="0.25">
      <c r="D2414" s="10"/>
    </row>
    <row r="2415" spans="4:4" x14ac:dyDescent="0.25">
      <c r="D2415" s="10"/>
    </row>
    <row r="2416" spans="4:4" x14ac:dyDescent="0.25">
      <c r="D2416" s="10"/>
    </row>
    <row r="2417" spans="4:4" x14ac:dyDescent="0.25">
      <c r="D2417" s="10"/>
    </row>
    <row r="2418" spans="4:4" x14ac:dyDescent="0.25">
      <c r="D2418" s="10"/>
    </row>
    <row r="2419" spans="4:4" x14ac:dyDescent="0.25">
      <c r="D2419" s="10"/>
    </row>
    <row r="2420" spans="4:4" x14ac:dyDescent="0.25">
      <c r="D2420" s="10"/>
    </row>
    <row r="2421" spans="4:4" x14ac:dyDescent="0.25">
      <c r="D2421" s="10"/>
    </row>
    <row r="2422" spans="4:4" x14ac:dyDescent="0.25">
      <c r="D2422" s="10"/>
    </row>
    <row r="2423" spans="4:4" x14ac:dyDescent="0.25">
      <c r="D2423" s="10"/>
    </row>
    <row r="2424" spans="4:4" x14ac:dyDescent="0.25">
      <c r="D2424" s="10"/>
    </row>
    <row r="2425" spans="4:4" x14ac:dyDescent="0.25">
      <c r="D2425" s="10"/>
    </row>
    <row r="2426" spans="4:4" x14ac:dyDescent="0.25">
      <c r="D2426" s="10"/>
    </row>
    <row r="2427" spans="4:4" x14ac:dyDescent="0.25">
      <c r="D2427" s="10"/>
    </row>
    <row r="2428" spans="4:4" x14ac:dyDescent="0.25">
      <c r="D2428" s="10"/>
    </row>
    <row r="2429" spans="4:4" x14ac:dyDescent="0.25">
      <c r="D2429" s="10"/>
    </row>
    <row r="2430" spans="4:4" x14ac:dyDescent="0.25">
      <c r="D2430" s="10"/>
    </row>
    <row r="2431" spans="4:4" x14ac:dyDescent="0.25">
      <c r="D2431" s="10"/>
    </row>
    <row r="2432" spans="4:4" x14ac:dyDescent="0.25">
      <c r="D2432" s="10"/>
    </row>
    <row r="2433" spans="4:4" x14ac:dyDescent="0.25">
      <c r="D2433" s="10"/>
    </row>
    <row r="2434" spans="4:4" x14ac:dyDescent="0.25">
      <c r="D2434" s="10"/>
    </row>
    <row r="2435" spans="4:4" x14ac:dyDescent="0.25">
      <c r="D2435" s="10"/>
    </row>
    <row r="2436" spans="4:4" x14ac:dyDescent="0.25">
      <c r="D2436" s="10"/>
    </row>
    <row r="2437" spans="4:4" x14ac:dyDescent="0.25">
      <c r="D2437" s="10"/>
    </row>
    <row r="2438" spans="4:4" x14ac:dyDescent="0.25">
      <c r="D2438" s="10"/>
    </row>
    <row r="2439" spans="4:4" x14ac:dyDescent="0.25">
      <c r="D2439" s="10"/>
    </row>
    <row r="2440" spans="4:4" x14ac:dyDescent="0.25">
      <c r="D2440" s="10"/>
    </row>
    <row r="2441" spans="4:4" x14ac:dyDescent="0.25">
      <c r="D2441" s="10"/>
    </row>
    <row r="2442" spans="4:4" x14ac:dyDescent="0.25">
      <c r="D2442" s="10"/>
    </row>
    <row r="2443" spans="4:4" x14ac:dyDescent="0.25">
      <c r="D2443" s="10"/>
    </row>
    <row r="2444" spans="4:4" x14ac:dyDescent="0.25">
      <c r="D2444" s="10"/>
    </row>
    <row r="2445" spans="4:4" x14ac:dyDescent="0.25">
      <c r="D2445" s="10"/>
    </row>
    <row r="2446" spans="4:4" x14ac:dyDescent="0.25">
      <c r="D2446" s="10"/>
    </row>
    <row r="2447" spans="4:4" x14ac:dyDescent="0.25">
      <c r="D2447" s="10"/>
    </row>
    <row r="2448" spans="4:4" x14ac:dyDescent="0.25">
      <c r="D2448" s="10"/>
    </row>
    <row r="2449" spans="4:4" x14ac:dyDescent="0.25">
      <c r="D2449" s="10"/>
    </row>
    <row r="2450" spans="4:4" x14ac:dyDescent="0.25">
      <c r="D2450" s="10"/>
    </row>
    <row r="2451" spans="4:4" x14ac:dyDescent="0.25">
      <c r="D2451" s="10"/>
    </row>
    <row r="2452" spans="4:4" x14ac:dyDescent="0.25">
      <c r="D2452" s="10"/>
    </row>
    <row r="2453" spans="4:4" x14ac:dyDescent="0.25">
      <c r="D2453" s="10"/>
    </row>
    <row r="2454" spans="4:4" x14ac:dyDescent="0.25">
      <c r="D2454" s="10"/>
    </row>
    <row r="2455" spans="4:4" x14ac:dyDescent="0.25">
      <c r="D2455" s="10"/>
    </row>
    <row r="2456" spans="4:4" x14ac:dyDescent="0.25">
      <c r="D2456" s="10"/>
    </row>
    <row r="2457" spans="4:4" x14ac:dyDescent="0.25">
      <c r="D2457" s="10"/>
    </row>
    <row r="2458" spans="4:4" x14ac:dyDescent="0.25">
      <c r="D2458" s="10"/>
    </row>
    <row r="2459" spans="4:4" x14ac:dyDescent="0.25">
      <c r="D2459" s="10"/>
    </row>
    <row r="2460" spans="4:4" x14ac:dyDescent="0.25">
      <c r="D2460" s="10"/>
    </row>
    <row r="2461" spans="4:4" x14ac:dyDescent="0.25">
      <c r="D2461" s="10"/>
    </row>
    <row r="2462" spans="4:4" x14ac:dyDescent="0.25">
      <c r="D2462" s="10"/>
    </row>
    <row r="2463" spans="4:4" x14ac:dyDescent="0.25">
      <c r="D2463" s="10"/>
    </row>
    <row r="2464" spans="4:4" x14ac:dyDescent="0.25">
      <c r="D2464" s="10"/>
    </row>
    <row r="2465" spans="4:4" x14ac:dyDescent="0.25">
      <c r="D2465" s="10"/>
    </row>
    <row r="2466" spans="4:4" x14ac:dyDescent="0.25">
      <c r="D2466" s="10"/>
    </row>
    <row r="2467" spans="4:4" x14ac:dyDescent="0.25">
      <c r="D2467" s="10"/>
    </row>
    <row r="2468" spans="4:4" x14ac:dyDescent="0.25">
      <c r="D2468" s="10"/>
    </row>
    <row r="2469" spans="4:4" x14ac:dyDescent="0.25">
      <c r="D2469" s="10"/>
    </row>
    <row r="2470" spans="4:4" x14ac:dyDescent="0.25">
      <c r="D2470" s="10"/>
    </row>
    <row r="2471" spans="4:4" x14ac:dyDescent="0.25">
      <c r="D2471" s="10"/>
    </row>
    <row r="2472" spans="4:4" x14ac:dyDescent="0.25">
      <c r="D2472" s="10"/>
    </row>
    <row r="2473" spans="4:4" x14ac:dyDescent="0.25">
      <c r="D2473" s="10"/>
    </row>
    <row r="2474" spans="4:4" x14ac:dyDescent="0.25">
      <c r="D2474" s="10"/>
    </row>
    <row r="2475" spans="4:4" x14ac:dyDescent="0.25">
      <c r="D2475" s="10"/>
    </row>
    <row r="2476" spans="4:4" x14ac:dyDescent="0.25">
      <c r="D2476" s="10"/>
    </row>
    <row r="2477" spans="4:4" x14ac:dyDescent="0.25">
      <c r="D2477" s="10"/>
    </row>
    <row r="2478" spans="4:4" x14ac:dyDescent="0.25">
      <c r="D2478" s="10"/>
    </row>
    <row r="2479" spans="4:4" x14ac:dyDescent="0.25">
      <c r="D2479" s="10"/>
    </row>
    <row r="2480" spans="4:4" x14ac:dyDescent="0.25">
      <c r="D2480" s="10"/>
    </row>
    <row r="2481" spans="4:4" x14ac:dyDescent="0.25">
      <c r="D2481" s="10"/>
    </row>
    <row r="2482" spans="4:4" x14ac:dyDescent="0.25">
      <c r="D2482" s="10"/>
    </row>
    <row r="2483" spans="4:4" x14ac:dyDescent="0.25">
      <c r="D2483" s="10"/>
    </row>
    <row r="2484" spans="4:4" x14ac:dyDescent="0.25">
      <c r="D2484" s="10"/>
    </row>
    <row r="2485" spans="4:4" x14ac:dyDescent="0.25">
      <c r="D2485" s="10"/>
    </row>
    <row r="2486" spans="4:4" x14ac:dyDescent="0.25">
      <c r="D2486" s="10"/>
    </row>
    <row r="2487" spans="4:4" x14ac:dyDescent="0.25">
      <c r="D2487" s="10"/>
    </row>
    <row r="2488" spans="4:4" x14ac:dyDescent="0.25">
      <c r="D2488" s="10"/>
    </row>
    <row r="2489" spans="4:4" x14ac:dyDescent="0.25">
      <c r="D2489" s="10"/>
    </row>
    <row r="2490" spans="4:4" x14ac:dyDescent="0.25">
      <c r="D2490" s="10"/>
    </row>
    <row r="2491" spans="4:4" x14ac:dyDescent="0.25">
      <c r="D2491" s="10"/>
    </row>
    <row r="2492" spans="4:4" x14ac:dyDescent="0.25">
      <c r="D2492" s="10"/>
    </row>
    <row r="2493" spans="4:4" x14ac:dyDescent="0.25">
      <c r="D2493" s="10"/>
    </row>
    <row r="2494" spans="4:4" x14ac:dyDescent="0.25">
      <c r="D2494" s="10"/>
    </row>
    <row r="2495" spans="4:4" x14ac:dyDescent="0.25">
      <c r="D2495" s="10"/>
    </row>
    <row r="2496" spans="4:4" x14ac:dyDescent="0.25">
      <c r="D2496" s="10"/>
    </row>
    <row r="2497" spans="4:4" x14ac:dyDescent="0.25">
      <c r="D2497" s="10"/>
    </row>
    <row r="2498" spans="4:4" x14ac:dyDescent="0.25">
      <c r="D2498" s="10"/>
    </row>
    <row r="2499" spans="4:4" x14ac:dyDescent="0.25">
      <c r="D2499" s="10"/>
    </row>
    <row r="2500" spans="4:4" x14ac:dyDescent="0.25">
      <c r="D2500" s="10"/>
    </row>
    <row r="2501" spans="4:4" x14ac:dyDescent="0.25">
      <c r="D2501" s="10"/>
    </row>
    <row r="2502" spans="4:4" x14ac:dyDescent="0.25">
      <c r="D2502" s="10"/>
    </row>
    <row r="2503" spans="4:4" x14ac:dyDescent="0.25">
      <c r="D2503" s="10"/>
    </row>
    <row r="2504" spans="4:4" x14ac:dyDescent="0.25">
      <c r="D2504" s="10"/>
    </row>
    <row r="2505" spans="4:4" x14ac:dyDescent="0.25">
      <c r="D2505" s="10"/>
    </row>
    <row r="2506" spans="4:4" x14ac:dyDescent="0.25">
      <c r="D2506" s="10"/>
    </row>
    <row r="2507" spans="4:4" x14ac:dyDescent="0.25">
      <c r="D2507" s="10"/>
    </row>
    <row r="2508" spans="4:4" x14ac:dyDescent="0.25">
      <c r="D2508" s="10"/>
    </row>
    <row r="2509" spans="4:4" x14ac:dyDescent="0.25">
      <c r="D2509" s="10"/>
    </row>
    <row r="2510" spans="4:4" x14ac:dyDescent="0.25">
      <c r="D2510" s="10"/>
    </row>
    <row r="2511" spans="4:4" x14ac:dyDescent="0.25">
      <c r="D2511" s="10"/>
    </row>
    <row r="2512" spans="4:4" x14ac:dyDescent="0.25">
      <c r="D2512" s="10"/>
    </row>
    <row r="2513" spans="4:4" x14ac:dyDescent="0.25">
      <c r="D2513" s="10"/>
    </row>
    <row r="2514" spans="4:4" x14ac:dyDescent="0.25">
      <c r="D2514" s="10"/>
    </row>
    <row r="2515" spans="4:4" x14ac:dyDescent="0.25">
      <c r="D2515" s="10"/>
    </row>
    <row r="2516" spans="4:4" x14ac:dyDescent="0.25">
      <c r="D2516" s="10"/>
    </row>
    <row r="2517" spans="4:4" x14ac:dyDescent="0.25">
      <c r="D2517" s="10"/>
    </row>
    <row r="2518" spans="4:4" x14ac:dyDescent="0.25">
      <c r="D2518" s="10"/>
    </row>
    <row r="2519" spans="4:4" x14ac:dyDescent="0.25">
      <c r="D2519" s="10"/>
    </row>
    <row r="2520" spans="4:4" x14ac:dyDescent="0.25">
      <c r="D2520" s="10"/>
    </row>
    <row r="2521" spans="4:4" x14ac:dyDescent="0.25">
      <c r="D2521" s="10"/>
    </row>
    <row r="2522" spans="4:4" x14ac:dyDescent="0.25">
      <c r="D2522" s="10"/>
    </row>
    <row r="2523" spans="4:4" x14ac:dyDescent="0.25">
      <c r="D2523" s="10"/>
    </row>
    <row r="2524" spans="4:4" x14ac:dyDescent="0.25">
      <c r="D2524" s="10"/>
    </row>
    <row r="2525" spans="4:4" x14ac:dyDescent="0.25">
      <c r="D2525" s="10"/>
    </row>
    <row r="2526" spans="4:4" x14ac:dyDescent="0.25">
      <c r="D2526" s="10"/>
    </row>
    <row r="2527" spans="4:4" x14ac:dyDescent="0.25">
      <c r="D2527" s="10"/>
    </row>
    <row r="2528" spans="4:4" x14ac:dyDescent="0.25">
      <c r="D2528" s="10"/>
    </row>
    <row r="2529" spans="4:4" x14ac:dyDescent="0.25">
      <c r="D2529" s="10"/>
    </row>
    <row r="2530" spans="4:4" x14ac:dyDescent="0.25">
      <c r="D2530" s="10"/>
    </row>
    <row r="2531" spans="4:4" x14ac:dyDescent="0.25">
      <c r="D2531" s="10"/>
    </row>
    <row r="2532" spans="4:4" x14ac:dyDescent="0.25">
      <c r="D2532" s="10"/>
    </row>
    <row r="2533" spans="4:4" x14ac:dyDescent="0.25">
      <c r="D2533" s="10"/>
    </row>
    <row r="2534" spans="4:4" x14ac:dyDescent="0.25">
      <c r="D2534" s="10"/>
    </row>
    <row r="2535" spans="4:4" x14ac:dyDescent="0.25">
      <c r="D2535" s="10"/>
    </row>
    <row r="2536" spans="4:4" x14ac:dyDescent="0.25">
      <c r="D2536" s="10"/>
    </row>
    <row r="2537" spans="4:4" x14ac:dyDescent="0.25">
      <c r="D2537" s="10"/>
    </row>
    <row r="2538" spans="4:4" x14ac:dyDescent="0.25">
      <c r="D2538" s="10"/>
    </row>
    <row r="2539" spans="4:4" x14ac:dyDescent="0.25">
      <c r="D2539" s="10"/>
    </row>
    <row r="2540" spans="4:4" x14ac:dyDescent="0.25">
      <c r="D2540" s="10"/>
    </row>
    <row r="2541" spans="4:4" x14ac:dyDescent="0.25">
      <c r="D2541" s="10"/>
    </row>
    <row r="2542" spans="4:4" x14ac:dyDescent="0.25">
      <c r="D2542" s="10"/>
    </row>
    <row r="2543" spans="4:4" x14ac:dyDescent="0.25">
      <c r="D2543" s="10"/>
    </row>
    <row r="2544" spans="4:4" x14ac:dyDescent="0.25">
      <c r="D2544" s="10"/>
    </row>
    <row r="2545" spans="4:4" x14ac:dyDescent="0.25">
      <c r="D2545" s="10"/>
    </row>
    <row r="2546" spans="4:4" x14ac:dyDescent="0.25">
      <c r="D2546" s="10"/>
    </row>
    <row r="2547" spans="4:4" x14ac:dyDescent="0.25">
      <c r="D2547" s="10"/>
    </row>
    <row r="2548" spans="4:4" x14ac:dyDescent="0.25">
      <c r="D2548" s="10"/>
    </row>
    <row r="2549" spans="4:4" x14ac:dyDescent="0.25">
      <c r="D2549" s="10"/>
    </row>
    <row r="2550" spans="4:4" x14ac:dyDescent="0.25">
      <c r="D2550" s="10"/>
    </row>
    <row r="2551" spans="4:4" x14ac:dyDescent="0.25">
      <c r="D2551" s="10"/>
    </row>
    <row r="2552" spans="4:4" x14ac:dyDescent="0.25">
      <c r="D2552" s="10"/>
    </row>
    <row r="2553" spans="4:4" x14ac:dyDescent="0.25">
      <c r="D2553" s="10"/>
    </row>
    <row r="2554" spans="4:4" x14ac:dyDescent="0.25">
      <c r="D2554" s="10"/>
    </row>
    <row r="2555" spans="4:4" x14ac:dyDescent="0.25">
      <c r="D2555" s="10"/>
    </row>
    <row r="2556" spans="4:4" x14ac:dyDescent="0.25">
      <c r="D2556" s="10"/>
    </row>
    <row r="2557" spans="4:4" x14ac:dyDescent="0.25">
      <c r="D2557" s="10"/>
    </row>
    <row r="2558" spans="4:4" x14ac:dyDescent="0.25">
      <c r="D2558" s="10"/>
    </row>
    <row r="2559" spans="4:4" x14ac:dyDescent="0.25">
      <c r="D2559" s="10"/>
    </row>
    <row r="2560" spans="4:4" x14ac:dyDescent="0.25">
      <c r="D2560" s="10"/>
    </row>
    <row r="2561" spans="4:4" x14ac:dyDescent="0.25">
      <c r="D2561" s="10"/>
    </row>
    <row r="2562" spans="4:4" x14ac:dyDescent="0.25">
      <c r="D2562" s="10"/>
    </row>
    <row r="2563" spans="4:4" x14ac:dyDescent="0.25">
      <c r="D2563" s="10"/>
    </row>
    <row r="2564" spans="4:4" x14ac:dyDescent="0.25">
      <c r="D2564" s="10"/>
    </row>
    <row r="2565" spans="4:4" x14ac:dyDescent="0.25">
      <c r="D2565" s="10"/>
    </row>
    <row r="2566" spans="4:4" x14ac:dyDescent="0.25">
      <c r="D2566" s="10"/>
    </row>
    <row r="2567" spans="4:4" x14ac:dyDescent="0.25">
      <c r="D2567" s="10"/>
    </row>
    <row r="2568" spans="4:4" x14ac:dyDescent="0.25">
      <c r="D2568" s="10"/>
    </row>
    <row r="2569" spans="4:4" x14ac:dyDescent="0.25">
      <c r="D2569" s="10"/>
    </row>
    <row r="2570" spans="4:4" x14ac:dyDescent="0.25">
      <c r="D2570" s="10"/>
    </row>
    <row r="2571" spans="4:4" x14ac:dyDescent="0.25">
      <c r="D2571" s="10"/>
    </row>
    <row r="2572" spans="4:4" x14ac:dyDescent="0.25">
      <c r="D2572" s="10"/>
    </row>
    <row r="2573" spans="4:4" x14ac:dyDescent="0.25">
      <c r="D2573" s="10"/>
    </row>
    <row r="2574" spans="4:4" x14ac:dyDescent="0.25">
      <c r="D2574" s="10"/>
    </row>
    <row r="2575" spans="4:4" x14ac:dyDescent="0.25">
      <c r="D2575" s="10"/>
    </row>
    <row r="2576" spans="4:4" x14ac:dyDescent="0.25">
      <c r="D2576" s="10"/>
    </row>
    <row r="2577" spans="4:4" x14ac:dyDescent="0.25">
      <c r="D2577" s="10"/>
    </row>
    <row r="2578" spans="4:4" x14ac:dyDescent="0.25">
      <c r="D2578" s="10"/>
    </row>
    <row r="2579" spans="4:4" x14ac:dyDescent="0.25">
      <c r="D2579" s="10"/>
    </row>
    <row r="2580" spans="4:4" x14ac:dyDescent="0.25">
      <c r="D2580" s="10"/>
    </row>
    <row r="2581" spans="4:4" x14ac:dyDescent="0.25">
      <c r="D2581" s="10"/>
    </row>
    <row r="2582" spans="4:4" x14ac:dyDescent="0.25">
      <c r="D2582" s="10"/>
    </row>
    <row r="2583" spans="4:4" x14ac:dyDescent="0.25">
      <c r="D2583" s="10"/>
    </row>
    <row r="2584" spans="4:4" x14ac:dyDescent="0.25">
      <c r="D2584" s="10"/>
    </row>
    <row r="2585" spans="4:4" x14ac:dyDescent="0.25">
      <c r="D2585" s="10"/>
    </row>
    <row r="2586" spans="4:4" x14ac:dyDescent="0.25">
      <c r="D2586" s="10"/>
    </row>
    <row r="2587" spans="4:4" x14ac:dyDescent="0.25">
      <c r="D2587" s="10"/>
    </row>
    <row r="2588" spans="4:4" x14ac:dyDescent="0.25">
      <c r="D2588" s="10"/>
    </row>
    <row r="2589" spans="4:4" x14ac:dyDescent="0.25">
      <c r="D2589" s="10"/>
    </row>
    <row r="2590" spans="4:4" x14ac:dyDescent="0.25">
      <c r="D2590" s="10"/>
    </row>
    <row r="2591" spans="4:4" x14ac:dyDescent="0.25">
      <c r="D2591" s="10"/>
    </row>
    <row r="2592" spans="4:4" x14ac:dyDescent="0.25">
      <c r="D2592" s="10"/>
    </row>
    <row r="2593" spans="4:4" x14ac:dyDescent="0.25">
      <c r="D2593" s="10"/>
    </row>
    <row r="2594" spans="4:4" x14ac:dyDescent="0.25">
      <c r="D2594" s="10"/>
    </row>
    <row r="2595" spans="4:4" x14ac:dyDescent="0.25">
      <c r="D2595" s="10"/>
    </row>
    <row r="2596" spans="4:4" x14ac:dyDescent="0.25">
      <c r="D2596" s="10"/>
    </row>
    <row r="2597" spans="4:4" x14ac:dyDescent="0.25">
      <c r="D2597" s="10"/>
    </row>
    <row r="2598" spans="4:4" x14ac:dyDescent="0.25">
      <c r="D2598" s="10"/>
    </row>
    <row r="2599" spans="4:4" x14ac:dyDescent="0.25">
      <c r="D2599" s="10"/>
    </row>
    <row r="2600" spans="4:4" x14ac:dyDescent="0.25">
      <c r="D2600" s="10"/>
    </row>
    <row r="2601" spans="4:4" x14ac:dyDescent="0.25">
      <c r="D2601" s="10"/>
    </row>
    <row r="2602" spans="4:4" x14ac:dyDescent="0.25">
      <c r="D2602" s="10"/>
    </row>
    <row r="2603" spans="4:4" x14ac:dyDescent="0.25">
      <c r="D2603" s="10"/>
    </row>
    <row r="2604" spans="4:4" x14ac:dyDescent="0.25">
      <c r="D2604" s="10"/>
    </row>
    <row r="2605" spans="4:4" x14ac:dyDescent="0.25">
      <c r="D2605" s="10"/>
    </row>
    <row r="2606" spans="4:4" x14ac:dyDescent="0.25">
      <c r="D2606" s="10"/>
    </row>
    <row r="2607" spans="4:4" x14ac:dyDescent="0.25">
      <c r="D2607" s="10"/>
    </row>
    <row r="2608" spans="4:4" x14ac:dyDescent="0.25">
      <c r="D2608" s="10"/>
    </row>
    <row r="2609" spans="4:4" x14ac:dyDescent="0.25">
      <c r="D2609" s="10"/>
    </row>
    <row r="2610" spans="4:4" x14ac:dyDescent="0.25">
      <c r="D2610" s="10"/>
    </row>
    <row r="2611" spans="4:4" x14ac:dyDescent="0.25">
      <c r="D2611" s="10"/>
    </row>
    <row r="2612" spans="4:4" x14ac:dyDescent="0.25">
      <c r="D2612" s="10"/>
    </row>
    <row r="2613" spans="4:4" x14ac:dyDescent="0.25">
      <c r="D2613" s="10"/>
    </row>
    <row r="2614" spans="4:4" x14ac:dyDescent="0.25">
      <c r="D2614" s="10"/>
    </row>
    <row r="2615" spans="4:4" x14ac:dyDescent="0.25">
      <c r="D2615" s="10"/>
    </row>
    <row r="2616" spans="4:4" x14ac:dyDescent="0.25">
      <c r="D2616" s="10"/>
    </row>
    <row r="2617" spans="4:4" x14ac:dyDescent="0.25">
      <c r="D2617" s="10"/>
    </row>
    <row r="2618" spans="4:4" x14ac:dyDescent="0.25">
      <c r="D2618" s="10"/>
    </row>
    <row r="2619" spans="4:4" x14ac:dyDescent="0.25">
      <c r="D2619" s="10"/>
    </row>
    <row r="2620" spans="4:4" x14ac:dyDescent="0.25">
      <c r="D2620" s="10"/>
    </row>
    <row r="2621" spans="4:4" x14ac:dyDescent="0.25">
      <c r="D2621" s="10"/>
    </row>
    <row r="2622" spans="4:4" x14ac:dyDescent="0.25">
      <c r="D2622" s="10"/>
    </row>
    <row r="2623" spans="4:4" x14ac:dyDescent="0.25">
      <c r="D2623" s="10"/>
    </row>
    <row r="2624" spans="4:4" x14ac:dyDescent="0.25">
      <c r="D2624" s="10"/>
    </row>
    <row r="2625" spans="4:4" x14ac:dyDescent="0.25">
      <c r="D2625" s="10"/>
    </row>
    <row r="2626" spans="4:4" x14ac:dyDescent="0.25">
      <c r="D2626" s="10"/>
    </row>
    <row r="2627" spans="4:4" x14ac:dyDescent="0.25">
      <c r="D2627" s="10"/>
    </row>
    <row r="2628" spans="4:4" x14ac:dyDescent="0.25">
      <c r="D2628" s="10"/>
    </row>
    <row r="2629" spans="4:4" x14ac:dyDescent="0.25">
      <c r="D2629" s="10"/>
    </row>
    <row r="2630" spans="4:4" x14ac:dyDescent="0.25">
      <c r="D2630" s="10"/>
    </row>
    <row r="2631" spans="4:4" x14ac:dyDescent="0.25">
      <c r="D2631" s="10"/>
    </row>
    <row r="2632" spans="4:4" x14ac:dyDescent="0.25">
      <c r="D2632" s="10"/>
    </row>
    <row r="2633" spans="4:4" x14ac:dyDescent="0.25">
      <c r="D2633" s="10"/>
    </row>
    <row r="2634" spans="4:4" x14ac:dyDescent="0.25">
      <c r="D2634" s="10"/>
    </row>
    <row r="2635" spans="4:4" x14ac:dyDescent="0.25">
      <c r="D2635" s="10"/>
    </row>
    <row r="2636" spans="4:4" x14ac:dyDescent="0.25">
      <c r="D2636" s="10"/>
    </row>
    <row r="2637" spans="4:4" x14ac:dyDescent="0.25">
      <c r="D2637" s="10"/>
    </row>
    <row r="2638" spans="4:4" x14ac:dyDescent="0.25">
      <c r="D2638" s="10"/>
    </row>
    <row r="2639" spans="4:4" x14ac:dyDescent="0.25">
      <c r="D2639" s="10"/>
    </row>
    <row r="2640" spans="4:4" x14ac:dyDescent="0.25">
      <c r="D2640" s="10"/>
    </row>
    <row r="2641" spans="4:4" x14ac:dyDescent="0.25">
      <c r="D2641" s="10"/>
    </row>
    <row r="2642" spans="4:4" x14ac:dyDescent="0.25">
      <c r="D2642" s="10"/>
    </row>
    <row r="2643" spans="4:4" x14ac:dyDescent="0.25">
      <c r="D2643" s="10"/>
    </row>
    <row r="2644" spans="4:4" x14ac:dyDescent="0.25">
      <c r="D2644" s="10"/>
    </row>
    <row r="2645" spans="4:4" x14ac:dyDescent="0.25">
      <c r="D2645" s="10"/>
    </row>
    <row r="2646" spans="4:4" x14ac:dyDescent="0.25">
      <c r="D2646" s="10"/>
    </row>
    <row r="2647" spans="4:4" x14ac:dyDescent="0.25">
      <c r="D2647" s="10"/>
    </row>
    <row r="2648" spans="4:4" x14ac:dyDescent="0.25">
      <c r="D2648" s="10"/>
    </row>
    <row r="2649" spans="4:4" x14ac:dyDescent="0.25">
      <c r="D2649" s="10"/>
    </row>
    <row r="2650" spans="4:4" x14ac:dyDescent="0.25">
      <c r="D2650" s="10"/>
    </row>
    <row r="2651" spans="4:4" x14ac:dyDescent="0.25">
      <c r="D2651" s="10"/>
    </row>
    <row r="2652" spans="4:4" x14ac:dyDescent="0.25">
      <c r="D2652" s="10"/>
    </row>
    <row r="2653" spans="4:4" x14ac:dyDescent="0.25">
      <c r="D2653" s="10"/>
    </row>
    <row r="2654" spans="4:4" x14ac:dyDescent="0.25">
      <c r="D2654" s="10"/>
    </row>
    <row r="2655" spans="4:4" x14ac:dyDescent="0.25">
      <c r="D2655" s="10"/>
    </row>
    <row r="2656" spans="4:4" x14ac:dyDescent="0.25">
      <c r="D2656" s="10"/>
    </row>
    <row r="2657" spans="4:4" x14ac:dyDescent="0.25">
      <c r="D2657" s="10"/>
    </row>
    <row r="2658" spans="4:4" x14ac:dyDescent="0.25">
      <c r="D2658" s="10"/>
    </row>
    <row r="2659" spans="4:4" x14ac:dyDescent="0.25">
      <c r="D2659" s="10"/>
    </row>
    <row r="2660" spans="4:4" x14ac:dyDescent="0.25">
      <c r="D2660" s="10"/>
    </row>
    <row r="2661" spans="4:4" x14ac:dyDescent="0.25">
      <c r="D2661" s="10"/>
    </row>
    <row r="2662" spans="4:4" x14ac:dyDescent="0.25">
      <c r="D2662" s="10"/>
    </row>
    <row r="2663" spans="4:4" x14ac:dyDescent="0.25">
      <c r="D2663" s="10"/>
    </row>
    <row r="2664" spans="4:4" x14ac:dyDescent="0.25">
      <c r="D2664" s="10"/>
    </row>
    <row r="2665" spans="4:4" x14ac:dyDescent="0.25">
      <c r="D2665" s="10"/>
    </row>
    <row r="2666" spans="4:4" x14ac:dyDescent="0.25">
      <c r="D2666" s="10"/>
    </row>
    <row r="2667" spans="4:4" x14ac:dyDescent="0.25">
      <c r="D2667" s="10"/>
    </row>
    <row r="2668" spans="4:4" x14ac:dyDescent="0.25">
      <c r="D2668" s="10"/>
    </row>
    <row r="2669" spans="4:4" x14ac:dyDescent="0.25">
      <c r="D2669" s="10"/>
    </row>
    <row r="2670" spans="4:4" x14ac:dyDescent="0.25">
      <c r="D2670" s="10"/>
    </row>
    <row r="2671" spans="4:4" x14ac:dyDescent="0.25">
      <c r="D2671" s="10"/>
    </row>
    <row r="2672" spans="4:4" x14ac:dyDescent="0.25">
      <c r="D2672" s="10"/>
    </row>
    <row r="2673" spans="4:4" x14ac:dyDescent="0.25">
      <c r="D2673" s="10"/>
    </row>
    <row r="2674" spans="4:4" x14ac:dyDescent="0.25">
      <c r="D2674" s="10"/>
    </row>
    <row r="2675" spans="4:4" x14ac:dyDescent="0.25">
      <c r="D2675" s="10"/>
    </row>
    <row r="2676" spans="4:4" x14ac:dyDescent="0.25">
      <c r="D2676" s="10"/>
    </row>
    <row r="2677" spans="4:4" x14ac:dyDescent="0.25">
      <c r="D2677" s="10"/>
    </row>
    <row r="2678" spans="4:4" x14ac:dyDescent="0.25">
      <c r="D2678" s="10"/>
    </row>
    <row r="2679" spans="4:4" x14ac:dyDescent="0.25">
      <c r="D2679" s="10"/>
    </row>
    <row r="2680" spans="4:4" x14ac:dyDescent="0.25">
      <c r="D2680" s="10"/>
    </row>
    <row r="2681" spans="4:4" x14ac:dyDescent="0.25">
      <c r="D2681" s="10"/>
    </row>
    <row r="2682" spans="4:4" x14ac:dyDescent="0.25">
      <c r="D2682" s="10"/>
    </row>
    <row r="2683" spans="4:4" x14ac:dyDescent="0.25">
      <c r="D2683" s="10"/>
    </row>
    <row r="2684" spans="4:4" x14ac:dyDescent="0.25">
      <c r="D2684" s="10"/>
    </row>
    <row r="2685" spans="4:4" x14ac:dyDescent="0.25">
      <c r="D2685" s="10"/>
    </row>
    <row r="2686" spans="4:4" x14ac:dyDescent="0.25">
      <c r="D2686" s="10"/>
    </row>
    <row r="2687" spans="4:4" x14ac:dyDescent="0.25">
      <c r="D2687" s="10"/>
    </row>
    <row r="2688" spans="4:4" x14ac:dyDescent="0.25">
      <c r="D2688" s="10"/>
    </row>
    <row r="2689" spans="4:4" x14ac:dyDescent="0.25">
      <c r="D2689" s="10"/>
    </row>
    <row r="2690" spans="4:4" x14ac:dyDescent="0.25">
      <c r="D2690" s="10"/>
    </row>
    <row r="2691" spans="4:4" x14ac:dyDescent="0.25">
      <c r="D2691" s="10"/>
    </row>
    <row r="2692" spans="4:4" x14ac:dyDescent="0.25">
      <c r="D2692" s="10"/>
    </row>
    <row r="2693" spans="4:4" x14ac:dyDescent="0.25">
      <c r="D2693" s="10"/>
    </row>
    <row r="2694" spans="4:4" x14ac:dyDescent="0.25">
      <c r="D2694" s="10"/>
    </row>
    <row r="2695" spans="4:4" x14ac:dyDescent="0.25">
      <c r="D2695" s="10"/>
    </row>
    <row r="2696" spans="4:4" x14ac:dyDescent="0.25">
      <c r="D2696" s="10"/>
    </row>
    <row r="2697" spans="4:4" x14ac:dyDescent="0.25">
      <c r="D2697" s="10"/>
    </row>
    <row r="2698" spans="4:4" x14ac:dyDescent="0.25">
      <c r="D2698" s="10"/>
    </row>
    <row r="2699" spans="4:4" x14ac:dyDescent="0.25">
      <c r="D2699" s="10"/>
    </row>
    <row r="2700" spans="4:4" x14ac:dyDescent="0.25">
      <c r="D2700" s="10"/>
    </row>
    <row r="2701" spans="4:4" x14ac:dyDescent="0.25">
      <c r="D2701" s="10"/>
    </row>
    <row r="2702" spans="4:4" x14ac:dyDescent="0.25">
      <c r="D2702" s="10"/>
    </row>
    <row r="2703" spans="4:4" x14ac:dyDescent="0.25">
      <c r="D2703" s="10"/>
    </row>
    <row r="2704" spans="4:4" x14ac:dyDescent="0.25">
      <c r="D2704" s="10"/>
    </row>
    <row r="2705" spans="4:4" x14ac:dyDescent="0.25">
      <c r="D2705" s="10"/>
    </row>
    <row r="2706" spans="4:4" x14ac:dyDescent="0.25">
      <c r="D2706" s="10"/>
    </row>
    <row r="2707" spans="4:4" x14ac:dyDescent="0.25">
      <c r="D2707" s="10"/>
    </row>
    <row r="2708" spans="4:4" x14ac:dyDescent="0.25">
      <c r="D2708" s="10"/>
    </row>
    <row r="2709" spans="4:4" x14ac:dyDescent="0.25">
      <c r="D2709" s="10"/>
    </row>
    <row r="2710" spans="4:4" x14ac:dyDescent="0.25">
      <c r="D2710" s="10"/>
    </row>
    <row r="2711" spans="4:4" x14ac:dyDescent="0.25">
      <c r="D2711" s="10"/>
    </row>
    <row r="2712" spans="4:4" x14ac:dyDescent="0.25">
      <c r="D2712" s="10"/>
    </row>
    <row r="2713" spans="4:4" x14ac:dyDescent="0.25">
      <c r="D2713" s="10"/>
    </row>
    <row r="2714" spans="4:4" x14ac:dyDescent="0.25">
      <c r="D2714" s="10"/>
    </row>
    <row r="2715" spans="4:4" x14ac:dyDescent="0.25">
      <c r="D2715" s="10"/>
    </row>
    <row r="2716" spans="4:4" x14ac:dyDescent="0.25">
      <c r="D2716" s="10"/>
    </row>
    <row r="2717" spans="4:4" x14ac:dyDescent="0.25">
      <c r="D2717" s="10"/>
    </row>
    <row r="2718" spans="4:4" x14ac:dyDescent="0.25">
      <c r="D2718" s="10"/>
    </row>
    <row r="2719" spans="4:4" x14ac:dyDescent="0.25">
      <c r="D2719" s="10"/>
    </row>
    <row r="2720" spans="4:4" x14ac:dyDescent="0.25">
      <c r="D2720" s="10"/>
    </row>
    <row r="2721" spans="4:4" x14ac:dyDescent="0.25">
      <c r="D2721" s="10"/>
    </row>
    <row r="2722" spans="4:4" x14ac:dyDescent="0.25">
      <c r="D2722" s="10"/>
    </row>
    <row r="2723" spans="4:4" x14ac:dyDescent="0.25">
      <c r="D2723" s="10"/>
    </row>
    <row r="2724" spans="4:4" x14ac:dyDescent="0.25">
      <c r="D2724" s="10"/>
    </row>
    <row r="2725" spans="4:4" x14ac:dyDescent="0.25">
      <c r="D2725" s="10"/>
    </row>
    <row r="2726" spans="4:4" x14ac:dyDescent="0.25">
      <c r="D2726" s="10"/>
    </row>
    <row r="2727" spans="4:4" x14ac:dyDescent="0.25">
      <c r="D2727" s="10"/>
    </row>
    <row r="2728" spans="4:4" x14ac:dyDescent="0.25">
      <c r="D2728" s="10"/>
    </row>
    <row r="2729" spans="4:4" x14ac:dyDescent="0.25">
      <c r="D2729" s="10"/>
    </row>
    <row r="2730" spans="4:4" x14ac:dyDescent="0.25">
      <c r="D2730" s="10"/>
    </row>
    <row r="2731" spans="4:4" x14ac:dyDescent="0.25">
      <c r="D2731" s="10"/>
    </row>
    <row r="2732" spans="4:4" x14ac:dyDescent="0.25">
      <c r="D2732" s="10"/>
    </row>
    <row r="2733" spans="4:4" x14ac:dyDescent="0.25">
      <c r="D2733" s="10"/>
    </row>
    <row r="2734" spans="4:4" x14ac:dyDescent="0.25">
      <c r="D2734" s="10"/>
    </row>
    <row r="2735" spans="4:4" x14ac:dyDescent="0.25">
      <c r="D2735" s="10"/>
    </row>
    <row r="2736" spans="4:4" x14ac:dyDescent="0.25">
      <c r="D2736" s="10"/>
    </row>
    <row r="2737" spans="4:4" x14ac:dyDescent="0.25">
      <c r="D2737" s="10"/>
    </row>
    <row r="2738" spans="4:4" x14ac:dyDescent="0.25">
      <c r="D2738" s="10"/>
    </row>
    <row r="2739" spans="4:4" x14ac:dyDescent="0.25">
      <c r="D2739" s="10"/>
    </row>
    <row r="2740" spans="4:4" x14ac:dyDescent="0.25">
      <c r="D2740" s="10"/>
    </row>
    <row r="2741" spans="4:4" x14ac:dyDescent="0.25">
      <c r="D2741" s="10"/>
    </row>
    <row r="2742" spans="4:4" x14ac:dyDescent="0.25">
      <c r="D2742" s="10"/>
    </row>
    <row r="2743" spans="4:4" x14ac:dyDescent="0.25">
      <c r="D2743" s="10"/>
    </row>
    <row r="2744" spans="4:4" x14ac:dyDescent="0.25">
      <c r="D2744" s="10"/>
    </row>
    <row r="2745" spans="4:4" x14ac:dyDescent="0.25">
      <c r="D2745" s="10"/>
    </row>
    <row r="2746" spans="4:4" x14ac:dyDescent="0.25">
      <c r="D2746" s="10"/>
    </row>
    <row r="2747" spans="4:4" x14ac:dyDescent="0.25">
      <c r="D2747" s="10"/>
    </row>
    <row r="2748" spans="4:4" x14ac:dyDescent="0.25">
      <c r="D2748" s="10"/>
    </row>
    <row r="2749" spans="4:4" x14ac:dyDescent="0.25">
      <c r="D2749" s="10"/>
    </row>
    <row r="2750" spans="4:4" x14ac:dyDescent="0.25">
      <c r="D2750" s="10"/>
    </row>
    <row r="2751" spans="4:4" x14ac:dyDescent="0.25">
      <c r="D2751" s="10"/>
    </row>
    <row r="2752" spans="4:4" x14ac:dyDescent="0.25">
      <c r="D2752" s="10"/>
    </row>
    <row r="2753" spans="4:4" x14ac:dyDescent="0.25">
      <c r="D2753" s="10"/>
    </row>
    <row r="2754" spans="4:4" x14ac:dyDescent="0.25">
      <c r="D2754" s="10"/>
    </row>
    <row r="2755" spans="4:4" x14ac:dyDescent="0.25">
      <c r="D2755" s="10"/>
    </row>
    <row r="2756" spans="4:4" x14ac:dyDescent="0.25">
      <c r="D2756" s="10"/>
    </row>
    <row r="2757" spans="4:4" x14ac:dyDescent="0.25">
      <c r="D2757" s="10"/>
    </row>
    <row r="2758" spans="4:4" x14ac:dyDescent="0.25">
      <c r="D2758" s="10"/>
    </row>
    <row r="2759" spans="4:4" x14ac:dyDescent="0.25">
      <c r="D2759" s="10"/>
    </row>
    <row r="2760" spans="4:4" x14ac:dyDescent="0.25">
      <c r="D2760" s="10"/>
    </row>
    <row r="2761" spans="4:4" x14ac:dyDescent="0.25">
      <c r="D2761" s="10"/>
    </row>
    <row r="2762" spans="4:4" x14ac:dyDescent="0.25">
      <c r="D2762" s="10"/>
    </row>
    <row r="2763" spans="4:4" x14ac:dyDescent="0.25">
      <c r="D2763" s="10"/>
    </row>
    <row r="2764" spans="4:4" x14ac:dyDescent="0.25">
      <c r="D2764" s="10"/>
    </row>
    <row r="2765" spans="4:4" x14ac:dyDescent="0.25">
      <c r="D2765" s="10"/>
    </row>
    <row r="2766" spans="4:4" x14ac:dyDescent="0.25">
      <c r="D2766" s="10"/>
    </row>
    <row r="2767" spans="4:4" x14ac:dyDescent="0.25">
      <c r="D2767" s="10"/>
    </row>
    <row r="2768" spans="4:4" x14ac:dyDescent="0.25">
      <c r="D2768" s="10"/>
    </row>
    <row r="2769" spans="4:4" x14ac:dyDescent="0.25">
      <c r="D2769" s="10"/>
    </row>
    <row r="2770" spans="4:4" x14ac:dyDescent="0.25">
      <c r="D2770" s="10"/>
    </row>
    <row r="2771" spans="4:4" x14ac:dyDescent="0.25">
      <c r="D2771" s="10"/>
    </row>
    <row r="2772" spans="4:4" x14ac:dyDescent="0.25">
      <c r="D2772" s="10"/>
    </row>
    <row r="2773" spans="4:4" x14ac:dyDescent="0.25">
      <c r="D2773" s="10"/>
    </row>
    <row r="2774" spans="4:4" x14ac:dyDescent="0.25">
      <c r="D2774" s="10"/>
    </row>
    <row r="2775" spans="4:4" x14ac:dyDescent="0.25">
      <c r="D2775" s="10"/>
    </row>
    <row r="2776" spans="4:4" x14ac:dyDescent="0.25">
      <c r="D2776" s="10"/>
    </row>
    <row r="2777" spans="4:4" x14ac:dyDescent="0.25">
      <c r="D2777" s="10"/>
    </row>
    <row r="2778" spans="4:4" x14ac:dyDescent="0.25">
      <c r="D2778" s="10"/>
    </row>
    <row r="2779" spans="4:4" x14ac:dyDescent="0.25">
      <c r="D2779" s="10"/>
    </row>
    <row r="2780" spans="4:4" x14ac:dyDescent="0.25">
      <c r="D2780" s="10"/>
    </row>
    <row r="2781" spans="4:4" x14ac:dyDescent="0.25">
      <c r="D2781" s="10"/>
    </row>
    <row r="2782" spans="4:4" x14ac:dyDescent="0.25">
      <c r="D2782" s="10"/>
    </row>
    <row r="2783" spans="4:4" x14ac:dyDescent="0.25">
      <c r="D2783" s="10"/>
    </row>
    <row r="2784" spans="4:4" x14ac:dyDescent="0.25">
      <c r="D2784" s="10"/>
    </row>
    <row r="2785" spans="4:4" x14ac:dyDescent="0.25">
      <c r="D2785" s="10"/>
    </row>
    <row r="2786" spans="4:4" x14ac:dyDescent="0.25">
      <c r="D2786" s="10"/>
    </row>
    <row r="2787" spans="4:4" x14ac:dyDescent="0.25">
      <c r="D2787" s="10"/>
    </row>
    <row r="2788" spans="4:4" x14ac:dyDescent="0.25">
      <c r="D2788" s="10"/>
    </row>
    <row r="2789" spans="4:4" x14ac:dyDescent="0.25">
      <c r="D2789" s="10"/>
    </row>
    <row r="2790" spans="4:4" x14ac:dyDescent="0.25">
      <c r="D2790" s="10"/>
    </row>
    <row r="2791" spans="4:4" x14ac:dyDescent="0.25">
      <c r="D2791" s="10"/>
    </row>
    <row r="2792" spans="4:4" x14ac:dyDescent="0.25">
      <c r="D2792" s="10"/>
    </row>
    <row r="2793" spans="4:4" x14ac:dyDescent="0.25">
      <c r="D2793" s="10"/>
    </row>
    <row r="2794" spans="4:4" x14ac:dyDescent="0.25">
      <c r="D2794" s="10"/>
    </row>
    <row r="2795" spans="4:4" x14ac:dyDescent="0.25">
      <c r="D2795" s="10"/>
    </row>
    <row r="2796" spans="4:4" x14ac:dyDescent="0.25">
      <c r="D2796" s="10"/>
    </row>
    <row r="2797" spans="4:4" x14ac:dyDescent="0.25">
      <c r="D2797" s="10"/>
    </row>
    <row r="2798" spans="4:4" x14ac:dyDescent="0.25">
      <c r="D2798" s="10"/>
    </row>
    <row r="2799" spans="4:4" x14ac:dyDescent="0.25">
      <c r="D2799" s="10"/>
    </row>
    <row r="2800" spans="4:4" x14ac:dyDescent="0.25">
      <c r="D2800" s="10"/>
    </row>
    <row r="2801" spans="4:4" x14ac:dyDescent="0.25">
      <c r="D2801" s="10"/>
    </row>
    <row r="2802" spans="4:4" x14ac:dyDescent="0.25">
      <c r="D2802" s="10"/>
    </row>
    <row r="2803" spans="4:4" x14ac:dyDescent="0.25">
      <c r="D2803" s="10"/>
    </row>
    <row r="2804" spans="4:4" x14ac:dyDescent="0.25">
      <c r="D2804" s="10"/>
    </row>
    <row r="2805" spans="4:4" x14ac:dyDescent="0.25">
      <c r="D2805" s="10"/>
    </row>
    <row r="2806" spans="4:4" x14ac:dyDescent="0.25">
      <c r="D2806" s="10"/>
    </row>
    <row r="2807" spans="4:4" x14ac:dyDescent="0.25">
      <c r="D2807" s="10"/>
    </row>
    <row r="2808" spans="4:4" x14ac:dyDescent="0.25">
      <c r="D2808" s="10"/>
    </row>
    <row r="2809" spans="4:4" x14ac:dyDescent="0.25">
      <c r="D2809" s="10"/>
    </row>
    <row r="2810" spans="4:4" x14ac:dyDescent="0.25">
      <c r="D2810" s="10"/>
    </row>
    <row r="2811" spans="4:4" x14ac:dyDescent="0.25">
      <c r="D2811" s="10"/>
    </row>
    <row r="2812" spans="4:4" x14ac:dyDescent="0.25">
      <c r="D2812" s="10"/>
    </row>
    <row r="2813" spans="4:4" x14ac:dyDescent="0.25">
      <c r="D2813" s="10"/>
    </row>
    <row r="2814" spans="4:4" x14ac:dyDescent="0.25">
      <c r="D2814" s="10"/>
    </row>
    <row r="2815" spans="4:4" x14ac:dyDescent="0.25">
      <c r="D2815" s="10"/>
    </row>
    <row r="2816" spans="4:4" x14ac:dyDescent="0.25">
      <c r="D2816" s="10"/>
    </row>
    <row r="2817" spans="4:4" x14ac:dyDescent="0.25">
      <c r="D2817" s="10"/>
    </row>
    <row r="2818" spans="4:4" x14ac:dyDescent="0.25">
      <c r="D2818" s="10"/>
    </row>
    <row r="2819" spans="4:4" x14ac:dyDescent="0.25">
      <c r="D2819" s="10"/>
    </row>
    <row r="2820" spans="4:4" x14ac:dyDescent="0.25">
      <c r="D2820" s="10"/>
    </row>
    <row r="2821" spans="4:4" x14ac:dyDescent="0.25">
      <c r="D2821" s="10"/>
    </row>
    <row r="2822" spans="4:4" x14ac:dyDescent="0.25">
      <c r="D2822" s="10"/>
    </row>
    <row r="2823" spans="4:4" x14ac:dyDescent="0.25">
      <c r="D2823" s="10"/>
    </row>
    <row r="2824" spans="4:4" x14ac:dyDescent="0.25">
      <c r="D2824" s="10"/>
    </row>
    <row r="2825" spans="4:4" x14ac:dyDescent="0.25">
      <c r="D2825" s="10"/>
    </row>
    <row r="2826" spans="4:4" x14ac:dyDescent="0.25">
      <c r="D2826" s="10"/>
    </row>
    <row r="2827" spans="4:4" x14ac:dyDescent="0.25">
      <c r="D2827" s="10"/>
    </row>
    <row r="2828" spans="4:4" x14ac:dyDescent="0.25">
      <c r="D2828" s="10"/>
    </row>
    <row r="2829" spans="4:4" x14ac:dyDescent="0.25">
      <c r="D2829" s="10"/>
    </row>
    <row r="2830" spans="4:4" x14ac:dyDescent="0.25">
      <c r="D2830" s="10"/>
    </row>
    <row r="2831" spans="4:4" x14ac:dyDescent="0.25">
      <c r="D2831" s="10"/>
    </row>
    <row r="2832" spans="4:4" x14ac:dyDescent="0.25">
      <c r="D2832" s="10"/>
    </row>
    <row r="2833" spans="4:4" x14ac:dyDescent="0.25">
      <c r="D2833" s="10"/>
    </row>
    <row r="2834" spans="4:4" x14ac:dyDescent="0.25">
      <c r="D2834" s="10"/>
    </row>
    <row r="2835" spans="4:4" x14ac:dyDescent="0.25">
      <c r="D2835" s="10"/>
    </row>
    <row r="2836" spans="4:4" x14ac:dyDescent="0.25">
      <c r="D2836" s="10"/>
    </row>
    <row r="2837" spans="4:4" x14ac:dyDescent="0.25">
      <c r="D2837" s="10"/>
    </row>
    <row r="2838" spans="4:4" x14ac:dyDescent="0.25">
      <c r="D2838" s="10"/>
    </row>
    <row r="2839" spans="4:4" x14ac:dyDescent="0.25">
      <c r="D2839" s="10"/>
    </row>
    <row r="2840" spans="4:4" x14ac:dyDescent="0.25">
      <c r="D2840" s="10"/>
    </row>
    <row r="2841" spans="4:4" x14ac:dyDescent="0.25">
      <c r="D2841" s="10"/>
    </row>
    <row r="2842" spans="4:4" x14ac:dyDescent="0.25">
      <c r="D2842" s="10"/>
    </row>
    <row r="2843" spans="4:4" x14ac:dyDescent="0.25">
      <c r="D2843" s="10"/>
    </row>
    <row r="2844" spans="4:4" x14ac:dyDescent="0.25">
      <c r="D2844" s="10"/>
    </row>
    <row r="2845" spans="4:4" x14ac:dyDescent="0.25">
      <c r="D2845" s="10"/>
    </row>
    <row r="2846" spans="4:4" x14ac:dyDescent="0.25">
      <c r="D2846" s="10"/>
    </row>
    <row r="2847" spans="4:4" x14ac:dyDescent="0.25">
      <c r="D2847" s="10"/>
    </row>
    <row r="2848" spans="4:4" x14ac:dyDescent="0.25">
      <c r="D2848" s="10"/>
    </row>
    <row r="2849" spans="4:4" x14ac:dyDescent="0.25">
      <c r="D2849" s="10"/>
    </row>
    <row r="2850" spans="4:4" x14ac:dyDescent="0.25">
      <c r="D2850" s="10"/>
    </row>
    <row r="2851" spans="4:4" x14ac:dyDescent="0.25">
      <c r="D2851" s="10"/>
    </row>
    <row r="2852" spans="4:4" x14ac:dyDescent="0.25">
      <c r="D2852" s="10"/>
    </row>
    <row r="2853" spans="4:4" x14ac:dyDescent="0.25">
      <c r="D2853" s="10"/>
    </row>
    <row r="2854" spans="4:4" x14ac:dyDescent="0.25">
      <c r="D2854" s="10"/>
    </row>
    <row r="2855" spans="4:4" x14ac:dyDescent="0.25">
      <c r="D2855" s="10"/>
    </row>
    <row r="2856" spans="4:4" x14ac:dyDescent="0.25">
      <c r="D2856" s="10"/>
    </row>
    <row r="2857" spans="4:4" x14ac:dyDescent="0.25">
      <c r="D2857" s="10"/>
    </row>
    <row r="2858" spans="4:4" x14ac:dyDescent="0.25">
      <c r="D2858" s="10"/>
    </row>
    <row r="2859" spans="4:4" x14ac:dyDescent="0.25">
      <c r="D2859" s="10"/>
    </row>
    <row r="2860" spans="4:4" x14ac:dyDescent="0.25">
      <c r="D2860" s="10"/>
    </row>
    <row r="2861" spans="4:4" x14ac:dyDescent="0.25">
      <c r="D2861" s="10"/>
    </row>
    <row r="2862" spans="4:4" x14ac:dyDescent="0.25">
      <c r="D2862" s="10"/>
    </row>
    <row r="2863" spans="4:4" x14ac:dyDescent="0.25">
      <c r="D2863" s="10"/>
    </row>
    <row r="2864" spans="4:4" x14ac:dyDescent="0.25">
      <c r="D2864" s="10"/>
    </row>
    <row r="2865" spans="4:4" x14ac:dyDescent="0.25">
      <c r="D2865" s="10"/>
    </row>
    <row r="2866" spans="4:4" x14ac:dyDescent="0.25">
      <c r="D2866" s="10"/>
    </row>
    <row r="2867" spans="4:4" x14ac:dyDescent="0.25">
      <c r="D2867" s="10"/>
    </row>
    <row r="2868" spans="4:4" x14ac:dyDescent="0.25">
      <c r="D2868" s="10"/>
    </row>
    <row r="2869" spans="4:4" x14ac:dyDescent="0.25">
      <c r="D2869" s="10"/>
    </row>
    <row r="2870" spans="4:4" x14ac:dyDescent="0.25">
      <c r="D2870" s="10"/>
    </row>
    <row r="2871" spans="4:4" x14ac:dyDescent="0.25">
      <c r="D2871" s="10"/>
    </row>
    <row r="2872" spans="4:4" x14ac:dyDescent="0.25">
      <c r="D2872" s="10"/>
    </row>
    <row r="2873" spans="4:4" x14ac:dyDescent="0.25">
      <c r="D2873" s="10"/>
    </row>
    <row r="2874" spans="4:4" x14ac:dyDescent="0.25">
      <c r="D2874" s="10"/>
    </row>
    <row r="2875" spans="4:4" x14ac:dyDescent="0.25">
      <c r="D2875" s="10"/>
    </row>
    <row r="2876" spans="4:4" x14ac:dyDescent="0.25">
      <c r="D2876" s="10"/>
    </row>
    <row r="2877" spans="4:4" x14ac:dyDescent="0.25">
      <c r="D2877" s="10"/>
    </row>
    <row r="2878" spans="4:4" x14ac:dyDescent="0.25">
      <c r="D2878" s="10"/>
    </row>
    <row r="2879" spans="4:4" x14ac:dyDescent="0.25">
      <c r="D2879" s="10"/>
    </row>
    <row r="2880" spans="4:4" x14ac:dyDescent="0.25">
      <c r="D2880" s="10"/>
    </row>
    <row r="2881" spans="4:4" x14ac:dyDescent="0.25">
      <c r="D2881" s="10"/>
    </row>
    <row r="2882" spans="4:4" x14ac:dyDescent="0.25">
      <c r="D2882" s="10"/>
    </row>
    <row r="2883" spans="4:4" x14ac:dyDescent="0.25">
      <c r="D2883" s="10"/>
    </row>
    <row r="2884" spans="4:4" x14ac:dyDescent="0.25">
      <c r="D2884" s="10"/>
    </row>
    <row r="2885" spans="4:4" x14ac:dyDescent="0.25">
      <c r="D2885" s="10"/>
    </row>
    <row r="2886" spans="4:4" x14ac:dyDescent="0.25">
      <c r="D2886" s="10"/>
    </row>
    <row r="2887" spans="4:4" x14ac:dyDescent="0.25">
      <c r="D2887" s="10"/>
    </row>
    <row r="2888" spans="4:4" x14ac:dyDescent="0.25">
      <c r="D2888" s="10"/>
    </row>
    <row r="2889" spans="4:4" x14ac:dyDescent="0.25">
      <c r="D2889" s="10"/>
    </row>
    <row r="2890" spans="4:4" x14ac:dyDescent="0.25">
      <c r="D2890" s="10"/>
    </row>
    <row r="2891" spans="4:4" x14ac:dyDescent="0.25">
      <c r="D2891" s="10"/>
    </row>
    <row r="2892" spans="4:4" x14ac:dyDescent="0.25">
      <c r="D2892" s="10"/>
    </row>
    <row r="2893" spans="4:4" x14ac:dyDescent="0.25">
      <c r="D2893" s="10"/>
    </row>
    <row r="2894" spans="4:4" x14ac:dyDescent="0.25">
      <c r="D2894" s="10"/>
    </row>
    <row r="2895" spans="4:4" x14ac:dyDescent="0.25">
      <c r="D2895" s="10"/>
    </row>
    <row r="2896" spans="4:4" x14ac:dyDescent="0.25">
      <c r="D2896" s="10"/>
    </row>
    <row r="2897" spans="4:4" x14ac:dyDescent="0.25">
      <c r="D2897" s="10"/>
    </row>
    <row r="2898" spans="4:4" x14ac:dyDescent="0.25">
      <c r="D2898" s="10"/>
    </row>
    <row r="2899" spans="4:4" x14ac:dyDescent="0.25">
      <c r="D2899" s="10"/>
    </row>
    <row r="2900" spans="4:4" x14ac:dyDescent="0.25">
      <c r="D2900" s="10"/>
    </row>
    <row r="2901" spans="4:4" x14ac:dyDescent="0.25">
      <c r="D2901" s="10"/>
    </row>
    <row r="2902" spans="4:4" x14ac:dyDescent="0.25">
      <c r="D2902" s="10"/>
    </row>
    <row r="2903" spans="4:4" x14ac:dyDescent="0.25">
      <c r="D2903" s="10"/>
    </row>
    <row r="2904" spans="4:4" x14ac:dyDescent="0.25">
      <c r="D2904" s="10"/>
    </row>
    <row r="2905" spans="4:4" x14ac:dyDescent="0.25">
      <c r="D2905" s="10"/>
    </row>
    <row r="2906" spans="4:4" x14ac:dyDescent="0.25">
      <c r="D2906" s="10"/>
    </row>
    <row r="2907" spans="4:4" x14ac:dyDescent="0.25">
      <c r="D2907" s="10"/>
    </row>
    <row r="2908" spans="4:4" x14ac:dyDescent="0.25">
      <c r="D2908" s="10"/>
    </row>
    <row r="2909" spans="4:4" x14ac:dyDescent="0.25">
      <c r="D2909" s="10"/>
    </row>
    <row r="2910" spans="4:4" x14ac:dyDescent="0.25">
      <c r="D2910" s="10"/>
    </row>
    <row r="2911" spans="4:4" x14ac:dyDescent="0.25">
      <c r="D2911" s="10"/>
    </row>
    <row r="2912" spans="4:4" x14ac:dyDescent="0.25">
      <c r="D2912" s="10"/>
    </row>
    <row r="2913" spans="4:4" x14ac:dyDescent="0.25">
      <c r="D2913" s="10"/>
    </row>
    <row r="2914" spans="4:4" x14ac:dyDescent="0.25">
      <c r="D2914" s="10"/>
    </row>
    <row r="2915" spans="4:4" x14ac:dyDescent="0.25">
      <c r="D2915" s="10"/>
    </row>
    <row r="2916" spans="4:4" x14ac:dyDescent="0.25">
      <c r="D2916" s="10"/>
    </row>
    <row r="2917" spans="4:4" x14ac:dyDescent="0.25">
      <c r="D2917" s="10"/>
    </row>
    <row r="2918" spans="4:4" x14ac:dyDescent="0.25">
      <c r="D2918" s="10"/>
    </row>
    <row r="2919" spans="4:4" x14ac:dyDescent="0.25">
      <c r="D2919" s="10"/>
    </row>
    <row r="2920" spans="4:4" x14ac:dyDescent="0.25">
      <c r="D2920" s="10"/>
    </row>
    <row r="2921" spans="4:4" x14ac:dyDescent="0.25">
      <c r="D2921" s="10"/>
    </row>
    <row r="2922" spans="4:4" x14ac:dyDescent="0.25">
      <c r="D2922" s="10"/>
    </row>
    <row r="2923" spans="4:4" x14ac:dyDescent="0.25">
      <c r="D2923" s="10"/>
    </row>
    <row r="2924" spans="4:4" x14ac:dyDescent="0.25">
      <c r="D2924" s="10"/>
    </row>
    <row r="2925" spans="4:4" x14ac:dyDescent="0.25">
      <c r="D2925" s="10"/>
    </row>
    <row r="2926" spans="4:4" x14ac:dyDescent="0.25">
      <c r="D2926" s="10"/>
    </row>
    <row r="2927" spans="4:4" x14ac:dyDescent="0.25">
      <c r="D2927" s="10"/>
    </row>
    <row r="2928" spans="4:4" x14ac:dyDescent="0.25">
      <c r="D2928" s="10"/>
    </row>
    <row r="2929" spans="4:4" x14ac:dyDescent="0.25">
      <c r="D2929" s="10"/>
    </row>
    <row r="2930" spans="4:4" x14ac:dyDescent="0.25">
      <c r="D2930" s="10"/>
    </row>
    <row r="2931" spans="4:4" x14ac:dyDescent="0.25">
      <c r="D2931" s="10"/>
    </row>
    <row r="2932" spans="4:4" x14ac:dyDescent="0.25">
      <c r="D2932" s="10"/>
    </row>
    <row r="2933" spans="4:4" x14ac:dyDescent="0.25">
      <c r="D2933" s="10"/>
    </row>
    <row r="2934" spans="4:4" x14ac:dyDescent="0.25">
      <c r="D2934" s="10"/>
    </row>
    <row r="2935" spans="4:4" x14ac:dyDescent="0.25">
      <c r="D2935" s="10"/>
    </row>
    <row r="2936" spans="4:4" x14ac:dyDescent="0.25">
      <c r="D2936" s="10"/>
    </row>
    <row r="2937" spans="4:4" x14ac:dyDescent="0.25">
      <c r="D2937" s="10"/>
    </row>
    <row r="2938" spans="4:4" x14ac:dyDescent="0.25">
      <c r="D2938" s="10"/>
    </row>
    <row r="2939" spans="4:4" x14ac:dyDescent="0.25">
      <c r="D2939" s="10"/>
    </row>
    <row r="2940" spans="4:4" x14ac:dyDescent="0.25">
      <c r="D2940" s="10"/>
    </row>
    <row r="2941" spans="4:4" x14ac:dyDescent="0.25">
      <c r="D2941" s="10"/>
    </row>
    <row r="2942" spans="4:4" x14ac:dyDescent="0.25">
      <c r="D2942" s="10"/>
    </row>
    <row r="2943" spans="4:4" x14ac:dyDescent="0.25">
      <c r="D2943" s="10"/>
    </row>
    <row r="2944" spans="4:4" x14ac:dyDescent="0.25">
      <c r="D2944" s="10"/>
    </row>
    <row r="2945" spans="4:4" x14ac:dyDescent="0.25">
      <c r="D2945" s="10"/>
    </row>
    <row r="2946" spans="4:4" x14ac:dyDescent="0.25">
      <c r="D2946" s="10"/>
    </row>
    <row r="2947" spans="4:4" x14ac:dyDescent="0.25">
      <c r="D2947" s="10"/>
    </row>
    <row r="2948" spans="4:4" x14ac:dyDescent="0.25">
      <c r="D2948" s="10"/>
    </row>
    <row r="2949" spans="4:4" x14ac:dyDescent="0.25">
      <c r="D2949" s="10"/>
    </row>
    <row r="2950" spans="4:4" x14ac:dyDescent="0.25">
      <c r="D2950" s="10"/>
    </row>
    <row r="2951" spans="4:4" x14ac:dyDescent="0.25">
      <c r="D2951" s="10"/>
    </row>
    <row r="2952" spans="4:4" x14ac:dyDescent="0.25">
      <c r="D2952" s="10"/>
    </row>
    <row r="2953" spans="4:4" x14ac:dyDescent="0.25">
      <c r="D2953" s="10"/>
    </row>
    <row r="2954" spans="4:4" x14ac:dyDescent="0.25">
      <c r="D2954" s="10"/>
    </row>
    <row r="2955" spans="4:4" x14ac:dyDescent="0.25">
      <c r="D2955" s="10"/>
    </row>
    <row r="2956" spans="4:4" x14ac:dyDescent="0.25">
      <c r="D2956" s="10"/>
    </row>
    <row r="2957" spans="4:4" x14ac:dyDescent="0.25">
      <c r="D2957" s="10"/>
    </row>
    <row r="2958" spans="4:4" x14ac:dyDescent="0.25">
      <c r="D2958" s="10"/>
    </row>
    <row r="2959" spans="4:4" x14ac:dyDescent="0.25">
      <c r="D2959" s="10"/>
    </row>
    <row r="2960" spans="4:4" x14ac:dyDescent="0.25">
      <c r="D2960" s="10"/>
    </row>
    <row r="2961" spans="4:4" x14ac:dyDescent="0.25">
      <c r="D2961" s="10"/>
    </row>
    <row r="2962" spans="4:4" x14ac:dyDescent="0.25">
      <c r="D2962" s="10"/>
    </row>
    <row r="2963" spans="4:4" x14ac:dyDescent="0.25">
      <c r="D2963" s="10"/>
    </row>
    <row r="2964" spans="4:4" x14ac:dyDescent="0.25">
      <c r="D2964" s="10"/>
    </row>
    <row r="2965" spans="4:4" x14ac:dyDescent="0.25">
      <c r="D2965" s="10"/>
    </row>
    <row r="2966" spans="4:4" x14ac:dyDescent="0.25">
      <c r="D2966" s="10"/>
    </row>
    <row r="2967" spans="4:4" x14ac:dyDescent="0.25">
      <c r="D2967" s="10"/>
    </row>
    <row r="2968" spans="4:4" x14ac:dyDescent="0.25">
      <c r="D2968" s="10"/>
    </row>
    <row r="2969" spans="4:4" x14ac:dyDescent="0.25">
      <c r="D2969" s="10"/>
    </row>
    <row r="2970" spans="4:4" x14ac:dyDescent="0.25">
      <c r="D2970" s="10"/>
    </row>
    <row r="2971" spans="4:4" x14ac:dyDescent="0.25">
      <c r="D2971" s="10"/>
    </row>
    <row r="2972" spans="4:4" x14ac:dyDescent="0.25">
      <c r="D2972" s="10"/>
    </row>
    <row r="2973" spans="4:4" x14ac:dyDescent="0.25">
      <c r="D2973" s="10"/>
    </row>
    <row r="2974" spans="4:4" x14ac:dyDescent="0.25">
      <c r="D2974" s="10"/>
    </row>
    <row r="2975" spans="4:4" x14ac:dyDescent="0.25">
      <c r="D2975" s="10"/>
    </row>
    <row r="2976" spans="4:4" x14ac:dyDescent="0.25">
      <c r="D2976" s="10"/>
    </row>
    <row r="2977" spans="4:4" x14ac:dyDescent="0.25">
      <c r="D2977" s="10"/>
    </row>
    <row r="2978" spans="4:4" x14ac:dyDescent="0.25">
      <c r="D2978" s="10"/>
    </row>
    <row r="2979" spans="4:4" x14ac:dyDescent="0.25">
      <c r="D2979" s="10"/>
    </row>
    <row r="2980" spans="4:4" x14ac:dyDescent="0.25">
      <c r="D2980" s="10"/>
    </row>
    <row r="2981" spans="4:4" x14ac:dyDescent="0.25">
      <c r="D2981" s="10"/>
    </row>
    <row r="2982" spans="4:4" x14ac:dyDescent="0.25">
      <c r="D2982" s="10"/>
    </row>
    <row r="2983" spans="4:4" x14ac:dyDescent="0.25">
      <c r="D2983" s="10"/>
    </row>
    <row r="2984" spans="4:4" x14ac:dyDescent="0.25">
      <c r="D2984" s="10"/>
    </row>
    <row r="2985" spans="4:4" x14ac:dyDescent="0.25">
      <c r="D2985" s="10"/>
    </row>
    <row r="2986" spans="4:4" x14ac:dyDescent="0.25">
      <c r="D2986" s="10"/>
    </row>
    <row r="2987" spans="4:4" x14ac:dyDescent="0.25">
      <c r="D2987" s="10"/>
    </row>
    <row r="2988" spans="4:4" x14ac:dyDescent="0.25">
      <c r="D2988" s="10"/>
    </row>
    <row r="2989" spans="4:4" x14ac:dyDescent="0.25">
      <c r="D2989" s="10"/>
    </row>
    <row r="2990" spans="4:4" x14ac:dyDescent="0.25">
      <c r="D2990" s="10"/>
    </row>
    <row r="2991" spans="4:4" x14ac:dyDescent="0.25">
      <c r="D2991" s="10"/>
    </row>
    <row r="2992" spans="4:4" x14ac:dyDescent="0.25">
      <c r="D2992" s="10"/>
    </row>
    <row r="2993" spans="4:4" x14ac:dyDescent="0.25">
      <c r="D2993" s="10"/>
    </row>
    <row r="2994" spans="4:4" x14ac:dyDescent="0.25">
      <c r="D2994" s="10"/>
    </row>
    <row r="2995" spans="4:4" x14ac:dyDescent="0.25">
      <c r="D2995" s="10"/>
    </row>
    <row r="2996" spans="4:4" x14ac:dyDescent="0.25">
      <c r="D2996" s="10"/>
    </row>
    <row r="2997" spans="4:4" x14ac:dyDescent="0.25">
      <c r="D2997" s="10"/>
    </row>
    <row r="2998" spans="4:4" x14ac:dyDescent="0.25">
      <c r="D2998" s="10"/>
    </row>
    <row r="2999" spans="4:4" x14ac:dyDescent="0.25">
      <c r="D2999" s="10"/>
    </row>
    <row r="3000" spans="4:4" x14ac:dyDescent="0.25">
      <c r="D3000" s="10"/>
    </row>
    <row r="3001" spans="4:4" x14ac:dyDescent="0.25">
      <c r="D3001" s="10"/>
    </row>
    <row r="3002" spans="4:4" x14ac:dyDescent="0.25">
      <c r="D3002" s="10"/>
    </row>
    <row r="3003" spans="4:4" x14ac:dyDescent="0.25">
      <c r="D3003" s="10"/>
    </row>
    <row r="3004" spans="4:4" x14ac:dyDescent="0.25">
      <c r="D3004" s="10"/>
    </row>
    <row r="3005" spans="4:4" x14ac:dyDescent="0.25">
      <c r="D3005" s="10"/>
    </row>
    <row r="3006" spans="4:4" x14ac:dyDescent="0.25">
      <c r="D3006" s="10"/>
    </row>
    <row r="3007" spans="4:4" x14ac:dyDescent="0.25">
      <c r="D3007" s="10"/>
    </row>
    <row r="3008" spans="4:4" x14ac:dyDescent="0.25">
      <c r="D3008" s="10"/>
    </row>
    <row r="3009" spans="4:4" x14ac:dyDescent="0.25">
      <c r="D3009" s="10"/>
    </row>
    <row r="3010" spans="4:4" x14ac:dyDescent="0.25">
      <c r="D3010" s="10"/>
    </row>
    <row r="3011" spans="4:4" x14ac:dyDescent="0.25">
      <c r="D3011" s="10"/>
    </row>
    <row r="3012" spans="4:4" x14ac:dyDescent="0.25">
      <c r="D3012" s="10"/>
    </row>
    <row r="3013" spans="4:4" x14ac:dyDescent="0.25">
      <c r="D3013" s="10"/>
    </row>
    <row r="3014" spans="4:4" x14ac:dyDescent="0.25">
      <c r="D3014" s="10"/>
    </row>
    <row r="3015" spans="4:4" x14ac:dyDescent="0.25">
      <c r="D3015" s="10"/>
    </row>
    <row r="3016" spans="4:4" x14ac:dyDescent="0.25">
      <c r="D3016" s="10"/>
    </row>
    <row r="3017" spans="4:4" x14ac:dyDescent="0.25">
      <c r="D3017" s="10"/>
    </row>
    <row r="3018" spans="4:4" x14ac:dyDescent="0.25">
      <c r="D3018" s="10"/>
    </row>
    <row r="3019" spans="4:4" x14ac:dyDescent="0.25">
      <c r="D3019" s="10"/>
    </row>
    <row r="3020" spans="4:4" x14ac:dyDescent="0.25">
      <c r="D3020" s="10"/>
    </row>
    <row r="3021" spans="4:4" x14ac:dyDescent="0.25">
      <c r="D3021" s="10"/>
    </row>
    <row r="3022" spans="4:4" x14ac:dyDescent="0.25">
      <c r="D3022" s="10"/>
    </row>
    <row r="3023" spans="4:4" x14ac:dyDescent="0.25">
      <c r="D3023" s="10"/>
    </row>
    <row r="3024" spans="4:4" x14ac:dyDescent="0.25">
      <c r="D3024" s="10"/>
    </row>
    <row r="3025" spans="4:4" x14ac:dyDescent="0.25">
      <c r="D3025" s="10"/>
    </row>
    <row r="3026" spans="4:4" x14ac:dyDescent="0.25">
      <c r="D3026" s="10"/>
    </row>
    <row r="3027" spans="4:4" x14ac:dyDescent="0.25">
      <c r="D3027" s="10"/>
    </row>
    <row r="3028" spans="4:4" x14ac:dyDescent="0.25">
      <c r="D3028" s="10"/>
    </row>
    <row r="3029" spans="4:4" x14ac:dyDescent="0.25">
      <c r="D3029" s="10"/>
    </row>
    <row r="3030" spans="4:4" x14ac:dyDescent="0.25">
      <c r="D3030" s="10"/>
    </row>
    <row r="3031" spans="4:4" x14ac:dyDescent="0.25">
      <c r="D3031" s="10"/>
    </row>
    <row r="3032" spans="4:4" x14ac:dyDescent="0.25">
      <c r="D3032" s="10"/>
    </row>
    <row r="3033" spans="4:4" x14ac:dyDescent="0.25">
      <c r="D3033" s="10"/>
    </row>
    <row r="3034" spans="4:4" x14ac:dyDescent="0.25">
      <c r="D3034" s="10"/>
    </row>
    <row r="3035" spans="4:4" x14ac:dyDescent="0.25">
      <c r="D3035" s="10"/>
    </row>
    <row r="3036" spans="4:4" x14ac:dyDescent="0.25">
      <c r="D3036" s="10"/>
    </row>
    <row r="3037" spans="4:4" x14ac:dyDescent="0.25">
      <c r="D3037" s="10"/>
    </row>
    <row r="3038" spans="4:4" x14ac:dyDescent="0.25">
      <c r="D3038" s="10"/>
    </row>
    <row r="3039" spans="4:4" x14ac:dyDescent="0.25">
      <c r="D3039" s="10"/>
    </row>
    <row r="3040" spans="4:4" x14ac:dyDescent="0.25">
      <c r="D3040" s="10"/>
    </row>
    <row r="3041" spans="4:4" x14ac:dyDescent="0.25">
      <c r="D3041" s="10"/>
    </row>
    <row r="3042" spans="4:4" x14ac:dyDescent="0.25">
      <c r="D3042" s="10"/>
    </row>
    <row r="3043" spans="4:4" x14ac:dyDescent="0.25">
      <c r="D3043" s="10"/>
    </row>
    <row r="3044" spans="4:4" x14ac:dyDescent="0.25">
      <c r="D3044" s="10"/>
    </row>
    <row r="3045" spans="4:4" x14ac:dyDescent="0.25">
      <c r="D3045" s="10"/>
    </row>
    <row r="3046" spans="4:4" x14ac:dyDescent="0.25">
      <c r="D3046" s="10"/>
    </row>
    <row r="3047" spans="4:4" x14ac:dyDescent="0.25">
      <c r="D3047" s="10"/>
    </row>
    <row r="3048" spans="4:4" x14ac:dyDescent="0.25">
      <c r="D3048" s="10"/>
    </row>
    <row r="3049" spans="4:4" x14ac:dyDescent="0.25">
      <c r="D3049" s="10"/>
    </row>
    <row r="3050" spans="4:4" x14ac:dyDescent="0.25">
      <c r="D3050" s="10"/>
    </row>
    <row r="3051" spans="4:4" x14ac:dyDescent="0.25">
      <c r="D3051" s="10"/>
    </row>
    <row r="3052" spans="4:4" x14ac:dyDescent="0.25">
      <c r="D3052" s="10"/>
    </row>
    <row r="3053" spans="4:4" x14ac:dyDescent="0.25">
      <c r="D3053" s="10"/>
    </row>
    <row r="3054" spans="4:4" x14ac:dyDescent="0.25">
      <c r="D3054" s="10"/>
    </row>
    <row r="3055" spans="4:4" x14ac:dyDescent="0.25">
      <c r="D3055" s="10"/>
    </row>
    <row r="3056" spans="4:4" x14ac:dyDescent="0.25">
      <c r="D3056" s="10"/>
    </row>
    <row r="3057" spans="4:4" x14ac:dyDescent="0.25">
      <c r="D3057" s="10"/>
    </row>
    <row r="3058" spans="4:4" x14ac:dyDescent="0.25">
      <c r="D3058" s="10"/>
    </row>
    <row r="3059" spans="4:4" x14ac:dyDescent="0.25">
      <c r="D3059" s="10"/>
    </row>
    <row r="3060" spans="4:4" x14ac:dyDescent="0.25">
      <c r="D3060" s="10"/>
    </row>
    <row r="3061" spans="4:4" x14ac:dyDescent="0.25">
      <c r="D3061" s="10"/>
    </row>
    <row r="3062" spans="4:4" x14ac:dyDescent="0.25">
      <c r="D3062" s="10"/>
    </row>
    <row r="3063" spans="4:4" x14ac:dyDescent="0.25">
      <c r="D3063" s="10"/>
    </row>
    <row r="3064" spans="4:4" x14ac:dyDescent="0.25">
      <c r="D3064" s="10"/>
    </row>
    <row r="3065" spans="4:4" x14ac:dyDescent="0.25">
      <c r="D3065" s="10"/>
    </row>
    <row r="3066" spans="4:4" x14ac:dyDescent="0.25">
      <c r="D3066" s="10"/>
    </row>
    <row r="3067" spans="4:4" x14ac:dyDescent="0.25">
      <c r="D3067" s="10"/>
    </row>
    <row r="3068" spans="4:4" x14ac:dyDescent="0.25">
      <c r="D3068" s="10"/>
    </row>
    <row r="3069" spans="4:4" x14ac:dyDescent="0.25">
      <c r="D3069" s="10"/>
    </row>
    <row r="3070" spans="4:4" x14ac:dyDescent="0.25">
      <c r="D3070" s="10"/>
    </row>
    <row r="3071" spans="4:4" x14ac:dyDescent="0.25">
      <c r="D3071" s="10"/>
    </row>
    <row r="3072" spans="4:4" x14ac:dyDescent="0.25">
      <c r="D3072" s="10"/>
    </row>
    <row r="3073" spans="4:4" x14ac:dyDescent="0.25">
      <c r="D3073" s="10"/>
    </row>
    <row r="3074" spans="4:4" x14ac:dyDescent="0.25">
      <c r="D3074" s="10"/>
    </row>
    <row r="3075" spans="4:4" x14ac:dyDescent="0.25">
      <c r="D3075" s="10"/>
    </row>
    <row r="3076" spans="4:4" x14ac:dyDescent="0.25">
      <c r="D3076" s="10"/>
    </row>
    <row r="3077" spans="4:4" x14ac:dyDescent="0.25">
      <c r="D3077" s="10"/>
    </row>
    <row r="3078" spans="4:4" x14ac:dyDescent="0.25">
      <c r="D3078" s="10"/>
    </row>
    <row r="3079" spans="4:4" x14ac:dyDescent="0.25">
      <c r="D3079" s="10"/>
    </row>
    <row r="3080" spans="4:4" x14ac:dyDescent="0.25">
      <c r="D3080" s="10"/>
    </row>
    <row r="3081" spans="4:4" x14ac:dyDescent="0.25">
      <c r="D3081" s="10"/>
    </row>
    <row r="3082" spans="4:4" x14ac:dyDescent="0.25">
      <c r="D3082" s="10"/>
    </row>
    <row r="3083" spans="4:4" x14ac:dyDescent="0.25">
      <c r="D3083" s="10"/>
    </row>
    <row r="3084" spans="4:4" x14ac:dyDescent="0.25">
      <c r="D3084" s="10"/>
    </row>
    <row r="3085" spans="4:4" x14ac:dyDescent="0.25">
      <c r="D3085" s="10"/>
    </row>
    <row r="3086" spans="4:4" x14ac:dyDescent="0.25">
      <c r="D3086" s="10"/>
    </row>
    <row r="3087" spans="4:4" x14ac:dyDescent="0.25">
      <c r="D3087" s="10"/>
    </row>
    <row r="3088" spans="4:4" x14ac:dyDescent="0.25">
      <c r="D3088" s="10"/>
    </row>
    <row r="3089" spans="4:4" x14ac:dyDescent="0.25">
      <c r="D3089" s="10"/>
    </row>
    <row r="3090" spans="4:4" x14ac:dyDescent="0.25">
      <c r="D3090" s="10"/>
    </row>
    <row r="3091" spans="4:4" x14ac:dyDescent="0.25">
      <c r="D3091" s="10"/>
    </row>
    <row r="3092" spans="4:4" x14ac:dyDescent="0.25">
      <c r="D3092" s="10"/>
    </row>
    <row r="3093" spans="4:4" x14ac:dyDescent="0.25">
      <c r="D3093" s="10"/>
    </row>
    <row r="3094" spans="4:4" x14ac:dyDescent="0.25">
      <c r="D3094" s="10"/>
    </row>
    <row r="3095" spans="4:4" x14ac:dyDescent="0.25">
      <c r="D3095" s="10"/>
    </row>
    <row r="3096" spans="4:4" x14ac:dyDescent="0.25">
      <c r="D3096" s="10"/>
    </row>
    <row r="3097" spans="4:4" x14ac:dyDescent="0.25">
      <c r="D3097" s="10"/>
    </row>
    <row r="3098" spans="4:4" x14ac:dyDescent="0.25">
      <c r="D3098" s="10"/>
    </row>
    <row r="3099" spans="4:4" x14ac:dyDescent="0.25">
      <c r="D3099" s="10"/>
    </row>
    <row r="3100" spans="4:4" x14ac:dyDescent="0.25">
      <c r="D3100" s="10"/>
    </row>
    <row r="3101" spans="4:4" x14ac:dyDescent="0.25">
      <c r="D3101" s="10"/>
    </row>
    <row r="3102" spans="4:4" x14ac:dyDescent="0.25">
      <c r="D3102" s="10"/>
    </row>
    <row r="3103" spans="4:4" x14ac:dyDescent="0.25">
      <c r="D3103" s="10"/>
    </row>
    <row r="3104" spans="4:4" x14ac:dyDescent="0.25">
      <c r="D3104" s="10"/>
    </row>
    <row r="3105" spans="4:4" x14ac:dyDescent="0.25">
      <c r="D3105" s="10"/>
    </row>
    <row r="3106" spans="4:4" x14ac:dyDescent="0.25">
      <c r="D3106" s="10"/>
    </row>
    <row r="3107" spans="4:4" x14ac:dyDescent="0.25">
      <c r="D3107" s="10"/>
    </row>
    <row r="3108" spans="4:4" x14ac:dyDescent="0.25">
      <c r="D3108" s="10"/>
    </row>
    <row r="3109" spans="4:4" x14ac:dyDescent="0.25">
      <c r="D3109" s="10"/>
    </row>
    <row r="3110" spans="4:4" x14ac:dyDescent="0.25">
      <c r="D3110" s="10"/>
    </row>
    <row r="3111" spans="4:4" x14ac:dyDescent="0.25">
      <c r="D3111" s="10"/>
    </row>
    <row r="3112" spans="4:4" x14ac:dyDescent="0.25">
      <c r="D3112" s="10"/>
    </row>
    <row r="3113" spans="4:4" x14ac:dyDescent="0.25">
      <c r="D3113" s="10"/>
    </row>
    <row r="3114" spans="4:4" x14ac:dyDescent="0.25">
      <c r="D3114" s="10"/>
    </row>
    <row r="3115" spans="4:4" x14ac:dyDescent="0.25">
      <c r="D3115" s="10"/>
    </row>
    <row r="3116" spans="4:4" x14ac:dyDescent="0.25">
      <c r="D3116" s="10"/>
    </row>
    <row r="3117" spans="4:4" x14ac:dyDescent="0.25">
      <c r="D3117" s="10"/>
    </row>
    <row r="3118" spans="4:4" x14ac:dyDescent="0.25">
      <c r="D3118" s="10"/>
    </row>
    <row r="3119" spans="4:4" x14ac:dyDescent="0.25">
      <c r="D3119" s="10"/>
    </row>
    <row r="3120" spans="4:4" x14ac:dyDescent="0.25">
      <c r="D3120" s="10"/>
    </row>
    <row r="3121" spans="4:4" x14ac:dyDescent="0.25">
      <c r="D3121" s="10"/>
    </row>
    <row r="3122" spans="4:4" x14ac:dyDescent="0.25">
      <c r="D3122" s="10"/>
    </row>
    <row r="3123" spans="4:4" x14ac:dyDescent="0.25">
      <c r="D3123" s="10"/>
    </row>
    <row r="3124" spans="4:4" x14ac:dyDescent="0.25">
      <c r="D3124" s="10"/>
    </row>
    <row r="3125" spans="4:4" x14ac:dyDescent="0.25">
      <c r="D3125" s="10"/>
    </row>
    <row r="3126" spans="4:4" x14ac:dyDescent="0.25">
      <c r="D3126" s="10"/>
    </row>
    <row r="3127" spans="4:4" x14ac:dyDescent="0.25">
      <c r="D3127" s="10"/>
    </row>
    <row r="3128" spans="4:4" x14ac:dyDescent="0.25">
      <c r="D3128" s="10"/>
    </row>
    <row r="3129" spans="4:4" x14ac:dyDescent="0.25">
      <c r="D3129" s="10"/>
    </row>
    <row r="3130" spans="4:4" x14ac:dyDescent="0.25">
      <c r="D3130" s="10"/>
    </row>
    <row r="3131" spans="4:4" x14ac:dyDescent="0.25">
      <c r="D3131" s="10"/>
    </row>
    <row r="3132" spans="4:4" x14ac:dyDescent="0.25">
      <c r="D3132" s="10"/>
    </row>
    <row r="3133" spans="4:4" x14ac:dyDescent="0.25">
      <c r="D3133" s="10"/>
    </row>
    <row r="3134" spans="4:4" x14ac:dyDescent="0.25">
      <c r="D3134" s="10"/>
    </row>
    <row r="3135" spans="4:4" x14ac:dyDescent="0.25">
      <c r="D3135" s="10"/>
    </row>
    <row r="3136" spans="4:4" x14ac:dyDescent="0.25">
      <c r="D3136" s="10"/>
    </row>
    <row r="3137" spans="4:4" x14ac:dyDescent="0.25">
      <c r="D3137" s="10"/>
    </row>
    <row r="3138" spans="4:4" x14ac:dyDescent="0.25">
      <c r="D3138" s="10"/>
    </row>
    <row r="3139" spans="4:4" x14ac:dyDescent="0.25">
      <c r="D3139" s="10"/>
    </row>
    <row r="3140" spans="4:4" x14ac:dyDescent="0.25">
      <c r="D3140" s="10"/>
    </row>
    <row r="3141" spans="4:4" x14ac:dyDescent="0.25">
      <c r="D3141" s="10"/>
    </row>
    <row r="3142" spans="4:4" x14ac:dyDescent="0.25">
      <c r="D3142" s="10"/>
    </row>
    <row r="3143" spans="4:4" x14ac:dyDescent="0.25">
      <c r="D3143" s="10"/>
    </row>
    <row r="3144" spans="4:4" x14ac:dyDescent="0.25">
      <c r="D3144" s="10"/>
    </row>
    <row r="3145" spans="4:4" x14ac:dyDescent="0.25">
      <c r="D3145" s="10"/>
    </row>
    <row r="3146" spans="4:4" x14ac:dyDescent="0.25">
      <c r="D3146" s="10"/>
    </row>
    <row r="3147" spans="4:4" x14ac:dyDescent="0.25">
      <c r="D3147" s="10"/>
    </row>
    <row r="3148" spans="4:4" x14ac:dyDescent="0.25">
      <c r="D3148" s="10"/>
    </row>
    <row r="3149" spans="4:4" x14ac:dyDescent="0.25">
      <c r="D3149" s="10"/>
    </row>
    <row r="3150" spans="4:4" x14ac:dyDescent="0.25">
      <c r="D3150" s="10"/>
    </row>
    <row r="3151" spans="4:4" x14ac:dyDescent="0.25">
      <c r="D3151" s="10"/>
    </row>
    <row r="3152" spans="4:4" x14ac:dyDescent="0.25">
      <c r="D3152" s="10"/>
    </row>
    <row r="3153" spans="4:4" x14ac:dyDescent="0.25">
      <c r="D3153" s="10"/>
    </row>
    <row r="3154" spans="4:4" x14ac:dyDescent="0.25">
      <c r="D3154" s="10"/>
    </row>
    <row r="3155" spans="4:4" x14ac:dyDescent="0.25">
      <c r="D3155" s="10"/>
    </row>
    <row r="3156" spans="4:4" x14ac:dyDescent="0.25">
      <c r="D3156" s="10"/>
    </row>
    <row r="3157" spans="4:4" x14ac:dyDescent="0.25">
      <c r="D3157" s="10"/>
    </row>
    <row r="3158" spans="4:4" x14ac:dyDescent="0.25">
      <c r="D3158" s="10"/>
    </row>
    <row r="3159" spans="4:4" x14ac:dyDescent="0.25">
      <c r="D3159" s="10"/>
    </row>
    <row r="3160" spans="4:4" x14ac:dyDescent="0.25">
      <c r="D3160" s="10"/>
    </row>
    <row r="3161" spans="4:4" x14ac:dyDescent="0.25">
      <c r="D3161" s="10"/>
    </row>
    <row r="3162" spans="4:4" x14ac:dyDescent="0.25">
      <c r="D3162" s="10"/>
    </row>
    <row r="3163" spans="4:4" x14ac:dyDescent="0.25">
      <c r="D3163" s="10"/>
    </row>
    <row r="3164" spans="4:4" x14ac:dyDescent="0.25">
      <c r="D3164" s="10"/>
    </row>
    <row r="3165" spans="4:4" x14ac:dyDescent="0.25">
      <c r="D3165" s="10"/>
    </row>
    <row r="3166" spans="4:4" x14ac:dyDescent="0.25">
      <c r="D3166" s="10"/>
    </row>
    <row r="3167" spans="4:4" x14ac:dyDescent="0.25">
      <c r="D3167" s="10"/>
    </row>
    <row r="3168" spans="4:4" x14ac:dyDescent="0.25">
      <c r="D3168" s="10"/>
    </row>
    <row r="3169" spans="4:4" x14ac:dyDescent="0.25">
      <c r="D3169" s="10"/>
    </row>
    <row r="3170" spans="4:4" x14ac:dyDescent="0.25">
      <c r="D3170" s="10"/>
    </row>
    <row r="3171" spans="4:4" x14ac:dyDescent="0.25">
      <c r="D3171" s="10"/>
    </row>
    <row r="3172" spans="4:4" x14ac:dyDescent="0.25">
      <c r="D3172" s="10"/>
    </row>
    <row r="3173" spans="4:4" x14ac:dyDescent="0.25">
      <c r="D3173" s="10"/>
    </row>
    <row r="3174" spans="4:4" x14ac:dyDescent="0.25">
      <c r="D3174" s="10"/>
    </row>
    <row r="3175" spans="4:4" x14ac:dyDescent="0.25">
      <c r="D3175" s="10"/>
    </row>
    <row r="3176" spans="4:4" x14ac:dyDescent="0.25">
      <c r="D3176" s="10"/>
    </row>
    <row r="3177" spans="4:4" x14ac:dyDescent="0.25">
      <c r="D3177" s="10"/>
    </row>
    <row r="3178" spans="4:4" x14ac:dyDescent="0.25">
      <c r="D3178" s="10"/>
    </row>
    <row r="3179" spans="4:4" x14ac:dyDescent="0.25">
      <c r="D3179" s="10"/>
    </row>
    <row r="3180" spans="4:4" x14ac:dyDescent="0.25">
      <c r="D3180" s="10"/>
    </row>
    <row r="3181" spans="4:4" x14ac:dyDescent="0.25">
      <c r="D3181" s="10"/>
    </row>
    <row r="3182" spans="4:4" x14ac:dyDescent="0.25">
      <c r="D3182" s="10"/>
    </row>
    <row r="3183" spans="4:4" x14ac:dyDescent="0.25">
      <c r="D3183" s="10"/>
    </row>
    <row r="3184" spans="4:4" x14ac:dyDescent="0.25">
      <c r="D3184" s="10"/>
    </row>
    <row r="3185" spans="4:4" x14ac:dyDescent="0.25">
      <c r="D3185" s="10"/>
    </row>
    <row r="3186" spans="4:4" x14ac:dyDescent="0.25">
      <c r="D3186" s="10"/>
    </row>
    <row r="3187" spans="4:4" x14ac:dyDescent="0.25">
      <c r="D3187" s="10"/>
    </row>
    <row r="3188" spans="4:4" x14ac:dyDescent="0.25">
      <c r="D3188" s="10"/>
    </row>
    <row r="3189" spans="4:4" x14ac:dyDescent="0.25">
      <c r="D3189" s="10"/>
    </row>
    <row r="3190" spans="4:4" x14ac:dyDescent="0.25">
      <c r="D3190" s="10"/>
    </row>
    <row r="3191" spans="4:4" x14ac:dyDescent="0.25">
      <c r="D3191" s="10"/>
    </row>
    <row r="3192" spans="4:4" x14ac:dyDescent="0.25">
      <c r="D3192" s="10"/>
    </row>
    <row r="3193" spans="4:4" x14ac:dyDescent="0.25">
      <c r="D3193" s="10"/>
    </row>
    <row r="3194" spans="4:4" x14ac:dyDescent="0.25">
      <c r="D3194" s="10"/>
    </row>
    <row r="3195" spans="4:4" x14ac:dyDescent="0.25">
      <c r="D3195" s="10"/>
    </row>
    <row r="3196" spans="4:4" x14ac:dyDescent="0.25">
      <c r="D3196" s="10"/>
    </row>
    <row r="3197" spans="4:4" x14ac:dyDescent="0.25">
      <c r="D3197" s="10"/>
    </row>
    <row r="3198" spans="4:4" x14ac:dyDescent="0.25">
      <c r="D3198" s="10"/>
    </row>
    <row r="3199" spans="4:4" x14ac:dyDescent="0.25">
      <c r="D3199" s="10"/>
    </row>
    <row r="3200" spans="4:4" x14ac:dyDescent="0.25">
      <c r="D3200" s="10"/>
    </row>
    <row r="3201" spans="4:4" x14ac:dyDescent="0.25">
      <c r="D3201" s="10"/>
    </row>
    <row r="3202" spans="4:4" x14ac:dyDescent="0.25">
      <c r="D3202" s="10"/>
    </row>
    <row r="3203" spans="4:4" x14ac:dyDescent="0.25">
      <c r="D3203" s="10"/>
    </row>
    <row r="3204" spans="4:4" x14ac:dyDescent="0.25">
      <c r="D3204" s="10"/>
    </row>
    <row r="3205" spans="4:4" x14ac:dyDescent="0.25">
      <c r="D3205" s="10"/>
    </row>
    <row r="3206" spans="4:4" x14ac:dyDescent="0.25">
      <c r="D3206" s="10"/>
    </row>
    <row r="3207" spans="4:4" x14ac:dyDescent="0.25">
      <c r="D3207" s="10"/>
    </row>
    <row r="3208" spans="4:4" x14ac:dyDescent="0.25">
      <c r="D3208" s="10"/>
    </row>
    <row r="3209" spans="4:4" x14ac:dyDescent="0.25">
      <c r="D3209" s="10"/>
    </row>
    <row r="3210" spans="4:4" x14ac:dyDescent="0.25">
      <c r="D3210" s="10"/>
    </row>
    <row r="3211" spans="4:4" x14ac:dyDescent="0.25">
      <c r="D3211" s="10"/>
    </row>
    <row r="3212" spans="4:4" x14ac:dyDescent="0.25">
      <c r="D3212" s="10"/>
    </row>
    <row r="3213" spans="4:4" x14ac:dyDescent="0.25">
      <c r="D3213" s="10"/>
    </row>
    <row r="3214" spans="4:4" x14ac:dyDescent="0.25">
      <c r="D3214" s="10"/>
    </row>
    <row r="3215" spans="4:4" x14ac:dyDescent="0.25">
      <c r="D3215" s="10"/>
    </row>
    <row r="3216" spans="4:4" x14ac:dyDescent="0.25">
      <c r="D3216" s="10"/>
    </row>
    <row r="3217" spans="4:4" x14ac:dyDescent="0.25">
      <c r="D3217" s="10"/>
    </row>
    <row r="3218" spans="4:4" x14ac:dyDescent="0.25">
      <c r="D3218" s="10"/>
    </row>
    <row r="3219" spans="4:4" x14ac:dyDescent="0.25">
      <c r="D3219" s="10"/>
    </row>
    <row r="3220" spans="4:4" x14ac:dyDescent="0.25">
      <c r="D3220" s="10"/>
    </row>
    <row r="3221" spans="4:4" x14ac:dyDescent="0.25">
      <c r="D3221" s="10"/>
    </row>
    <row r="3222" spans="4:4" x14ac:dyDescent="0.25">
      <c r="D3222" s="10"/>
    </row>
    <row r="3223" spans="4:4" x14ac:dyDescent="0.25">
      <c r="D3223" s="10"/>
    </row>
    <row r="3224" spans="4:4" x14ac:dyDescent="0.25">
      <c r="D3224" s="10"/>
    </row>
    <row r="3225" spans="4:4" x14ac:dyDescent="0.25">
      <c r="D3225" s="10"/>
    </row>
    <row r="3226" spans="4:4" x14ac:dyDescent="0.25">
      <c r="D3226" s="10"/>
    </row>
    <row r="3227" spans="4:4" x14ac:dyDescent="0.25">
      <c r="D3227" s="10"/>
    </row>
    <row r="3228" spans="4:4" x14ac:dyDescent="0.25">
      <c r="D3228" s="10"/>
    </row>
    <row r="3229" spans="4:4" x14ac:dyDescent="0.25">
      <c r="D3229" s="10"/>
    </row>
    <row r="3230" spans="4:4" x14ac:dyDescent="0.25">
      <c r="D3230" s="10"/>
    </row>
    <row r="3231" spans="4:4" x14ac:dyDescent="0.25">
      <c r="D3231" s="10"/>
    </row>
    <row r="3232" spans="4:4" x14ac:dyDescent="0.25">
      <c r="D3232" s="10"/>
    </row>
    <row r="3233" spans="4:4" x14ac:dyDescent="0.25">
      <c r="D3233" s="10"/>
    </row>
    <row r="3234" spans="4:4" x14ac:dyDescent="0.25">
      <c r="D3234" s="10"/>
    </row>
    <row r="3235" spans="4:4" x14ac:dyDescent="0.25">
      <c r="D3235" s="10"/>
    </row>
    <row r="3236" spans="4:4" x14ac:dyDescent="0.25">
      <c r="D3236" s="10"/>
    </row>
    <row r="3237" spans="4:4" x14ac:dyDescent="0.25">
      <c r="D3237" s="10"/>
    </row>
    <row r="3238" spans="4:4" x14ac:dyDescent="0.25">
      <c r="D3238" s="10"/>
    </row>
    <row r="3239" spans="4:4" x14ac:dyDescent="0.25">
      <c r="D3239" s="10"/>
    </row>
    <row r="3240" spans="4:4" x14ac:dyDescent="0.25">
      <c r="D3240" s="10"/>
    </row>
    <row r="3241" spans="4:4" x14ac:dyDescent="0.25">
      <c r="D3241" s="10"/>
    </row>
    <row r="3242" spans="4:4" x14ac:dyDescent="0.25">
      <c r="D3242" s="10"/>
    </row>
    <row r="3243" spans="4:4" x14ac:dyDescent="0.25">
      <c r="D3243" s="10"/>
    </row>
    <row r="3244" spans="4:4" x14ac:dyDescent="0.25">
      <c r="D3244" s="10"/>
    </row>
    <row r="3245" spans="4:4" x14ac:dyDescent="0.25">
      <c r="D3245" s="10"/>
    </row>
    <row r="3246" spans="4:4" x14ac:dyDescent="0.25">
      <c r="D3246" s="10"/>
    </row>
    <row r="3247" spans="4:4" x14ac:dyDescent="0.25">
      <c r="D3247" s="10"/>
    </row>
    <row r="3248" spans="4:4" x14ac:dyDescent="0.25">
      <c r="D3248" s="10"/>
    </row>
    <row r="3249" spans="4:4" x14ac:dyDescent="0.25">
      <c r="D3249" s="10"/>
    </row>
    <row r="3250" spans="4:4" x14ac:dyDescent="0.25">
      <c r="D3250" s="10"/>
    </row>
    <row r="3251" spans="4:4" x14ac:dyDescent="0.25">
      <c r="D3251" s="10"/>
    </row>
    <row r="3252" spans="4:4" x14ac:dyDescent="0.25">
      <c r="D3252" s="10"/>
    </row>
    <row r="3253" spans="4:4" x14ac:dyDescent="0.25">
      <c r="D3253" s="10"/>
    </row>
    <row r="3254" spans="4:4" x14ac:dyDescent="0.25">
      <c r="D3254" s="10"/>
    </row>
    <row r="3255" spans="4:4" x14ac:dyDescent="0.25">
      <c r="D3255" s="10"/>
    </row>
    <row r="3256" spans="4:4" x14ac:dyDescent="0.25">
      <c r="D3256" s="10"/>
    </row>
    <row r="3257" spans="4:4" x14ac:dyDescent="0.25">
      <c r="D3257" s="10"/>
    </row>
    <row r="3258" spans="4:4" x14ac:dyDescent="0.25">
      <c r="D3258" s="10"/>
    </row>
    <row r="3259" spans="4:4" x14ac:dyDescent="0.25">
      <c r="D3259" s="10"/>
    </row>
    <row r="3260" spans="4:4" x14ac:dyDescent="0.25">
      <c r="D3260" s="10"/>
    </row>
    <row r="3261" spans="4:4" x14ac:dyDescent="0.25">
      <c r="D3261" s="10"/>
    </row>
    <row r="3262" spans="4:4" x14ac:dyDescent="0.25">
      <c r="D3262" s="10"/>
    </row>
    <row r="3263" spans="4:4" x14ac:dyDescent="0.25">
      <c r="D3263" s="10"/>
    </row>
    <row r="3264" spans="4:4" x14ac:dyDescent="0.25">
      <c r="D3264" s="10"/>
    </row>
    <row r="3265" spans="4:4" x14ac:dyDescent="0.25">
      <c r="D3265" s="10"/>
    </row>
    <row r="3266" spans="4:4" x14ac:dyDescent="0.25">
      <c r="D3266" s="10"/>
    </row>
    <row r="3267" spans="4:4" x14ac:dyDescent="0.25">
      <c r="D3267" s="10"/>
    </row>
    <row r="3268" spans="4:4" x14ac:dyDescent="0.25">
      <c r="D3268" s="10"/>
    </row>
    <row r="3269" spans="4:4" x14ac:dyDescent="0.25">
      <c r="D3269" s="10"/>
    </row>
    <row r="3270" spans="4:4" x14ac:dyDescent="0.25">
      <c r="D3270" s="10"/>
    </row>
    <row r="3271" spans="4:4" x14ac:dyDescent="0.25">
      <c r="D3271" s="10"/>
    </row>
    <row r="3272" spans="4:4" x14ac:dyDescent="0.25">
      <c r="D3272" s="10"/>
    </row>
    <row r="3273" spans="4:4" x14ac:dyDescent="0.25">
      <c r="D3273" s="10"/>
    </row>
    <row r="3274" spans="4:4" x14ac:dyDescent="0.25">
      <c r="D3274" s="10"/>
    </row>
    <row r="3275" spans="4:4" x14ac:dyDescent="0.25">
      <c r="D3275" s="10"/>
    </row>
    <row r="3276" spans="4:4" x14ac:dyDescent="0.25">
      <c r="D3276" s="10"/>
    </row>
    <row r="3277" spans="4:4" x14ac:dyDescent="0.25">
      <c r="D3277" s="10"/>
    </row>
    <row r="3278" spans="4:4" x14ac:dyDescent="0.25">
      <c r="D3278" s="10"/>
    </row>
    <row r="3279" spans="4:4" x14ac:dyDescent="0.25">
      <c r="D3279" s="10"/>
    </row>
    <row r="3280" spans="4:4" x14ac:dyDescent="0.25">
      <c r="D3280" s="10"/>
    </row>
    <row r="3281" spans="4:4" x14ac:dyDescent="0.25">
      <c r="D3281" s="10"/>
    </row>
    <row r="3282" spans="4:4" x14ac:dyDescent="0.25">
      <c r="D3282" s="10"/>
    </row>
    <row r="3283" spans="4:4" x14ac:dyDescent="0.25">
      <c r="D3283" s="10"/>
    </row>
    <row r="3284" spans="4:4" x14ac:dyDescent="0.25">
      <c r="D3284" s="10"/>
    </row>
    <row r="3285" spans="4:4" x14ac:dyDescent="0.25">
      <c r="D3285" s="10"/>
    </row>
    <row r="3286" spans="4:4" x14ac:dyDescent="0.25">
      <c r="D3286" s="10"/>
    </row>
    <row r="3287" spans="4:4" x14ac:dyDescent="0.25">
      <c r="D3287" s="10"/>
    </row>
    <row r="3288" spans="4:4" x14ac:dyDescent="0.25">
      <c r="D3288" s="10"/>
    </row>
    <row r="3289" spans="4:4" x14ac:dyDescent="0.25">
      <c r="D3289" s="10"/>
    </row>
    <row r="3290" spans="4:4" x14ac:dyDescent="0.25">
      <c r="D3290" s="10"/>
    </row>
    <row r="3291" spans="4:4" x14ac:dyDescent="0.25">
      <c r="D3291" s="10"/>
    </row>
    <row r="3292" spans="4:4" x14ac:dyDescent="0.25">
      <c r="D3292" s="10"/>
    </row>
    <row r="3293" spans="4:4" x14ac:dyDescent="0.25">
      <c r="D3293" s="10"/>
    </row>
    <row r="3294" spans="4:4" x14ac:dyDescent="0.25">
      <c r="D3294" s="10"/>
    </row>
    <row r="3295" spans="4:4" x14ac:dyDescent="0.25">
      <c r="D3295" s="10"/>
    </row>
    <row r="3296" spans="4:4" x14ac:dyDescent="0.25">
      <c r="D3296" s="10"/>
    </row>
    <row r="3297" spans="4:4" x14ac:dyDescent="0.25">
      <c r="D3297" s="10"/>
    </row>
    <row r="3298" spans="4:4" x14ac:dyDescent="0.25">
      <c r="D3298" s="10"/>
    </row>
    <row r="3299" spans="4:4" x14ac:dyDescent="0.25">
      <c r="D3299" s="10"/>
    </row>
    <row r="3300" spans="4:4" x14ac:dyDescent="0.25">
      <c r="D3300" s="10"/>
    </row>
    <row r="3301" spans="4:4" x14ac:dyDescent="0.25">
      <c r="D3301" s="10"/>
    </row>
    <row r="3302" spans="4:4" x14ac:dyDescent="0.25">
      <c r="D3302" s="10"/>
    </row>
    <row r="3303" spans="4:4" x14ac:dyDescent="0.25">
      <c r="D3303" s="10"/>
    </row>
    <row r="3304" spans="4:4" x14ac:dyDescent="0.25">
      <c r="D3304" s="10"/>
    </row>
    <row r="3305" spans="4:4" x14ac:dyDescent="0.25">
      <c r="D3305" s="10"/>
    </row>
    <row r="3306" spans="4:4" x14ac:dyDescent="0.25">
      <c r="D3306" s="10"/>
    </row>
    <row r="3307" spans="4:4" x14ac:dyDescent="0.25">
      <c r="D3307" s="10"/>
    </row>
    <row r="3308" spans="4:4" x14ac:dyDescent="0.25">
      <c r="D3308" s="10"/>
    </row>
    <row r="3309" spans="4:4" x14ac:dyDescent="0.25">
      <c r="D3309" s="10"/>
    </row>
    <row r="3310" spans="4:4" x14ac:dyDescent="0.25">
      <c r="D3310" s="10"/>
    </row>
    <row r="3311" spans="4:4" x14ac:dyDescent="0.25">
      <c r="D3311" s="10"/>
    </row>
    <row r="3312" spans="4:4" x14ac:dyDescent="0.25">
      <c r="D3312" s="10"/>
    </row>
    <row r="3313" spans="4:4" x14ac:dyDescent="0.25">
      <c r="D3313" s="10"/>
    </row>
    <row r="3314" spans="4:4" x14ac:dyDescent="0.25">
      <c r="D3314" s="10"/>
    </row>
    <row r="3315" spans="4:4" x14ac:dyDescent="0.25">
      <c r="D3315" s="10"/>
    </row>
    <row r="3316" spans="4:4" x14ac:dyDescent="0.25">
      <c r="D3316" s="10"/>
    </row>
    <row r="3317" spans="4:4" x14ac:dyDescent="0.25">
      <c r="D3317" s="10"/>
    </row>
    <row r="3318" spans="4:4" x14ac:dyDescent="0.25">
      <c r="D3318" s="10"/>
    </row>
    <row r="3319" spans="4:4" x14ac:dyDescent="0.25">
      <c r="D3319" s="10"/>
    </row>
    <row r="3320" spans="4:4" x14ac:dyDescent="0.25">
      <c r="D3320" s="10"/>
    </row>
    <row r="3321" spans="4:4" x14ac:dyDescent="0.25">
      <c r="D3321" s="10"/>
    </row>
    <row r="3322" spans="4:4" x14ac:dyDescent="0.25">
      <c r="D3322" s="10"/>
    </row>
    <row r="3323" spans="4:4" x14ac:dyDescent="0.25">
      <c r="D3323" s="10"/>
    </row>
    <row r="3324" spans="4:4" x14ac:dyDescent="0.25">
      <c r="D3324" s="10"/>
    </row>
    <row r="3325" spans="4:4" x14ac:dyDescent="0.25">
      <c r="D3325" s="10"/>
    </row>
    <row r="3326" spans="4:4" x14ac:dyDescent="0.25">
      <c r="D3326" s="10"/>
    </row>
    <row r="3327" spans="4:4" x14ac:dyDescent="0.25">
      <c r="D3327" s="10"/>
    </row>
    <row r="3328" spans="4:4" x14ac:dyDescent="0.25">
      <c r="D3328" s="10"/>
    </row>
    <row r="3329" spans="4:4" x14ac:dyDescent="0.25">
      <c r="D3329" s="10"/>
    </row>
    <row r="3330" spans="4:4" x14ac:dyDescent="0.25">
      <c r="D3330" s="10"/>
    </row>
    <row r="3331" spans="4:4" x14ac:dyDescent="0.25">
      <c r="D3331" s="10"/>
    </row>
    <row r="3332" spans="4:4" x14ac:dyDescent="0.25">
      <c r="D3332" s="10"/>
    </row>
    <row r="3333" spans="4:4" x14ac:dyDescent="0.25">
      <c r="D3333" s="10"/>
    </row>
    <row r="3334" spans="4:4" x14ac:dyDescent="0.25">
      <c r="D3334" s="10"/>
    </row>
    <row r="3335" spans="4:4" x14ac:dyDescent="0.25">
      <c r="D3335" s="10"/>
    </row>
    <row r="3336" spans="4:4" x14ac:dyDescent="0.25">
      <c r="D3336" s="10"/>
    </row>
    <row r="3337" spans="4:4" x14ac:dyDescent="0.25">
      <c r="D3337" s="10"/>
    </row>
    <row r="3338" spans="4:4" x14ac:dyDescent="0.25">
      <c r="D3338" s="10"/>
    </row>
    <row r="3339" spans="4:4" x14ac:dyDescent="0.25">
      <c r="D3339" s="10"/>
    </row>
    <row r="3340" spans="4:4" x14ac:dyDescent="0.25">
      <c r="D3340" s="10"/>
    </row>
    <row r="3341" spans="4:4" x14ac:dyDescent="0.25">
      <c r="D3341" s="10"/>
    </row>
    <row r="3342" spans="4:4" x14ac:dyDescent="0.25">
      <c r="D3342" s="10"/>
    </row>
    <row r="3343" spans="4:4" x14ac:dyDescent="0.25">
      <c r="D3343" s="10"/>
    </row>
    <row r="3344" spans="4:4" x14ac:dyDescent="0.25">
      <c r="D3344" s="10"/>
    </row>
    <row r="3345" spans="4:4" x14ac:dyDescent="0.25">
      <c r="D3345" s="10"/>
    </row>
    <row r="3346" spans="4:4" x14ac:dyDescent="0.25">
      <c r="D3346" s="10"/>
    </row>
    <row r="3347" spans="4:4" x14ac:dyDescent="0.25">
      <c r="D3347" s="10"/>
    </row>
    <row r="3348" spans="4:4" x14ac:dyDescent="0.25">
      <c r="D3348" s="10"/>
    </row>
    <row r="3349" spans="4:4" x14ac:dyDescent="0.25">
      <c r="D3349" s="10"/>
    </row>
    <row r="3350" spans="4:4" x14ac:dyDescent="0.25">
      <c r="D3350" s="10"/>
    </row>
    <row r="3351" spans="4:4" x14ac:dyDescent="0.25">
      <c r="D3351" s="10"/>
    </row>
    <row r="3352" spans="4:4" x14ac:dyDescent="0.25">
      <c r="D3352" s="10"/>
    </row>
    <row r="3353" spans="4:4" x14ac:dyDescent="0.25">
      <c r="D3353" s="10"/>
    </row>
    <row r="3354" spans="4:4" x14ac:dyDescent="0.25">
      <c r="D3354" s="10"/>
    </row>
    <row r="3355" spans="4:4" x14ac:dyDescent="0.25">
      <c r="D3355" s="10"/>
    </row>
    <row r="3356" spans="4:4" x14ac:dyDescent="0.25">
      <c r="D3356" s="10"/>
    </row>
    <row r="3357" spans="4:4" x14ac:dyDescent="0.25">
      <c r="D3357" s="10"/>
    </row>
    <row r="3358" spans="4:4" x14ac:dyDescent="0.25">
      <c r="D3358" s="10"/>
    </row>
    <row r="3359" spans="4:4" x14ac:dyDescent="0.25">
      <c r="D3359" s="10"/>
    </row>
    <row r="3360" spans="4:4" x14ac:dyDescent="0.25">
      <c r="D3360" s="10"/>
    </row>
    <row r="3361" spans="4:4" x14ac:dyDescent="0.25">
      <c r="D3361" s="10"/>
    </row>
    <row r="3362" spans="4:4" x14ac:dyDescent="0.25">
      <c r="D3362" s="10"/>
    </row>
    <row r="3363" spans="4:4" x14ac:dyDescent="0.25">
      <c r="D3363" s="10"/>
    </row>
    <row r="3364" spans="4:4" x14ac:dyDescent="0.25">
      <c r="D3364" s="10"/>
    </row>
    <row r="3365" spans="4:4" x14ac:dyDescent="0.25">
      <c r="D3365" s="10"/>
    </row>
    <row r="3366" spans="4:4" x14ac:dyDescent="0.25">
      <c r="D3366" s="10"/>
    </row>
    <row r="3367" spans="4:4" x14ac:dyDescent="0.25">
      <c r="D3367" s="10"/>
    </row>
    <row r="3368" spans="4:4" x14ac:dyDescent="0.25">
      <c r="D3368" s="10"/>
    </row>
    <row r="3369" spans="4:4" x14ac:dyDescent="0.25">
      <c r="D3369" s="10"/>
    </row>
    <row r="3370" spans="4:4" x14ac:dyDescent="0.25">
      <c r="D3370" s="10"/>
    </row>
    <row r="3371" spans="4:4" x14ac:dyDescent="0.25">
      <c r="D3371" s="10"/>
    </row>
    <row r="3372" spans="4:4" x14ac:dyDescent="0.25">
      <c r="D3372" s="10"/>
    </row>
    <row r="3373" spans="4:4" x14ac:dyDescent="0.25">
      <c r="D3373" s="10"/>
    </row>
    <row r="3374" spans="4:4" x14ac:dyDescent="0.25">
      <c r="D3374" s="10"/>
    </row>
    <row r="3375" spans="4:4" x14ac:dyDescent="0.25">
      <c r="D3375" s="10"/>
    </row>
    <row r="3376" spans="4:4" x14ac:dyDescent="0.25">
      <c r="D3376" s="10"/>
    </row>
    <row r="3377" spans="4:4" x14ac:dyDescent="0.25">
      <c r="D3377" s="10"/>
    </row>
    <row r="3378" spans="4:4" x14ac:dyDescent="0.25">
      <c r="D3378" s="10"/>
    </row>
    <row r="3379" spans="4:4" x14ac:dyDescent="0.25">
      <c r="D3379" s="10"/>
    </row>
    <row r="3380" spans="4:4" x14ac:dyDescent="0.25">
      <c r="D3380" s="10"/>
    </row>
    <row r="3381" spans="4:4" x14ac:dyDescent="0.25">
      <c r="D3381" s="10"/>
    </row>
    <row r="3382" spans="4:4" x14ac:dyDescent="0.25">
      <c r="D3382" s="10"/>
    </row>
    <row r="3383" spans="4:4" x14ac:dyDescent="0.25">
      <c r="D3383" s="10"/>
    </row>
    <row r="3384" spans="4:4" x14ac:dyDescent="0.25">
      <c r="D3384" s="10"/>
    </row>
    <row r="3385" spans="4:4" x14ac:dyDescent="0.25">
      <c r="D3385" s="10"/>
    </row>
    <row r="3386" spans="4:4" x14ac:dyDescent="0.25">
      <c r="D3386" s="10"/>
    </row>
    <row r="3387" spans="4:4" x14ac:dyDescent="0.25">
      <c r="D3387" s="10"/>
    </row>
    <row r="3388" spans="4:4" x14ac:dyDescent="0.25">
      <c r="D3388" s="10"/>
    </row>
    <row r="3389" spans="4:4" x14ac:dyDescent="0.25">
      <c r="D3389" s="10"/>
    </row>
    <row r="3390" spans="4:4" x14ac:dyDescent="0.25">
      <c r="D3390" s="10"/>
    </row>
    <row r="3391" spans="4:4" x14ac:dyDescent="0.25">
      <c r="D3391" s="10"/>
    </row>
    <row r="3392" spans="4:4" x14ac:dyDescent="0.25">
      <c r="D3392" s="10"/>
    </row>
    <row r="3393" spans="4:4" x14ac:dyDescent="0.25">
      <c r="D3393" s="10"/>
    </row>
    <row r="3394" spans="4:4" x14ac:dyDescent="0.25">
      <c r="D3394" s="10"/>
    </row>
    <row r="3395" spans="4:4" x14ac:dyDescent="0.25">
      <c r="D3395" s="10"/>
    </row>
    <row r="3396" spans="4:4" x14ac:dyDescent="0.25">
      <c r="D3396" s="10"/>
    </row>
    <row r="3397" spans="4:4" x14ac:dyDescent="0.25">
      <c r="D3397" s="10"/>
    </row>
    <row r="3398" spans="4:4" x14ac:dyDescent="0.25">
      <c r="D3398" s="10"/>
    </row>
    <row r="3399" spans="4:4" x14ac:dyDescent="0.25">
      <c r="D3399" s="10"/>
    </row>
    <row r="3400" spans="4:4" x14ac:dyDescent="0.25">
      <c r="D3400" s="10"/>
    </row>
    <row r="3401" spans="4:4" x14ac:dyDescent="0.25">
      <c r="D3401" s="10"/>
    </row>
    <row r="3402" spans="4:4" x14ac:dyDescent="0.25">
      <c r="D3402" s="10"/>
    </row>
    <row r="3403" spans="4:4" x14ac:dyDescent="0.25">
      <c r="D3403" s="10"/>
    </row>
    <row r="3404" spans="4:4" x14ac:dyDescent="0.25">
      <c r="D3404" s="10"/>
    </row>
    <row r="3405" spans="4:4" x14ac:dyDescent="0.25">
      <c r="D3405" s="10"/>
    </row>
    <row r="3406" spans="4:4" x14ac:dyDescent="0.25">
      <c r="D3406" s="10"/>
    </row>
    <row r="3407" spans="4:4" x14ac:dyDescent="0.25">
      <c r="D3407" s="10"/>
    </row>
    <row r="3408" spans="4:4" x14ac:dyDescent="0.25">
      <c r="D3408" s="10"/>
    </row>
    <row r="3409" spans="4:4" x14ac:dyDescent="0.25">
      <c r="D3409" s="10"/>
    </row>
    <row r="3410" spans="4:4" x14ac:dyDescent="0.25">
      <c r="D3410" s="10"/>
    </row>
    <row r="3411" spans="4:4" x14ac:dyDescent="0.25">
      <c r="D3411" s="10"/>
    </row>
    <row r="3412" spans="4:4" x14ac:dyDescent="0.25">
      <c r="D3412" s="10"/>
    </row>
    <row r="3413" spans="4:4" x14ac:dyDescent="0.25">
      <c r="D3413" s="10"/>
    </row>
    <row r="3414" spans="4:4" x14ac:dyDescent="0.25">
      <c r="D3414" s="10"/>
    </row>
    <row r="3415" spans="4:4" x14ac:dyDescent="0.25">
      <c r="D3415" s="10"/>
    </row>
    <row r="3416" spans="4:4" x14ac:dyDescent="0.25">
      <c r="D3416" s="10"/>
    </row>
    <row r="3417" spans="4:4" x14ac:dyDescent="0.25">
      <c r="D3417" s="10"/>
    </row>
    <row r="3418" spans="4:4" x14ac:dyDescent="0.25">
      <c r="D3418" s="10"/>
    </row>
    <row r="3419" spans="4:4" x14ac:dyDescent="0.25">
      <c r="D3419" s="10"/>
    </row>
    <row r="3420" spans="4:4" x14ac:dyDescent="0.25">
      <c r="D3420" s="10"/>
    </row>
    <row r="3421" spans="4:4" x14ac:dyDescent="0.25">
      <c r="D3421" s="10"/>
    </row>
    <row r="3422" spans="4:4" x14ac:dyDescent="0.25">
      <c r="D3422" s="10"/>
    </row>
    <row r="3423" spans="4:4" x14ac:dyDescent="0.25">
      <c r="D3423" s="10"/>
    </row>
    <row r="3424" spans="4:4" x14ac:dyDescent="0.25">
      <c r="D3424" s="10"/>
    </row>
    <row r="3425" spans="4:4" x14ac:dyDescent="0.25">
      <c r="D3425" s="10"/>
    </row>
    <row r="3426" spans="4:4" x14ac:dyDescent="0.25">
      <c r="D3426" s="10"/>
    </row>
    <row r="3427" spans="4:4" x14ac:dyDescent="0.25">
      <c r="D3427" s="10"/>
    </row>
    <row r="3428" spans="4:4" x14ac:dyDescent="0.25">
      <c r="D3428" s="10"/>
    </row>
    <row r="3429" spans="4:4" x14ac:dyDescent="0.25">
      <c r="D3429" s="10"/>
    </row>
    <row r="3430" spans="4:4" x14ac:dyDescent="0.25">
      <c r="D3430" s="10"/>
    </row>
    <row r="3431" spans="4:4" x14ac:dyDescent="0.25">
      <c r="D3431" s="10"/>
    </row>
    <row r="3432" spans="4:4" x14ac:dyDescent="0.25">
      <c r="D3432" s="10"/>
    </row>
    <row r="3433" spans="4:4" x14ac:dyDescent="0.25">
      <c r="D3433" s="10"/>
    </row>
    <row r="3434" spans="4:4" x14ac:dyDescent="0.25">
      <c r="D3434" s="10"/>
    </row>
    <row r="3435" spans="4:4" x14ac:dyDescent="0.25">
      <c r="D3435" s="10"/>
    </row>
    <row r="3436" spans="4:4" x14ac:dyDescent="0.25">
      <c r="D3436" s="10"/>
    </row>
    <row r="3437" spans="4:4" x14ac:dyDescent="0.25">
      <c r="D3437" s="10"/>
    </row>
    <row r="3438" spans="4:4" x14ac:dyDescent="0.25">
      <c r="D3438" s="10"/>
    </row>
    <row r="3439" spans="4:4" x14ac:dyDescent="0.25">
      <c r="D3439" s="10"/>
    </row>
    <row r="3440" spans="4:4" x14ac:dyDescent="0.25">
      <c r="D3440" s="10"/>
    </row>
    <row r="3441" spans="4:4" x14ac:dyDescent="0.25">
      <c r="D3441" s="10"/>
    </row>
    <row r="3442" spans="4:4" x14ac:dyDescent="0.25">
      <c r="D3442" s="10"/>
    </row>
    <row r="3443" spans="4:4" x14ac:dyDescent="0.25">
      <c r="D3443" s="10"/>
    </row>
    <row r="3444" spans="4:4" x14ac:dyDescent="0.25">
      <c r="D3444" s="10"/>
    </row>
    <row r="3445" spans="4:4" x14ac:dyDescent="0.25">
      <c r="D3445" s="10"/>
    </row>
    <row r="3446" spans="4:4" x14ac:dyDescent="0.25">
      <c r="D3446" s="10"/>
    </row>
    <row r="3447" spans="4:4" x14ac:dyDescent="0.25">
      <c r="D3447" s="10"/>
    </row>
    <row r="3448" spans="4:4" x14ac:dyDescent="0.25">
      <c r="D3448" s="10"/>
    </row>
    <row r="3449" spans="4:4" x14ac:dyDescent="0.25">
      <c r="D3449" s="10"/>
    </row>
    <row r="3450" spans="4:4" x14ac:dyDescent="0.25">
      <c r="D3450" s="10"/>
    </row>
    <row r="3451" spans="4:4" x14ac:dyDescent="0.25">
      <c r="D3451" s="10"/>
    </row>
    <row r="3452" spans="4:4" x14ac:dyDescent="0.25">
      <c r="D3452" s="10"/>
    </row>
    <row r="3453" spans="4:4" x14ac:dyDescent="0.25">
      <c r="D3453" s="10"/>
    </row>
    <row r="3454" spans="4:4" x14ac:dyDescent="0.25">
      <c r="D3454" s="10"/>
    </row>
    <row r="3455" spans="4:4" x14ac:dyDescent="0.25">
      <c r="D3455" s="10"/>
    </row>
    <row r="3456" spans="4:4" x14ac:dyDescent="0.25">
      <c r="D3456" s="10"/>
    </row>
    <row r="3457" spans="4:4" x14ac:dyDescent="0.25">
      <c r="D3457" s="10"/>
    </row>
    <row r="3458" spans="4:4" x14ac:dyDescent="0.25">
      <c r="D3458" s="10"/>
    </row>
    <row r="3459" spans="4:4" x14ac:dyDescent="0.25">
      <c r="D3459" s="10"/>
    </row>
    <row r="3460" spans="4:4" x14ac:dyDescent="0.25">
      <c r="D3460" s="10"/>
    </row>
    <row r="3461" spans="4:4" x14ac:dyDescent="0.25">
      <c r="D3461" s="10"/>
    </row>
    <row r="3462" spans="4:4" x14ac:dyDescent="0.25">
      <c r="D3462" s="10"/>
    </row>
    <row r="3463" spans="4:4" x14ac:dyDescent="0.25">
      <c r="D3463" s="10"/>
    </row>
    <row r="3464" spans="4:4" x14ac:dyDescent="0.25">
      <c r="D3464" s="10"/>
    </row>
    <row r="3465" spans="4:4" x14ac:dyDescent="0.25">
      <c r="D3465" s="10"/>
    </row>
    <row r="3466" spans="4:4" x14ac:dyDescent="0.25">
      <c r="D3466" s="10"/>
    </row>
    <row r="3467" spans="4:4" x14ac:dyDescent="0.25">
      <c r="D3467" s="10"/>
    </row>
    <row r="3468" spans="4:4" x14ac:dyDescent="0.25">
      <c r="D3468" s="10"/>
    </row>
    <row r="3469" spans="4:4" x14ac:dyDescent="0.25">
      <c r="D3469" s="10"/>
    </row>
    <row r="3470" spans="4:4" x14ac:dyDescent="0.25">
      <c r="D3470" s="10"/>
    </row>
    <row r="3471" spans="4:4" x14ac:dyDescent="0.25">
      <c r="D3471" s="10"/>
    </row>
    <row r="3472" spans="4:4" x14ac:dyDescent="0.25">
      <c r="D3472" s="10"/>
    </row>
    <row r="3473" spans="4:4" x14ac:dyDescent="0.25">
      <c r="D3473" s="10"/>
    </row>
    <row r="3474" spans="4:4" x14ac:dyDescent="0.25">
      <c r="D3474" s="10"/>
    </row>
    <row r="3475" spans="4:4" x14ac:dyDescent="0.25">
      <c r="D3475" s="10"/>
    </row>
    <row r="3476" spans="4:4" x14ac:dyDescent="0.25">
      <c r="D3476" s="10"/>
    </row>
    <row r="3477" spans="4:4" x14ac:dyDescent="0.25">
      <c r="D3477" s="10"/>
    </row>
    <row r="3478" spans="4:4" x14ac:dyDescent="0.25">
      <c r="D3478" s="10"/>
    </row>
    <row r="3479" spans="4:4" x14ac:dyDescent="0.25">
      <c r="D3479" s="10"/>
    </row>
    <row r="3480" spans="4:4" x14ac:dyDescent="0.25">
      <c r="D3480" s="10"/>
    </row>
    <row r="3481" spans="4:4" x14ac:dyDescent="0.25">
      <c r="D3481" s="10"/>
    </row>
    <row r="3482" spans="4:4" x14ac:dyDescent="0.25">
      <c r="D3482" s="10"/>
    </row>
    <row r="3483" spans="4:4" x14ac:dyDescent="0.25">
      <c r="D3483" s="10"/>
    </row>
    <row r="3484" spans="4:4" x14ac:dyDescent="0.25">
      <c r="D3484" s="10"/>
    </row>
    <row r="3485" spans="4:4" x14ac:dyDescent="0.25">
      <c r="D3485" s="10"/>
    </row>
    <row r="3486" spans="4:4" x14ac:dyDescent="0.25">
      <c r="D3486" s="10"/>
    </row>
    <row r="3487" spans="4:4" x14ac:dyDescent="0.25">
      <c r="D3487" s="10"/>
    </row>
    <row r="3488" spans="4:4" x14ac:dyDescent="0.25">
      <c r="D3488" s="10"/>
    </row>
    <row r="3489" spans="4:4" x14ac:dyDescent="0.25">
      <c r="D3489" s="10"/>
    </row>
    <row r="3490" spans="4:4" x14ac:dyDescent="0.25">
      <c r="D3490" s="10"/>
    </row>
    <row r="3491" spans="4:4" x14ac:dyDescent="0.25">
      <c r="D3491" s="10"/>
    </row>
    <row r="3492" spans="4:4" x14ac:dyDescent="0.25">
      <c r="D3492" s="10"/>
    </row>
    <row r="3493" spans="4:4" x14ac:dyDescent="0.25">
      <c r="D3493" s="10"/>
    </row>
    <row r="3494" spans="4:4" x14ac:dyDescent="0.25">
      <c r="D3494" s="10"/>
    </row>
    <row r="3495" spans="4:4" x14ac:dyDescent="0.25">
      <c r="D3495" s="10"/>
    </row>
    <row r="3496" spans="4:4" x14ac:dyDescent="0.25">
      <c r="D3496" s="10"/>
    </row>
    <row r="3497" spans="4:4" x14ac:dyDescent="0.25">
      <c r="D3497" s="10"/>
    </row>
    <row r="3498" spans="4:4" x14ac:dyDescent="0.25">
      <c r="D3498" s="10"/>
    </row>
    <row r="3499" spans="4:4" x14ac:dyDescent="0.25">
      <c r="D3499" s="10"/>
    </row>
    <row r="3500" spans="4:4" x14ac:dyDescent="0.25">
      <c r="D3500" s="10"/>
    </row>
    <row r="3501" spans="4:4" x14ac:dyDescent="0.25">
      <c r="D3501" s="10"/>
    </row>
    <row r="3502" spans="4:4" x14ac:dyDescent="0.25">
      <c r="D3502" s="10"/>
    </row>
    <row r="3503" spans="4:4" x14ac:dyDescent="0.25">
      <c r="D3503" s="10"/>
    </row>
    <row r="3504" spans="4:4" x14ac:dyDescent="0.25">
      <c r="D3504" s="10"/>
    </row>
    <row r="3505" spans="4:4" x14ac:dyDescent="0.25">
      <c r="D3505" s="10"/>
    </row>
    <row r="3506" spans="4:4" x14ac:dyDescent="0.25">
      <c r="D3506" s="10"/>
    </row>
    <row r="3507" spans="4:4" x14ac:dyDescent="0.25">
      <c r="D3507" s="10"/>
    </row>
    <row r="3508" spans="4:4" x14ac:dyDescent="0.25">
      <c r="D3508" s="10"/>
    </row>
    <row r="3509" spans="4:4" x14ac:dyDescent="0.25">
      <c r="D3509" s="10"/>
    </row>
    <row r="3510" spans="4:4" x14ac:dyDescent="0.25">
      <c r="D3510" s="10"/>
    </row>
    <row r="3511" spans="4:4" x14ac:dyDescent="0.25">
      <c r="D3511" s="10"/>
    </row>
    <row r="3512" spans="4:4" x14ac:dyDescent="0.25">
      <c r="D3512" s="10"/>
    </row>
    <row r="3513" spans="4:4" x14ac:dyDescent="0.25">
      <c r="D3513" s="10"/>
    </row>
    <row r="3514" spans="4:4" x14ac:dyDescent="0.25">
      <c r="D3514" s="10"/>
    </row>
    <row r="3515" spans="4:4" x14ac:dyDescent="0.25">
      <c r="D3515" s="10"/>
    </row>
    <row r="3516" spans="4:4" x14ac:dyDescent="0.25">
      <c r="D3516" s="10"/>
    </row>
    <row r="3517" spans="4:4" x14ac:dyDescent="0.25">
      <c r="D3517" s="10"/>
    </row>
    <row r="3518" spans="4:4" x14ac:dyDescent="0.25">
      <c r="D3518" s="10"/>
    </row>
    <row r="3519" spans="4:4" x14ac:dyDescent="0.25">
      <c r="D3519" s="10"/>
    </row>
    <row r="3520" spans="4:4" x14ac:dyDescent="0.25">
      <c r="D3520" s="10"/>
    </row>
    <row r="3521" spans="4:4" x14ac:dyDescent="0.25">
      <c r="D3521" s="10"/>
    </row>
    <row r="3522" spans="4:4" x14ac:dyDescent="0.25">
      <c r="D3522" s="10"/>
    </row>
    <row r="3523" spans="4:4" x14ac:dyDescent="0.25">
      <c r="D3523" s="10"/>
    </row>
    <row r="3524" spans="4:4" x14ac:dyDescent="0.25">
      <c r="D3524" s="10"/>
    </row>
    <row r="3525" spans="4:4" x14ac:dyDescent="0.25">
      <c r="D3525" s="10"/>
    </row>
    <row r="3526" spans="4:4" x14ac:dyDescent="0.25">
      <c r="D3526" s="10"/>
    </row>
    <row r="3527" spans="4:4" x14ac:dyDescent="0.25">
      <c r="D3527" s="10"/>
    </row>
    <row r="3528" spans="4:4" x14ac:dyDescent="0.25">
      <c r="D3528" s="10"/>
    </row>
    <row r="3529" spans="4:4" x14ac:dyDescent="0.25">
      <c r="D3529" s="10"/>
    </row>
    <row r="3530" spans="4:4" x14ac:dyDescent="0.25">
      <c r="D3530" s="10"/>
    </row>
    <row r="3531" spans="4:4" x14ac:dyDescent="0.25">
      <c r="D3531" s="10"/>
    </row>
    <row r="3532" spans="4:4" x14ac:dyDescent="0.25">
      <c r="D3532" s="10"/>
    </row>
    <row r="3533" spans="4:4" x14ac:dyDescent="0.25">
      <c r="D3533" s="10"/>
    </row>
    <row r="3534" spans="4:4" x14ac:dyDescent="0.25">
      <c r="D3534" s="10"/>
    </row>
    <row r="3535" spans="4:4" x14ac:dyDescent="0.25">
      <c r="D3535" s="10"/>
    </row>
    <row r="3536" spans="4:4" x14ac:dyDescent="0.25">
      <c r="D3536" s="10"/>
    </row>
    <row r="3537" spans="4:4" x14ac:dyDescent="0.25">
      <c r="D3537" s="10"/>
    </row>
    <row r="3538" spans="4:4" x14ac:dyDescent="0.25">
      <c r="D3538" s="10"/>
    </row>
    <row r="3539" spans="4:4" x14ac:dyDescent="0.25">
      <c r="D3539" s="10"/>
    </row>
    <row r="3540" spans="4:4" x14ac:dyDescent="0.25">
      <c r="D3540" s="10"/>
    </row>
    <row r="3541" spans="4:4" x14ac:dyDescent="0.25">
      <c r="D3541" s="10"/>
    </row>
    <row r="3542" spans="4:4" x14ac:dyDescent="0.25">
      <c r="D3542" s="10"/>
    </row>
    <row r="3543" spans="4:4" x14ac:dyDescent="0.25">
      <c r="D3543" s="10"/>
    </row>
    <row r="3544" spans="4:4" x14ac:dyDescent="0.25">
      <c r="D3544" s="10"/>
    </row>
    <row r="3545" spans="4:4" x14ac:dyDescent="0.25">
      <c r="D3545" s="10"/>
    </row>
    <row r="3546" spans="4:4" x14ac:dyDescent="0.25">
      <c r="D3546" s="10"/>
    </row>
    <row r="3547" spans="4:4" x14ac:dyDescent="0.25">
      <c r="D3547" s="10"/>
    </row>
    <row r="3548" spans="4:4" x14ac:dyDescent="0.25">
      <c r="D3548" s="10"/>
    </row>
    <row r="3549" spans="4:4" x14ac:dyDescent="0.25">
      <c r="D3549" s="10"/>
    </row>
    <row r="3550" spans="4:4" x14ac:dyDescent="0.25">
      <c r="D3550" s="10"/>
    </row>
    <row r="3551" spans="4:4" x14ac:dyDescent="0.25">
      <c r="D3551" s="10"/>
    </row>
    <row r="3552" spans="4:4" x14ac:dyDescent="0.25">
      <c r="D3552" s="10"/>
    </row>
    <row r="3553" spans="4:4" x14ac:dyDescent="0.25">
      <c r="D3553" s="10"/>
    </row>
    <row r="3554" spans="4:4" x14ac:dyDescent="0.25">
      <c r="D3554" s="10"/>
    </row>
    <row r="3555" spans="4:4" x14ac:dyDescent="0.25">
      <c r="D3555" s="10"/>
    </row>
    <row r="3556" spans="4:4" x14ac:dyDescent="0.25">
      <c r="D3556" s="10"/>
    </row>
    <row r="3557" spans="4:4" x14ac:dyDescent="0.25">
      <c r="D3557" s="10"/>
    </row>
    <row r="3558" spans="4:4" x14ac:dyDescent="0.25">
      <c r="D3558" s="10"/>
    </row>
    <row r="3559" spans="4:4" x14ac:dyDescent="0.25">
      <c r="D3559" s="10"/>
    </row>
    <row r="3560" spans="4:4" x14ac:dyDescent="0.25">
      <c r="D3560" s="10"/>
    </row>
    <row r="3561" spans="4:4" x14ac:dyDescent="0.25">
      <c r="D3561" s="10"/>
    </row>
    <row r="3562" spans="4:4" x14ac:dyDescent="0.25">
      <c r="D3562" s="10"/>
    </row>
    <row r="3563" spans="4:4" x14ac:dyDescent="0.25">
      <c r="D3563" s="10"/>
    </row>
    <row r="3564" spans="4:4" x14ac:dyDescent="0.25">
      <c r="D3564" s="10"/>
    </row>
    <row r="3565" spans="4:4" x14ac:dyDescent="0.25">
      <c r="D3565" s="10"/>
    </row>
    <row r="3566" spans="4:4" x14ac:dyDescent="0.25">
      <c r="D3566" s="10"/>
    </row>
    <row r="3567" spans="4:4" x14ac:dyDescent="0.25">
      <c r="D3567" s="10"/>
    </row>
    <row r="3568" spans="4:4" x14ac:dyDescent="0.25">
      <c r="D3568" s="10"/>
    </row>
    <row r="3569" spans="4:4" x14ac:dyDescent="0.25">
      <c r="D3569" s="10"/>
    </row>
    <row r="3570" spans="4:4" x14ac:dyDescent="0.25">
      <c r="D3570" s="10"/>
    </row>
    <row r="3571" spans="4:4" x14ac:dyDescent="0.25">
      <c r="D3571" s="10"/>
    </row>
    <row r="3572" spans="4:4" x14ac:dyDescent="0.25">
      <c r="D3572" s="10"/>
    </row>
    <row r="3573" spans="4:4" x14ac:dyDescent="0.25">
      <c r="D3573" s="10"/>
    </row>
    <row r="3574" spans="4:4" x14ac:dyDescent="0.25">
      <c r="D3574" s="10"/>
    </row>
    <row r="3575" spans="4:4" x14ac:dyDescent="0.25">
      <c r="D3575" s="10"/>
    </row>
    <row r="3576" spans="4:4" x14ac:dyDescent="0.25">
      <c r="D3576" s="10"/>
    </row>
    <row r="3577" spans="4:4" x14ac:dyDescent="0.25">
      <c r="D3577" s="10"/>
    </row>
    <row r="3578" spans="4:4" x14ac:dyDescent="0.25">
      <c r="D3578" s="10"/>
    </row>
    <row r="3579" spans="4:4" x14ac:dyDescent="0.25">
      <c r="D3579" s="10"/>
    </row>
    <row r="3580" spans="4:4" x14ac:dyDescent="0.25">
      <c r="D3580" s="10"/>
    </row>
    <row r="3581" spans="4:4" x14ac:dyDescent="0.25">
      <c r="D3581" s="10"/>
    </row>
    <row r="3582" spans="4:4" x14ac:dyDescent="0.25">
      <c r="D3582" s="10"/>
    </row>
    <row r="3583" spans="4:4" x14ac:dyDescent="0.25">
      <c r="D3583" s="10"/>
    </row>
    <row r="3584" spans="4:4" x14ac:dyDescent="0.25">
      <c r="D3584" s="10"/>
    </row>
    <row r="3585" spans="4:4" x14ac:dyDescent="0.25">
      <c r="D3585" s="10"/>
    </row>
    <row r="3586" spans="4:4" x14ac:dyDescent="0.25">
      <c r="D3586" s="10"/>
    </row>
    <row r="3587" spans="4:4" x14ac:dyDescent="0.25">
      <c r="D3587" s="10"/>
    </row>
    <row r="3588" spans="4:4" x14ac:dyDescent="0.25">
      <c r="D3588" s="10"/>
    </row>
    <row r="3589" spans="4:4" x14ac:dyDescent="0.25">
      <c r="D3589" s="10"/>
    </row>
    <row r="3590" spans="4:4" x14ac:dyDescent="0.25">
      <c r="D3590" s="10"/>
    </row>
    <row r="3591" spans="4:4" x14ac:dyDescent="0.25">
      <c r="D3591" s="10"/>
    </row>
    <row r="3592" spans="4:4" x14ac:dyDescent="0.25">
      <c r="D3592" s="10"/>
    </row>
    <row r="3593" spans="4:4" x14ac:dyDescent="0.25">
      <c r="D3593" s="10"/>
    </row>
    <row r="3594" spans="4:4" x14ac:dyDescent="0.25">
      <c r="D3594" s="10"/>
    </row>
    <row r="3595" spans="4:4" x14ac:dyDescent="0.25">
      <c r="D3595" s="10"/>
    </row>
    <row r="3596" spans="4:4" x14ac:dyDescent="0.25">
      <c r="D3596" s="10"/>
    </row>
    <row r="3597" spans="4:4" x14ac:dyDescent="0.25">
      <c r="D3597" s="10"/>
    </row>
    <row r="3598" spans="4:4" x14ac:dyDescent="0.25">
      <c r="D3598" s="10"/>
    </row>
    <row r="3599" spans="4:4" x14ac:dyDescent="0.25">
      <c r="D3599" s="10"/>
    </row>
    <row r="3600" spans="4:4" x14ac:dyDescent="0.25">
      <c r="D3600" s="10"/>
    </row>
    <row r="3601" spans="4:4" x14ac:dyDescent="0.25">
      <c r="D3601" s="10"/>
    </row>
    <row r="3602" spans="4:4" x14ac:dyDescent="0.25">
      <c r="D3602" s="10"/>
    </row>
    <row r="3603" spans="4:4" x14ac:dyDescent="0.25">
      <c r="D3603" s="10"/>
    </row>
    <row r="3604" spans="4:4" x14ac:dyDescent="0.25">
      <c r="D3604" s="10"/>
    </row>
    <row r="3605" spans="4:4" x14ac:dyDescent="0.25">
      <c r="D3605" s="10"/>
    </row>
    <row r="3606" spans="4:4" x14ac:dyDescent="0.25">
      <c r="D3606" s="10"/>
    </row>
    <row r="3607" spans="4:4" x14ac:dyDescent="0.25">
      <c r="D3607" s="10"/>
    </row>
    <row r="3608" spans="4:4" x14ac:dyDescent="0.25">
      <c r="D3608" s="10"/>
    </row>
    <row r="3609" spans="4:4" x14ac:dyDescent="0.25">
      <c r="D3609" s="10"/>
    </row>
    <row r="3610" spans="4:4" x14ac:dyDescent="0.25">
      <c r="D3610" s="10"/>
    </row>
    <row r="3611" spans="4:4" x14ac:dyDescent="0.25">
      <c r="D3611" s="10"/>
    </row>
    <row r="3612" spans="4:4" x14ac:dyDescent="0.25">
      <c r="D3612" s="10"/>
    </row>
    <row r="3613" spans="4:4" x14ac:dyDescent="0.25">
      <c r="D3613" s="10"/>
    </row>
    <row r="3614" spans="4:4" x14ac:dyDescent="0.25">
      <c r="D3614" s="10"/>
    </row>
    <row r="3615" spans="4:4" x14ac:dyDescent="0.25">
      <c r="D3615" s="10"/>
    </row>
    <row r="3616" spans="4:4" x14ac:dyDescent="0.25">
      <c r="D3616" s="10"/>
    </row>
    <row r="3617" spans="4:4" x14ac:dyDescent="0.25">
      <c r="D3617" s="10"/>
    </row>
    <row r="3618" spans="4:4" x14ac:dyDescent="0.25">
      <c r="D3618" s="10"/>
    </row>
    <row r="3619" spans="4:4" x14ac:dyDescent="0.25">
      <c r="D3619" s="10"/>
    </row>
    <row r="3620" spans="4:4" x14ac:dyDescent="0.25">
      <c r="D3620" s="10"/>
    </row>
    <row r="3621" spans="4:4" x14ac:dyDescent="0.25">
      <c r="D3621" s="10"/>
    </row>
    <row r="3622" spans="4:4" x14ac:dyDescent="0.25">
      <c r="D3622" s="10"/>
    </row>
    <row r="3623" spans="4:4" x14ac:dyDescent="0.25">
      <c r="D3623" s="10"/>
    </row>
    <row r="3624" spans="4:4" x14ac:dyDescent="0.25">
      <c r="D3624" s="10"/>
    </row>
    <row r="3625" spans="4:4" x14ac:dyDescent="0.25">
      <c r="D3625" s="10"/>
    </row>
    <row r="3626" spans="4:4" x14ac:dyDescent="0.25">
      <c r="D3626" s="10"/>
    </row>
    <row r="3627" spans="4:4" x14ac:dyDescent="0.25">
      <c r="D3627" s="10"/>
    </row>
    <row r="3628" spans="4:4" x14ac:dyDescent="0.25">
      <c r="D3628" s="10"/>
    </row>
    <row r="3629" spans="4:4" x14ac:dyDescent="0.25">
      <c r="D3629" s="10"/>
    </row>
    <row r="3630" spans="4:4" x14ac:dyDescent="0.25">
      <c r="D3630" s="10"/>
    </row>
    <row r="3631" spans="4:4" x14ac:dyDescent="0.25">
      <c r="D3631" s="10"/>
    </row>
    <row r="3632" spans="4:4" x14ac:dyDescent="0.25">
      <c r="D3632" s="10"/>
    </row>
    <row r="3633" spans="4:4" x14ac:dyDescent="0.25">
      <c r="D3633" s="10"/>
    </row>
    <row r="3634" spans="4:4" x14ac:dyDescent="0.25">
      <c r="D3634" s="10"/>
    </row>
    <row r="3635" spans="4:4" x14ac:dyDescent="0.25">
      <c r="D3635" s="10"/>
    </row>
    <row r="3636" spans="4:4" x14ac:dyDescent="0.25">
      <c r="D3636" s="10"/>
    </row>
    <row r="3637" spans="4:4" x14ac:dyDescent="0.25">
      <c r="D3637" s="10"/>
    </row>
    <row r="3638" spans="4:4" x14ac:dyDescent="0.25">
      <c r="D3638" s="10"/>
    </row>
    <row r="3639" spans="4:4" x14ac:dyDescent="0.25">
      <c r="D3639" s="10"/>
    </row>
    <row r="3640" spans="4:4" x14ac:dyDescent="0.25">
      <c r="D3640" s="10"/>
    </row>
    <row r="3641" spans="4:4" x14ac:dyDescent="0.25">
      <c r="D3641" s="10"/>
    </row>
    <row r="3642" spans="4:4" x14ac:dyDescent="0.25">
      <c r="D3642" s="10"/>
    </row>
    <row r="3643" spans="4:4" x14ac:dyDescent="0.25">
      <c r="D3643" s="10"/>
    </row>
    <row r="3644" spans="4:4" x14ac:dyDescent="0.25">
      <c r="D3644" s="10"/>
    </row>
    <row r="3645" spans="4:4" x14ac:dyDescent="0.25">
      <c r="D3645" s="10"/>
    </row>
    <row r="3646" spans="4:4" x14ac:dyDescent="0.25">
      <c r="D3646" s="10"/>
    </row>
    <row r="3647" spans="4:4" x14ac:dyDescent="0.25">
      <c r="D3647" s="10"/>
    </row>
    <row r="3648" spans="4:4" x14ac:dyDescent="0.25">
      <c r="D3648" s="10"/>
    </row>
    <row r="3649" spans="4:4" x14ac:dyDescent="0.25">
      <c r="D3649" s="10"/>
    </row>
    <row r="3650" spans="4:4" x14ac:dyDescent="0.25">
      <c r="D3650" s="10"/>
    </row>
    <row r="3651" spans="4:4" x14ac:dyDescent="0.25">
      <c r="D3651" s="10"/>
    </row>
    <row r="3652" spans="4:4" x14ac:dyDescent="0.25">
      <c r="D3652" s="10"/>
    </row>
    <row r="3653" spans="4:4" x14ac:dyDescent="0.25">
      <c r="D3653" s="10"/>
    </row>
    <row r="3654" spans="4:4" x14ac:dyDescent="0.25">
      <c r="D3654" s="10"/>
    </row>
    <row r="3655" spans="4:4" x14ac:dyDescent="0.25">
      <c r="D3655" s="10"/>
    </row>
    <row r="3656" spans="4:4" x14ac:dyDescent="0.25">
      <c r="D3656" s="10"/>
    </row>
    <row r="3657" spans="4:4" x14ac:dyDescent="0.25">
      <c r="D3657" s="10"/>
    </row>
    <row r="3658" spans="4:4" x14ac:dyDescent="0.25">
      <c r="D3658" s="10"/>
    </row>
    <row r="3659" spans="4:4" x14ac:dyDescent="0.25">
      <c r="D3659" s="10"/>
    </row>
    <row r="3660" spans="4:4" x14ac:dyDescent="0.25">
      <c r="D3660" s="10"/>
    </row>
    <row r="3661" spans="4:4" x14ac:dyDescent="0.25">
      <c r="D3661" s="10"/>
    </row>
    <row r="3662" spans="4:4" x14ac:dyDescent="0.25">
      <c r="D3662" s="10"/>
    </row>
    <row r="3663" spans="4:4" x14ac:dyDescent="0.25">
      <c r="D3663" s="10"/>
    </row>
    <row r="3664" spans="4:4" x14ac:dyDescent="0.25">
      <c r="D3664" s="10"/>
    </row>
    <row r="3665" spans="4:4" x14ac:dyDescent="0.25">
      <c r="D3665" s="10"/>
    </row>
    <row r="3666" spans="4:4" x14ac:dyDescent="0.25">
      <c r="D3666" s="10"/>
    </row>
    <row r="3667" spans="4:4" x14ac:dyDescent="0.25">
      <c r="D3667" s="10"/>
    </row>
    <row r="3668" spans="4:4" x14ac:dyDescent="0.25">
      <c r="D3668" s="10"/>
    </row>
    <row r="3669" spans="4:4" x14ac:dyDescent="0.25">
      <c r="D3669" s="10"/>
    </row>
    <row r="3670" spans="4:4" x14ac:dyDescent="0.25">
      <c r="D3670" s="10"/>
    </row>
    <row r="3671" spans="4:4" x14ac:dyDescent="0.25">
      <c r="D3671" s="10"/>
    </row>
    <row r="3672" spans="4:4" x14ac:dyDescent="0.25">
      <c r="D3672" s="10"/>
    </row>
    <row r="3673" spans="4:4" x14ac:dyDescent="0.25">
      <c r="D3673" s="10"/>
    </row>
    <row r="3674" spans="4:4" x14ac:dyDescent="0.25">
      <c r="D3674" s="10"/>
    </row>
    <row r="3675" spans="4:4" x14ac:dyDescent="0.25">
      <c r="D3675" s="10"/>
    </row>
    <row r="3676" spans="4:4" x14ac:dyDescent="0.25">
      <c r="D3676" s="10"/>
    </row>
    <row r="3677" spans="4:4" x14ac:dyDescent="0.25">
      <c r="D3677" s="10"/>
    </row>
    <row r="3678" spans="4:4" x14ac:dyDescent="0.25">
      <c r="D3678" s="10"/>
    </row>
    <row r="3679" spans="4:4" x14ac:dyDescent="0.25">
      <c r="D3679" s="10"/>
    </row>
    <row r="3680" spans="4:4" x14ac:dyDescent="0.25">
      <c r="D3680" s="10"/>
    </row>
    <row r="3681" spans="4:4" x14ac:dyDescent="0.25">
      <c r="D3681" s="10"/>
    </row>
    <row r="3682" spans="4:4" x14ac:dyDescent="0.25">
      <c r="D3682" s="10"/>
    </row>
    <row r="3683" spans="4:4" x14ac:dyDescent="0.25">
      <c r="D3683" s="10"/>
    </row>
    <row r="3684" spans="4:4" x14ac:dyDescent="0.25">
      <c r="D3684" s="10"/>
    </row>
    <row r="3685" spans="4:4" x14ac:dyDescent="0.25">
      <c r="D3685" s="10"/>
    </row>
    <row r="3686" spans="4:4" x14ac:dyDescent="0.25">
      <c r="D3686" s="10"/>
    </row>
    <row r="3687" spans="4:4" x14ac:dyDescent="0.25">
      <c r="D3687" s="10"/>
    </row>
    <row r="3688" spans="4:4" x14ac:dyDescent="0.25">
      <c r="D3688" s="10"/>
    </row>
    <row r="3689" spans="4:4" x14ac:dyDescent="0.25">
      <c r="D3689" s="10"/>
    </row>
    <row r="3690" spans="4:4" x14ac:dyDescent="0.25">
      <c r="D3690" s="10"/>
    </row>
    <row r="3691" spans="4:4" x14ac:dyDescent="0.25">
      <c r="D3691" s="10"/>
    </row>
    <row r="3692" spans="4:4" x14ac:dyDescent="0.25">
      <c r="D3692" s="10"/>
    </row>
    <row r="3693" spans="4:4" x14ac:dyDescent="0.25">
      <c r="D3693" s="10"/>
    </row>
    <row r="3694" spans="4:4" x14ac:dyDescent="0.25">
      <c r="D3694" s="10"/>
    </row>
    <row r="3695" spans="4:4" x14ac:dyDescent="0.25">
      <c r="D3695" s="10"/>
    </row>
    <row r="3696" spans="4:4" x14ac:dyDescent="0.25">
      <c r="D3696" s="10"/>
    </row>
    <row r="3697" spans="4:4" x14ac:dyDescent="0.25">
      <c r="D3697" s="10"/>
    </row>
    <row r="3698" spans="4:4" x14ac:dyDescent="0.25">
      <c r="D3698" s="10"/>
    </row>
    <row r="3699" spans="4:4" x14ac:dyDescent="0.25">
      <c r="D3699" s="10"/>
    </row>
    <row r="3700" spans="4:4" x14ac:dyDescent="0.25">
      <c r="D3700" s="10"/>
    </row>
    <row r="3701" spans="4:4" x14ac:dyDescent="0.25">
      <c r="D3701" s="10"/>
    </row>
    <row r="3702" spans="4:4" x14ac:dyDescent="0.25">
      <c r="D3702" s="10"/>
    </row>
    <row r="3703" spans="4:4" x14ac:dyDescent="0.25">
      <c r="D3703" s="10"/>
    </row>
    <row r="3704" spans="4:4" x14ac:dyDescent="0.25">
      <c r="D3704" s="10"/>
    </row>
    <row r="3705" spans="4:4" x14ac:dyDescent="0.25">
      <c r="D3705" s="10"/>
    </row>
    <row r="3706" spans="4:4" x14ac:dyDescent="0.25">
      <c r="D3706" s="10"/>
    </row>
    <row r="3707" spans="4:4" x14ac:dyDescent="0.25">
      <c r="D3707" s="10"/>
    </row>
    <row r="3708" spans="4:4" x14ac:dyDescent="0.25">
      <c r="D3708" s="10"/>
    </row>
    <row r="3709" spans="4:4" x14ac:dyDescent="0.25">
      <c r="D3709" s="10"/>
    </row>
    <row r="3710" spans="4:4" x14ac:dyDescent="0.25">
      <c r="D3710" s="10"/>
    </row>
    <row r="3711" spans="4:4" x14ac:dyDescent="0.25">
      <c r="D3711" s="10"/>
    </row>
    <row r="3712" spans="4:4" x14ac:dyDescent="0.25">
      <c r="D3712" s="10"/>
    </row>
    <row r="3713" spans="4:4" x14ac:dyDescent="0.25">
      <c r="D3713" s="10"/>
    </row>
    <row r="3714" spans="4:4" x14ac:dyDescent="0.25">
      <c r="D3714" s="10"/>
    </row>
    <row r="3715" spans="4:4" x14ac:dyDescent="0.25">
      <c r="D3715" s="10"/>
    </row>
    <row r="3716" spans="4:4" x14ac:dyDescent="0.25">
      <c r="D3716" s="10"/>
    </row>
    <row r="3717" spans="4:4" x14ac:dyDescent="0.25">
      <c r="D3717" s="10"/>
    </row>
    <row r="3718" spans="4:4" x14ac:dyDescent="0.25">
      <c r="D3718" s="10"/>
    </row>
    <row r="3719" spans="4:4" x14ac:dyDescent="0.25">
      <c r="D3719" s="10"/>
    </row>
    <row r="3720" spans="4:4" x14ac:dyDescent="0.25">
      <c r="D3720" s="10"/>
    </row>
    <row r="3721" spans="4:4" x14ac:dyDescent="0.25">
      <c r="D3721" s="10"/>
    </row>
    <row r="3722" spans="4:4" x14ac:dyDescent="0.25">
      <c r="D3722" s="10"/>
    </row>
    <row r="3723" spans="4:4" x14ac:dyDescent="0.25">
      <c r="D3723" s="10"/>
    </row>
    <row r="3724" spans="4:4" x14ac:dyDescent="0.25">
      <c r="D3724" s="10"/>
    </row>
    <row r="3725" spans="4:4" x14ac:dyDescent="0.25">
      <c r="D3725" s="10"/>
    </row>
    <row r="3726" spans="4:4" x14ac:dyDescent="0.25">
      <c r="D3726" s="10"/>
    </row>
    <row r="3727" spans="4:4" x14ac:dyDescent="0.25">
      <c r="D3727" s="10"/>
    </row>
    <row r="3728" spans="4:4" x14ac:dyDescent="0.25">
      <c r="D3728" s="10"/>
    </row>
    <row r="3729" spans="4:4" x14ac:dyDescent="0.25">
      <c r="D3729" s="10"/>
    </row>
    <row r="3730" spans="4:4" x14ac:dyDescent="0.25">
      <c r="D3730" s="10"/>
    </row>
    <row r="3731" spans="4:4" x14ac:dyDescent="0.25">
      <c r="D3731" s="10"/>
    </row>
    <row r="3732" spans="4:4" x14ac:dyDescent="0.25">
      <c r="D3732" s="10"/>
    </row>
    <row r="3733" spans="4:4" x14ac:dyDescent="0.25">
      <c r="D3733" s="10"/>
    </row>
    <row r="3734" spans="4:4" x14ac:dyDescent="0.25">
      <c r="D3734" s="10"/>
    </row>
    <row r="3735" spans="4:4" x14ac:dyDescent="0.25">
      <c r="D3735" s="10"/>
    </row>
    <row r="3736" spans="4:4" x14ac:dyDescent="0.25">
      <c r="D3736" s="10"/>
    </row>
    <row r="3737" spans="4:4" x14ac:dyDescent="0.25">
      <c r="D3737" s="10"/>
    </row>
    <row r="3738" spans="4:4" x14ac:dyDescent="0.25">
      <c r="D3738" s="10"/>
    </row>
    <row r="3739" spans="4:4" x14ac:dyDescent="0.25">
      <c r="D3739" s="10"/>
    </row>
    <row r="3740" spans="4:4" x14ac:dyDescent="0.25">
      <c r="D3740" s="10"/>
    </row>
    <row r="3741" spans="4:4" x14ac:dyDescent="0.25">
      <c r="D3741" s="10"/>
    </row>
    <row r="3742" spans="4:4" x14ac:dyDescent="0.25">
      <c r="D3742" s="10"/>
    </row>
    <row r="3743" spans="4:4" x14ac:dyDescent="0.25">
      <c r="D3743" s="10"/>
    </row>
    <row r="3744" spans="4:4" x14ac:dyDescent="0.25">
      <c r="D3744" s="10"/>
    </row>
    <row r="3745" spans="4:4" x14ac:dyDescent="0.25">
      <c r="D3745" s="10"/>
    </row>
    <row r="3746" spans="4:4" x14ac:dyDescent="0.25">
      <c r="D3746" s="10"/>
    </row>
    <row r="3747" spans="4:4" x14ac:dyDescent="0.25">
      <c r="D3747" s="10"/>
    </row>
    <row r="3748" spans="4:4" x14ac:dyDescent="0.25">
      <c r="D3748" s="10"/>
    </row>
    <row r="3749" spans="4:4" x14ac:dyDescent="0.25">
      <c r="D3749" s="10"/>
    </row>
    <row r="3750" spans="4:4" x14ac:dyDescent="0.25">
      <c r="D3750" s="10"/>
    </row>
    <row r="3751" spans="4:4" x14ac:dyDescent="0.25">
      <c r="D3751" s="10"/>
    </row>
    <row r="3752" spans="4:4" x14ac:dyDescent="0.25">
      <c r="D3752" s="10"/>
    </row>
    <row r="3753" spans="4:4" x14ac:dyDescent="0.25">
      <c r="D3753" s="10"/>
    </row>
    <row r="3754" spans="4:4" x14ac:dyDescent="0.25">
      <c r="D3754" s="10"/>
    </row>
    <row r="3755" spans="4:4" x14ac:dyDescent="0.25">
      <c r="D3755" s="10"/>
    </row>
    <row r="3756" spans="4:4" x14ac:dyDescent="0.25">
      <c r="D3756" s="10"/>
    </row>
    <row r="3757" spans="4:4" x14ac:dyDescent="0.25">
      <c r="D3757" s="10"/>
    </row>
    <row r="3758" spans="4:4" x14ac:dyDescent="0.25">
      <c r="D3758" s="10"/>
    </row>
    <row r="3759" spans="4:4" x14ac:dyDescent="0.25">
      <c r="D3759" s="10"/>
    </row>
    <row r="3760" spans="4:4" x14ac:dyDescent="0.25">
      <c r="D3760" s="10"/>
    </row>
    <row r="3761" spans="4:4" x14ac:dyDescent="0.25">
      <c r="D3761" s="10"/>
    </row>
    <row r="3762" spans="4:4" x14ac:dyDescent="0.25">
      <c r="D3762" s="10"/>
    </row>
    <row r="3763" spans="4:4" x14ac:dyDescent="0.25">
      <c r="D3763" s="10"/>
    </row>
    <row r="3764" spans="4:4" x14ac:dyDescent="0.25">
      <c r="D3764" s="10"/>
    </row>
    <row r="3765" spans="4:4" x14ac:dyDescent="0.25">
      <c r="D3765" s="10"/>
    </row>
    <row r="3766" spans="4:4" x14ac:dyDescent="0.25">
      <c r="D3766" s="10"/>
    </row>
    <row r="3767" spans="4:4" x14ac:dyDescent="0.25">
      <c r="D3767" s="10"/>
    </row>
    <row r="3768" spans="4:4" x14ac:dyDescent="0.25">
      <c r="D3768" s="10"/>
    </row>
    <row r="3769" spans="4:4" x14ac:dyDescent="0.25">
      <c r="D3769" s="10"/>
    </row>
    <row r="3770" spans="4:4" x14ac:dyDescent="0.25">
      <c r="D3770" s="10"/>
    </row>
    <row r="3771" spans="4:4" x14ac:dyDescent="0.25">
      <c r="D3771" s="10"/>
    </row>
    <row r="3772" spans="4:4" x14ac:dyDescent="0.25">
      <c r="D3772" s="10"/>
    </row>
    <row r="3773" spans="4:4" x14ac:dyDescent="0.25">
      <c r="D3773" s="10"/>
    </row>
    <row r="3774" spans="4:4" x14ac:dyDescent="0.25">
      <c r="D3774" s="10"/>
    </row>
    <row r="3775" spans="4:4" x14ac:dyDescent="0.25">
      <c r="D3775" s="10"/>
    </row>
    <row r="3776" spans="4:4" x14ac:dyDescent="0.25">
      <c r="D3776" s="10"/>
    </row>
    <row r="3777" spans="4:4" x14ac:dyDescent="0.25">
      <c r="D3777" s="10"/>
    </row>
    <row r="3778" spans="4:4" x14ac:dyDescent="0.25">
      <c r="D3778" s="10"/>
    </row>
    <row r="3779" spans="4:4" x14ac:dyDescent="0.25">
      <c r="D3779" s="10"/>
    </row>
    <row r="3780" spans="4:4" x14ac:dyDescent="0.25">
      <c r="D3780" s="10"/>
    </row>
    <row r="3781" spans="4:4" x14ac:dyDescent="0.25">
      <c r="D3781" s="10"/>
    </row>
    <row r="3782" spans="4:4" x14ac:dyDescent="0.25">
      <c r="D3782" s="10"/>
    </row>
    <row r="3783" spans="4:4" x14ac:dyDescent="0.25">
      <c r="D3783" s="10"/>
    </row>
    <row r="3784" spans="4:4" x14ac:dyDescent="0.25">
      <c r="D3784" s="10"/>
    </row>
    <row r="3785" spans="4:4" x14ac:dyDescent="0.25">
      <c r="D3785" s="10"/>
    </row>
    <row r="3786" spans="4:4" x14ac:dyDescent="0.25">
      <c r="D3786" s="10"/>
    </row>
    <row r="3787" spans="4:4" x14ac:dyDescent="0.25">
      <c r="D3787" s="10"/>
    </row>
    <row r="3788" spans="4:4" x14ac:dyDescent="0.25">
      <c r="D3788" s="10"/>
    </row>
    <row r="3789" spans="4:4" x14ac:dyDescent="0.25">
      <c r="D3789" s="10"/>
    </row>
    <row r="3790" spans="4:4" x14ac:dyDescent="0.25">
      <c r="D3790" s="10"/>
    </row>
    <row r="3791" spans="4:4" x14ac:dyDescent="0.25">
      <c r="D3791" s="10"/>
    </row>
    <row r="3792" spans="4:4" x14ac:dyDescent="0.25">
      <c r="D3792" s="10"/>
    </row>
    <row r="3793" spans="4:4" x14ac:dyDescent="0.25">
      <c r="D3793" s="10"/>
    </row>
    <row r="3794" spans="4:4" x14ac:dyDescent="0.25">
      <c r="D3794" s="10"/>
    </row>
    <row r="3795" spans="4:4" x14ac:dyDescent="0.25">
      <c r="D3795" s="10"/>
    </row>
    <row r="3796" spans="4:4" x14ac:dyDescent="0.25">
      <c r="D3796" s="10"/>
    </row>
    <row r="3797" spans="4:4" x14ac:dyDescent="0.25">
      <c r="D3797" s="10"/>
    </row>
    <row r="3798" spans="4:4" x14ac:dyDescent="0.25">
      <c r="D3798" s="10"/>
    </row>
    <row r="3799" spans="4:4" x14ac:dyDescent="0.25">
      <c r="D3799" s="10"/>
    </row>
    <row r="3800" spans="4:4" x14ac:dyDescent="0.25">
      <c r="D3800" s="10"/>
    </row>
    <row r="3801" spans="4:4" x14ac:dyDescent="0.25">
      <c r="D3801" s="10"/>
    </row>
    <row r="3802" spans="4:4" x14ac:dyDescent="0.25">
      <c r="D3802" s="10"/>
    </row>
    <row r="3803" spans="4:4" x14ac:dyDescent="0.25">
      <c r="D3803" s="10"/>
    </row>
    <row r="3804" spans="4:4" x14ac:dyDescent="0.25">
      <c r="D3804" s="10"/>
    </row>
    <row r="3805" spans="4:4" x14ac:dyDescent="0.25">
      <c r="D3805" s="10"/>
    </row>
    <row r="3806" spans="4:4" x14ac:dyDescent="0.25">
      <c r="D3806" s="10"/>
    </row>
    <row r="3807" spans="4:4" x14ac:dyDescent="0.25">
      <c r="D3807" s="10"/>
    </row>
    <row r="3808" spans="4:4" x14ac:dyDescent="0.25">
      <c r="D3808" s="10"/>
    </row>
    <row r="3809" spans="4:4" x14ac:dyDescent="0.25">
      <c r="D3809" s="10"/>
    </row>
    <row r="3810" spans="4:4" x14ac:dyDescent="0.25">
      <c r="D3810" s="10"/>
    </row>
    <row r="3811" spans="4:4" x14ac:dyDescent="0.25">
      <c r="D3811" s="10"/>
    </row>
    <row r="3812" spans="4:4" x14ac:dyDescent="0.25">
      <c r="D3812" s="10"/>
    </row>
    <row r="3813" spans="4:4" x14ac:dyDescent="0.25">
      <c r="D3813" s="10"/>
    </row>
    <row r="3814" spans="4:4" x14ac:dyDescent="0.25">
      <c r="D3814" s="10"/>
    </row>
    <row r="3815" spans="4:4" x14ac:dyDescent="0.25">
      <c r="D3815" s="10"/>
    </row>
    <row r="3816" spans="4:4" x14ac:dyDescent="0.25">
      <c r="D3816" s="10"/>
    </row>
    <row r="3817" spans="4:4" x14ac:dyDescent="0.25">
      <c r="D3817" s="10"/>
    </row>
    <row r="3818" spans="4:4" x14ac:dyDescent="0.25">
      <c r="D3818" s="10"/>
    </row>
    <row r="3819" spans="4:4" x14ac:dyDescent="0.25">
      <c r="D3819" s="10"/>
    </row>
    <row r="3820" spans="4:4" x14ac:dyDescent="0.25">
      <c r="D3820" s="10"/>
    </row>
    <row r="3821" spans="4:4" x14ac:dyDescent="0.25">
      <c r="D3821" s="10"/>
    </row>
    <row r="3822" spans="4:4" x14ac:dyDescent="0.25">
      <c r="D3822" s="10"/>
    </row>
    <row r="3823" spans="4:4" x14ac:dyDescent="0.25">
      <c r="D3823" s="10"/>
    </row>
    <row r="3824" spans="4:4" x14ac:dyDescent="0.25">
      <c r="D3824" s="10"/>
    </row>
    <row r="3825" spans="4:4" x14ac:dyDescent="0.25">
      <c r="D3825" s="10"/>
    </row>
    <row r="3826" spans="4:4" x14ac:dyDescent="0.25">
      <c r="D3826" s="10"/>
    </row>
    <row r="3827" spans="4:4" x14ac:dyDescent="0.25">
      <c r="D3827" s="10"/>
    </row>
    <row r="3828" spans="4:4" x14ac:dyDescent="0.25">
      <c r="D3828" s="10"/>
    </row>
    <row r="3829" spans="4:4" x14ac:dyDescent="0.25">
      <c r="D3829" s="10"/>
    </row>
    <row r="3830" spans="4:4" x14ac:dyDescent="0.25">
      <c r="D3830" s="10"/>
    </row>
    <row r="3831" spans="4:4" x14ac:dyDescent="0.25">
      <c r="D3831" s="10"/>
    </row>
    <row r="3832" spans="4:4" x14ac:dyDescent="0.25">
      <c r="D3832" s="10"/>
    </row>
    <row r="3833" spans="4:4" x14ac:dyDescent="0.25">
      <c r="D3833" s="10"/>
    </row>
    <row r="3834" spans="4:4" x14ac:dyDescent="0.25">
      <c r="D3834" s="10"/>
    </row>
    <row r="3835" spans="4:4" x14ac:dyDescent="0.25">
      <c r="D3835" s="10"/>
    </row>
    <row r="3836" spans="4:4" x14ac:dyDescent="0.25">
      <c r="D3836" s="10"/>
    </row>
    <row r="3837" spans="4:4" x14ac:dyDescent="0.25">
      <c r="D3837" s="10"/>
    </row>
    <row r="3838" spans="4:4" x14ac:dyDescent="0.25">
      <c r="D3838" s="10"/>
    </row>
    <row r="3839" spans="4:4" x14ac:dyDescent="0.25">
      <c r="D3839" s="10"/>
    </row>
    <row r="3840" spans="4:4" x14ac:dyDescent="0.25">
      <c r="D3840" s="10"/>
    </row>
    <row r="3841" spans="4:4" x14ac:dyDescent="0.25">
      <c r="D3841" s="10"/>
    </row>
    <row r="3842" spans="4:4" x14ac:dyDescent="0.25">
      <c r="D3842" s="10"/>
    </row>
    <row r="3843" spans="4:4" x14ac:dyDescent="0.25">
      <c r="D3843" s="10"/>
    </row>
    <row r="3844" spans="4:4" x14ac:dyDescent="0.25">
      <c r="D3844" s="10"/>
    </row>
    <row r="3845" spans="4:4" x14ac:dyDescent="0.25">
      <c r="D3845" s="10"/>
    </row>
    <row r="3846" spans="4:4" x14ac:dyDescent="0.25">
      <c r="D3846" s="10"/>
    </row>
    <row r="3847" spans="4:4" x14ac:dyDescent="0.25">
      <c r="D3847" s="10"/>
    </row>
    <row r="3848" spans="4:4" x14ac:dyDescent="0.25">
      <c r="D3848" s="10"/>
    </row>
    <row r="3849" spans="4:4" x14ac:dyDescent="0.25">
      <c r="D3849" s="10"/>
    </row>
    <row r="3850" spans="4:4" x14ac:dyDescent="0.25">
      <c r="D3850" s="10"/>
    </row>
    <row r="3851" spans="4:4" x14ac:dyDescent="0.25">
      <c r="D3851" s="10"/>
    </row>
    <row r="3852" spans="4:4" x14ac:dyDescent="0.25">
      <c r="D3852" s="10"/>
    </row>
    <row r="3853" spans="4:4" x14ac:dyDescent="0.25">
      <c r="D3853" s="10"/>
    </row>
    <row r="3854" spans="4:4" x14ac:dyDescent="0.25">
      <c r="D3854" s="10"/>
    </row>
    <row r="3855" spans="4:4" x14ac:dyDescent="0.25">
      <c r="D3855" s="10"/>
    </row>
    <row r="3856" spans="4:4" x14ac:dyDescent="0.25">
      <c r="D3856" s="10"/>
    </row>
    <row r="3857" spans="4:4" x14ac:dyDescent="0.25">
      <c r="D3857" s="10"/>
    </row>
    <row r="3858" spans="4:4" x14ac:dyDescent="0.25">
      <c r="D3858" s="10"/>
    </row>
    <row r="3859" spans="4:4" x14ac:dyDescent="0.25">
      <c r="D3859" s="10"/>
    </row>
    <row r="3860" spans="4:4" x14ac:dyDescent="0.25">
      <c r="D3860" s="10"/>
    </row>
    <row r="3861" spans="4:4" x14ac:dyDescent="0.25">
      <c r="D3861" s="10"/>
    </row>
    <row r="3862" spans="4:4" x14ac:dyDescent="0.25">
      <c r="D3862" s="10"/>
    </row>
    <row r="3863" spans="4:4" x14ac:dyDescent="0.25">
      <c r="D3863" s="10"/>
    </row>
    <row r="3864" spans="4:4" x14ac:dyDescent="0.25">
      <c r="D3864" s="10"/>
    </row>
    <row r="3865" spans="4:4" x14ac:dyDescent="0.25">
      <c r="D3865" s="10"/>
    </row>
    <row r="3866" spans="4:4" x14ac:dyDescent="0.25">
      <c r="D3866" s="10"/>
    </row>
    <row r="3867" spans="4:4" x14ac:dyDescent="0.25">
      <c r="D3867" s="10"/>
    </row>
    <row r="3868" spans="4:4" x14ac:dyDescent="0.25">
      <c r="D3868" s="10"/>
    </row>
    <row r="3869" spans="4:4" x14ac:dyDescent="0.25">
      <c r="D3869" s="10"/>
    </row>
    <row r="3870" spans="4:4" x14ac:dyDescent="0.25">
      <c r="D3870" s="10"/>
    </row>
    <row r="3871" spans="4:4" x14ac:dyDescent="0.25">
      <c r="D3871" s="10"/>
    </row>
    <row r="3872" spans="4:4" x14ac:dyDescent="0.25">
      <c r="D3872" s="10"/>
    </row>
    <row r="3873" spans="4:4" x14ac:dyDescent="0.25">
      <c r="D3873" s="10"/>
    </row>
    <row r="3874" spans="4:4" x14ac:dyDescent="0.25">
      <c r="D3874" s="10"/>
    </row>
    <row r="3875" spans="4:4" x14ac:dyDescent="0.25">
      <c r="D3875" s="10"/>
    </row>
    <row r="3876" spans="4:4" x14ac:dyDescent="0.25">
      <c r="D3876" s="10"/>
    </row>
    <row r="3877" spans="4:4" x14ac:dyDescent="0.25">
      <c r="D3877" s="10"/>
    </row>
    <row r="3878" spans="4:4" x14ac:dyDescent="0.25">
      <c r="D3878" s="10"/>
    </row>
    <row r="3879" spans="4:4" x14ac:dyDescent="0.25">
      <c r="D3879" s="10"/>
    </row>
    <row r="3880" spans="4:4" x14ac:dyDescent="0.25">
      <c r="D3880" s="10"/>
    </row>
    <row r="3881" spans="4:4" x14ac:dyDescent="0.25">
      <c r="D3881" s="10"/>
    </row>
    <row r="3882" spans="4:4" x14ac:dyDescent="0.25">
      <c r="D3882" s="10"/>
    </row>
    <row r="3883" spans="4:4" x14ac:dyDescent="0.25">
      <c r="D3883" s="10"/>
    </row>
    <row r="3884" spans="4:4" x14ac:dyDescent="0.25">
      <c r="D3884" s="10"/>
    </row>
    <row r="3885" spans="4:4" x14ac:dyDescent="0.25">
      <c r="D3885" s="10"/>
    </row>
    <row r="3886" spans="4:4" x14ac:dyDescent="0.25">
      <c r="D3886" s="10"/>
    </row>
    <row r="3887" spans="4:4" x14ac:dyDescent="0.25">
      <c r="D3887" s="10"/>
    </row>
    <row r="3888" spans="4:4" x14ac:dyDescent="0.25">
      <c r="D3888" s="10"/>
    </row>
    <row r="3889" spans="4:4" x14ac:dyDescent="0.25">
      <c r="D3889" s="10"/>
    </row>
    <row r="3890" spans="4:4" x14ac:dyDescent="0.25">
      <c r="D3890" s="10"/>
    </row>
    <row r="3891" spans="4:4" x14ac:dyDescent="0.25">
      <c r="D3891" s="10"/>
    </row>
    <row r="3892" spans="4:4" x14ac:dyDescent="0.25">
      <c r="D3892" s="10"/>
    </row>
    <row r="3893" spans="4:4" x14ac:dyDescent="0.25">
      <c r="D3893" s="10"/>
    </row>
    <row r="3894" spans="4:4" x14ac:dyDescent="0.25">
      <c r="D3894" s="10"/>
    </row>
    <row r="3895" spans="4:4" x14ac:dyDescent="0.25">
      <c r="D3895" s="10"/>
    </row>
    <row r="3896" spans="4:4" x14ac:dyDescent="0.25">
      <c r="D3896" s="10"/>
    </row>
    <row r="3897" spans="4:4" x14ac:dyDescent="0.25">
      <c r="D3897" s="10"/>
    </row>
    <row r="3898" spans="4:4" x14ac:dyDescent="0.25">
      <c r="D3898" s="10"/>
    </row>
    <row r="3899" spans="4:4" x14ac:dyDescent="0.25">
      <c r="D3899" s="10"/>
    </row>
    <row r="3900" spans="4:4" x14ac:dyDescent="0.25">
      <c r="D3900" s="10"/>
    </row>
    <row r="3901" spans="4:4" x14ac:dyDescent="0.25">
      <c r="D3901" s="10"/>
    </row>
    <row r="3902" spans="4:4" x14ac:dyDescent="0.25">
      <c r="D3902" s="10"/>
    </row>
    <row r="3903" spans="4:4" x14ac:dyDescent="0.25">
      <c r="D3903" s="10"/>
    </row>
    <row r="3904" spans="4:4" x14ac:dyDescent="0.25">
      <c r="D3904" s="10"/>
    </row>
    <row r="3905" spans="4:4" x14ac:dyDescent="0.25">
      <c r="D3905" s="10"/>
    </row>
    <row r="3906" spans="4:4" x14ac:dyDescent="0.25">
      <c r="D3906" s="10"/>
    </row>
    <row r="3907" spans="4:4" x14ac:dyDescent="0.25">
      <c r="D3907" s="10"/>
    </row>
    <row r="3908" spans="4:4" x14ac:dyDescent="0.25">
      <c r="D3908" s="10"/>
    </row>
    <row r="3909" spans="4:4" x14ac:dyDescent="0.25">
      <c r="D3909" s="10"/>
    </row>
    <row r="3910" spans="4:4" x14ac:dyDescent="0.25">
      <c r="D3910" s="10"/>
    </row>
    <row r="3911" spans="4:4" x14ac:dyDescent="0.25">
      <c r="D3911" s="10"/>
    </row>
    <row r="3912" spans="4:4" x14ac:dyDescent="0.25">
      <c r="D3912" s="10"/>
    </row>
    <row r="3913" spans="4:4" x14ac:dyDescent="0.25">
      <c r="D3913" s="10"/>
    </row>
    <row r="3914" spans="4:4" x14ac:dyDescent="0.25">
      <c r="D3914" s="10"/>
    </row>
    <row r="3915" spans="4:4" x14ac:dyDescent="0.25">
      <c r="D3915" s="10"/>
    </row>
    <row r="3916" spans="4:4" x14ac:dyDescent="0.25">
      <c r="D3916" s="10"/>
    </row>
    <row r="3917" spans="4:4" x14ac:dyDescent="0.25">
      <c r="D3917" s="10"/>
    </row>
    <row r="3918" spans="4:4" x14ac:dyDescent="0.25">
      <c r="D3918" s="10"/>
    </row>
    <row r="3919" spans="4:4" x14ac:dyDescent="0.25">
      <c r="D3919" s="10"/>
    </row>
    <row r="3920" spans="4:4" x14ac:dyDescent="0.25">
      <c r="D3920" s="10"/>
    </row>
    <row r="3921" spans="4:4" x14ac:dyDescent="0.25">
      <c r="D3921" s="10"/>
    </row>
    <row r="3922" spans="4:4" x14ac:dyDescent="0.25">
      <c r="D3922" s="10"/>
    </row>
    <row r="3923" spans="4:4" x14ac:dyDescent="0.25">
      <c r="D3923" s="10"/>
    </row>
    <row r="3924" spans="4:4" x14ac:dyDescent="0.25">
      <c r="D3924" s="10"/>
    </row>
    <row r="3925" spans="4:4" x14ac:dyDescent="0.25">
      <c r="D3925" s="10"/>
    </row>
    <row r="3926" spans="4:4" x14ac:dyDescent="0.25">
      <c r="D3926" s="10"/>
    </row>
    <row r="3927" spans="4:4" x14ac:dyDescent="0.25">
      <c r="D3927" s="10"/>
    </row>
    <row r="3928" spans="4:4" x14ac:dyDescent="0.25">
      <c r="D3928" s="10"/>
    </row>
    <row r="3929" spans="4:4" x14ac:dyDescent="0.25">
      <c r="D3929" s="10"/>
    </row>
    <row r="3930" spans="4:4" x14ac:dyDescent="0.25">
      <c r="D3930" s="10"/>
    </row>
    <row r="3931" spans="4:4" x14ac:dyDescent="0.25">
      <c r="D3931" s="10"/>
    </row>
    <row r="3932" spans="4:4" x14ac:dyDescent="0.25">
      <c r="D3932" s="10"/>
    </row>
    <row r="3933" spans="4:4" x14ac:dyDescent="0.25">
      <c r="D3933" s="10"/>
    </row>
    <row r="3934" spans="4:4" x14ac:dyDescent="0.25">
      <c r="D3934" s="10"/>
    </row>
    <row r="3935" spans="4:4" x14ac:dyDescent="0.25">
      <c r="D3935" s="10"/>
    </row>
    <row r="3936" spans="4:4" x14ac:dyDescent="0.25">
      <c r="D3936" s="10"/>
    </row>
    <row r="3937" spans="4:4" x14ac:dyDescent="0.25">
      <c r="D3937" s="10"/>
    </row>
    <row r="3938" spans="4:4" x14ac:dyDescent="0.25">
      <c r="D3938" s="10"/>
    </row>
    <row r="3939" spans="4:4" x14ac:dyDescent="0.25">
      <c r="D3939" s="10"/>
    </row>
    <row r="3940" spans="4:4" x14ac:dyDescent="0.25">
      <c r="D3940" s="10"/>
    </row>
    <row r="3941" spans="4:4" x14ac:dyDescent="0.25">
      <c r="D3941" s="10"/>
    </row>
    <row r="3942" spans="4:4" x14ac:dyDescent="0.25">
      <c r="D3942" s="10"/>
    </row>
    <row r="3943" spans="4:4" x14ac:dyDescent="0.25">
      <c r="D3943" s="10"/>
    </row>
    <row r="3944" spans="4:4" x14ac:dyDescent="0.25">
      <c r="D3944" s="10"/>
    </row>
    <row r="3945" spans="4:4" x14ac:dyDescent="0.25">
      <c r="D3945" s="10"/>
    </row>
    <row r="3946" spans="4:4" x14ac:dyDescent="0.25">
      <c r="D3946" s="10"/>
    </row>
    <row r="3947" spans="4:4" x14ac:dyDescent="0.25">
      <c r="D3947" s="10"/>
    </row>
    <row r="3948" spans="4:4" x14ac:dyDescent="0.25">
      <c r="D3948" s="10"/>
    </row>
    <row r="3949" spans="4:4" x14ac:dyDescent="0.25">
      <c r="D3949" s="10"/>
    </row>
    <row r="3950" spans="4:4" x14ac:dyDescent="0.25">
      <c r="D3950" s="10"/>
    </row>
    <row r="3951" spans="4:4" x14ac:dyDescent="0.25">
      <c r="D3951" s="10"/>
    </row>
    <row r="3952" spans="4:4" x14ac:dyDescent="0.25">
      <c r="D3952" s="10"/>
    </row>
    <row r="3953" spans="4:4" x14ac:dyDescent="0.25">
      <c r="D3953" s="10"/>
    </row>
    <row r="3954" spans="4:4" x14ac:dyDescent="0.25">
      <c r="D3954" s="10"/>
    </row>
    <row r="3955" spans="4:4" x14ac:dyDescent="0.25">
      <c r="D3955" s="10"/>
    </row>
    <row r="3956" spans="4:4" x14ac:dyDescent="0.25">
      <c r="D3956" s="10"/>
    </row>
    <row r="3957" spans="4:4" x14ac:dyDescent="0.25">
      <c r="D3957" s="10"/>
    </row>
    <row r="3958" spans="4:4" x14ac:dyDescent="0.25">
      <c r="D3958" s="10"/>
    </row>
    <row r="3959" spans="4:4" x14ac:dyDescent="0.25">
      <c r="D3959" s="10"/>
    </row>
    <row r="3960" spans="4:4" x14ac:dyDescent="0.25">
      <c r="D3960" s="10"/>
    </row>
    <row r="3961" spans="4:4" x14ac:dyDescent="0.25">
      <c r="D3961" s="10"/>
    </row>
    <row r="3962" spans="4:4" x14ac:dyDescent="0.25">
      <c r="D3962" s="10"/>
    </row>
    <row r="3963" spans="4:4" x14ac:dyDescent="0.25">
      <c r="D3963" s="10"/>
    </row>
    <row r="3964" spans="4:4" x14ac:dyDescent="0.25">
      <c r="D3964" s="10"/>
    </row>
    <row r="3965" spans="4:4" x14ac:dyDescent="0.25">
      <c r="D3965" s="10"/>
    </row>
    <row r="3966" spans="4:4" x14ac:dyDescent="0.25">
      <c r="D3966" s="10"/>
    </row>
    <row r="3967" spans="4:4" x14ac:dyDescent="0.25">
      <c r="D3967" s="10"/>
    </row>
    <row r="3968" spans="4:4" x14ac:dyDescent="0.25">
      <c r="D3968" s="10"/>
    </row>
    <row r="3969" spans="4:4" x14ac:dyDescent="0.25">
      <c r="D3969" s="10"/>
    </row>
    <row r="3970" spans="4:4" x14ac:dyDescent="0.25">
      <c r="D3970" s="10"/>
    </row>
    <row r="3971" spans="4:4" x14ac:dyDescent="0.25">
      <c r="D3971" s="10"/>
    </row>
    <row r="3972" spans="4:4" x14ac:dyDescent="0.25">
      <c r="D3972" s="10"/>
    </row>
    <row r="3973" spans="4:4" x14ac:dyDescent="0.25">
      <c r="D3973" s="10"/>
    </row>
    <row r="3974" spans="4:4" x14ac:dyDescent="0.25">
      <c r="D3974" s="10"/>
    </row>
    <row r="3975" spans="4:4" x14ac:dyDescent="0.25">
      <c r="D3975" s="10"/>
    </row>
    <row r="3976" spans="4:4" x14ac:dyDescent="0.25">
      <c r="D3976" s="10"/>
    </row>
    <row r="3977" spans="4:4" x14ac:dyDescent="0.25">
      <c r="D3977" s="10"/>
    </row>
    <row r="3978" spans="4:4" x14ac:dyDescent="0.25">
      <c r="D3978" s="10"/>
    </row>
    <row r="3979" spans="4:4" x14ac:dyDescent="0.25">
      <c r="D3979" s="10"/>
    </row>
    <row r="3980" spans="4:4" x14ac:dyDescent="0.25">
      <c r="D3980" s="10"/>
    </row>
    <row r="3981" spans="4:4" x14ac:dyDescent="0.25">
      <c r="D3981" s="10"/>
    </row>
    <row r="3982" spans="4:4" x14ac:dyDescent="0.25">
      <c r="D3982" s="10"/>
    </row>
    <row r="3983" spans="4:4" x14ac:dyDescent="0.25">
      <c r="D3983" s="10"/>
    </row>
    <row r="3984" spans="4:4" x14ac:dyDescent="0.25">
      <c r="D3984" s="10"/>
    </row>
    <row r="3985" spans="4:4" x14ac:dyDescent="0.25">
      <c r="D3985" s="10"/>
    </row>
    <row r="3986" spans="4:4" x14ac:dyDescent="0.25">
      <c r="D3986" s="10"/>
    </row>
    <row r="3987" spans="4:4" x14ac:dyDescent="0.25">
      <c r="D3987" s="10"/>
    </row>
    <row r="3988" spans="4:4" x14ac:dyDescent="0.25">
      <c r="D3988" s="10"/>
    </row>
    <row r="3989" spans="4:4" x14ac:dyDescent="0.25">
      <c r="D3989" s="10"/>
    </row>
    <row r="3990" spans="4:4" x14ac:dyDescent="0.25">
      <c r="D3990" s="10"/>
    </row>
    <row r="3991" spans="4:4" x14ac:dyDescent="0.25">
      <c r="D3991" s="10"/>
    </row>
    <row r="3992" spans="4:4" x14ac:dyDescent="0.25">
      <c r="D3992" s="10"/>
    </row>
    <row r="3993" spans="4:4" x14ac:dyDescent="0.25">
      <c r="D3993" s="10"/>
    </row>
    <row r="3994" spans="4:4" x14ac:dyDescent="0.25">
      <c r="D3994" s="10"/>
    </row>
    <row r="3995" spans="4:4" x14ac:dyDescent="0.25">
      <c r="D3995" s="10"/>
    </row>
    <row r="3996" spans="4:4" x14ac:dyDescent="0.25">
      <c r="D3996" s="10"/>
    </row>
    <row r="3997" spans="4:4" x14ac:dyDescent="0.25">
      <c r="D3997" s="10"/>
    </row>
    <row r="3998" spans="4:4" x14ac:dyDescent="0.25">
      <c r="D3998" s="10"/>
    </row>
    <row r="3999" spans="4:4" x14ac:dyDescent="0.25">
      <c r="D3999" s="10"/>
    </row>
    <row r="4000" spans="4:4" x14ac:dyDescent="0.25">
      <c r="D4000" s="10"/>
    </row>
    <row r="4001" spans="4:4" x14ac:dyDescent="0.25">
      <c r="D4001" s="10"/>
    </row>
    <row r="4002" spans="4:4" x14ac:dyDescent="0.25">
      <c r="D4002" s="10"/>
    </row>
    <row r="4003" spans="4:4" x14ac:dyDescent="0.25">
      <c r="D4003" s="10"/>
    </row>
    <row r="4004" spans="4:4" x14ac:dyDescent="0.25">
      <c r="D4004" s="10"/>
    </row>
    <row r="4005" spans="4:4" x14ac:dyDescent="0.25">
      <c r="D4005" s="10"/>
    </row>
    <row r="4006" spans="4:4" x14ac:dyDescent="0.25">
      <c r="D4006" s="10"/>
    </row>
    <row r="4007" spans="4:4" x14ac:dyDescent="0.25">
      <c r="D4007" s="10"/>
    </row>
    <row r="4008" spans="4:4" x14ac:dyDescent="0.25">
      <c r="D4008" s="10"/>
    </row>
    <row r="4009" spans="4:4" x14ac:dyDescent="0.25">
      <c r="D4009" s="10"/>
    </row>
    <row r="4010" spans="4:4" x14ac:dyDescent="0.25">
      <c r="D4010" s="10"/>
    </row>
    <row r="4011" spans="4:4" x14ac:dyDescent="0.25">
      <c r="D4011" s="10"/>
    </row>
    <row r="4012" spans="4:4" x14ac:dyDescent="0.25">
      <c r="D4012" s="10"/>
    </row>
    <row r="4013" spans="4:4" x14ac:dyDescent="0.25">
      <c r="D4013" s="10"/>
    </row>
    <row r="4014" spans="4:4" x14ac:dyDescent="0.25">
      <c r="D4014" s="10"/>
    </row>
    <row r="4015" spans="4:4" x14ac:dyDescent="0.25">
      <c r="D4015" s="10"/>
    </row>
    <row r="4016" spans="4:4" x14ac:dyDescent="0.25">
      <c r="D4016" s="10"/>
    </row>
    <row r="4017" spans="4:4" x14ac:dyDescent="0.25">
      <c r="D4017" s="10"/>
    </row>
    <row r="4018" spans="4:4" x14ac:dyDescent="0.25">
      <c r="D4018" s="10"/>
    </row>
    <row r="4019" spans="4:4" x14ac:dyDescent="0.25">
      <c r="D4019" s="10"/>
    </row>
    <row r="4020" spans="4:4" x14ac:dyDescent="0.25">
      <c r="D4020" s="10"/>
    </row>
    <row r="4021" spans="4:4" x14ac:dyDescent="0.25">
      <c r="D4021" s="10"/>
    </row>
    <row r="4022" spans="4:4" x14ac:dyDescent="0.25">
      <c r="D4022" s="10"/>
    </row>
    <row r="4023" spans="4:4" x14ac:dyDescent="0.25">
      <c r="D4023" s="10"/>
    </row>
    <row r="4024" spans="4:4" x14ac:dyDescent="0.25">
      <c r="D4024" s="10"/>
    </row>
    <row r="4025" spans="4:4" x14ac:dyDescent="0.25">
      <c r="D4025" s="10"/>
    </row>
    <row r="4026" spans="4:4" x14ac:dyDescent="0.25">
      <c r="D4026" s="10"/>
    </row>
    <row r="4027" spans="4:4" x14ac:dyDescent="0.25">
      <c r="D4027" s="10"/>
    </row>
    <row r="4028" spans="4:4" x14ac:dyDescent="0.25">
      <c r="D4028" s="10"/>
    </row>
    <row r="4029" spans="4:4" x14ac:dyDescent="0.25">
      <c r="D4029" s="10"/>
    </row>
    <row r="4030" spans="4:4" x14ac:dyDescent="0.25">
      <c r="D4030" s="10"/>
    </row>
    <row r="4031" spans="4:4" x14ac:dyDescent="0.25">
      <c r="D4031" s="10"/>
    </row>
    <row r="4032" spans="4:4" x14ac:dyDescent="0.25">
      <c r="D4032" s="10"/>
    </row>
    <row r="4033" spans="4:4" x14ac:dyDescent="0.25">
      <c r="D4033" s="10"/>
    </row>
    <row r="4034" spans="4:4" x14ac:dyDescent="0.25">
      <c r="D4034" s="10"/>
    </row>
    <row r="4035" spans="4:4" x14ac:dyDescent="0.25">
      <c r="D4035" s="10"/>
    </row>
    <row r="4036" spans="4:4" x14ac:dyDescent="0.25">
      <c r="D4036" s="10"/>
    </row>
    <row r="4037" spans="4:4" x14ac:dyDescent="0.25">
      <c r="D4037" s="10"/>
    </row>
    <row r="4038" spans="4:4" x14ac:dyDescent="0.25">
      <c r="D4038" s="10"/>
    </row>
    <row r="4039" spans="4:4" x14ac:dyDescent="0.25">
      <c r="D4039" s="10"/>
    </row>
    <row r="4040" spans="4:4" x14ac:dyDescent="0.25">
      <c r="D4040" s="10"/>
    </row>
    <row r="4041" spans="4:4" x14ac:dyDescent="0.25">
      <c r="D4041" s="10"/>
    </row>
    <row r="4042" spans="4:4" x14ac:dyDescent="0.25">
      <c r="D4042" s="10"/>
    </row>
    <row r="4043" spans="4:4" x14ac:dyDescent="0.25">
      <c r="D4043" s="10"/>
    </row>
    <row r="4044" spans="4:4" x14ac:dyDescent="0.25">
      <c r="D4044" s="10"/>
    </row>
    <row r="4045" spans="4:4" x14ac:dyDescent="0.25">
      <c r="D4045" s="10"/>
    </row>
    <row r="4046" spans="4:4" x14ac:dyDescent="0.25">
      <c r="D4046" s="10"/>
    </row>
    <row r="4047" spans="4:4" x14ac:dyDescent="0.25">
      <c r="D4047" s="10"/>
    </row>
    <row r="4048" spans="4:4" x14ac:dyDescent="0.25">
      <c r="D4048" s="10"/>
    </row>
    <row r="4049" spans="4:4" x14ac:dyDescent="0.25">
      <c r="D4049" s="10"/>
    </row>
    <row r="4050" spans="4:4" x14ac:dyDescent="0.25">
      <c r="D4050" s="10"/>
    </row>
    <row r="4051" spans="4:4" x14ac:dyDescent="0.25">
      <c r="D4051" s="10"/>
    </row>
    <row r="4052" spans="4:4" x14ac:dyDescent="0.25">
      <c r="D4052" s="10"/>
    </row>
    <row r="4053" spans="4:4" x14ac:dyDescent="0.25">
      <c r="D4053" s="10"/>
    </row>
    <row r="4054" spans="4:4" x14ac:dyDescent="0.25">
      <c r="D4054" s="10"/>
    </row>
    <row r="4055" spans="4:4" x14ac:dyDescent="0.25">
      <c r="D4055" s="10"/>
    </row>
    <row r="4056" spans="4:4" x14ac:dyDescent="0.25">
      <c r="D4056" s="10"/>
    </row>
    <row r="4057" spans="4:4" x14ac:dyDescent="0.25">
      <c r="D4057" s="10"/>
    </row>
    <row r="4058" spans="4:4" x14ac:dyDescent="0.25">
      <c r="D4058" s="10"/>
    </row>
    <row r="4059" spans="4:4" x14ac:dyDescent="0.25">
      <c r="D4059" s="10"/>
    </row>
    <row r="4060" spans="4:4" x14ac:dyDescent="0.25">
      <c r="D4060" s="10"/>
    </row>
    <row r="4061" spans="4:4" x14ac:dyDescent="0.25">
      <c r="D4061" s="10"/>
    </row>
    <row r="4062" spans="4:4" x14ac:dyDescent="0.25">
      <c r="D4062" s="10"/>
    </row>
    <row r="4063" spans="4:4" x14ac:dyDescent="0.25">
      <c r="D4063" s="10"/>
    </row>
    <row r="4064" spans="4:4" x14ac:dyDescent="0.25">
      <c r="D4064" s="10"/>
    </row>
    <row r="4065" spans="4:4" x14ac:dyDescent="0.25">
      <c r="D4065" s="10"/>
    </row>
    <row r="4066" spans="4:4" x14ac:dyDescent="0.25">
      <c r="D4066" s="10"/>
    </row>
    <row r="4067" spans="4:4" x14ac:dyDescent="0.25">
      <c r="D4067" s="10"/>
    </row>
    <row r="4068" spans="4:4" x14ac:dyDescent="0.25">
      <c r="D4068" s="10"/>
    </row>
    <row r="4069" spans="4:4" x14ac:dyDescent="0.25">
      <c r="D4069" s="10"/>
    </row>
    <row r="4070" spans="4:4" x14ac:dyDescent="0.25">
      <c r="D4070" s="10"/>
    </row>
    <row r="4071" spans="4:4" x14ac:dyDescent="0.25">
      <c r="D4071" s="10"/>
    </row>
    <row r="4072" spans="4:4" x14ac:dyDescent="0.25">
      <c r="D4072" s="10"/>
    </row>
    <row r="4073" spans="4:4" x14ac:dyDescent="0.25">
      <c r="D4073" s="10"/>
    </row>
    <row r="4074" spans="4:4" x14ac:dyDescent="0.25">
      <c r="D4074" s="10"/>
    </row>
    <row r="4075" spans="4:4" x14ac:dyDescent="0.25">
      <c r="D4075" s="10"/>
    </row>
    <row r="4076" spans="4:4" x14ac:dyDescent="0.25">
      <c r="D4076" s="10"/>
    </row>
    <row r="4077" spans="4:4" x14ac:dyDescent="0.25">
      <c r="D4077" s="10"/>
    </row>
    <row r="4078" spans="4:4" x14ac:dyDescent="0.25">
      <c r="D4078" s="10"/>
    </row>
    <row r="4079" spans="4:4" x14ac:dyDescent="0.25">
      <c r="D4079" s="10"/>
    </row>
    <row r="4080" spans="4:4" x14ac:dyDescent="0.25">
      <c r="D4080" s="10"/>
    </row>
    <row r="4081" spans="4:4" x14ac:dyDescent="0.25">
      <c r="D4081" s="10"/>
    </row>
    <row r="4082" spans="4:4" x14ac:dyDescent="0.25">
      <c r="D4082" s="10"/>
    </row>
    <row r="4083" spans="4:4" x14ac:dyDescent="0.25">
      <c r="D4083" s="10"/>
    </row>
    <row r="4084" spans="4:4" x14ac:dyDescent="0.25">
      <c r="D4084" s="10"/>
    </row>
    <row r="4085" spans="4:4" x14ac:dyDescent="0.25">
      <c r="D4085" s="10"/>
    </row>
    <row r="4086" spans="4:4" x14ac:dyDescent="0.25">
      <c r="D4086" s="10"/>
    </row>
    <row r="4087" spans="4:4" x14ac:dyDescent="0.25">
      <c r="D4087" s="10"/>
    </row>
    <row r="4088" spans="4:4" x14ac:dyDescent="0.25">
      <c r="D4088" s="10"/>
    </row>
    <row r="4089" spans="4:4" x14ac:dyDescent="0.25">
      <c r="D4089" s="10"/>
    </row>
    <row r="4090" spans="4:4" x14ac:dyDescent="0.25">
      <c r="D4090" s="10"/>
    </row>
    <row r="4091" spans="4:4" x14ac:dyDescent="0.25">
      <c r="D4091" s="10"/>
    </row>
    <row r="4092" spans="4:4" x14ac:dyDescent="0.25">
      <c r="D4092" s="10"/>
    </row>
    <row r="4093" spans="4:4" x14ac:dyDescent="0.25">
      <c r="D4093" s="10"/>
    </row>
    <row r="4094" spans="4:4" x14ac:dyDescent="0.25">
      <c r="D4094" s="10"/>
    </row>
    <row r="4095" spans="4:4" x14ac:dyDescent="0.25">
      <c r="D4095" s="10"/>
    </row>
    <row r="4096" spans="4:4" x14ac:dyDescent="0.25">
      <c r="D4096" s="10"/>
    </row>
    <row r="4097" spans="4:4" x14ac:dyDescent="0.25">
      <c r="D4097" s="10"/>
    </row>
    <row r="4098" spans="4:4" x14ac:dyDescent="0.25">
      <c r="D4098" s="10"/>
    </row>
    <row r="4099" spans="4:4" x14ac:dyDescent="0.25">
      <c r="D4099" s="10"/>
    </row>
    <row r="4100" spans="4:4" x14ac:dyDescent="0.25">
      <c r="D4100" s="10"/>
    </row>
    <row r="4101" spans="4:4" x14ac:dyDescent="0.25">
      <c r="D4101" s="10"/>
    </row>
    <row r="4102" spans="4:4" x14ac:dyDescent="0.25">
      <c r="D4102" s="10"/>
    </row>
    <row r="4103" spans="4:4" x14ac:dyDescent="0.25">
      <c r="D4103" s="10"/>
    </row>
    <row r="4104" spans="4:4" x14ac:dyDescent="0.25">
      <c r="D4104" s="10"/>
    </row>
    <row r="4105" spans="4:4" x14ac:dyDescent="0.25">
      <c r="D4105" s="10"/>
    </row>
    <row r="4106" spans="4:4" x14ac:dyDescent="0.25">
      <c r="D4106" s="10"/>
    </row>
    <row r="4107" spans="4:4" x14ac:dyDescent="0.25">
      <c r="D4107" s="10"/>
    </row>
    <row r="4108" spans="4:4" x14ac:dyDescent="0.25">
      <c r="D4108" s="10"/>
    </row>
    <row r="4109" spans="4:4" x14ac:dyDescent="0.25">
      <c r="D4109" s="10"/>
    </row>
    <row r="4110" spans="4:4" x14ac:dyDescent="0.25">
      <c r="D4110" s="10"/>
    </row>
    <row r="4111" spans="4:4" x14ac:dyDescent="0.25">
      <c r="D4111" s="10"/>
    </row>
    <row r="4112" spans="4:4" x14ac:dyDescent="0.25">
      <c r="D4112" s="10"/>
    </row>
    <row r="4113" spans="4:4" x14ac:dyDescent="0.25">
      <c r="D4113" s="10"/>
    </row>
    <row r="4114" spans="4:4" x14ac:dyDescent="0.25">
      <c r="D4114" s="10"/>
    </row>
    <row r="4115" spans="4:4" x14ac:dyDescent="0.25">
      <c r="D4115" s="10"/>
    </row>
    <row r="4116" spans="4:4" x14ac:dyDescent="0.25">
      <c r="D4116" s="10"/>
    </row>
    <row r="4117" spans="4:4" x14ac:dyDescent="0.25">
      <c r="D4117" s="10"/>
    </row>
    <row r="4118" spans="4:4" x14ac:dyDescent="0.25">
      <c r="D4118" s="10"/>
    </row>
    <row r="4119" spans="4:4" x14ac:dyDescent="0.25">
      <c r="D4119" s="10"/>
    </row>
    <row r="4120" spans="4:4" x14ac:dyDescent="0.25">
      <c r="D4120" s="10"/>
    </row>
    <row r="4121" spans="4:4" x14ac:dyDescent="0.25">
      <c r="D4121" s="10"/>
    </row>
    <row r="4122" spans="4:4" x14ac:dyDescent="0.25">
      <c r="D4122" s="10"/>
    </row>
    <row r="4123" spans="4:4" x14ac:dyDescent="0.25">
      <c r="D4123" s="10"/>
    </row>
    <row r="4124" spans="4:4" x14ac:dyDescent="0.25">
      <c r="D4124" s="10"/>
    </row>
    <row r="4125" spans="4:4" x14ac:dyDescent="0.25">
      <c r="D4125" s="10"/>
    </row>
    <row r="4126" spans="4:4" x14ac:dyDescent="0.25">
      <c r="D4126" s="10"/>
    </row>
    <row r="4127" spans="4:4" x14ac:dyDescent="0.25">
      <c r="D4127" s="10"/>
    </row>
    <row r="4128" spans="4:4" x14ac:dyDescent="0.25">
      <c r="D4128" s="10"/>
    </row>
    <row r="4129" spans="4:4" x14ac:dyDescent="0.25">
      <c r="D4129" s="10"/>
    </row>
    <row r="4130" spans="4:4" x14ac:dyDescent="0.25">
      <c r="D4130" s="10"/>
    </row>
    <row r="4131" spans="4:4" x14ac:dyDescent="0.25">
      <c r="D4131" s="10"/>
    </row>
    <row r="4132" spans="4:4" x14ac:dyDescent="0.25">
      <c r="D4132" s="10"/>
    </row>
    <row r="4133" spans="4:4" x14ac:dyDescent="0.25">
      <c r="D4133" s="10"/>
    </row>
    <row r="4134" spans="4:4" x14ac:dyDescent="0.25">
      <c r="D4134" s="10"/>
    </row>
    <row r="4135" spans="4:4" x14ac:dyDescent="0.25">
      <c r="D4135" s="10"/>
    </row>
    <row r="4136" spans="4:4" x14ac:dyDescent="0.25">
      <c r="D4136" s="10"/>
    </row>
    <row r="4137" spans="4:4" x14ac:dyDescent="0.25">
      <c r="D4137" s="10"/>
    </row>
    <row r="4138" spans="4:4" x14ac:dyDescent="0.25">
      <c r="D4138" s="10"/>
    </row>
    <row r="4139" spans="4:4" x14ac:dyDescent="0.25">
      <c r="D4139" s="10"/>
    </row>
    <row r="4140" spans="4:4" x14ac:dyDescent="0.25">
      <c r="D4140" s="10"/>
    </row>
    <row r="4141" spans="4:4" x14ac:dyDescent="0.25">
      <c r="D4141" s="10"/>
    </row>
    <row r="4142" spans="4:4" x14ac:dyDescent="0.25">
      <c r="D4142" s="10"/>
    </row>
    <row r="4143" spans="4:4" x14ac:dyDescent="0.25">
      <c r="D4143" s="10"/>
    </row>
    <row r="4144" spans="4:4" x14ac:dyDescent="0.25">
      <c r="D4144" s="10"/>
    </row>
    <row r="4145" spans="4:4" x14ac:dyDescent="0.25">
      <c r="D4145" s="10"/>
    </row>
    <row r="4146" spans="4:4" x14ac:dyDescent="0.25">
      <c r="D4146" s="10"/>
    </row>
    <row r="4147" spans="4:4" x14ac:dyDescent="0.25">
      <c r="D4147" s="10"/>
    </row>
    <row r="4148" spans="4:4" x14ac:dyDescent="0.25">
      <c r="D4148" s="10"/>
    </row>
    <row r="4149" spans="4:4" x14ac:dyDescent="0.25">
      <c r="D4149" s="10"/>
    </row>
    <row r="4150" spans="4:4" x14ac:dyDescent="0.25">
      <c r="D4150" s="10"/>
    </row>
    <row r="4151" spans="4:4" x14ac:dyDescent="0.25">
      <c r="D4151" s="10"/>
    </row>
    <row r="4152" spans="4:4" x14ac:dyDescent="0.25">
      <c r="D4152" s="10"/>
    </row>
    <row r="4153" spans="4:4" x14ac:dyDescent="0.25">
      <c r="D4153" s="10"/>
    </row>
    <row r="4154" spans="4:4" x14ac:dyDescent="0.25">
      <c r="D4154" s="10"/>
    </row>
    <row r="4155" spans="4:4" x14ac:dyDescent="0.25">
      <c r="D4155" s="10"/>
    </row>
    <row r="4156" spans="4:4" x14ac:dyDescent="0.25">
      <c r="D4156" s="10"/>
    </row>
    <row r="4157" spans="4:4" x14ac:dyDescent="0.25">
      <c r="D4157" s="10"/>
    </row>
    <row r="4158" spans="4:4" x14ac:dyDescent="0.25">
      <c r="D4158" s="10"/>
    </row>
    <row r="4159" spans="4:4" x14ac:dyDescent="0.25">
      <c r="D4159" s="10"/>
    </row>
    <row r="4160" spans="4:4" x14ac:dyDescent="0.25">
      <c r="D4160" s="10"/>
    </row>
    <row r="4161" spans="4:4" x14ac:dyDescent="0.25">
      <c r="D4161" s="10"/>
    </row>
    <row r="4162" spans="4:4" x14ac:dyDescent="0.25">
      <c r="D4162" s="10"/>
    </row>
    <row r="4163" spans="4:4" x14ac:dyDescent="0.25">
      <c r="D4163" s="10"/>
    </row>
    <row r="4164" spans="4:4" x14ac:dyDescent="0.25">
      <c r="D4164" s="10"/>
    </row>
    <row r="4165" spans="4:4" x14ac:dyDescent="0.25">
      <c r="D4165" s="10"/>
    </row>
    <row r="4166" spans="4:4" x14ac:dyDescent="0.25">
      <c r="D4166" s="10"/>
    </row>
    <row r="4167" spans="4:4" x14ac:dyDescent="0.25">
      <c r="D4167" s="10"/>
    </row>
    <row r="4168" spans="4:4" x14ac:dyDescent="0.25">
      <c r="D4168" s="10"/>
    </row>
    <row r="4169" spans="4:4" x14ac:dyDescent="0.25">
      <c r="D4169" s="10"/>
    </row>
    <row r="4170" spans="4:4" x14ac:dyDescent="0.25">
      <c r="D4170" s="10"/>
    </row>
    <row r="4171" spans="4:4" x14ac:dyDescent="0.25">
      <c r="D4171" s="10"/>
    </row>
    <row r="4172" spans="4:4" x14ac:dyDescent="0.25">
      <c r="D4172" s="10"/>
    </row>
    <row r="4173" spans="4:4" x14ac:dyDescent="0.25">
      <c r="D4173" s="10"/>
    </row>
    <row r="4174" spans="4:4" x14ac:dyDescent="0.25">
      <c r="D4174" s="10"/>
    </row>
    <row r="4175" spans="4:4" x14ac:dyDescent="0.25">
      <c r="D4175" s="10"/>
    </row>
    <row r="4176" spans="4:4" x14ac:dyDescent="0.25">
      <c r="D4176" s="10"/>
    </row>
    <row r="4177" spans="4:4" x14ac:dyDescent="0.25">
      <c r="D4177" s="10"/>
    </row>
    <row r="4178" spans="4:4" x14ac:dyDescent="0.25">
      <c r="D4178" s="10"/>
    </row>
    <row r="4179" spans="4:4" x14ac:dyDescent="0.25">
      <c r="D4179" s="10"/>
    </row>
    <row r="4180" spans="4:4" x14ac:dyDescent="0.25">
      <c r="D4180" s="10"/>
    </row>
    <row r="4181" spans="4:4" x14ac:dyDescent="0.25">
      <c r="D4181" s="10"/>
    </row>
    <row r="4182" spans="4:4" x14ac:dyDescent="0.25">
      <c r="D4182" s="10"/>
    </row>
    <row r="4183" spans="4:4" x14ac:dyDescent="0.25">
      <c r="D4183" s="10"/>
    </row>
    <row r="4184" spans="4:4" x14ac:dyDescent="0.25">
      <c r="D4184" s="10"/>
    </row>
    <row r="4185" spans="4:4" x14ac:dyDescent="0.25">
      <c r="D4185" s="10"/>
    </row>
    <row r="4186" spans="4:4" x14ac:dyDescent="0.25">
      <c r="D4186" s="10"/>
    </row>
    <row r="4187" spans="4:4" x14ac:dyDescent="0.25">
      <c r="D4187" s="10"/>
    </row>
    <row r="4188" spans="4:4" x14ac:dyDescent="0.25">
      <c r="D4188" s="10"/>
    </row>
    <row r="4189" spans="4:4" x14ac:dyDescent="0.25">
      <c r="D4189" s="10"/>
    </row>
    <row r="4190" spans="4:4" x14ac:dyDescent="0.25">
      <c r="D4190" s="10"/>
    </row>
    <row r="4191" spans="4:4" x14ac:dyDescent="0.25">
      <c r="D4191" s="10"/>
    </row>
    <row r="4192" spans="4:4" x14ac:dyDescent="0.25">
      <c r="D4192" s="10"/>
    </row>
    <row r="4193" spans="4:4" x14ac:dyDescent="0.25">
      <c r="D4193" s="10"/>
    </row>
    <row r="4194" spans="4:4" x14ac:dyDescent="0.25">
      <c r="D4194" s="10"/>
    </row>
    <row r="4195" spans="4:4" x14ac:dyDescent="0.25">
      <c r="D4195" s="10"/>
    </row>
    <row r="4196" spans="4:4" x14ac:dyDescent="0.25">
      <c r="D4196" s="10"/>
    </row>
    <row r="4197" spans="4:4" x14ac:dyDescent="0.25">
      <c r="D4197" s="10"/>
    </row>
    <row r="4198" spans="4:4" x14ac:dyDescent="0.25">
      <c r="D4198" s="10"/>
    </row>
    <row r="4199" spans="4:4" x14ac:dyDescent="0.25">
      <c r="D4199" s="10"/>
    </row>
    <row r="4200" spans="4:4" x14ac:dyDescent="0.25">
      <c r="D4200" s="10"/>
    </row>
    <row r="4201" spans="4:4" x14ac:dyDescent="0.25">
      <c r="D4201" s="10"/>
    </row>
    <row r="4202" spans="4:4" x14ac:dyDescent="0.25">
      <c r="D4202" s="10"/>
    </row>
    <row r="4203" spans="4:4" x14ac:dyDescent="0.25">
      <c r="D4203" s="10"/>
    </row>
    <row r="4204" spans="4:4" x14ac:dyDescent="0.25">
      <c r="D4204" s="10"/>
    </row>
    <row r="4205" spans="4:4" x14ac:dyDescent="0.25">
      <c r="D4205" s="10"/>
    </row>
    <row r="4206" spans="4:4" x14ac:dyDescent="0.25">
      <c r="D4206" s="10"/>
    </row>
    <row r="4207" spans="4:4" x14ac:dyDescent="0.25">
      <c r="D4207" s="10"/>
    </row>
    <row r="4208" spans="4:4" x14ac:dyDescent="0.25">
      <c r="D4208" s="10"/>
    </row>
    <row r="4209" spans="4:4" x14ac:dyDescent="0.25">
      <c r="D4209" s="10"/>
    </row>
    <row r="4210" spans="4:4" x14ac:dyDescent="0.25">
      <c r="D4210" s="10"/>
    </row>
    <row r="4211" spans="4:4" x14ac:dyDescent="0.25">
      <c r="D4211" s="10"/>
    </row>
    <row r="4212" spans="4:4" x14ac:dyDescent="0.25">
      <c r="D4212" s="10"/>
    </row>
    <row r="4213" spans="4:4" x14ac:dyDescent="0.25">
      <c r="D4213" s="10"/>
    </row>
    <row r="4214" spans="4:4" x14ac:dyDescent="0.25">
      <c r="D4214" s="10"/>
    </row>
    <row r="4215" spans="4:4" x14ac:dyDescent="0.25">
      <c r="D4215" s="10"/>
    </row>
    <row r="4216" spans="4:4" x14ac:dyDescent="0.25">
      <c r="D4216" s="10"/>
    </row>
    <row r="4217" spans="4:4" x14ac:dyDescent="0.25">
      <c r="D4217" s="10"/>
    </row>
    <row r="4218" spans="4:4" x14ac:dyDescent="0.25">
      <c r="D4218" s="10"/>
    </row>
    <row r="4219" spans="4:4" x14ac:dyDescent="0.25">
      <c r="D4219" s="10"/>
    </row>
    <row r="4220" spans="4:4" x14ac:dyDescent="0.25">
      <c r="D4220" s="10"/>
    </row>
    <row r="4221" spans="4:4" x14ac:dyDescent="0.25">
      <c r="D4221" s="10"/>
    </row>
    <row r="4222" spans="4:4" x14ac:dyDescent="0.25">
      <c r="D4222" s="10"/>
    </row>
    <row r="4223" spans="4:4" x14ac:dyDescent="0.25">
      <c r="D4223" s="10"/>
    </row>
    <row r="4224" spans="4:4" x14ac:dyDescent="0.25">
      <c r="D4224" s="10"/>
    </row>
    <row r="4225" spans="4:4" x14ac:dyDescent="0.25">
      <c r="D4225" s="10"/>
    </row>
    <row r="4226" spans="4:4" x14ac:dyDescent="0.25">
      <c r="D4226" s="10"/>
    </row>
    <row r="4227" spans="4:4" x14ac:dyDescent="0.25">
      <c r="D4227" s="10"/>
    </row>
    <row r="4228" spans="4:4" x14ac:dyDescent="0.25">
      <c r="D4228" s="10"/>
    </row>
    <row r="4229" spans="4:4" x14ac:dyDescent="0.25">
      <c r="D4229" s="10"/>
    </row>
    <row r="4230" spans="4:4" x14ac:dyDescent="0.25">
      <c r="D4230" s="10"/>
    </row>
    <row r="4231" spans="4:4" x14ac:dyDescent="0.25">
      <c r="D4231" s="10"/>
    </row>
    <row r="4232" spans="4:4" x14ac:dyDescent="0.25">
      <c r="D4232" s="10"/>
    </row>
    <row r="4233" spans="4:4" x14ac:dyDescent="0.25">
      <c r="D4233" s="10"/>
    </row>
    <row r="4234" spans="4:4" x14ac:dyDescent="0.25">
      <c r="D4234" s="10"/>
    </row>
    <row r="4235" spans="4:4" x14ac:dyDescent="0.25">
      <c r="D4235" s="10"/>
    </row>
    <row r="4236" spans="4:4" x14ac:dyDescent="0.25">
      <c r="D4236" s="10"/>
    </row>
    <row r="4237" spans="4:4" x14ac:dyDescent="0.25">
      <c r="D4237" s="10"/>
    </row>
    <row r="4238" spans="4:4" x14ac:dyDescent="0.25">
      <c r="D4238" s="10"/>
    </row>
    <row r="4239" spans="4:4" x14ac:dyDescent="0.25">
      <c r="D4239" s="10"/>
    </row>
    <row r="4240" spans="4:4" x14ac:dyDescent="0.25">
      <c r="D4240" s="10"/>
    </row>
    <row r="4241" spans="4:4" x14ac:dyDescent="0.25">
      <c r="D4241" s="10"/>
    </row>
    <row r="4242" spans="4:4" x14ac:dyDescent="0.25">
      <c r="D4242" s="10"/>
    </row>
    <row r="4243" spans="4:4" x14ac:dyDescent="0.25">
      <c r="D4243" s="10"/>
    </row>
    <row r="4244" spans="4:4" x14ac:dyDescent="0.25">
      <c r="D4244" s="10"/>
    </row>
    <row r="4245" spans="4:4" x14ac:dyDescent="0.25">
      <c r="D4245" s="10"/>
    </row>
    <row r="4246" spans="4:4" x14ac:dyDescent="0.25">
      <c r="D4246" s="10"/>
    </row>
    <row r="4247" spans="4:4" x14ac:dyDescent="0.25">
      <c r="D4247" s="10"/>
    </row>
    <row r="4248" spans="4:4" x14ac:dyDescent="0.25">
      <c r="D4248" s="10"/>
    </row>
    <row r="4249" spans="4:4" x14ac:dyDescent="0.25">
      <c r="D4249" s="10"/>
    </row>
    <row r="4250" spans="4:4" x14ac:dyDescent="0.25">
      <c r="D4250" s="10"/>
    </row>
    <row r="4251" spans="4:4" x14ac:dyDescent="0.25">
      <c r="D4251" s="10"/>
    </row>
    <row r="4252" spans="4:4" x14ac:dyDescent="0.25">
      <c r="D4252" s="10"/>
    </row>
    <row r="4253" spans="4:4" x14ac:dyDescent="0.25">
      <c r="D4253" s="10"/>
    </row>
    <row r="4254" spans="4:4" x14ac:dyDescent="0.25">
      <c r="D4254" s="10"/>
    </row>
    <row r="4255" spans="4:4" x14ac:dyDescent="0.25">
      <c r="D4255" s="10"/>
    </row>
    <row r="4256" spans="4:4" x14ac:dyDescent="0.25">
      <c r="D4256" s="10"/>
    </row>
    <row r="4257" spans="4:4" x14ac:dyDescent="0.25">
      <c r="D4257" s="10"/>
    </row>
    <row r="4258" spans="4:4" x14ac:dyDescent="0.25">
      <c r="D4258" s="10"/>
    </row>
    <row r="4259" spans="4:4" x14ac:dyDescent="0.25">
      <c r="D4259" s="10"/>
    </row>
    <row r="4260" spans="4:4" x14ac:dyDescent="0.25">
      <c r="D4260" s="10"/>
    </row>
    <row r="4261" spans="4:4" x14ac:dyDescent="0.25">
      <c r="D4261" s="10"/>
    </row>
    <row r="4262" spans="4:4" x14ac:dyDescent="0.25">
      <c r="D4262" s="10"/>
    </row>
    <row r="4263" spans="4:4" x14ac:dyDescent="0.25">
      <c r="D4263" s="10"/>
    </row>
    <row r="4264" spans="4:4" x14ac:dyDescent="0.25">
      <c r="D4264" s="10"/>
    </row>
    <row r="4265" spans="4:4" x14ac:dyDescent="0.25">
      <c r="D4265" s="10"/>
    </row>
    <row r="4266" spans="4:4" x14ac:dyDescent="0.25">
      <c r="D4266" s="10"/>
    </row>
    <row r="4267" spans="4:4" x14ac:dyDescent="0.25">
      <c r="D4267" s="10"/>
    </row>
    <row r="4268" spans="4:4" x14ac:dyDescent="0.25">
      <c r="D4268" s="10"/>
    </row>
    <row r="4269" spans="4:4" x14ac:dyDescent="0.25">
      <c r="D4269" s="10"/>
    </row>
    <row r="4270" spans="4:4" x14ac:dyDescent="0.25">
      <c r="D4270" s="10"/>
    </row>
    <row r="4271" spans="4:4" x14ac:dyDescent="0.25">
      <c r="D4271" s="10"/>
    </row>
    <row r="4272" spans="4:4" x14ac:dyDescent="0.25">
      <c r="D4272" s="10"/>
    </row>
    <row r="4273" spans="4:4" x14ac:dyDescent="0.25">
      <c r="D4273" s="10"/>
    </row>
    <row r="4274" spans="4:4" x14ac:dyDescent="0.25">
      <c r="D4274" s="10"/>
    </row>
    <row r="4275" spans="4:4" x14ac:dyDescent="0.25">
      <c r="D4275" s="10"/>
    </row>
    <row r="4276" spans="4:4" x14ac:dyDescent="0.25">
      <c r="D4276" s="10"/>
    </row>
    <row r="4277" spans="4:4" x14ac:dyDescent="0.25">
      <c r="D4277" s="10"/>
    </row>
    <row r="4278" spans="4:4" x14ac:dyDescent="0.25">
      <c r="D4278" s="10"/>
    </row>
    <row r="4279" spans="4:4" x14ac:dyDescent="0.25">
      <c r="D4279" s="10"/>
    </row>
    <row r="4280" spans="4:4" x14ac:dyDescent="0.25">
      <c r="D4280" s="10"/>
    </row>
    <row r="4281" spans="4:4" x14ac:dyDescent="0.25">
      <c r="D4281" s="10"/>
    </row>
    <row r="4282" spans="4:4" x14ac:dyDescent="0.25">
      <c r="D4282" s="10"/>
    </row>
    <row r="4283" spans="4:4" x14ac:dyDescent="0.25">
      <c r="D4283" s="10"/>
    </row>
    <row r="4284" spans="4:4" x14ac:dyDescent="0.25">
      <c r="D4284" s="10"/>
    </row>
    <row r="4285" spans="4:4" x14ac:dyDescent="0.25">
      <c r="D4285" s="10"/>
    </row>
    <row r="4286" spans="4:4" x14ac:dyDescent="0.25">
      <c r="D4286" s="10"/>
    </row>
    <row r="4287" spans="4:4" x14ac:dyDescent="0.25">
      <c r="D4287" s="10"/>
    </row>
    <row r="4288" spans="4:4" x14ac:dyDescent="0.25">
      <c r="D4288" s="10"/>
    </row>
    <row r="4289" spans="4:4" x14ac:dyDescent="0.25">
      <c r="D4289" s="10"/>
    </row>
    <row r="4290" spans="4:4" x14ac:dyDescent="0.25">
      <c r="D4290" s="10"/>
    </row>
    <row r="4291" spans="4:4" x14ac:dyDescent="0.25">
      <c r="D4291" s="10"/>
    </row>
    <row r="4292" spans="4:4" x14ac:dyDescent="0.25">
      <c r="D4292" s="10"/>
    </row>
    <row r="4293" spans="4:4" x14ac:dyDescent="0.25">
      <c r="D4293" s="10"/>
    </row>
    <row r="4294" spans="4:4" x14ac:dyDescent="0.25">
      <c r="D4294" s="10"/>
    </row>
    <row r="4295" spans="4:4" x14ac:dyDescent="0.25">
      <c r="D4295" s="10"/>
    </row>
    <row r="4296" spans="4:4" x14ac:dyDescent="0.25">
      <c r="D4296" s="10"/>
    </row>
    <row r="4297" spans="4:4" x14ac:dyDescent="0.25">
      <c r="D4297" s="10"/>
    </row>
    <row r="4298" spans="4:4" x14ac:dyDescent="0.25">
      <c r="D4298" s="10"/>
    </row>
    <row r="4299" spans="4:4" x14ac:dyDescent="0.25">
      <c r="D4299" s="10"/>
    </row>
    <row r="4300" spans="4:4" x14ac:dyDescent="0.25">
      <c r="D4300" s="10"/>
    </row>
    <row r="4301" spans="4:4" x14ac:dyDescent="0.25">
      <c r="D4301" s="10"/>
    </row>
    <row r="4302" spans="4:4" x14ac:dyDescent="0.25">
      <c r="D4302" s="10"/>
    </row>
    <row r="4303" spans="4:4" x14ac:dyDescent="0.25">
      <c r="D4303" s="10"/>
    </row>
    <row r="4304" spans="4:4" x14ac:dyDescent="0.25">
      <c r="D4304" s="10"/>
    </row>
    <row r="4305" spans="4:4" x14ac:dyDescent="0.25">
      <c r="D4305" s="10"/>
    </row>
    <row r="4306" spans="4:4" x14ac:dyDescent="0.25">
      <c r="D4306" s="10"/>
    </row>
    <row r="4307" spans="4:4" x14ac:dyDescent="0.25">
      <c r="D4307" s="10"/>
    </row>
    <row r="4308" spans="4:4" x14ac:dyDescent="0.25">
      <c r="D4308" s="10"/>
    </row>
    <row r="4309" spans="4:4" x14ac:dyDescent="0.25">
      <c r="D4309" s="10"/>
    </row>
    <row r="4310" spans="4:4" x14ac:dyDescent="0.25">
      <c r="D4310" s="10"/>
    </row>
    <row r="4311" spans="4:4" x14ac:dyDescent="0.25">
      <c r="D4311" s="10"/>
    </row>
    <row r="4312" spans="4:4" x14ac:dyDescent="0.25">
      <c r="D4312" s="10"/>
    </row>
    <row r="4313" spans="4:4" x14ac:dyDescent="0.25">
      <c r="D4313" s="10"/>
    </row>
    <row r="4314" spans="4:4" x14ac:dyDescent="0.25">
      <c r="D4314" s="10"/>
    </row>
    <row r="4315" spans="4:4" x14ac:dyDescent="0.25">
      <c r="D4315" s="10"/>
    </row>
    <row r="4316" spans="4:4" x14ac:dyDescent="0.25">
      <c r="D4316" s="10"/>
    </row>
    <row r="4317" spans="4:4" x14ac:dyDescent="0.25">
      <c r="D4317" s="10"/>
    </row>
    <row r="4318" spans="4:4" x14ac:dyDescent="0.25">
      <c r="D4318" s="10"/>
    </row>
    <row r="4319" spans="4:4" x14ac:dyDescent="0.25">
      <c r="D4319" s="10"/>
    </row>
    <row r="4320" spans="4:4" x14ac:dyDescent="0.25">
      <c r="D4320" s="10"/>
    </row>
    <row r="4321" spans="4:4" x14ac:dyDescent="0.25">
      <c r="D4321" s="10"/>
    </row>
    <row r="4322" spans="4:4" x14ac:dyDescent="0.25">
      <c r="D4322" s="10"/>
    </row>
    <row r="4323" spans="4:4" x14ac:dyDescent="0.25">
      <c r="D4323" s="10"/>
    </row>
    <row r="4324" spans="4:4" x14ac:dyDescent="0.25">
      <c r="D4324" s="10"/>
    </row>
    <row r="4325" spans="4:4" x14ac:dyDescent="0.25">
      <c r="D4325" s="10"/>
    </row>
    <row r="4326" spans="4:4" x14ac:dyDescent="0.25">
      <c r="D4326" s="10"/>
    </row>
    <row r="4327" spans="4:4" x14ac:dyDescent="0.25">
      <c r="D4327" s="10"/>
    </row>
    <row r="4328" spans="4:4" x14ac:dyDescent="0.25">
      <c r="D4328" s="10"/>
    </row>
    <row r="4329" spans="4:4" x14ac:dyDescent="0.25">
      <c r="D4329" s="10"/>
    </row>
    <row r="4330" spans="4:4" x14ac:dyDescent="0.25">
      <c r="D4330" s="10"/>
    </row>
    <row r="4331" spans="4:4" x14ac:dyDescent="0.25">
      <c r="D4331" s="10"/>
    </row>
    <row r="4332" spans="4:4" x14ac:dyDescent="0.25">
      <c r="D4332" s="10"/>
    </row>
    <row r="4333" spans="4:4" x14ac:dyDescent="0.25">
      <c r="D4333" s="10"/>
    </row>
    <row r="4334" spans="4:4" x14ac:dyDescent="0.25">
      <c r="D4334" s="10"/>
    </row>
    <row r="4335" spans="4:4" x14ac:dyDescent="0.25">
      <c r="D4335" s="10"/>
    </row>
    <row r="4336" spans="4:4" x14ac:dyDescent="0.25">
      <c r="D4336" s="10"/>
    </row>
    <row r="4337" spans="4:4" x14ac:dyDescent="0.25">
      <c r="D4337" s="10"/>
    </row>
    <row r="4338" spans="4:4" x14ac:dyDescent="0.25">
      <c r="D4338" s="10"/>
    </row>
    <row r="4339" spans="4:4" x14ac:dyDescent="0.25">
      <c r="D4339" s="10"/>
    </row>
    <row r="4340" spans="4:4" x14ac:dyDescent="0.25">
      <c r="D4340" s="10"/>
    </row>
    <row r="4341" spans="4:4" x14ac:dyDescent="0.25">
      <c r="D4341" s="10"/>
    </row>
    <row r="4342" spans="4:4" x14ac:dyDescent="0.25">
      <c r="D4342" s="10"/>
    </row>
    <row r="4343" spans="4:4" x14ac:dyDescent="0.25">
      <c r="D4343" s="10"/>
    </row>
    <row r="4344" spans="4:4" x14ac:dyDescent="0.25">
      <c r="D4344" s="10"/>
    </row>
    <row r="4345" spans="4:4" x14ac:dyDescent="0.25">
      <c r="D4345" s="10"/>
    </row>
    <row r="4346" spans="4:4" x14ac:dyDescent="0.25">
      <c r="D4346" s="10"/>
    </row>
    <row r="4347" spans="4:4" x14ac:dyDescent="0.25">
      <c r="D4347" s="10"/>
    </row>
    <row r="4348" spans="4:4" x14ac:dyDescent="0.25">
      <c r="D4348" s="10"/>
    </row>
    <row r="4349" spans="4:4" x14ac:dyDescent="0.25">
      <c r="D4349" s="10"/>
    </row>
    <row r="4350" spans="4:4" x14ac:dyDescent="0.25">
      <c r="D4350" s="10"/>
    </row>
    <row r="4351" spans="4:4" x14ac:dyDescent="0.25">
      <c r="D4351" s="10"/>
    </row>
    <row r="4352" spans="4:4" x14ac:dyDescent="0.25">
      <c r="D4352" s="10"/>
    </row>
    <row r="4353" spans="4:4" x14ac:dyDescent="0.25">
      <c r="D4353" s="10"/>
    </row>
    <row r="4354" spans="4:4" x14ac:dyDescent="0.25">
      <c r="D4354" s="10"/>
    </row>
    <row r="4355" spans="4:4" x14ac:dyDescent="0.25">
      <c r="D4355" s="10"/>
    </row>
    <row r="4356" spans="4:4" x14ac:dyDescent="0.25">
      <c r="D4356" s="10"/>
    </row>
    <row r="4357" spans="4:4" x14ac:dyDescent="0.25">
      <c r="D4357" s="10"/>
    </row>
    <row r="4358" spans="4:4" x14ac:dyDescent="0.25">
      <c r="D4358" s="10"/>
    </row>
    <row r="4359" spans="4:4" x14ac:dyDescent="0.25">
      <c r="D4359" s="10"/>
    </row>
    <row r="4360" spans="4:4" x14ac:dyDescent="0.25">
      <c r="D4360" s="10"/>
    </row>
    <row r="4361" spans="4:4" x14ac:dyDescent="0.25">
      <c r="D4361" s="10"/>
    </row>
    <row r="4362" spans="4:4" x14ac:dyDescent="0.25">
      <c r="D4362" s="10"/>
    </row>
    <row r="4363" spans="4:4" x14ac:dyDescent="0.25">
      <c r="D4363" s="10"/>
    </row>
    <row r="4364" spans="4:4" x14ac:dyDescent="0.25">
      <c r="D4364" s="10"/>
    </row>
    <row r="4365" spans="4:4" x14ac:dyDescent="0.25">
      <c r="D4365" s="10"/>
    </row>
    <row r="4366" spans="4:4" x14ac:dyDescent="0.25">
      <c r="D4366" s="10"/>
    </row>
    <row r="4367" spans="4:4" x14ac:dyDescent="0.25">
      <c r="D4367" s="10"/>
    </row>
    <row r="4368" spans="4:4" x14ac:dyDescent="0.25">
      <c r="D4368" s="10"/>
    </row>
    <row r="4369" spans="4:4" x14ac:dyDescent="0.25">
      <c r="D4369" s="10"/>
    </row>
    <row r="4370" spans="4:4" x14ac:dyDescent="0.25">
      <c r="D4370" s="10"/>
    </row>
    <row r="4371" spans="4:4" x14ac:dyDescent="0.25">
      <c r="D4371" s="10"/>
    </row>
    <row r="4372" spans="4:4" x14ac:dyDescent="0.25">
      <c r="D4372" s="10"/>
    </row>
    <row r="4373" spans="4:4" x14ac:dyDescent="0.25">
      <c r="D4373" s="10"/>
    </row>
    <row r="4374" spans="4:4" x14ac:dyDescent="0.25">
      <c r="D4374" s="10"/>
    </row>
    <row r="4375" spans="4:4" x14ac:dyDescent="0.25">
      <c r="D4375" s="10"/>
    </row>
    <row r="4376" spans="4:4" x14ac:dyDescent="0.25">
      <c r="D4376" s="10"/>
    </row>
    <row r="4377" spans="4:4" x14ac:dyDescent="0.25">
      <c r="D4377" s="10"/>
    </row>
    <row r="4378" spans="4:4" x14ac:dyDescent="0.25">
      <c r="D4378" s="10"/>
    </row>
    <row r="4379" spans="4:4" x14ac:dyDescent="0.25">
      <c r="D4379" s="10"/>
    </row>
    <row r="4380" spans="4:4" x14ac:dyDescent="0.25">
      <c r="D4380" s="10"/>
    </row>
    <row r="4381" spans="4:4" x14ac:dyDescent="0.25">
      <c r="D4381" s="10"/>
    </row>
    <row r="4382" spans="4:4" x14ac:dyDescent="0.25">
      <c r="D4382" s="10"/>
    </row>
    <row r="4383" spans="4:4" x14ac:dyDescent="0.25">
      <c r="D4383" s="10"/>
    </row>
    <row r="4384" spans="4:4" x14ac:dyDescent="0.25">
      <c r="D4384" s="10"/>
    </row>
    <row r="4385" spans="4:4" x14ac:dyDescent="0.25">
      <c r="D4385" s="10"/>
    </row>
    <row r="4386" spans="4:4" x14ac:dyDescent="0.25">
      <c r="D4386" s="10"/>
    </row>
    <row r="4387" spans="4:4" x14ac:dyDescent="0.25">
      <c r="D4387" s="10"/>
    </row>
    <row r="4388" spans="4:4" x14ac:dyDescent="0.25">
      <c r="D4388" s="10"/>
    </row>
    <row r="4389" spans="4:4" x14ac:dyDescent="0.25">
      <c r="D4389" s="10"/>
    </row>
    <row r="4390" spans="4:4" x14ac:dyDescent="0.25">
      <c r="D4390" s="10"/>
    </row>
    <row r="4391" spans="4:4" x14ac:dyDescent="0.25">
      <c r="D4391" s="10"/>
    </row>
    <row r="4392" spans="4:4" x14ac:dyDescent="0.25">
      <c r="D4392" s="10"/>
    </row>
    <row r="4393" spans="4:4" x14ac:dyDescent="0.25">
      <c r="D4393" s="10"/>
    </row>
    <row r="4394" spans="4:4" x14ac:dyDescent="0.25">
      <c r="D4394" s="10"/>
    </row>
    <row r="4395" spans="4:4" x14ac:dyDescent="0.25">
      <c r="D4395" s="10"/>
    </row>
    <row r="4396" spans="4:4" x14ac:dyDescent="0.25">
      <c r="D4396" s="10"/>
    </row>
    <row r="4397" spans="4:4" x14ac:dyDescent="0.25">
      <c r="D4397" s="10"/>
    </row>
    <row r="4398" spans="4:4" x14ac:dyDescent="0.25">
      <c r="D4398" s="10"/>
    </row>
    <row r="4399" spans="4:4" x14ac:dyDescent="0.25">
      <c r="D4399" s="10"/>
    </row>
    <row r="4400" spans="4:4" x14ac:dyDescent="0.25">
      <c r="D4400" s="10"/>
    </row>
    <row r="4401" spans="4:4" x14ac:dyDescent="0.25">
      <c r="D4401" s="10"/>
    </row>
    <row r="4402" spans="4:4" x14ac:dyDescent="0.25">
      <c r="D4402" s="10"/>
    </row>
    <row r="4403" spans="4:4" x14ac:dyDescent="0.25">
      <c r="D4403" s="10"/>
    </row>
    <row r="4404" spans="4:4" x14ac:dyDescent="0.25">
      <c r="D4404" s="10"/>
    </row>
    <row r="4405" spans="4:4" x14ac:dyDescent="0.25">
      <c r="D4405" s="10"/>
    </row>
    <row r="4406" spans="4:4" x14ac:dyDescent="0.25">
      <c r="D4406" s="10"/>
    </row>
    <row r="4407" spans="4:4" x14ac:dyDescent="0.25">
      <c r="D4407" s="10"/>
    </row>
    <row r="4408" spans="4:4" x14ac:dyDescent="0.25">
      <c r="D4408" s="10"/>
    </row>
    <row r="4409" spans="4:4" x14ac:dyDescent="0.25">
      <c r="D4409" s="10"/>
    </row>
    <row r="4410" spans="4:4" x14ac:dyDescent="0.25">
      <c r="D4410" s="10"/>
    </row>
    <row r="4411" spans="4:4" x14ac:dyDescent="0.25">
      <c r="D4411" s="10"/>
    </row>
    <row r="4412" spans="4:4" x14ac:dyDescent="0.25">
      <c r="D4412" s="10"/>
    </row>
    <row r="4413" spans="4:4" x14ac:dyDescent="0.25">
      <c r="D4413" s="10"/>
    </row>
    <row r="4414" spans="4:4" x14ac:dyDescent="0.25">
      <c r="D4414" s="10"/>
    </row>
    <row r="4415" spans="4:4" x14ac:dyDescent="0.25">
      <c r="D4415" s="10"/>
    </row>
    <row r="4416" spans="4:4" x14ac:dyDescent="0.25">
      <c r="D4416" s="10"/>
    </row>
    <row r="4417" spans="4:4" x14ac:dyDescent="0.25">
      <c r="D4417" s="10"/>
    </row>
    <row r="4418" spans="4:4" x14ac:dyDescent="0.25">
      <c r="D4418" s="10"/>
    </row>
    <row r="4419" spans="4:4" x14ac:dyDescent="0.25">
      <c r="D4419" s="10"/>
    </row>
    <row r="4420" spans="4:4" x14ac:dyDescent="0.25">
      <c r="D4420" s="10"/>
    </row>
    <row r="4421" spans="4:4" x14ac:dyDescent="0.25">
      <c r="D4421" s="10"/>
    </row>
    <row r="4422" spans="4:4" x14ac:dyDescent="0.25">
      <c r="D4422" s="10"/>
    </row>
    <row r="4423" spans="4:4" x14ac:dyDescent="0.25">
      <c r="D4423" s="10"/>
    </row>
    <row r="4424" spans="4:4" x14ac:dyDescent="0.25">
      <c r="D4424" s="10"/>
    </row>
    <row r="4425" spans="4:4" x14ac:dyDescent="0.25">
      <c r="D4425" s="10"/>
    </row>
    <row r="4426" spans="4:4" x14ac:dyDescent="0.25">
      <c r="D4426" s="10"/>
    </row>
    <row r="4427" spans="4:4" x14ac:dyDescent="0.25">
      <c r="D4427" s="10"/>
    </row>
    <row r="4428" spans="4:4" x14ac:dyDescent="0.25">
      <c r="D4428" s="10"/>
    </row>
    <row r="4429" spans="4:4" x14ac:dyDescent="0.25">
      <c r="D4429" s="10"/>
    </row>
    <row r="4430" spans="4:4" x14ac:dyDescent="0.25">
      <c r="D4430" s="10"/>
    </row>
    <row r="4431" spans="4:4" x14ac:dyDescent="0.25">
      <c r="D4431" s="10"/>
    </row>
    <row r="4432" spans="4:4" x14ac:dyDescent="0.25">
      <c r="D4432" s="10"/>
    </row>
    <row r="4433" spans="4:4" x14ac:dyDescent="0.25">
      <c r="D4433" s="10"/>
    </row>
    <row r="4434" spans="4:4" x14ac:dyDescent="0.25">
      <c r="D4434" s="10"/>
    </row>
    <row r="4435" spans="4:4" x14ac:dyDescent="0.25">
      <c r="D4435" s="10"/>
    </row>
    <row r="4436" spans="4:4" x14ac:dyDescent="0.25">
      <c r="D4436" s="10"/>
    </row>
    <row r="4437" spans="4:4" x14ac:dyDescent="0.25">
      <c r="D4437" s="10"/>
    </row>
    <row r="4438" spans="4:4" x14ac:dyDescent="0.25">
      <c r="D4438" s="10"/>
    </row>
    <row r="4439" spans="4:4" x14ac:dyDescent="0.25">
      <c r="D4439" s="10"/>
    </row>
    <row r="4440" spans="4:4" x14ac:dyDescent="0.25">
      <c r="D4440" s="10"/>
    </row>
    <row r="4441" spans="4:4" x14ac:dyDescent="0.25">
      <c r="D4441" s="10"/>
    </row>
    <row r="4442" spans="4:4" x14ac:dyDescent="0.25">
      <c r="D4442" s="10"/>
    </row>
    <row r="4443" spans="4:4" x14ac:dyDescent="0.25">
      <c r="D4443" s="10"/>
    </row>
    <row r="4444" spans="4:4" x14ac:dyDescent="0.25">
      <c r="D4444" s="10"/>
    </row>
    <row r="4445" spans="4:4" x14ac:dyDescent="0.25">
      <c r="D4445" s="10"/>
    </row>
    <row r="4446" spans="4:4" x14ac:dyDescent="0.25">
      <c r="D4446" s="10"/>
    </row>
    <row r="4447" spans="4:4" x14ac:dyDescent="0.25">
      <c r="D4447" s="10"/>
    </row>
    <row r="4448" spans="4:4" x14ac:dyDescent="0.25">
      <c r="D4448" s="10"/>
    </row>
    <row r="4449" spans="4:4" x14ac:dyDescent="0.25">
      <c r="D4449" s="10"/>
    </row>
    <row r="4450" spans="4:4" x14ac:dyDescent="0.25">
      <c r="D4450" s="10"/>
    </row>
    <row r="4451" spans="4:4" x14ac:dyDescent="0.25">
      <c r="D4451" s="10"/>
    </row>
    <row r="4452" spans="4:4" x14ac:dyDescent="0.25">
      <c r="D4452" s="10"/>
    </row>
    <row r="4453" spans="4:4" x14ac:dyDescent="0.25">
      <c r="D4453" s="10"/>
    </row>
    <row r="4454" spans="4:4" x14ac:dyDescent="0.25">
      <c r="D4454" s="10"/>
    </row>
    <row r="4455" spans="4:4" x14ac:dyDescent="0.25">
      <c r="D4455" s="10"/>
    </row>
    <row r="4456" spans="4:4" x14ac:dyDescent="0.25">
      <c r="D4456" s="10"/>
    </row>
    <row r="4457" spans="4:4" x14ac:dyDescent="0.25">
      <c r="D4457" s="10"/>
    </row>
    <row r="4458" spans="4:4" x14ac:dyDescent="0.25">
      <c r="D4458" s="10"/>
    </row>
    <row r="4459" spans="4:4" x14ac:dyDescent="0.25">
      <c r="D4459" s="10"/>
    </row>
    <row r="4460" spans="4:4" x14ac:dyDescent="0.25">
      <c r="D4460" s="10"/>
    </row>
    <row r="4461" spans="4:4" x14ac:dyDescent="0.25">
      <c r="D4461" s="10"/>
    </row>
    <row r="4462" spans="4:4" x14ac:dyDescent="0.25">
      <c r="D4462" s="10"/>
    </row>
    <row r="4463" spans="4:4" x14ac:dyDescent="0.25">
      <c r="D4463" s="10"/>
    </row>
    <row r="4464" spans="4:4" x14ac:dyDescent="0.25">
      <c r="D4464" s="10"/>
    </row>
    <row r="4465" spans="4:4" x14ac:dyDescent="0.25">
      <c r="D4465" s="10"/>
    </row>
    <row r="4466" spans="4:4" x14ac:dyDescent="0.25">
      <c r="D4466" s="10"/>
    </row>
    <row r="4467" spans="4:4" x14ac:dyDescent="0.25">
      <c r="D4467" s="10"/>
    </row>
    <row r="4468" spans="4:4" x14ac:dyDescent="0.25">
      <c r="D4468" s="10"/>
    </row>
    <row r="4469" spans="4:4" x14ac:dyDescent="0.25">
      <c r="D4469" s="10"/>
    </row>
    <row r="4470" spans="4:4" x14ac:dyDescent="0.25">
      <c r="D4470" s="10"/>
    </row>
    <row r="4471" spans="4:4" x14ac:dyDescent="0.25">
      <c r="D4471" s="10"/>
    </row>
    <row r="4472" spans="4:4" x14ac:dyDescent="0.25">
      <c r="D4472" s="10"/>
    </row>
    <row r="4473" spans="4:4" x14ac:dyDescent="0.25">
      <c r="D4473" s="10"/>
    </row>
    <row r="4474" spans="4:4" x14ac:dyDescent="0.25">
      <c r="D4474" s="10"/>
    </row>
    <row r="4475" spans="4:4" x14ac:dyDescent="0.25">
      <c r="D4475" s="10"/>
    </row>
    <row r="4476" spans="4:4" x14ac:dyDescent="0.25">
      <c r="D4476" s="10"/>
    </row>
    <row r="4477" spans="4:4" x14ac:dyDescent="0.25">
      <c r="D4477" s="10"/>
    </row>
    <row r="4478" spans="4:4" x14ac:dyDescent="0.25">
      <c r="D4478" s="10"/>
    </row>
    <row r="4479" spans="4:4" x14ac:dyDescent="0.25">
      <c r="D4479" s="10"/>
    </row>
    <row r="4480" spans="4:4" x14ac:dyDescent="0.25">
      <c r="D4480" s="10"/>
    </row>
    <row r="4481" spans="4:4" x14ac:dyDescent="0.25">
      <c r="D4481" s="10"/>
    </row>
    <row r="4482" spans="4:4" x14ac:dyDescent="0.25">
      <c r="D4482" s="10"/>
    </row>
    <row r="4483" spans="4:4" x14ac:dyDescent="0.25">
      <c r="D4483" s="10"/>
    </row>
    <row r="4484" spans="4:4" x14ac:dyDescent="0.25">
      <c r="D4484" s="10"/>
    </row>
    <row r="4485" spans="4:4" x14ac:dyDescent="0.25">
      <c r="D4485" s="10"/>
    </row>
    <row r="4486" spans="4:4" x14ac:dyDescent="0.25">
      <c r="D4486" s="10"/>
    </row>
    <row r="4487" spans="4:4" x14ac:dyDescent="0.25">
      <c r="D4487" s="10"/>
    </row>
    <row r="4488" spans="4:4" x14ac:dyDescent="0.25">
      <c r="D4488" s="10"/>
    </row>
    <row r="4489" spans="4:4" x14ac:dyDescent="0.25">
      <c r="D4489" s="10"/>
    </row>
    <row r="4490" spans="4:4" x14ac:dyDescent="0.25">
      <c r="D4490" s="10"/>
    </row>
    <row r="4491" spans="4:4" x14ac:dyDescent="0.25">
      <c r="D4491" s="10"/>
    </row>
    <row r="4492" spans="4:4" x14ac:dyDescent="0.25">
      <c r="D4492" s="10"/>
    </row>
    <row r="4493" spans="4:4" x14ac:dyDescent="0.25">
      <c r="D4493" s="10"/>
    </row>
    <row r="4494" spans="4:4" x14ac:dyDescent="0.25">
      <c r="D4494" s="10"/>
    </row>
    <row r="4495" spans="4:4" x14ac:dyDescent="0.25">
      <c r="D4495" s="10"/>
    </row>
    <row r="4496" spans="4:4" x14ac:dyDescent="0.25">
      <c r="D4496" s="10"/>
    </row>
    <row r="4497" spans="4:4" x14ac:dyDescent="0.25">
      <c r="D4497" s="10"/>
    </row>
    <row r="4498" spans="4:4" x14ac:dyDescent="0.25">
      <c r="D4498" s="10"/>
    </row>
    <row r="4499" spans="4:4" x14ac:dyDescent="0.25">
      <c r="D4499" s="10"/>
    </row>
    <row r="4500" spans="4:4" x14ac:dyDescent="0.25">
      <c r="D4500" s="10"/>
    </row>
    <row r="4501" spans="4:4" x14ac:dyDescent="0.25">
      <c r="D4501" s="10"/>
    </row>
    <row r="4502" spans="4:4" x14ac:dyDescent="0.25">
      <c r="D4502" s="10"/>
    </row>
    <row r="4503" spans="4:4" x14ac:dyDescent="0.25">
      <c r="D4503" s="10"/>
    </row>
    <row r="4504" spans="4:4" x14ac:dyDescent="0.25">
      <c r="D4504" s="10"/>
    </row>
    <row r="4505" spans="4:4" x14ac:dyDescent="0.25">
      <c r="D4505" s="10"/>
    </row>
    <row r="4506" spans="4:4" x14ac:dyDescent="0.25">
      <c r="D4506" s="10"/>
    </row>
    <row r="4507" spans="4:4" x14ac:dyDescent="0.25">
      <c r="D4507" s="10"/>
    </row>
    <row r="4508" spans="4:4" x14ac:dyDescent="0.25">
      <c r="D4508" s="10"/>
    </row>
    <row r="4509" spans="4:4" x14ac:dyDescent="0.25">
      <c r="D4509" s="10"/>
    </row>
    <row r="4510" spans="4:4" x14ac:dyDescent="0.25">
      <c r="D4510" s="10"/>
    </row>
    <row r="4511" spans="4:4" x14ac:dyDescent="0.25">
      <c r="D4511" s="10"/>
    </row>
    <row r="4512" spans="4:4" x14ac:dyDescent="0.25">
      <c r="D4512" s="10"/>
    </row>
    <row r="4513" spans="4:4" x14ac:dyDescent="0.25">
      <c r="D4513" s="10"/>
    </row>
    <row r="4514" spans="4:4" x14ac:dyDescent="0.25">
      <c r="D4514" s="10"/>
    </row>
    <row r="4515" spans="4:4" x14ac:dyDescent="0.25">
      <c r="D4515" s="10"/>
    </row>
    <row r="4516" spans="4:4" x14ac:dyDescent="0.25">
      <c r="D4516" s="10"/>
    </row>
    <row r="4517" spans="4:4" x14ac:dyDescent="0.25">
      <c r="D4517" s="10"/>
    </row>
    <row r="4518" spans="4:4" x14ac:dyDescent="0.25">
      <c r="D4518" s="10"/>
    </row>
    <row r="4519" spans="4:4" x14ac:dyDescent="0.25">
      <c r="D4519" s="10"/>
    </row>
    <row r="4520" spans="4:4" x14ac:dyDescent="0.25">
      <c r="D4520" s="10"/>
    </row>
    <row r="4521" spans="4:4" x14ac:dyDescent="0.25">
      <c r="D4521" s="10"/>
    </row>
    <row r="4522" spans="4:4" x14ac:dyDescent="0.25">
      <c r="D4522" s="10"/>
    </row>
    <row r="4523" spans="4:4" x14ac:dyDescent="0.25">
      <c r="D4523" s="10"/>
    </row>
    <row r="4524" spans="4:4" x14ac:dyDescent="0.25">
      <c r="D4524" s="10"/>
    </row>
    <row r="4525" spans="4:4" x14ac:dyDescent="0.25">
      <c r="D4525" s="10"/>
    </row>
    <row r="4526" spans="4:4" x14ac:dyDescent="0.25">
      <c r="D4526" s="10"/>
    </row>
    <row r="4527" spans="4:4" x14ac:dyDescent="0.25">
      <c r="D4527" s="10"/>
    </row>
    <row r="4528" spans="4:4" x14ac:dyDescent="0.25">
      <c r="D4528" s="10"/>
    </row>
    <row r="4529" spans="4:4" x14ac:dyDescent="0.25">
      <c r="D4529" s="10"/>
    </row>
    <row r="4530" spans="4:4" x14ac:dyDescent="0.25">
      <c r="D4530" s="10"/>
    </row>
    <row r="4531" spans="4:4" x14ac:dyDescent="0.25">
      <c r="D4531" s="10"/>
    </row>
    <row r="4532" spans="4:4" x14ac:dyDescent="0.25">
      <c r="D4532" s="10"/>
    </row>
    <row r="4533" spans="4:4" x14ac:dyDescent="0.25">
      <c r="D4533" s="10"/>
    </row>
    <row r="4534" spans="4:4" x14ac:dyDescent="0.25">
      <c r="D4534" s="10"/>
    </row>
    <row r="4535" spans="4:4" x14ac:dyDescent="0.25">
      <c r="D4535" s="10"/>
    </row>
    <row r="4536" spans="4:4" x14ac:dyDescent="0.25">
      <c r="D4536" s="10"/>
    </row>
    <row r="4537" spans="4:4" x14ac:dyDescent="0.25">
      <c r="D4537" s="10"/>
    </row>
    <row r="4538" spans="4:4" x14ac:dyDescent="0.25">
      <c r="D4538" s="10"/>
    </row>
    <row r="4539" spans="4:4" x14ac:dyDescent="0.25">
      <c r="D4539" s="10"/>
    </row>
    <row r="4540" spans="4:4" x14ac:dyDescent="0.25">
      <c r="D4540" s="10"/>
    </row>
    <row r="4541" spans="4:4" x14ac:dyDescent="0.25">
      <c r="D4541" s="10"/>
    </row>
    <row r="4542" spans="4:4" x14ac:dyDescent="0.25">
      <c r="D4542" s="10"/>
    </row>
    <row r="4543" spans="4:4" x14ac:dyDescent="0.25">
      <c r="D4543" s="10"/>
    </row>
    <row r="4544" spans="4:4" x14ac:dyDescent="0.25">
      <c r="D4544" s="10"/>
    </row>
    <row r="4545" spans="4:4" x14ac:dyDescent="0.25">
      <c r="D4545" s="10"/>
    </row>
    <row r="4546" spans="4:4" x14ac:dyDescent="0.25">
      <c r="D4546" s="10"/>
    </row>
    <row r="4547" spans="4:4" x14ac:dyDescent="0.25">
      <c r="D4547" s="10"/>
    </row>
    <row r="4548" spans="4:4" x14ac:dyDescent="0.25">
      <c r="D4548" s="10"/>
    </row>
    <row r="4549" spans="4:4" x14ac:dyDescent="0.25">
      <c r="D4549" s="10"/>
    </row>
    <row r="4550" spans="4:4" x14ac:dyDescent="0.25">
      <c r="D4550" s="10"/>
    </row>
    <row r="4551" spans="4:4" x14ac:dyDescent="0.25">
      <c r="D4551" s="10"/>
    </row>
    <row r="4552" spans="4:4" x14ac:dyDescent="0.25">
      <c r="D4552" s="10"/>
    </row>
    <row r="4553" spans="4:4" x14ac:dyDescent="0.25">
      <c r="D4553" s="10"/>
    </row>
    <row r="4554" spans="4:4" x14ac:dyDescent="0.25">
      <c r="D4554" s="10"/>
    </row>
    <row r="4555" spans="4:4" x14ac:dyDescent="0.25">
      <c r="D4555" s="10"/>
    </row>
    <row r="4556" spans="4:4" x14ac:dyDescent="0.25">
      <c r="D4556" s="10"/>
    </row>
    <row r="4557" spans="4:4" x14ac:dyDescent="0.25">
      <c r="D4557" s="10"/>
    </row>
    <row r="4558" spans="4:4" x14ac:dyDescent="0.25">
      <c r="D4558" s="10"/>
    </row>
    <row r="4559" spans="4:4" x14ac:dyDescent="0.25">
      <c r="D4559" s="10"/>
    </row>
    <row r="4560" spans="4:4" x14ac:dyDescent="0.25">
      <c r="D4560" s="10"/>
    </row>
    <row r="4561" spans="4:4" x14ac:dyDescent="0.25">
      <c r="D4561" s="10"/>
    </row>
    <row r="4562" spans="4:4" x14ac:dyDescent="0.25">
      <c r="D4562" s="10"/>
    </row>
    <row r="4563" spans="4:4" x14ac:dyDescent="0.25">
      <c r="D4563" s="10"/>
    </row>
    <row r="4564" spans="4:4" x14ac:dyDescent="0.25">
      <c r="D4564" s="10"/>
    </row>
    <row r="4565" spans="4:4" x14ac:dyDescent="0.25">
      <c r="D4565" s="10"/>
    </row>
    <row r="4566" spans="4:4" x14ac:dyDescent="0.25">
      <c r="D4566" s="10"/>
    </row>
    <row r="4567" spans="4:4" x14ac:dyDescent="0.25">
      <c r="D4567" s="10"/>
    </row>
    <row r="4568" spans="4:4" x14ac:dyDescent="0.25">
      <c r="D4568" s="10"/>
    </row>
    <row r="4569" spans="4:4" x14ac:dyDescent="0.25">
      <c r="D4569" s="10"/>
    </row>
    <row r="4570" spans="4:4" x14ac:dyDescent="0.25">
      <c r="D4570" s="10"/>
    </row>
    <row r="4571" spans="4:4" x14ac:dyDescent="0.25">
      <c r="D4571" s="10"/>
    </row>
    <row r="4572" spans="4:4" x14ac:dyDescent="0.25">
      <c r="D4572" s="10"/>
    </row>
    <row r="4573" spans="4:4" x14ac:dyDescent="0.25">
      <c r="D4573" s="10"/>
    </row>
    <row r="4574" spans="4:4" x14ac:dyDescent="0.25">
      <c r="D4574" s="10"/>
    </row>
    <row r="4575" spans="4:4" x14ac:dyDescent="0.25">
      <c r="D4575" s="10"/>
    </row>
    <row r="4576" spans="4:4" x14ac:dyDescent="0.25">
      <c r="D4576" s="10"/>
    </row>
    <row r="4577" spans="4:4" x14ac:dyDescent="0.25">
      <c r="D4577" s="10"/>
    </row>
    <row r="4578" spans="4:4" x14ac:dyDescent="0.25">
      <c r="D4578" s="10"/>
    </row>
    <row r="4579" spans="4:4" x14ac:dyDescent="0.25">
      <c r="D4579" s="10"/>
    </row>
    <row r="4580" spans="4:4" x14ac:dyDescent="0.25">
      <c r="D4580" s="10"/>
    </row>
    <row r="4581" spans="4:4" x14ac:dyDescent="0.25">
      <c r="D4581" s="10"/>
    </row>
    <row r="4582" spans="4:4" x14ac:dyDescent="0.25">
      <c r="D4582" s="10"/>
    </row>
    <row r="4583" spans="4:4" x14ac:dyDescent="0.25">
      <c r="D4583" s="10"/>
    </row>
    <row r="4584" spans="4:4" x14ac:dyDescent="0.25">
      <c r="D4584" s="10"/>
    </row>
    <row r="4585" spans="4:4" x14ac:dyDescent="0.25">
      <c r="D4585" s="10"/>
    </row>
    <row r="4586" spans="4:4" x14ac:dyDescent="0.25">
      <c r="D4586" s="10"/>
    </row>
    <row r="4587" spans="4:4" x14ac:dyDescent="0.25">
      <c r="D4587" s="10"/>
    </row>
    <row r="4588" spans="4:4" x14ac:dyDescent="0.25">
      <c r="D4588" s="10"/>
    </row>
    <row r="4589" spans="4:4" x14ac:dyDescent="0.25">
      <c r="D4589" s="10"/>
    </row>
    <row r="4590" spans="4:4" x14ac:dyDescent="0.25">
      <c r="D4590" s="10"/>
    </row>
    <row r="4591" spans="4:4" x14ac:dyDescent="0.25">
      <c r="D4591" s="10"/>
    </row>
    <row r="4592" spans="4:4" x14ac:dyDescent="0.25">
      <c r="D4592" s="10"/>
    </row>
    <row r="4593" spans="4:4" x14ac:dyDescent="0.25">
      <c r="D4593" s="10"/>
    </row>
    <row r="4594" spans="4:4" x14ac:dyDescent="0.25">
      <c r="D4594" s="10"/>
    </row>
    <row r="4595" spans="4:4" x14ac:dyDescent="0.25">
      <c r="D4595" s="10"/>
    </row>
    <row r="4596" spans="4:4" x14ac:dyDescent="0.25">
      <c r="D4596" s="10"/>
    </row>
    <row r="4597" spans="4:4" x14ac:dyDescent="0.25">
      <c r="D4597" s="10"/>
    </row>
    <row r="4598" spans="4:4" x14ac:dyDescent="0.25">
      <c r="D4598" s="10"/>
    </row>
    <row r="4599" spans="4:4" x14ac:dyDescent="0.25">
      <c r="D4599" s="10"/>
    </row>
    <row r="4600" spans="4:4" x14ac:dyDescent="0.25">
      <c r="D4600" s="10"/>
    </row>
    <row r="4601" spans="4:4" x14ac:dyDescent="0.25">
      <c r="D4601" s="10"/>
    </row>
    <row r="4602" spans="4:4" x14ac:dyDescent="0.25">
      <c r="D4602" s="10"/>
    </row>
    <row r="4603" spans="4:4" x14ac:dyDescent="0.25">
      <c r="D4603" s="10"/>
    </row>
    <row r="4604" spans="4:4" x14ac:dyDescent="0.25">
      <c r="D4604" s="10"/>
    </row>
    <row r="4605" spans="4:4" x14ac:dyDescent="0.25">
      <c r="D4605" s="10"/>
    </row>
    <row r="4606" spans="4:4" x14ac:dyDescent="0.25">
      <c r="D4606" s="10"/>
    </row>
    <row r="4607" spans="4:4" x14ac:dyDescent="0.25">
      <c r="D4607" s="10"/>
    </row>
    <row r="4608" spans="4:4" x14ac:dyDescent="0.25">
      <c r="D4608" s="10"/>
    </row>
    <row r="4609" spans="4:4" x14ac:dyDescent="0.25">
      <c r="D4609" s="10"/>
    </row>
    <row r="4610" spans="4:4" x14ac:dyDescent="0.25">
      <c r="D4610" s="10"/>
    </row>
    <row r="4611" spans="4:4" x14ac:dyDescent="0.25">
      <c r="D4611" s="10"/>
    </row>
    <row r="4612" spans="4:4" x14ac:dyDescent="0.25">
      <c r="D4612" s="10"/>
    </row>
    <row r="4613" spans="4:4" x14ac:dyDescent="0.25">
      <c r="D4613" s="10"/>
    </row>
    <row r="4614" spans="4:4" x14ac:dyDescent="0.25">
      <c r="D4614" s="10"/>
    </row>
    <row r="4615" spans="4:4" x14ac:dyDescent="0.25">
      <c r="D4615" s="10"/>
    </row>
    <row r="4616" spans="4:4" x14ac:dyDescent="0.25">
      <c r="D4616" s="10"/>
    </row>
    <row r="4617" spans="4:4" x14ac:dyDescent="0.25">
      <c r="D4617" s="10"/>
    </row>
    <row r="4618" spans="4:4" x14ac:dyDescent="0.25">
      <c r="D4618" s="10"/>
    </row>
    <row r="4619" spans="4:4" x14ac:dyDescent="0.25">
      <c r="D4619" s="10"/>
    </row>
    <row r="4620" spans="4:4" x14ac:dyDescent="0.25">
      <c r="D4620" s="10"/>
    </row>
    <row r="4621" spans="4:4" x14ac:dyDescent="0.25">
      <c r="D4621" s="10"/>
    </row>
    <row r="4622" spans="4:4" x14ac:dyDescent="0.25">
      <c r="D4622" s="10"/>
    </row>
    <row r="4623" spans="4:4" x14ac:dyDescent="0.25">
      <c r="D4623" s="10"/>
    </row>
    <row r="4624" spans="4:4" x14ac:dyDescent="0.25">
      <c r="D4624" s="10"/>
    </row>
    <row r="4625" spans="4:4" x14ac:dyDescent="0.25">
      <c r="D4625" s="10"/>
    </row>
    <row r="4626" spans="4:4" x14ac:dyDescent="0.25">
      <c r="D4626" s="10"/>
    </row>
    <row r="4627" spans="4:4" x14ac:dyDescent="0.25">
      <c r="D4627" s="10"/>
    </row>
    <row r="4628" spans="4:4" x14ac:dyDescent="0.25">
      <c r="D4628" s="10"/>
    </row>
    <row r="4629" spans="4:4" x14ac:dyDescent="0.25">
      <c r="D4629" s="10"/>
    </row>
    <row r="4630" spans="4:4" x14ac:dyDescent="0.25">
      <c r="D4630" s="10"/>
    </row>
    <row r="4631" spans="4:4" x14ac:dyDescent="0.25">
      <c r="D4631" s="10"/>
    </row>
    <row r="4632" spans="4:4" x14ac:dyDescent="0.25">
      <c r="D4632" s="10"/>
    </row>
    <row r="4633" spans="4:4" x14ac:dyDescent="0.25">
      <c r="D4633" s="10"/>
    </row>
    <row r="4634" spans="4:4" x14ac:dyDescent="0.25">
      <c r="D4634" s="10"/>
    </row>
    <row r="4635" spans="4:4" x14ac:dyDescent="0.25">
      <c r="D4635" s="10"/>
    </row>
    <row r="4636" spans="4:4" x14ac:dyDescent="0.25">
      <c r="D4636" s="10"/>
    </row>
    <row r="4637" spans="4:4" x14ac:dyDescent="0.25">
      <c r="D4637" s="10"/>
    </row>
    <row r="4638" spans="4:4" x14ac:dyDescent="0.25">
      <c r="D4638" s="10"/>
    </row>
    <row r="4639" spans="4:4" x14ac:dyDescent="0.25">
      <c r="D4639" s="10"/>
    </row>
    <row r="4640" spans="4:4" x14ac:dyDescent="0.25">
      <c r="D4640" s="10"/>
    </row>
    <row r="4641" spans="4:4" x14ac:dyDescent="0.25">
      <c r="D4641" s="10"/>
    </row>
    <row r="4642" spans="4:4" x14ac:dyDescent="0.25">
      <c r="D4642" s="10"/>
    </row>
    <row r="4643" spans="4:4" x14ac:dyDescent="0.25">
      <c r="D4643" s="10"/>
    </row>
    <row r="4644" spans="4:4" x14ac:dyDescent="0.25">
      <c r="D4644" s="10"/>
    </row>
    <row r="4645" spans="4:4" x14ac:dyDescent="0.25">
      <c r="D4645" s="10"/>
    </row>
    <row r="4646" spans="4:4" x14ac:dyDescent="0.25">
      <c r="D4646" s="10"/>
    </row>
    <row r="4647" spans="4:4" x14ac:dyDescent="0.25">
      <c r="D4647" s="10"/>
    </row>
    <row r="4648" spans="4:4" x14ac:dyDescent="0.25">
      <c r="D4648" s="10"/>
    </row>
    <row r="4649" spans="4:4" x14ac:dyDescent="0.25">
      <c r="D4649" s="10"/>
    </row>
    <row r="4650" spans="4:4" x14ac:dyDescent="0.25">
      <c r="D4650" s="10"/>
    </row>
    <row r="4651" spans="4:4" x14ac:dyDescent="0.25">
      <c r="D4651" s="10"/>
    </row>
    <row r="4652" spans="4:4" x14ac:dyDescent="0.25">
      <c r="D4652" s="10"/>
    </row>
    <row r="4653" spans="4:4" x14ac:dyDescent="0.25">
      <c r="D4653" s="10"/>
    </row>
    <row r="4654" spans="4:4" x14ac:dyDescent="0.25">
      <c r="D4654" s="10"/>
    </row>
    <row r="4655" spans="4:4" x14ac:dyDescent="0.25">
      <c r="D4655" s="10"/>
    </row>
    <row r="4656" spans="4:4" x14ac:dyDescent="0.25">
      <c r="D4656" s="10"/>
    </row>
    <row r="4657" spans="4:4" x14ac:dyDescent="0.25">
      <c r="D4657" s="10"/>
    </row>
    <row r="4658" spans="4:4" x14ac:dyDescent="0.25">
      <c r="D4658" s="10"/>
    </row>
    <row r="4659" spans="4:4" x14ac:dyDescent="0.25">
      <c r="D4659" s="10"/>
    </row>
    <row r="4660" spans="4:4" x14ac:dyDescent="0.25">
      <c r="D4660" s="10"/>
    </row>
    <row r="4661" spans="4:4" x14ac:dyDescent="0.25">
      <c r="D4661" s="10"/>
    </row>
    <row r="4662" spans="4:4" x14ac:dyDescent="0.25">
      <c r="D4662" s="10"/>
    </row>
    <row r="4663" spans="4:4" x14ac:dyDescent="0.25">
      <c r="D4663" s="10"/>
    </row>
    <row r="4664" spans="4:4" x14ac:dyDescent="0.25">
      <c r="D4664" s="10"/>
    </row>
    <row r="4665" spans="4:4" x14ac:dyDescent="0.25">
      <c r="D4665" s="10"/>
    </row>
    <row r="4666" spans="4:4" x14ac:dyDescent="0.25">
      <c r="D4666" s="10"/>
    </row>
    <row r="4667" spans="4:4" x14ac:dyDescent="0.25">
      <c r="D4667" s="10"/>
    </row>
    <row r="4668" spans="4:4" x14ac:dyDescent="0.25">
      <c r="D4668" s="10"/>
    </row>
    <row r="4669" spans="4:4" x14ac:dyDescent="0.25">
      <c r="D4669" s="10"/>
    </row>
    <row r="4670" spans="4:4" x14ac:dyDescent="0.25">
      <c r="D4670" s="10"/>
    </row>
    <row r="4671" spans="4:4" x14ac:dyDescent="0.25">
      <c r="D4671" s="10"/>
    </row>
    <row r="4672" spans="4:4" x14ac:dyDescent="0.25">
      <c r="D4672" s="10"/>
    </row>
    <row r="4673" spans="4:4" x14ac:dyDescent="0.25">
      <c r="D4673" s="10"/>
    </row>
    <row r="4674" spans="4:4" x14ac:dyDescent="0.25">
      <c r="D4674" s="10"/>
    </row>
    <row r="4675" spans="4:4" x14ac:dyDescent="0.25">
      <c r="D4675" s="10"/>
    </row>
    <row r="4676" spans="4:4" x14ac:dyDescent="0.25">
      <c r="D4676" s="10"/>
    </row>
    <row r="4677" spans="4:4" x14ac:dyDescent="0.25">
      <c r="D4677" s="10"/>
    </row>
    <row r="4678" spans="4:4" x14ac:dyDescent="0.25">
      <c r="D4678" s="10"/>
    </row>
    <row r="4679" spans="4:4" x14ac:dyDescent="0.25">
      <c r="D4679" s="10"/>
    </row>
    <row r="4680" spans="4:4" x14ac:dyDescent="0.25">
      <c r="D4680" s="10"/>
    </row>
    <row r="4681" spans="4:4" x14ac:dyDescent="0.25">
      <c r="D4681" s="10"/>
    </row>
    <row r="4682" spans="4:4" x14ac:dyDescent="0.25">
      <c r="D4682" s="10"/>
    </row>
    <row r="4683" spans="4:4" x14ac:dyDescent="0.25">
      <c r="D4683" s="10"/>
    </row>
    <row r="4684" spans="4:4" x14ac:dyDescent="0.25">
      <c r="D4684" s="10"/>
    </row>
    <row r="4685" spans="4:4" x14ac:dyDescent="0.25">
      <c r="D4685" s="10"/>
    </row>
    <row r="4686" spans="4:4" x14ac:dyDescent="0.25">
      <c r="D4686" s="10"/>
    </row>
    <row r="4687" spans="4:4" x14ac:dyDescent="0.25">
      <c r="D4687" s="10"/>
    </row>
    <row r="4688" spans="4:4" x14ac:dyDescent="0.25">
      <c r="D4688" s="10"/>
    </row>
    <row r="4689" spans="4:4" x14ac:dyDescent="0.25">
      <c r="D4689" s="10"/>
    </row>
    <row r="4690" spans="4:4" x14ac:dyDescent="0.25">
      <c r="D4690" s="10"/>
    </row>
    <row r="4691" spans="4:4" x14ac:dyDescent="0.25">
      <c r="D4691" s="10"/>
    </row>
    <row r="4692" spans="4:4" x14ac:dyDescent="0.25">
      <c r="D4692" s="10"/>
    </row>
    <row r="4693" spans="4:4" x14ac:dyDescent="0.25">
      <c r="D4693" s="10"/>
    </row>
    <row r="4694" spans="4:4" x14ac:dyDescent="0.25">
      <c r="D4694" s="10"/>
    </row>
    <row r="4695" spans="4:4" x14ac:dyDescent="0.25">
      <c r="D4695" s="10"/>
    </row>
    <row r="4696" spans="4:4" x14ac:dyDescent="0.25">
      <c r="D4696" s="10"/>
    </row>
    <row r="4697" spans="4:4" x14ac:dyDescent="0.25">
      <c r="D4697" s="10"/>
    </row>
    <row r="4698" spans="4:4" x14ac:dyDescent="0.25">
      <c r="D4698" s="10"/>
    </row>
    <row r="4699" spans="4:4" x14ac:dyDescent="0.25">
      <c r="D4699" s="10"/>
    </row>
    <row r="4700" spans="4:4" x14ac:dyDescent="0.25">
      <c r="D4700" s="10"/>
    </row>
    <row r="4701" spans="4:4" x14ac:dyDescent="0.25">
      <c r="D4701" s="10"/>
    </row>
    <row r="4702" spans="4:4" x14ac:dyDescent="0.25">
      <c r="D4702" s="10"/>
    </row>
    <row r="4703" spans="4:4" x14ac:dyDescent="0.25">
      <c r="D4703" s="10"/>
    </row>
    <row r="4704" spans="4:4" x14ac:dyDescent="0.25">
      <c r="D4704" s="10"/>
    </row>
    <row r="4705" spans="4:4" x14ac:dyDescent="0.25">
      <c r="D4705" s="10"/>
    </row>
    <row r="4706" spans="4:4" x14ac:dyDescent="0.25">
      <c r="D4706" s="10"/>
    </row>
    <row r="4707" spans="4:4" x14ac:dyDescent="0.25">
      <c r="D4707" s="10"/>
    </row>
    <row r="4708" spans="4:4" x14ac:dyDescent="0.25">
      <c r="D4708" s="10"/>
    </row>
    <row r="4709" spans="4:4" x14ac:dyDescent="0.25">
      <c r="D4709" s="10"/>
    </row>
    <row r="4710" spans="4:4" x14ac:dyDescent="0.25">
      <c r="D4710" s="10"/>
    </row>
    <row r="4711" spans="4:4" x14ac:dyDescent="0.25">
      <c r="D4711" s="10"/>
    </row>
    <row r="4712" spans="4:4" x14ac:dyDescent="0.25">
      <c r="D4712" s="10"/>
    </row>
    <row r="4713" spans="4:4" x14ac:dyDescent="0.25">
      <c r="D4713" s="10"/>
    </row>
    <row r="4714" spans="4:4" x14ac:dyDescent="0.25">
      <c r="D4714" s="10"/>
    </row>
    <row r="4715" spans="4:4" x14ac:dyDescent="0.25">
      <c r="D4715" s="10"/>
    </row>
    <row r="4716" spans="4:4" x14ac:dyDescent="0.25">
      <c r="D4716" s="10"/>
    </row>
    <row r="4717" spans="4:4" x14ac:dyDescent="0.25">
      <c r="D4717" s="10"/>
    </row>
    <row r="4718" spans="4:4" x14ac:dyDescent="0.25">
      <c r="D4718" s="10"/>
    </row>
    <row r="4719" spans="4:4" x14ac:dyDescent="0.25">
      <c r="D4719" s="10"/>
    </row>
    <row r="4720" spans="4:4" x14ac:dyDescent="0.25">
      <c r="D4720" s="10"/>
    </row>
    <row r="4721" spans="4:4" x14ac:dyDescent="0.25">
      <c r="D4721" s="10"/>
    </row>
    <row r="4722" spans="4:4" x14ac:dyDescent="0.25">
      <c r="D4722" s="10"/>
    </row>
    <row r="4723" spans="4:4" x14ac:dyDescent="0.25">
      <c r="D4723" s="10"/>
    </row>
    <row r="4724" spans="4:4" x14ac:dyDescent="0.25">
      <c r="D4724" s="10"/>
    </row>
    <row r="4725" spans="4:4" x14ac:dyDescent="0.25">
      <c r="D4725" s="10"/>
    </row>
    <row r="4726" spans="4:4" x14ac:dyDescent="0.25">
      <c r="D4726" s="10"/>
    </row>
    <row r="4727" spans="4:4" x14ac:dyDescent="0.25">
      <c r="D4727" s="10"/>
    </row>
    <row r="4728" spans="4:4" x14ac:dyDescent="0.25">
      <c r="D4728" s="10"/>
    </row>
    <row r="4729" spans="4:4" x14ac:dyDescent="0.25">
      <c r="D4729" s="10"/>
    </row>
    <row r="4730" spans="4:4" x14ac:dyDescent="0.25">
      <c r="D4730" s="10"/>
    </row>
    <row r="4731" spans="4:4" x14ac:dyDescent="0.25">
      <c r="D4731" s="10"/>
    </row>
    <row r="4732" spans="4:4" x14ac:dyDescent="0.25">
      <c r="D4732" s="10"/>
    </row>
    <row r="4733" spans="4:4" x14ac:dyDescent="0.25">
      <c r="D4733" s="10"/>
    </row>
    <row r="4734" spans="4:4" x14ac:dyDescent="0.25">
      <c r="D4734" s="10"/>
    </row>
    <row r="4735" spans="4:4" x14ac:dyDescent="0.25">
      <c r="D4735" s="10"/>
    </row>
    <row r="4736" spans="4:4" x14ac:dyDescent="0.25">
      <c r="D4736" s="10"/>
    </row>
    <row r="4737" spans="4:4" x14ac:dyDescent="0.25">
      <c r="D4737" s="10"/>
    </row>
    <row r="4738" spans="4:4" x14ac:dyDescent="0.25">
      <c r="D4738" s="10"/>
    </row>
    <row r="4739" spans="4:4" x14ac:dyDescent="0.25">
      <c r="D4739" s="10"/>
    </row>
    <row r="4740" spans="4:4" x14ac:dyDescent="0.25">
      <c r="D4740" s="10"/>
    </row>
    <row r="4741" spans="4:4" x14ac:dyDescent="0.25">
      <c r="D4741" s="10"/>
    </row>
    <row r="4742" spans="4:4" x14ac:dyDescent="0.25">
      <c r="D4742" s="10"/>
    </row>
    <row r="4743" spans="4:4" x14ac:dyDescent="0.25">
      <c r="D4743" s="10"/>
    </row>
    <row r="4744" spans="4:4" x14ac:dyDescent="0.25">
      <c r="D4744" s="10"/>
    </row>
    <row r="4745" spans="4:4" x14ac:dyDescent="0.25">
      <c r="D4745" s="10"/>
    </row>
    <row r="4746" spans="4:4" x14ac:dyDescent="0.25">
      <c r="D4746" s="10"/>
    </row>
    <row r="4747" spans="4:4" x14ac:dyDescent="0.25">
      <c r="D4747" s="10"/>
    </row>
    <row r="4748" spans="4:4" x14ac:dyDescent="0.25">
      <c r="D4748" s="10"/>
    </row>
    <row r="4749" spans="4:4" x14ac:dyDescent="0.25">
      <c r="D4749" s="10"/>
    </row>
    <row r="4750" spans="4:4" x14ac:dyDescent="0.25">
      <c r="D4750" s="10"/>
    </row>
    <row r="4751" spans="4:4" x14ac:dyDescent="0.25">
      <c r="D4751" s="10"/>
    </row>
    <row r="4752" spans="4:4" x14ac:dyDescent="0.25">
      <c r="D4752" s="10"/>
    </row>
    <row r="4753" spans="4:4" x14ac:dyDescent="0.25">
      <c r="D4753" s="10"/>
    </row>
    <row r="4754" spans="4:4" x14ac:dyDescent="0.25">
      <c r="D4754" s="10"/>
    </row>
    <row r="4755" spans="4:4" x14ac:dyDescent="0.25">
      <c r="D4755" s="10"/>
    </row>
    <row r="4756" spans="4:4" x14ac:dyDescent="0.25">
      <c r="D4756" s="10"/>
    </row>
    <row r="4757" spans="4:4" x14ac:dyDescent="0.25">
      <c r="D4757" s="10"/>
    </row>
    <row r="4758" spans="4:4" x14ac:dyDescent="0.25">
      <c r="D4758" s="10"/>
    </row>
    <row r="4759" spans="4:4" x14ac:dyDescent="0.25">
      <c r="D4759" s="10"/>
    </row>
    <row r="4760" spans="4:4" x14ac:dyDescent="0.25">
      <c r="D4760" s="10"/>
    </row>
    <row r="4761" spans="4:4" x14ac:dyDescent="0.25">
      <c r="D4761" s="10"/>
    </row>
    <row r="4762" spans="4:4" x14ac:dyDescent="0.25">
      <c r="D4762" s="10"/>
    </row>
    <row r="4763" spans="4:4" x14ac:dyDescent="0.25">
      <c r="D4763" s="10"/>
    </row>
    <row r="4764" spans="4:4" x14ac:dyDescent="0.25">
      <c r="D4764" s="10"/>
    </row>
    <row r="4765" spans="4:4" x14ac:dyDescent="0.25">
      <c r="D4765" s="10"/>
    </row>
    <row r="4766" spans="4:4" x14ac:dyDescent="0.25">
      <c r="D4766" s="10"/>
    </row>
    <row r="4767" spans="4:4" x14ac:dyDescent="0.25">
      <c r="D4767" s="10"/>
    </row>
    <row r="4768" spans="4:4" x14ac:dyDescent="0.25">
      <c r="D4768" s="10"/>
    </row>
    <row r="4769" spans="4:4" x14ac:dyDescent="0.25">
      <c r="D4769" s="10"/>
    </row>
    <row r="4770" spans="4:4" x14ac:dyDescent="0.25">
      <c r="D4770" s="10"/>
    </row>
    <row r="4771" spans="4:4" x14ac:dyDescent="0.25">
      <c r="D4771" s="10"/>
    </row>
    <row r="4772" spans="4:4" x14ac:dyDescent="0.25">
      <c r="D4772" s="10"/>
    </row>
    <row r="4773" spans="4:4" x14ac:dyDescent="0.25">
      <c r="D4773" s="10"/>
    </row>
    <row r="4774" spans="4:4" x14ac:dyDescent="0.25">
      <c r="D4774" s="10"/>
    </row>
    <row r="4775" spans="4:4" x14ac:dyDescent="0.25">
      <c r="D4775" s="10"/>
    </row>
    <row r="4776" spans="4:4" x14ac:dyDescent="0.25">
      <c r="D4776" s="10"/>
    </row>
    <row r="4777" spans="4:4" x14ac:dyDescent="0.25">
      <c r="D4777" s="10"/>
    </row>
    <row r="4778" spans="4:4" x14ac:dyDescent="0.25">
      <c r="D4778" s="10"/>
    </row>
    <row r="4779" spans="4:4" x14ac:dyDescent="0.25">
      <c r="D4779" s="10"/>
    </row>
    <row r="4780" spans="4:4" x14ac:dyDescent="0.25">
      <c r="D4780" s="10"/>
    </row>
    <row r="4781" spans="4:4" x14ac:dyDescent="0.25">
      <c r="D4781" s="10"/>
    </row>
    <row r="4782" spans="4:4" x14ac:dyDescent="0.25">
      <c r="D4782" s="10"/>
    </row>
    <row r="4783" spans="4:4" x14ac:dyDescent="0.25">
      <c r="D4783" s="10"/>
    </row>
    <row r="4784" spans="4:4" x14ac:dyDescent="0.25">
      <c r="D4784" s="10"/>
    </row>
    <row r="4785" spans="4:4" x14ac:dyDescent="0.25">
      <c r="D4785" s="10"/>
    </row>
    <row r="4786" spans="4:4" x14ac:dyDescent="0.25">
      <c r="D4786" s="10"/>
    </row>
    <row r="4787" spans="4:4" x14ac:dyDescent="0.25">
      <c r="D4787" s="10"/>
    </row>
    <row r="4788" spans="4:4" x14ac:dyDescent="0.25">
      <c r="D4788" s="10"/>
    </row>
    <row r="4789" spans="4:4" x14ac:dyDescent="0.25">
      <c r="D4789" s="10"/>
    </row>
    <row r="4790" spans="4:4" x14ac:dyDescent="0.25">
      <c r="D4790" s="10"/>
    </row>
    <row r="4791" spans="4:4" x14ac:dyDescent="0.25">
      <c r="D4791" s="10"/>
    </row>
    <row r="4792" spans="4:4" x14ac:dyDescent="0.25">
      <c r="D4792" s="10"/>
    </row>
    <row r="4793" spans="4:4" x14ac:dyDescent="0.25">
      <c r="D4793" s="10"/>
    </row>
    <row r="4794" spans="4:4" x14ac:dyDescent="0.25">
      <c r="D4794" s="10"/>
    </row>
    <row r="4795" spans="4:4" x14ac:dyDescent="0.25">
      <c r="D4795" s="10"/>
    </row>
    <row r="4796" spans="4:4" x14ac:dyDescent="0.25">
      <c r="D4796" s="10"/>
    </row>
    <row r="4797" spans="4:4" x14ac:dyDescent="0.25">
      <c r="D4797" s="10"/>
    </row>
    <row r="4798" spans="4:4" x14ac:dyDescent="0.25">
      <c r="D4798" s="10"/>
    </row>
    <row r="4799" spans="4:4" x14ac:dyDescent="0.25">
      <c r="D4799" s="10"/>
    </row>
    <row r="4800" spans="4:4" x14ac:dyDescent="0.25">
      <c r="D4800" s="10"/>
    </row>
    <row r="4801" spans="4:4" x14ac:dyDescent="0.25">
      <c r="D4801" s="10"/>
    </row>
    <row r="4802" spans="4:4" x14ac:dyDescent="0.25">
      <c r="D4802" s="10"/>
    </row>
    <row r="4803" spans="4:4" x14ac:dyDescent="0.25">
      <c r="D4803" s="10"/>
    </row>
    <row r="4804" spans="4:4" x14ac:dyDescent="0.25">
      <c r="D4804" s="10"/>
    </row>
    <row r="4805" spans="4:4" x14ac:dyDescent="0.25">
      <c r="D4805" s="10"/>
    </row>
    <row r="4806" spans="4:4" x14ac:dyDescent="0.25">
      <c r="D4806" s="10"/>
    </row>
    <row r="4807" spans="4:4" x14ac:dyDescent="0.25">
      <c r="D4807" s="10"/>
    </row>
    <row r="4808" spans="4:4" x14ac:dyDescent="0.25">
      <c r="D4808" s="10"/>
    </row>
    <row r="4809" spans="4:4" x14ac:dyDescent="0.25">
      <c r="D4809" s="10"/>
    </row>
    <row r="4810" spans="4:4" x14ac:dyDescent="0.25">
      <c r="D4810" s="10"/>
    </row>
    <row r="4811" spans="4:4" x14ac:dyDescent="0.25">
      <c r="D4811" s="10"/>
    </row>
    <row r="4812" spans="4:4" x14ac:dyDescent="0.25">
      <c r="D4812" s="10"/>
    </row>
    <row r="4813" spans="4:4" x14ac:dyDescent="0.25">
      <c r="D4813" s="10"/>
    </row>
    <row r="4814" spans="4:4" x14ac:dyDescent="0.25">
      <c r="D4814" s="10"/>
    </row>
    <row r="4815" spans="4:4" x14ac:dyDescent="0.25">
      <c r="D4815" s="10"/>
    </row>
    <row r="4816" spans="4:4" x14ac:dyDescent="0.25">
      <c r="D4816" s="10"/>
    </row>
    <row r="4817" spans="4:4" x14ac:dyDescent="0.25">
      <c r="D4817" s="10"/>
    </row>
    <row r="4818" spans="4:4" x14ac:dyDescent="0.25">
      <c r="D4818" s="10"/>
    </row>
    <row r="4819" spans="4:4" x14ac:dyDescent="0.25">
      <c r="D4819" s="10"/>
    </row>
    <row r="4820" spans="4:4" x14ac:dyDescent="0.25">
      <c r="D4820" s="10"/>
    </row>
    <row r="4821" spans="4:4" x14ac:dyDescent="0.25">
      <c r="D4821" s="10"/>
    </row>
    <row r="4822" spans="4:4" x14ac:dyDescent="0.25">
      <c r="D4822" s="10"/>
    </row>
    <row r="4823" spans="4:4" x14ac:dyDescent="0.25">
      <c r="D4823" s="10"/>
    </row>
    <row r="4824" spans="4:4" x14ac:dyDescent="0.25">
      <c r="D4824" s="10"/>
    </row>
    <row r="4825" spans="4:4" x14ac:dyDescent="0.25">
      <c r="D4825" s="10"/>
    </row>
    <row r="4826" spans="4:4" x14ac:dyDescent="0.25">
      <c r="D4826" s="10"/>
    </row>
    <row r="4827" spans="4:4" x14ac:dyDescent="0.25">
      <c r="D4827" s="10"/>
    </row>
    <row r="4828" spans="4:4" x14ac:dyDescent="0.25">
      <c r="D4828" s="10"/>
    </row>
    <row r="4829" spans="4:4" x14ac:dyDescent="0.25">
      <c r="D4829" s="10"/>
    </row>
    <row r="4830" spans="4:4" x14ac:dyDescent="0.25">
      <c r="D4830" s="10"/>
    </row>
    <row r="4831" spans="4:4" x14ac:dyDescent="0.25">
      <c r="D4831" s="10"/>
    </row>
    <row r="4832" spans="4:4" x14ac:dyDescent="0.25">
      <c r="D4832" s="10"/>
    </row>
    <row r="4833" spans="4:4" x14ac:dyDescent="0.25">
      <c r="D4833" s="10"/>
    </row>
    <row r="4834" spans="4:4" x14ac:dyDescent="0.25">
      <c r="D4834" s="10"/>
    </row>
    <row r="4835" spans="4:4" x14ac:dyDescent="0.25">
      <c r="D4835" s="10"/>
    </row>
    <row r="4836" spans="4:4" x14ac:dyDescent="0.25">
      <c r="D4836" s="10"/>
    </row>
    <row r="4837" spans="4:4" x14ac:dyDescent="0.25">
      <c r="D4837" s="10"/>
    </row>
    <row r="4838" spans="4:4" x14ac:dyDescent="0.25">
      <c r="D4838" s="10"/>
    </row>
    <row r="4839" spans="4:4" x14ac:dyDescent="0.25">
      <c r="D4839" s="10"/>
    </row>
    <row r="4840" spans="4:4" x14ac:dyDescent="0.25">
      <c r="D4840" s="10"/>
    </row>
    <row r="4841" spans="4:4" x14ac:dyDescent="0.25">
      <c r="D4841" s="10"/>
    </row>
    <row r="4842" spans="4:4" x14ac:dyDescent="0.25">
      <c r="D4842" s="10"/>
    </row>
    <row r="4843" spans="4:4" x14ac:dyDescent="0.25">
      <c r="D4843" s="10"/>
    </row>
    <row r="4844" spans="4:4" x14ac:dyDescent="0.25">
      <c r="D4844" s="10"/>
    </row>
    <row r="4845" spans="4:4" x14ac:dyDescent="0.25">
      <c r="D4845" s="10"/>
    </row>
    <row r="4846" spans="4:4" x14ac:dyDescent="0.25">
      <c r="D4846" s="10"/>
    </row>
    <row r="4847" spans="4:4" x14ac:dyDescent="0.25">
      <c r="D4847" s="10"/>
    </row>
    <row r="4848" spans="4:4" x14ac:dyDescent="0.25">
      <c r="D4848" s="10"/>
    </row>
    <row r="4849" spans="4:4" x14ac:dyDescent="0.25">
      <c r="D4849" s="10"/>
    </row>
    <row r="4850" spans="4:4" x14ac:dyDescent="0.25">
      <c r="D4850" s="10"/>
    </row>
    <row r="4851" spans="4:4" x14ac:dyDescent="0.25">
      <c r="D4851" s="10"/>
    </row>
    <row r="4852" spans="4:4" x14ac:dyDescent="0.25">
      <c r="D4852" s="10"/>
    </row>
    <row r="4853" spans="4:4" x14ac:dyDescent="0.25">
      <c r="D4853" s="10"/>
    </row>
    <row r="4854" spans="4:4" x14ac:dyDescent="0.25">
      <c r="D4854" s="10"/>
    </row>
    <row r="4855" spans="4:4" x14ac:dyDescent="0.25">
      <c r="D4855" s="10"/>
    </row>
    <row r="4856" spans="4:4" x14ac:dyDescent="0.25">
      <c r="D4856" s="10"/>
    </row>
    <row r="4857" spans="4:4" x14ac:dyDescent="0.25">
      <c r="D4857" s="10"/>
    </row>
    <row r="4858" spans="4:4" x14ac:dyDescent="0.25">
      <c r="D4858" s="10"/>
    </row>
    <row r="4859" spans="4:4" x14ac:dyDescent="0.25">
      <c r="D4859" s="10"/>
    </row>
    <row r="4860" spans="4:4" x14ac:dyDescent="0.25">
      <c r="D4860" s="10"/>
    </row>
    <row r="4861" spans="4:4" x14ac:dyDescent="0.25">
      <c r="D4861" s="10"/>
    </row>
    <row r="4862" spans="4:4" x14ac:dyDescent="0.25">
      <c r="D4862" s="10"/>
    </row>
    <row r="4863" spans="4:4" x14ac:dyDescent="0.25">
      <c r="D4863" s="10"/>
    </row>
    <row r="4864" spans="4:4" x14ac:dyDescent="0.25">
      <c r="D4864" s="10"/>
    </row>
    <row r="4865" spans="4:4" x14ac:dyDescent="0.25">
      <c r="D4865" s="10"/>
    </row>
    <row r="4866" spans="4:4" x14ac:dyDescent="0.25">
      <c r="D4866" s="10"/>
    </row>
    <row r="4867" spans="4:4" x14ac:dyDescent="0.25">
      <c r="D4867" s="10"/>
    </row>
    <row r="4868" spans="4:4" x14ac:dyDescent="0.25">
      <c r="D4868" s="10"/>
    </row>
    <row r="4869" spans="4:4" x14ac:dyDescent="0.25">
      <c r="D4869" s="10"/>
    </row>
    <row r="4870" spans="4:4" x14ac:dyDescent="0.25">
      <c r="D4870" s="10"/>
    </row>
    <row r="4871" spans="4:4" x14ac:dyDescent="0.25">
      <c r="D4871" s="10"/>
    </row>
    <row r="4872" spans="4:4" x14ac:dyDescent="0.25">
      <c r="D4872" s="10"/>
    </row>
    <row r="4873" spans="4:4" x14ac:dyDescent="0.25">
      <c r="D4873" s="10"/>
    </row>
    <row r="4874" spans="4:4" x14ac:dyDescent="0.25">
      <c r="D4874" s="10"/>
    </row>
    <row r="4875" spans="4:4" x14ac:dyDescent="0.25">
      <c r="D4875" s="10"/>
    </row>
    <row r="4876" spans="4:4" x14ac:dyDescent="0.25">
      <c r="D4876" s="10"/>
    </row>
    <row r="4877" spans="4:4" x14ac:dyDescent="0.25">
      <c r="D4877" s="10"/>
    </row>
    <row r="4878" spans="4:4" x14ac:dyDescent="0.25">
      <c r="D4878" s="10"/>
    </row>
    <row r="4879" spans="4:4" x14ac:dyDescent="0.25">
      <c r="D4879" s="10"/>
    </row>
    <row r="4880" spans="4:4" x14ac:dyDescent="0.25">
      <c r="D4880" s="10"/>
    </row>
    <row r="4881" spans="4:4" x14ac:dyDescent="0.25">
      <c r="D4881" s="10"/>
    </row>
    <row r="4882" spans="4:4" x14ac:dyDescent="0.25">
      <c r="D4882" s="10"/>
    </row>
    <row r="4883" spans="4:4" x14ac:dyDescent="0.25">
      <c r="D4883" s="10"/>
    </row>
    <row r="4884" spans="4:4" x14ac:dyDescent="0.25">
      <c r="D4884" s="10"/>
    </row>
    <row r="4885" spans="4:4" x14ac:dyDescent="0.25">
      <c r="D4885" s="10"/>
    </row>
    <row r="4886" spans="4:4" x14ac:dyDescent="0.25">
      <c r="D4886" s="10"/>
    </row>
    <row r="4887" spans="4:4" x14ac:dyDescent="0.25">
      <c r="D4887" s="10"/>
    </row>
    <row r="4888" spans="4:4" x14ac:dyDescent="0.25">
      <c r="D4888" s="10"/>
    </row>
    <row r="4889" spans="4:4" x14ac:dyDescent="0.25">
      <c r="D4889" s="10"/>
    </row>
    <row r="4890" spans="4:4" x14ac:dyDescent="0.25">
      <c r="D4890" s="10"/>
    </row>
    <row r="4891" spans="4:4" x14ac:dyDescent="0.25">
      <c r="D4891" s="10"/>
    </row>
    <row r="4892" spans="4:4" x14ac:dyDescent="0.25">
      <c r="D4892" s="10"/>
    </row>
    <row r="4893" spans="4:4" x14ac:dyDescent="0.25">
      <c r="D4893" s="10"/>
    </row>
    <row r="4894" spans="4:4" x14ac:dyDescent="0.25">
      <c r="D4894" s="10"/>
    </row>
    <row r="4895" spans="4:4" x14ac:dyDescent="0.25">
      <c r="D4895" s="10"/>
    </row>
    <row r="4896" spans="4:4" x14ac:dyDescent="0.25">
      <c r="D4896" s="10"/>
    </row>
    <row r="4897" spans="4:4" x14ac:dyDescent="0.25">
      <c r="D4897" s="10"/>
    </row>
    <row r="4898" spans="4:4" x14ac:dyDescent="0.25">
      <c r="D4898" s="10"/>
    </row>
    <row r="4899" spans="4:4" x14ac:dyDescent="0.25">
      <c r="D4899" s="10"/>
    </row>
    <row r="4900" spans="4:4" x14ac:dyDescent="0.25">
      <c r="D4900" s="10"/>
    </row>
    <row r="4901" spans="4:4" x14ac:dyDescent="0.25">
      <c r="D4901" s="10"/>
    </row>
    <row r="4902" spans="4:4" x14ac:dyDescent="0.25">
      <c r="D4902" s="10"/>
    </row>
    <row r="4903" spans="4:4" x14ac:dyDescent="0.25">
      <c r="D4903" s="10"/>
    </row>
    <row r="4904" spans="4:4" x14ac:dyDescent="0.25">
      <c r="D4904" s="10"/>
    </row>
    <row r="4905" spans="4:4" x14ac:dyDescent="0.25">
      <c r="D4905" s="10"/>
    </row>
    <row r="4906" spans="4:4" x14ac:dyDescent="0.25">
      <c r="D4906" s="10"/>
    </row>
    <row r="4907" spans="4:4" x14ac:dyDescent="0.25">
      <c r="D4907" s="10"/>
    </row>
    <row r="4908" spans="4:4" x14ac:dyDescent="0.25">
      <c r="D4908" s="10"/>
    </row>
    <row r="4909" spans="4:4" x14ac:dyDescent="0.25">
      <c r="D4909" s="10"/>
    </row>
    <row r="4910" spans="4:4" x14ac:dyDescent="0.25">
      <c r="D4910" s="10"/>
    </row>
    <row r="4911" spans="4:4" x14ac:dyDescent="0.25">
      <c r="D4911" s="10"/>
    </row>
    <row r="4912" spans="4:4" x14ac:dyDescent="0.25">
      <c r="D4912" s="10"/>
    </row>
    <row r="4913" spans="4:4" x14ac:dyDescent="0.25">
      <c r="D4913" s="10"/>
    </row>
    <row r="4914" spans="4:4" x14ac:dyDescent="0.25">
      <c r="D4914" s="10"/>
    </row>
    <row r="4915" spans="4:4" x14ac:dyDescent="0.25">
      <c r="D4915" s="10"/>
    </row>
    <row r="4916" spans="4:4" x14ac:dyDescent="0.25">
      <c r="D4916" s="10"/>
    </row>
    <row r="4917" spans="4:4" x14ac:dyDescent="0.25">
      <c r="D4917" s="10"/>
    </row>
    <row r="4918" spans="4:4" x14ac:dyDescent="0.25">
      <c r="D4918" s="10"/>
    </row>
    <row r="4919" spans="4:4" x14ac:dyDescent="0.25">
      <c r="D4919" s="10"/>
    </row>
    <row r="4920" spans="4:4" x14ac:dyDescent="0.25">
      <c r="D4920" s="10"/>
    </row>
    <row r="4921" spans="4:4" x14ac:dyDescent="0.25">
      <c r="D4921" s="10"/>
    </row>
    <row r="4922" spans="4:4" x14ac:dyDescent="0.25">
      <c r="D4922" s="10"/>
    </row>
    <row r="4923" spans="4:4" x14ac:dyDescent="0.25">
      <c r="D4923" s="10"/>
    </row>
    <row r="4924" spans="4:4" x14ac:dyDescent="0.25">
      <c r="D4924" s="10"/>
    </row>
    <row r="4925" spans="4:4" x14ac:dyDescent="0.25">
      <c r="D4925" s="10"/>
    </row>
    <row r="4926" spans="4:4" x14ac:dyDescent="0.25">
      <c r="D4926" s="10"/>
    </row>
    <row r="4927" spans="4:4" x14ac:dyDescent="0.25">
      <c r="D4927" s="10"/>
    </row>
    <row r="4928" spans="4:4" x14ac:dyDescent="0.25">
      <c r="D4928" s="10"/>
    </row>
    <row r="4929" spans="4:4" x14ac:dyDescent="0.25">
      <c r="D4929" s="10"/>
    </row>
    <row r="4930" spans="4:4" x14ac:dyDescent="0.25">
      <c r="D4930" s="10"/>
    </row>
    <row r="4931" spans="4:4" x14ac:dyDescent="0.25">
      <c r="D4931" s="10"/>
    </row>
    <row r="4932" spans="4:4" x14ac:dyDescent="0.25">
      <c r="D4932" s="10"/>
    </row>
    <row r="4933" spans="4:4" x14ac:dyDescent="0.25">
      <c r="D4933" s="10"/>
    </row>
    <row r="4934" spans="4:4" x14ac:dyDescent="0.25">
      <c r="D4934" s="10"/>
    </row>
    <row r="4935" spans="4:4" x14ac:dyDescent="0.25">
      <c r="D4935" s="10"/>
    </row>
    <row r="4936" spans="4:4" x14ac:dyDescent="0.25">
      <c r="D4936" s="10"/>
    </row>
    <row r="4937" spans="4:4" x14ac:dyDescent="0.25">
      <c r="D4937" s="10"/>
    </row>
    <row r="4938" spans="4:4" x14ac:dyDescent="0.25">
      <c r="D4938" s="10"/>
    </row>
    <row r="4939" spans="4:4" x14ac:dyDescent="0.25">
      <c r="D4939" s="10"/>
    </row>
    <row r="4940" spans="4:4" x14ac:dyDescent="0.25">
      <c r="D4940" s="10"/>
    </row>
    <row r="4941" spans="4:4" x14ac:dyDescent="0.25">
      <c r="D4941" s="10"/>
    </row>
    <row r="4942" spans="4:4" x14ac:dyDescent="0.25">
      <c r="D4942" s="10"/>
    </row>
    <row r="4943" spans="4:4" x14ac:dyDescent="0.25">
      <c r="D4943" s="10"/>
    </row>
    <row r="4944" spans="4:4" x14ac:dyDescent="0.25">
      <c r="D4944" s="10"/>
    </row>
    <row r="4945" spans="4:4" x14ac:dyDescent="0.25">
      <c r="D4945" s="10"/>
    </row>
    <row r="4946" spans="4:4" x14ac:dyDescent="0.25">
      <c r="D4946" s="10"/>
    </row>
    <row r="4947" spans="4:4" x14ac:dyDescent="0.25">
      <c r="D4947" s="10"/>
    </row>
    <row r="4948" spans="4:4" x14ac:dyDescent="0.25">
      <c r="D4948" s="10"/>
    </row>
    <row r="4949" spans="4:4" x14ac:dyDescent="0.25">
      <c r="D4949" s="10"/>
    </row>
    <row r="4950" spans="4:4" x14ac:dyDescent="0.25">
      <c r="D4950" s="10"/>
    </row>
    <row r="4951" spans="4:4" x14ac:dyDescent="0.25">
      <c r="D4951" s="10"/>
    </row>
    <row r="4952" spans="4:4" x14ac:dyDescent="0.25">
      <c r="D4952" s="10"/>
    </row>
    <row r="4953" spans="4:4" x14ac:dyDescent="0.25">
      <c r="D4953" s="10"/>
    </row>
    <row r="4954" spans="4:4" x14ac:dyDescent="0.25">
      <c r="D4954" s="10"/>
    </row>
    <row r="4955" spans="4:4" x14ac:dyDescent="0.25">
      <c r="D4955" s="10"/>
    </row>
    <row r="4956" spans="4:4" x14ac:dyDescent="0.25">
      <c r="D4956" s="10"/>
    </row>
    <row r="4957" spans="4:4" x14ac:dyDescent="0.25">
      <c r="D4957" s="10"/>
    </row>
    <row r="4958" spans="4:4" x14ac:dyDescent="0.25">
      <c r="D4958" s="10"/>
    </row>
    <row r="4959" spans="4:4" x14ac:dyDescent="0.25">
      <c r="D4959" s="10"/>
    </row>
    <row r="4960" spans="4:4" x14ac:dyDescent="0.25">
      <c r="D4960" s="10"/>
    </row>
    <row r="4961" spans="4:4" x14ac:dyDescent="0.25">
      <c r="D4961" s="10"/>
    </row>
    <row r="4962" spans="4:4" x14ac:dyDescent="0.25">
      <c r="D4962" s="10"/>
    </row>
    <row r="4963" spans="4:4" x14ac:dyDescent="0.25">
      <c r="D4963" s="10"/>
    </row>
    <row r="4964" spans="4:4" x14ac:dyDescent="0.25">
      <c r="D4964" s="10"/>
    </row>
    <row r="4965" spans="4:4" x14ac:dyDescent="0.25">
      <c r="D4965" s="10"/>
    </row>
    <row r="4966" spans="4:4" x14ac:dyDescent="0.25">
      <c r="D4966" s="10"/>
    </row>
    <row r="4967" spans="4:4" x14ac:dyDescent="0.25">
      <c r="D4967" s="10"/>
    </row>
    <row r="4968" spans="4:4" x14ac:dyDescent="0.25">
      <c r="D4968" s="10"/>
    </row>
    <row r="4969" spans="4:4" x14ac:dyDescent="0.25">
      <c r="D4969" s="10"/>
    </row>
    <row r="4970" spans="4:4" x14ac:dyDescent="0.25">
      <c r="D4970" s="10"/>
    </row>
    <row r="4971" spans="4:4" x14ac:dyDescent="0.25">
      <c r="D4971" s="10"/>
    </row>
    <row r="4972" spans="4:4" x14ac:dyDescent="0.25">
      <c r="D4972" s="10"/>
    </row>
    <row r="4973" spans="4:4" x14ac:dyDescent="0.25">
      <c r="D4973" s="10"/>
    </row>
    <row r="4974" spans="4:4" x14ac:dyDescent="0.25">
      <c r="D4974" s="10"/>
    </row>
    <row r="4975" spans="4:4" x14ac:dyDescent="0.25">
      <c r="D4975" s="10"/>
    </row>
    <row r="4976" spans="4:4" x14ac:dyDescent="0.25">
      <c r="D4976" s="10"/>
    </row>
    <row r="4977" spans="4:4" x14ac:dyDescent="0.25">
      <c r="D4977" s="10"/>
    </row>
    <row r="4978" spans="4:4" x14ac:dyDescent="0.25">
      <c r="D4978" s="10"/>
    </row>
    <row r="4979" spans="4:4" x14ac:dyDescent="0.25">
      <c r="D4979" s="10"/>
    </row>
    <row r="4980" spans="4:4" x14ac:dyDescent="0.25">
      <c r="D4980" s="10"/>
    </row>
    <row r="4981" spans="4:4" x14ac:dyDescent="0.25">
      <c r="D4981" s="10"/>
    </row>
    <row r="4982" spans="4:4" x14ac:dyDescent="0.25">
      <c r="D4982" s="10"/>
    </row>
    <row r="4983" spans="4:4" x14ac:dyDescent="0.25">
      <c r="D4983" s="10"/>
    </row>
    <row r="4984" spans="4:4" x14ac:dyDescent="0.25">
      <c r="D4984" s="10"/>
    </row>
    <row r="4985" spans="4:4" x14ac:dyDescent="0.25">
      <c r="D4985" s="10"/>
    </row>
    <row r="4986" spans="4:4" x14ac:dyDescent="0.25">
      <c r="D4986" s="10"/>
    </row>
    <row r="4987" spans="4:4" x14ac:dyDescent="0.25">
      <c r="D4987" s="10"/>
    </row>
    <row r="4988" spans="4:4" x14ac:dyDescent="0.25">
      <c r="D4988" s="10"/>
    </row>
    <row r="4989" spans="4:4" x14ac:dyDescent="0.25">
      <c r="D4989" s="10"/>
    </row>
    <row r="4990" spans="4:4" x14ac:dyDescent="0.25">
      <c r="D4990" s="10"/>
    </row>
    <row r="4991" spans="4:4" x14ac:dyDescent="0.25">
      <c r="D4991" s="10"/>
    </row>
    <row r="4992" spans="4:4" x14ac:dyDescent="0.25">
      <c r="D4992" s="10"/>
    </row>
    <row r="4993" spans="4:4" x14ac:dyDescent="0.25">
      <c r="D4993" s="10"/>
    </row>
    <row r="4994" spans="4:4" x14ac:dyDescent="0.25">
      <c r="D4994" s="10"/>
    </row>
    <row r="4995" spans="4:4" x14ac:dyDescent="0.25">
      <c r="D4995" s="10"/>
    </row>
    <row r="4996" spans="4:4" x14ac:dyDescent="0.25">
      <c r="D4996" s="10"/>
    </row>
    <row r="4997" spans="4:4" x14ac:dyDescent="0.25">
      <c r="D4997" s="10"/>
    </row>
    <row r="4998" spans="4:4" x14ac:dyDescent="0.25">
      <c r="D4998" s="10"/>
    </row>
    <row r="4999" spans="4:4" x14ac:dyDescent="0.25">
      <c r="D4999" s="10"/>
    </row>
    <row r="5000" spans="4:4" x14ac:dyDescent="0.25">
      <c r="D5000" s="10"/>
    </row>
  </sheetData>
  <mergeCells count="6">
    <mergeCell ref="A1:G1"/>
    <mergeCell ref="C2:G2"/>
    <mergeCell ref="C3:G3"/>
    <mergeCell ref="C4:G4"/>
    <mergeCell ref="A491:C491"/>
    <mergeCell ref="A492:G496"/>
  </mergeCells>
  <pageMargins left="0.59055118110236204" right="0.196850393700787" top="0.78740157499999996" bottom="0.78740157499999996" header="0.3" footer="0.3"/>
  <pageSetup paperSize="9" orientation="portrait" verticalDpi="0" r:id="rId1"/>
  <headerFooter>
    <oddFooter>&amp;RStránka &amp;P z &amp;N&amp;LZpracováno programem BUILDpower S,  © RTS, a.s.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45</vt:i4>
      </vt:variant>
    </vt:vector>
  </HeadingPairs>
  <TitlesOfParts>
    <vt:vector size="49" baseType="lpstr">
      <vt:lpstr>Pokyny pro vyplnění</vt:lpstr>
      <vt:lpstr>Stavba</vt:lpstr>
      <vt:lpstr>VzorPolozky</vt:lpstr>
      <vt:lpstr>byt č.11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nazevobjektu</vt:lpstr>
      <vt:lpstr>Stavba!NazevStavby</vt:lpstr>
      <vt:lpstr>'byt č.11'!Názvy_tisku</vt:lpstr>
      <vt:lpstr>oadresa</vt:lpstr>
      <vt:lpstr>Stavba!Objednatel</vt:lpstr>
      <vt:lpstr>Stavba!Objekt</vt:lpstr>
      <vt:lpstr>'byt č.11'!Oblast_tisku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Rozpočty</cp:lastModifiedBy>
  <cp:lastPrinted>2019-03-19T12:27:02Z</cp:lastPrinted>
  <dcterms:created xsi:type="dcterms:W3CDTF">2009-04-08T07:15:50Z</dcterms:created>
  <dcterms:modified xsi:type="dcterms:W3CDTF">2025-12-03T10:35:16Z</dcterms:modified>
</cp:coreProperties>
</file>