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A Pol'!$A$1:$X$130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16" i="1" s="1"/>
  <c r="I50" i="1"/>
  <c r="G42" i="1"/>
  <c r="F42" i="1"/>
  <c r="G41" i="1"/>
  <c r="F41" i="1"/>
  <c r="G39" i="1"/>
  <c r="G43" i="1" s="1"/>
  <c r="G25" i="1" s="1"/>
  <c r="F39" i="1"/>
  <c r="G129" i="12"/>
  <c r="BA105" i="12"/>
  <c r="BA95" i="12"/>
  <c r="BA32" i="12"/>
  <c r="BA29" i="12"/>
  <c r="BA26" i="12"/>
  <c r="BA11" i="12"/>
  <c r="G8" i="12"/>
  <c r="I8" i="12"/>
  <c r="O8" i="12"/>
  <c r="Q8" i="12"/>
  <c r="G9" i="12"/>
  <c r="M9" i="12" s="1"/>
  <c r="M8" i="12" s="1"/>
  <c r="I9" i="12"/>
  <c r="K9" i="12"/>
  <c r="K8" i="12" s="1"/>
  <c r="O9" i="12"/>
  <c r="Q9" i="12"/>
  <c r="V9" i="12"/>
  <c r="V8" i="12" s="1"/>
  <c r="G13" i="12"/>
  <c r="G12" i="12" s="1"/>
  <c r="I13" i="12"/>
  <c r="I12" i="12" s="1"/>
  <c r="K13" i="12"/>
  <c r="O13" i="12"/>
  <c r="O12" i="12" s="1"/>
  <c r="Q13" i="12"/>
  <c r="Q12" i="12" s="1"/>
  <c r="V13" i="12"/>
  <c r="G15" i="12"/>
  <c r="M15" i="12" s="1"/>
  <c r="I15" i="12"/>
  <c r="K15" i="12"/>
  <c r="O15" i="12"/>
  <c r="Q15" i="12"/>
  <c r="V15" i="12"/>
  <c r="V12" i="12" s="1"/>
  <c r="G20" i="12"/>
  <c r="I20" i="12"/>
  <c r="K20" i="12"/>
  <c r="K12" i="12" s="1"/>
  <c r="M20" i="12"/>
  <c r="O20" i="12"/>
  <c r="Q20" i="12"/>
  <c r="V20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5" i="12"/>
  <c r="O55" i="12"/>
  <c r="G56" i="12"/>
  <c r="M56" i="12" s="1"/>
  <c r="M55" i="12" s="1"/>
  <c r="I56" i="12"/>
  <c r="I55" i="12" s="1"/>
  <c r="K56" i="12"/>
  <c r="K55" i="12" s="1"/>
  <c r="O56" i="12"/>
  <c r="Q56" i="12"/>
  <c r="Q55" i="12" s="1"/>
  <c r="V56" i="12"/>
  <c r="V55" i="12" s="1"/>
  <c r="G59" i="12"/>
  <c r="G58" i="12" s="1"/>
  <c r="I59" i="12"/>
  <c r="I58" i="12" s="1"/>
  <c r="K59" i="12"/>
  <c r="M59" i="12"/>
  <c r="O59" i="12"/>
  <c r="O58" i="12" s="1"/>
  <c r="Q59" i="12"/>
  <c r="Q58" i="12" s="1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K58" i="12" s="1"/>
  <c r="O62" i="12"/>
  <c r="Q62" i="12"/>
  <c r="V62" i="12"/>
  <c r="V58" i="12" s="1"/>
  <c r="G64" i="12"/>
  <c r="G63" i="12" s="1"/>
  <c r="I64" i="12"/>
  <c r="I63" i="12" s="1"/>
  <c r="K64" i="12"/>
  <c r="K63" i="12" s="1"/>
  <c r="O64" i="12"/>
  <c r="O63" i="12" s="1"/>
  <c r="Q64" i="12"/>
  <c r="Q63" i="12" s="1"/>
  <c r="V64" i="12"/>
  <c r="V63" i="12" s="1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90" i="12"/>
  <c r="I90" i="12"/>
  <c r="K90" i="12"/>
  <c r="K89" i="12" s="1"/>
  <c r="M90" i="12"/>
  <c r="O90" i="12"/>
  <c r="Q90" i="12"/>
  <c r="V90" i="12"/>
  <c r="V89" i="12" s="1"/>
  <c r="G92" i="12"/>
  <c r="G89" i="12" s="1"/>
  <c r="I92" i="12"/>
  <c r="K92" i="12"/>
  <c r="M92" i="12"/>
  <c r="O92" i="12"/>
  <c r="Q92" i="12"/>
  <c r="V92" i="12"/>
  <c r="G94" i="12"/>
  <c r="M94" i="12" s="1"/>
  <c r="I94" i="12"/>
  <c r="K94" i="12"/>
  <c r="O94" i="12"/>
  <c r="O89" i="12" s="1"/>
  <c r="Q94" i="12"/>
  <c r="V94" i="12"/>
  <c r="G96" i="12"/>
  <c r="M96" i="12" s="1"/>
  <c r="I96" i="12"/>
  <c r="I89" i="12" s="1"/>
  <c r="K96" i="12"/>
  <c r="O96" i="12"/>
  <c r="Q96" i="12"/>
  <c r="Q89" i="12" s="1"/>
  <c r="V96" i="12"/>
  <c r="G98" i="12"/>
  <c r="I98" i="12"/>
  <c r="K98" i="12"/>
  <c r="M98" i="12"/>
  <c r="O98" i="12"/>
  <c r="Q98" i="12"/>
  <c r="V98" i="12"/>
  <c r="G100" i="12"/>
  <c r="I100" i="12"/>
  <c r="K100" i="12"/>
  <c r="M100" i="12"/>
  <c r="O100" i="12"/>
  <c r="Q100" i="12"/>
  <c r="V100" i="12"/>
  <c r="G103" i="12"/>
  <c r="O103" i="12"/>
  <c r="G104" i="12"/>
  <c r="M104" i="12" s="1"/>
  <c r="M103" i="12" s="1"/>
  <c r="I104" i="12"/>
  <c r="I103" i="12" s="1"/>
  <c r="K104" i="12"/>
  <c r="K103" i="12" s="1"/>
  <c r="O104" i="12"/>
  <c r="Q104" i="12"/>
  <c r="Q103" i="12" s="1"/>
  <c r="V104" i="12"/>
  <c r="V103" i="12" s="1"/>
  <c r="G106" i="12"/>
  <c r="K106" i="12"/>
  <c r="O106" i="12"/>
  <c r="V106" i="12"/>
  <c r="G107" i="12"/>
  <c r="I107" i="12"/>
  <c r="I106" i="12" s="1"/>
  <c r="K107" i="12"/>
  <c r="M107" i="12"/>
  <c r="M106" i="12" s="1"/>
  <c r="O107" i="12"/>
  <c r="Q107" i="12"/>
  <c r="Q106" i="12" s="1"/>
  <c r="V107" i="12"/>
  <c r="G109" i="12"/>
  <c r="K109" i="12"/>
  <c r="O109" i="12"/>
  <c r="V109" i="12"/>
  <c r="G110" i="12"/>
  <c r="I110" i="12"/>
  <c r="I109" i="12" s="1"/>
  <c r="K110" i="12"/>
  <c r="M110" i="12"/>
  <c r="M109" i="12" s="1"/>
  <c r="O110" i="12"/>
  <c r="Q110" i="12"/>
  <c r="Q109" i="12" s="1"/>
  <c r="V110" i="12"/>
  <c r="G111" i="12"/>
  <c r="K111" i="12"/>
  <c r="O111" i="12"/>
  <c r="V111" i="12"/>
  <c r="G112" i="12"/>
  <c r="I112" i="12"/>
  <c r="I111" i="12" s="1"/>
  <c r="K112" i="12"/>
  <c r="M112" i="12"/>
  <c r="M111" i="12" s="1"/>
  <c r="O112" i="12"/>
  <c r="Q112" i="12"/>
  <c r="Q111" i="12" s="1"/>
  <c r="V112" i="12"/>
  <c r="G114" i="12"/>
  <c r="G115" i="12"/>
  <c r="I115" i="12"/>
  <c r="I114" i="12" s="1"/>
  <c r="K115" i="12"/>
  <c r="M115" i="12"/>
  <c r="O115" i="12"/>
  <c r="Q115" i="12"/>
  <c r="Q114" i="12" s="1"/>
  <c r="V115" i="12"/>
  <c r="G116" i="12"/>
  <c r="M116" i="12" s="1"/>
  <c r="I116" i="12"/>
  <c r="K116" i="12"/>
  <c r="K114" i="12" s="1"/>
  <c r="O116" i="12"/>
  <c r="Q116" i="12"/>
  <c r="V116" i="12"/>
  <c r="V114" i="12" s="1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O114" i="12" s="1"/>
  <c r="Q122" i="12"/>
  <c r="V122" i="12"/>
  <c r="I123" i="12"/>
  <c r="Q123" i="12"/>
  <c r="G124" i="12"/>
  <c r="M124" i="12" s="1"/>
  <c r="M123" i="12" s="1"/>
  <c r="I124" i="12"/>
  <c r="K124" i="12"/>
  <c r="K123" i="12" s="1"/>
  <c r="O124" i="12"/>
  <c r="O123" i="12" s="1"/>
  <c r="Q124" i="12"/>
  <c r="V124" i="12"/>
  <c r="V123" i="12" s="1"/>
  <c r="I125" i="12"/>
  <c r="Q125" i="12"/>
  <c r="G126" i="12"/>
  <c r="G125" i="12" s="1"/>
  <c r="I126" i="12"/>
  <c r="K126" i="12"/>
  <c r="K125" i="12" s="1"/>
  <c r="O126" i="12"/>
  <c r="O125" i="12" s="1"/>
  <c r="Q126" i="12"/>
  <c r="V126" i="12"/>
  <c r="V125" i="12" s="1"/>
  <c r="AE129" i="12"/>
  <c r="AF129" i="12"/>
  <c r="I20" i="1"/>
  <c r="I19" i="1"/>
  <c r="I18" i="1"/>
  <c r="I17" i="1"/>
  <c r="I58" i="1"/>
  <c r="J57" i="1" s="1"/>
  <c r="F43" i="1"/>
  <c r="G23" i="1" s="1"/>
  <c r="H43" i="1"/>
  <c r="I42" i="1"/>
  <c r="I41" i="1"/>
  <c r="I40" i="1"/>
  <c r="I39" i="1"/>
  <c r="I43" i="1" s="1"/>
  <c r="J50" i="1" l="1"/>
  <c r="J52" i="1"/>
  <c r="J54" i="1"/>
  <c r="J51" i="1"/>
  <c r="J53" i="1"/>
  <c r="J55" i="1"/>
  <c r="J56" i="1"/>
  <c r="A27" i="1"/>
  <c r="M114" i="12"/>
  <c r="M58" i="12"/>
  <c r="M89" i="12"/>
  <c r="M126" i="12"/>
  <c r="M125" i="12" s="1"/>
  <c r="G123" i="12"/>
  <c r="M64" i="12"/>
  <c r="M63" i="12" s="1"/>
  <c r="M13" i="12"/>
  <c r="M12" i="12" s="1"/>
  <c r="J42" i="1"/>
  <c r="J40" i="1"/>
  <c r="J41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8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<sst xmlns="http://schemas.openxmlformats.org/spreadsheetml/2006/main" count="675" uniqueCount="283">
  <si>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</si>
  <si>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</si>
  <si>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</si>
  <si>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</si>
  <si>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</si>
  <si>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</si>
  <si>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</si>
  <si>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</si>
  <si>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</si>
  <si>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</si>
  <si>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</si>
  <si>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</si>
  <si>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</si>
  <si>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</si>
  <si>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</si>
  <si>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</si>
  <si>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</si>
  <si>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</si>
  <si>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</si>
  <si>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</si>
  <si>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</si>
  <si>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</si>
  <si>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</si>
  <si>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</si>
  <si>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</si>
  <si>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</si>
  <si>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</si>
  <si>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</si>
  <si>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</si>
  <si>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</si>
  <si>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</si>
  <si>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</si>
  <si>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</si>
  <si>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</si>
  <si>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</si>
  <si>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</si>
  <si>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</si>
  <si>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</si>
  <si>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</si>
  <si>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</si>
  <si>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</si>
  <si>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</si>
  <si>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</si>
  <si>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</si>
  <si>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</si>
  <si>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01</t>
  </si>
  <si>
    <t>Nová přípojka NN pro kino Mír Krnov</t>
  </si>
  <si>
    <t>Objekt:</t>
  </si>
  <si>
    <t>Rozpočet:</t>
  </si>
  <si>
    <t>05/2019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</si>
  <si>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</si>
  <si>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</si>
  <si>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</si>
  <si>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</si>
  <si>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</si>
  <si>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</si>
  <si>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</si>
  <si>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</si>
  <si>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</si>
  <si>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</si>
  <si>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</si>
  <si>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</si>
  <si>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</si>
  <si>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</si>
  <si>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</si>
  <si>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</si>
  <si>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VRN</t>
  </si>
  <si>
    <t>M21</t>
  </si>
  <si>
    <t>Elektromontáže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</si>
  <si>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</si>
  <si>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</si>
  <si>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</si>
  <si>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</si>
  <si>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</si>
  <si>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</si>
  <si>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</si>
  <si>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</si>
  <si>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</si>
  <si>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</si>
  <si>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</si>
  <si>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</si>
  <si>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</si>
  <si>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</si>
  <si>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</si>
  <si>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</si>
  <si>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</si>
  <si>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</si>
  <si>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</si>
  <si>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</si>
  <si>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</si>
  <si>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</si>
  <si>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</si>
  <si>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</si>
  <si>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</si>
  <si>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</si>
  <si>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</si>
  <si>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</si>
  <si>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</si>
  <si>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</si>
  <si>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</si>
  <si>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</si>
  <si>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944942101R00</t>
  </si>
  <si>
    <t xml:space="preserve">Záchytné ohrazení na vnějších volných stranách objektů upevněné na konzolách, krakorcích apod. odkloněné od svislice od 45 do 60° </t>
  </si>
  <si>
    <t>m</t>
  </si>
  <si>
    <t>800-3</t>
  </si>
  <si>
    <t>RTS 19/ I</t>
  </si>
  <si>
    <t>Indiv</t>
  </si>
  <si>
    <t>Práce</t>
  </si>
  <si>
    <t>POL1_1</t>
  </si>
  <si>
    <t>Celkové zabezpečení staveniště zábranou.(+demontáž)</t>
  </si>
  <si>
    <t>POP</t>
  </si>
  <si>
    <t>V ceně položky jsou přechody přes výkop pro průchozí, ochrana stávajících sítí na staveništi, dočasná dopravní opatření, bezpečnostní a hygienická opatření na staveništi aj. potřebné vedlejší úkony spojené se stavbou.</t>
  </si>
  <si>
    <t>210020134U00</t>
  </si>
  <si>
    <t>Mtž rošt typový kabelový š -600mm</t>
  </si>
  <si>
    <t>Vlastní</t>
  </si>
  <si>
    <t>POL1_9</t>
  </si>
  <si>
    <t>kompletní rozvod do HR jeho provedení, včetně uchycení</t>
  </si>
  <si>
    <t>210100001R00</t>
  </si>
  <si>
    <t>Ukončení vodičů  v rozvaděči včetně zapojení a vodičové koncovky,  , průřez do 2,5 mm2</t>
  </si>
  <si>
    <t>kus</t>
  </si>
  <si>
    <t>vodič sazby</t>
  </si>
  <si>
    <t xml:space="preserve">v RE:5 : </t>
  </si>
  <si>
    <t>VV</t>
  </si>
  <si>
    <t xml:space="preserve">v HDS:30 : </t>
  </si>
  <si>
    <t>35</t>
  </si>
  <si>
    <t>210100008R00</t>
  </si>
  <si>
    <t>Ukončení vodičů  v rozvaděči včetně zapojení a vodičové koncovky,  , průřez do 95 mm2</t>
  </si>
  <si>
    <t>hlavní napájecí vodič</t>
  </si>
  <si>
    <t xml:space="preserve">v RE:12 : </t>
  </si>
  <si>
    <t xml:space="preserve">v HDS:24 : </t>
  </si>
  <si>
    <t>36</t>
  </si>
  <si>
    <t>210190005R00</t>
  </si>
  <si>
    <t>Montáž oceloplechové rozvodnice, do hmotnosti 200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</si>
  <si>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</si>
  <si>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SPI</t>
  </si>
  <si>
    <t>RE rozvodnice kompletní osazení, dle PD, atestů MTr</t>
  </si>
  <si>
    <t>RE stávající, včetně recyklace a odvozu</t>
  </si>
  <si>
    <t>210190006R00</t>
  </si>
  <si>
    <t>Montáž oceloplechové rozvodnice, do hmotnosti 300 kg</t>
  </si>
  <si>
    <t>Montáž v HR kompletní napojení</t>
  </si>
  <si>
    <t>210190009RZ1</t>
  </si>
  <si>
    <t>Rezerva pro jiné úpravy</t>
  </si>
  <si>
    <t>Propojení v SR601 aj.</t>
  </si>
  <si>
    <t>210220010R00</t>
  </si>
  <si>
    <t>Nátěr zemnicího pásku 1x  včetně svorek a vyznačení žlutých pruhů, do 120 mm2</t>
  </si>
  <si>
    <t>izolace spojů v zemi, včetně izolačního nátěru</t>
  </si>
  <si>
    <t>210220021RT1</t>
  </si>
  <si>
    <t>Montáž uzemňovacího vedení v zemi, včetně svorek, propojení a izolace spojů, z profilů ocelových pozinkovaných  (FeZn),  , včetně dodávky pásku 30 x 4 mm, bez nátěru</t>
  </si>
  <si>
    <t>kompletní uložení uzemnění</t>
  </si>
  <si>
    <t xml:space="preserve">výkop:104 : </t>
  </si>
  <si>
    <t xml:space="preserve">prořez a vývody:26 : </t>
  </si>
  <si>
    <t>130</t>
  </si>
  <si>
    <t>210220022RT1</t>
  </si>
  <si>
    <t>Montáž uzemňovacího vedení v zemi, včetně svorek, propojení a izolace spojů, z drátů ocelových pozinkovaných  (FeZn),  , včetně dodávky drátu průměru 10 mm</t>
  </si>
  <si>
    <t>vyvody dle potřeby</t>
  </si>
  <si>
    <t>210220301RT3</t>
  </si>
  <si>
    <t>Montáž svorky hromosvodové včetně dodávky svorky zkušební (SZ)</t>
  </si>
  <si>
    <t>210800106RT3</t>
  </si>
  <si>
    <t>Kabel CYKY 750 V 3x2,5 mm2 uložený pod omítkou, včetně dodávky kabelu 3Cx2,5</t>
  </si>
  <si>
    <t>RTS 13/ II</t>
  </si>
  <si>
    <t>210800513RZ1</t>
  </si>
  <si>
    <t>Mtž Cu vodič CY 70mm2 v trubkách</t>
  </si>
  <si>
    <t>uložení včetně vývodů z výkopu</t>
  </si>
  <si>
    <t>210900530R00</t>
  </si>
  <si>
    <t>Vodič AY  95 mm2  uložený volně</t>
  </si>
  <si>
    <t>RTS 11/ II</t>
  </si>
  <si>
    <t>přívod z SR601 do RE, včetně ok</t>
  </si>
  <si>
    <t>246101810000R</t>
  </si>
  <si>
    <t>lak asfaltový elektroizolační</t>
  </si>
  <si>
    <t>kg</t>
  </si>
  <si>
    <t>SPCM</t>
  </si>
  <si>
    <t>Specifikace</t>
  </si>
  <si>
    <t>POL3_0</t>
  </si>
  <si>
    <t>34113217R</t>
  </si>
  <si>
    <t>kabel 1-AYKY; silový, instalační; pevné uložení vnitřní, pevné uložení do země a vně; Al jádro kulaté plné (RE), Al jádro sektorové lanované (SM); počet žil 4; vnější průměr 39,0 mm; jmen.průřez jádra 3x95+70 mm2; teplota použití -35 až 70 °C; odolný proti šíření plamene podle vyhlášky č. 21/1996; odolnost vůči UV záření</t>
  </si>
  <si>
    <t>včetně ok a jejich osazení</t>
  </si>
  <si>
    <t>460010024RT1</t>
  </si>
  <si>
    <t>Vytýčení kabelové trasy v zastavěném prostoru, délka trasy do 100 m</t>
  </si>
  <si>
    <t>km</t>
  </si>
  <si>
    <t>Položka pro zaměření stávajících sítí + nové zaměření uložení NN napájení</t>
  </si>
  <si>
    <t>005122010R</t>
  </si>
  <si>
    <t>Provoz objednatele</t>
  </si>
  <si>
    <t>kpl</t>
  </si>
  <si>
    <t>POL1_</t>
  </si>
  <si>
    <t>005211020R</t>
  </si>
  <si>
    <t>Ochrana stávajících inženýrských sítí na staveništi</t>
  </si>
  <si>
    <t>005211040R</t>
  </si>
  <si>
    <t>Dočasná dopravní opatření</t>
  </si>
  <si>
    <t>005211080R</t>
  </si>
  <si>
    <t>Bezpečnostní a hygienická opatření na staveništi</t>
  </si>
  <si>
    <t>460080002RT1</t>
  </si>
  <si>
    <t>Betonový základ do bednění, uložení betonu do dřevěného bednění</t>
  </si>
  <si>
    <t>m3</t>
  </si>
  <si>
    <t>pro RE, včetně betonu a prostupů vše pro RE</t>
  </si>
  <si>
    <t>Položka včetně výkopu a následné úpravy terénu</t>
  </si>
  <si>
    <t>460270119U00</t>
  </si>
  <si>
    <t>Pilíř cihla skříň nn v 60cm š 150cm včetně dodávky</t>
  </si>
  <si>
    <t>provedení pilíře pro RE-kompletní stavební práce pilíře</t>
  </si>
  <si>
    <t>460270185U00</t>
  </si>
  <si>
    <t>Zazdění skříň nn hl-30 v105 š135cm</t>
  </si>
  <si>
    <t>RE pilíř</t>
  </si>
  <si>
    <t>460310011R00</t>
  </si>
  <si>
    <t>Uložení 1 kabelu strojně v hornině třídy 3</t>
  </si>
  <si>
    <t xml:space="preserve">ke kinu:130 : </t>
  </si>
  <si>
    <t xml:space="preserve">k SR:3 : </t>
  </si>
  <si>
    <t>133</t>
  </si>
  <si>
    <t>460490012RT1</t>
  </si>
  <si>
    <t>Fólie výstražná z PVC, šířka 33 cm, fólie PVC šířka 33 cm</t>
  </si>
  <si>
    <t>460961602R00</t>
  </si>
  <si>
    <t>Zpracování výsledku měření</t>
  </si>
  <si>
    <t>výchozí revize elektro</t>
  </si>
  <si>
    <t>34111643R</t>
  </si>
  <si>
    <t>kabel 1-CYKY; silový; pro pevné uložení ve vnitřních a venk.prostorách v zemi, betonu; Cu jádro, tvar jádra SM-sektor mnohodrátový komprimovaný; počet žil 3; teplota použití -35 až 70 °C; max.provoz.teplota při zkratu 160 °C; min.teplota pokládky -5 °C; průřez vodiče 70+50  mm2; samozhášivý; odolnost vůči UV záření; barva pláště černá</t>
  </si>
  <si>
    <t>včetně vývodů a prořezu</t>
  </si>
  <si>
    <t xml:space="preserve">výkop:130 : </t>
  </si>
  <si>
    <t xml:space="preserve">budovou:35 : </t>
  </si>
  <si>
    <t xml:space="preserve">vývody:15 : </t>
  </si>
  <si>
    <t xml:space="preserve">prořez:5 : </t>
  </si>
  <si>
    <t>185</t>
  </si>
  <si>
    <t>3457098101RZ1</t>
  </si>
  <si>
    <t>Kanál zemní KOPOHalf, délka 3m</t>
  </si>
  <si>
    <t>chránička kabelů do země</t>
  </si>
  <si>
    <t>34571818R</t>
  </si>
  <si>
    <t>žlab elektroinstalační 50/25</t>
  </si>
  <si>
    <t>RTS 17/ I</t>
  </si>
  <si>
    <t>vntřní rozvod do HR, včetně všech instalačních komponentů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</si>
  <si>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</si>
  <si>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</si>
  <si>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</si>
  <si>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</si>
  <si>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Kalkul</t>
  </si>
  <si>
    <t>s přemístěním hmot na skládku na vzdálenost do 3 m nebo s naložením na dopravní prostředek</t>
  </si>
  <si>
    <t>139601103R00</t>
  </si>
  <si>
    <t>Ruční výkop jam, rýh a šachet v hornině 4</t>
  </si>
  <si>
    <t>800-1</t>
  </si>
  <si>
    <t>s přehozením na vzdálenost do 5 m nebo s naložením na ruční dopravní prostředek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</si>
  <si>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</si>
  <si>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</si>
  <si>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</si>
  <si>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</si>
  <si>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</si>
  <si>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</si>
  <si>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</si>
  <si>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</si>
  <si>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</si>
  <si>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</si>
  <si>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10*39,00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</si>
  <si>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</si>
  <si>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</si>
  <si>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</si>
  <si>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451573111R00</t>
  </si>
  <si>
    <t>Lože pod potrubí, stoky a drobné objekty z písku a štěrkopísku  do 65 mm</t>
  </si>
  <si>
    <t>827-1</t>
  </si>
  <si>
    <t>v otevřeném výkopu,</t>
  </si>
  <si>
    <t>965082923R00</t>
  </si>
  <si>
    <t>Odstranění násypu pod podlahami a ochranného na střechách tloušťky do 100 mm, plochy přes 2 m2</t>
  </si>
  <si>
    <t>801-3</t>
  </si>
  <si>
    <t>998223011R00</t>
  </si>
  <si>
    <t>Přesun hmot pozemních komunikací, kryt dlážděný jakékoliv délky objektu</t>
  </si>
  <si>
    <t>t</t>
  </si>
  <si>
    <t>Přesun hmot</t>
  </si>
  <si>
    <t>POL7_</t>
  </si>
  <si>
    <t>vodorovně do 200 m</t>
  </si>
  <si>
    <t>167101101R00</t>
  </si>
  <si>
    <t>Nakládání, skládání, překládání neulehlého výkopku nakládání výkopku_x000D_
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</si>
  <si>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</si>
  <si>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</si>
  <si>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</si>
  <si>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</si>
  <si>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130,00*0,50*0,54</t>
  </si>
  <si>
    <t>181101102R00</t>
  </si>
  <si>
    <t>Úprava pláně v zářezech v hornině 1 až 4, se zhutněním</t>
  </si>
  <si>
    <t>vyrovnáním výškových rozdílů, ploch vodorovných a ploch do sklonu 1 : 5.</t>
  </si>
  <si>
    <t>199000002R00</t>
  </si>
  <si>
    <t>Poplatky za skládku horniny 1- 4</t>
  </si>
  <si>
    <t>460030061R00</t>
  </si>
  <si>
    <t>Kladení dlažby do lože z písku</t>
  </si>
  <si>
    <t>583418024R</t>
  </si>
  <si>
    <t>kamenivo přírodní drcené frakce 16,0 až 32,0 mm; třída B</t>
  </si>
  <si>
    <t>POL3_</t>
  </si>
  <si>
    <t>35,10*2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</si>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</sst>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fe3+7zt3k1pziDTRHPvb1+XSm8AI40x9rl7HeCU7SLECZ9H/Y52Ty0OZb7kF3oohfR4VALOBOs4vWvhttrffCA==" saltValue="KVimBxGHFq3bkJ7ta9non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46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285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SUMIF(F50:F57,A16,I50:I57)+SUMIF(F50:F57,"PSU",I50:I57)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SUMIF(F50:F57,A17,I50:I57)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SUMIF(F50:F57,A18,I50:I57)</f>
        <v>0</v>
      </c>
      <c r="J18" s="85"/>
    </row>
    <row r="19" spans="1:10" ht="23.25" customHeight="1" x14ac:dyDescent="0.2">
      <c r="A19" s="199" t="s">
        <v>71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SUMIF(F50:F57,A19,I50:I57)</f>
        <v>0</v>
      </c>
      <c r="J19" s="85"/>
    </row>
    <row r="20" spans="1:10" ht="23.25" customHeight="1" x14ac:dyDescent="0.2">
      <c r="A20" s="199" t="s">
        <v>72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SUMIF(F50:F57,A20,I50:I57)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50</v>
      </c>
      <c r="C39" s="149"/>
      <c r="D39" s="149"/>
      <c r="E39" s="149"/>
      <c r="F39" s="150">
        <f>'01 A Pol'!AE129</f>
        <v>0</v>
      </c>
      <c r="G39" s="151">
        <f>'01 A Pol'!AF129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51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'01 A Pol'!AE129</f>
        <v>0</v>
      </c>
      <c r="G41" s="158">
        <f>'01 A Pol'!AF129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'01 A Pol'!AE129</f>
        <v>0</v>
      </c>
      <c r="G42" s="152">
        <f>'01 A Pol'!AF129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52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54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55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56</v>
      </c>
      <c r="C50" s="188" t="s">
        <v>57</v>
      </c>
      <c r="D50" s="189"/>
      <c r="E50" s="189"/>
      <c r="F50" s="195" t="s">
        <v>24</v>
      </c>
      <c r="G50" s="196"/>
      <c r="H50" s="196"/>
      <c r="I50" s="196">
        <f>'01 A Pol'!G89+'01 A Pol'!G114+'01 A Pol'!G125</f>
        <v>0</v>
      </c>
      <c r="J50" s="193" t="str">
        <f>IF(I58=0,"",I50/I58*100)</f>
        <v/>
      </c>
    </row>
    <row r="51" spans="1:10" ht="36.75" customHeight="1" x14ac:dyDescent="0.2">
      <c r="A51" s="182"/>
      <c r="B51" s="187" t="s">
        <v>58</v>
      </c>
      <c r="C51" s="188" t="s">
        <v>59</v>
      </c>
      <c r="D51" s="189"/>
      <c r="E51" s="189"/>
      <c r="F51" s="195" t="s">
        <v>24</v>
      </c>
      <c r="G51" s="196"/>
      <c r="H51" s="196"/>
      <c r="I51" s="196">
        <f>'01 A Pol'!G106+'01 A Pol'!G123</f>
        <v>0</v>
      </c>
      <c r="J51" s="193" t="str">
        <f>IF(I58=0,"",I51/I58*100)</f>
        <v/>
      </c>
    </row>
    <row r="52" spans="1:10" ht="36.75" customHeight="1" x14ac:dyDescent="0.2">
      <c r="A52" s="182"/>
      <c r="B52" s="187" t="s">
        <v>60</v>
      </c>
      <c r="C52" s="188" t="s">
        <v>61</v>
      </c>
      <c r="D52" s="189"/>
      <c r="E52" s="189"/>
      <c r="F52" s="195" t="s">
        <v>24</v>
      </c>
      <c r="G52" s="196"/>
      <c r="H52" s="196"/>
      <c r="I52" s="196">
        <f>'01 A Pol'!G8</f>
        <v>0</v>
      </c>
      <c r="J52" s="193" t="str">
        <f>IF(I58=0,"",I52/I58*100)</f>
        <v/>
      </c>
    </row>
    <row r="53" spans="1:10" ht="36.75" customHeight="1" x14ac:dyDescent="0.2">
      <c r="A53" s="182"/>
      <c r="B53" s="187" t="s">
        <v>62</v>
      </c>
      <c r="C53" s="188" t="s">
        <v>63</v>
      </c>
      <c r="D53" s="189"/>
      <c r="E53" s="189"/>
      <c r="F53" s="195" t="s">
        <v>24</v>
      </c>
      <c r="G53" s="196"/>
      <c r="H53" s="196"/>
      <c r="I53" s="196">
        <f>'01 A Pol'!G103+'01 A Pol'!G109</f>
        <v>0</v>
      </c>
      <c r="J53" s="193" t="str">
        <f>IF(I58=0,"",I53/I58*100)</f>
        <v/>
      </c>
    </row>
    <row r="54" spans="1:10" ht="36.75" customHeight="1" x14ac:dyDescent="0.2">
      <c r="A54" s="182"/>
      <c r="B54" s="187" t="s">
        <v>64</v>
      </c>
      <c r="C54" s="188" t="s">
        <v>65</v>
      </c>
      <c r="D54" s="189"/>
      <c r="E54" s="189"/>
      <c r="F54" s="195" t="s">
        <v>24</v>
      </c>
      <c r="G54" s="196"/>
      <c r="H54" s="196"/>
      <c r="I54" s="196">
        <f>'01 A Pol'!G111</f>
        <v>0</v>
      </c>
      <c r="J54" s="193" t="str">
        <f>IF(I58=0,"",I54/I58*100)</f>
        <v/>
      </c>
    </row>
    <row r="55" spans="1:10" ht="36.75" customHeight="1" x14ac:dyDescent="0.2">
      <c r="A55" s="182"/>
      <c r="B55" s="187" t="s">
        <v>66</v>
      </c>
      <c r="C55" s="188" t="s">
        <v>66</v>
      </c>
      <c r="D55" s="189"/>
      <c r="E55" s="189"/>
      <c r="F55" s="195" t="s">
        <v>24</v>
      </c>
      <c r="G55" s="196"/>
      <c r="H55" s="196"/>
      <c r="I55" s="196">
        <f>'01 A Pol'!G58</f>
        <v>0</v>
      </c>
      <c r="J55" s="193" t="str">
        <f>IF(I58=0,"",I55/I58*100)</f>
        <v/>
      </c>
    </row>
    <row r="56" spans="1:10" ht="36.75" customHeight="1" x14ac:dyDescent="0.2">
      <c r="A56" s="182"/>
      <c r="B56" s="187" t="s">
        <v>67</v>
      </c>
      <c r="C56" s="188" t="s">
        <v>68</v>
      </c>
      <c r="D56" s="189"/>
      <c r="E56" s="189"/>
      <c r="F56" s="195" t="s">
        <v>26</v>
      </c>
      <c r="G56" s="196"/>
      <c r="H56" s="196"/>
      <c r="I56" s="196">
        <f>'01 A Pol'!G12</f>
        <v>0</v>
      </c>
      <c r="J56" s="193" t="str">
        <f>IF(I58=0,"",I56/I58*100)</f>
        <v/>
      </c>
    </row>
    <row r="57" spans="1:10" ht="36.75" customHeight="1" x14ac:dyDescent="0.2">
      <c r="A57" s="182"/>
      <c r="B57" s="187" t="s">
        <v>69</v>
      </c>
      <c r="C57" s="188" t="s">
        <v>70</v>
      </c>
      <c r="D57" s="189"/>
      <c r="E57" s="189"/>
      <c r="F57" s="195" t="s">
        <v>26</v>
      </c>
      <c r="G57" s="196"/>
      <c r="H57" s="196"/>
      <c r="I57" s="196">
        <f>'01 A Pol'!G55+'01 A Pol'!G63</f>
        <v>0</v>
      </c>
      <c r="J57" s="193" t="str">
        <f>IF(I58=0,"",I57/I58*100)</f>
        <v/>
      </c>
    </row>
    <row r="58" spans="1:10" ht="25.5" customHeight="1" x14ac:dyDescent="0.2">
      <c r="A58" s="183"/>
      <c r="B58" s="190" t="s">
        <v>1</v>
      </c>
      <c r="C58" s="191"/>
      <c r="D58" s="192"/>
      <c r="E58" s="192"/>
      <c r="F58" s="197"/>
      <c r="G58" s="198"/>
      <c r="H58" s="198"/>
      <c r="I58" s="198">
        <f>SUM(I50:I57)</f>
        <v>0</v>
      </c>
      <c r="J58" s="194">
        <f>SUM(J50:J57)</f>
        <v>0</v>
      </c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</sheetData>
  <sheetProtection algorithmName="SHA-512" hashValue="Xwi7L1E/GdYLEshYv06PsE4a9ZQRthoCTNpSshuk9VvukqQAbnNnxvGB9PH48UOs1pmGfg/vD7ZgWXC9L/DBLQ==" saltValue="3KA3Vzu++CiniAnTkYHPq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QGClTllm3vlSwHoIBDAvpRfmnsYI5hHKe/6zzsVds2npz9odJLm+Um/dXO+fCYvGRPjYY0M4KnoSEZQyu8Ifg==" saltValue="ZCgV+MmcvT/bS2+TyrbcQ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73</v>
      </c>
      <c r="B1" s="200"/>
      <c r="C1" s="200"/>
      <c r="D1" s="200"/>
      <c r="E1" s="200"/>
      <c r="F1" s="200"/>
      <c r="G1" s="200"/>
      <c r="AG1" t="s">
        <v>74</v>
      </c>
    </row>
    <row r="2" spans="1:60" ht="24.95" customHeight="1" x14ac:dyDescent="0.2">
      <c r="A2" s="201" t="s">
        <v>7</v>
      </c>
      <c r="B2" s="49" t="s">
        <v>49</v>
      </c>
      <c r="C2" s="204" t="s">
        <v>46</v>
      </c>
      <c r="D2" s="202"/>
      <c r="E2" s="202"/>
      <c r="F2" s="202"/>
      <c r="G2" s="203"/>
      <c r="AG2" t="s">
        <v>75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75</v>
      </c>
      <c r="AG3" t="s">
        <v>76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77</v>
      </c>
    </row>
    <row r="5" spans="1:60" x14ac:dyDescent="0.2">
      <c r="D5" s="10"/>
    </row>
    <row r="6" spans="1:60" ht="38.25" x14ac:dyDescent="0.2">
      <c r="A6" s="211" t="s">
        <v>78</v>
      </c>
      <c r="B6" s="213" t="s">
        <v>79</v>
      </c>
      <c r="C6" s="213" t="s">
        <v>80</v>
      </c>
      <c r="D6" s="212" t="s">
        <v>81</v>
      </c>
      <c r="E6" s="211" t="s">
        <v>82</v>
      </c>
      <c r="F6" s="210" t="s">
        <v>83</v>
      </c>
      <c r="G6" s="211" t="s">
        <v>29</v>
      </c>
      <c r="H6" s="214" t="s">
        <v>30</v>
      </c>
      <c r="I6" s="214" t="s">
        <v>84</v>
      </c>
      <c r="J6" s="214" t="s">
        <v>31</v>
      </c>
      <c r="K6" s="214" t="s">
        <v>85</v>
      </c>
      <c r="L6" s="214" t="s">
        <v>86</v>
      </c>
      <c r="M6" s="214" t="s">
        <v>87</v>
      </c>
      <c r="N6" s="214" t="s">
        <v>88</v>
      </c>
      <c r="O6" s="214" t="s">
        <v>89</v>
      </c>
      <c r="P6" s="214" t="s">
        <v>90</v>
      </c>
      <c r="Q6" s="214" t="s">
        <v>91</v>
      </c>
      <c r="R6" s="214" t="s">
        <v>92</v>
      </c>
      <c r="S6" s="214" t="s">
        <v>93</v>
      </c>
      <c r="T6" s="214" t="s">
        <v>94</v>
      </c>
      <c r="U6" s="214" t="s">
        <v>95</v>
      </c>
      <c r="V6" s="214" t="s">
        <v>96</v>
      </c>
      <c r="W6" s="214" t="s">
        <v>97</v>
      </c>
      <c r="X6" s="214" t="s">
        <v>98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99</v>
      </c>
      <c r="B8" s="229" t="s">
        <v>60</v>
      </c>
      <c r="C8" s="253" t="s">
        <v>61</v>
      </c>
      <c r="D8" s="230"/>
      <c r="E8" s="231"/>
      <c r="F8" s="232"/>
      <c r="G8" s="232">
        <f>SUMIF(AG9:AG11,"&lt;&gt;NOR",G9:G11)</f>
        <v>0</v>
      </c>
      <c r="H8" s="232"/>
      <c r="I8" s="232">
        <f>SUM(I9:I11)</f>
        <v>0</v>
      </c>
      <c r="J8" s="232"/>
      <c r="K8" s="232">
        <f>SUM(K9:K11)</f>
        <v>0</v>
      </c>
      <c r="L8" s="232"/>
      <c r="M8" s="232">
        <f>SUM(M9:M11)</f>
        <v>0</v>
      </c>
      <c r="N8" s="232"/>
      <c r="O8" s="232">
        <f>SUM(O9:O11)</f>
        <v>0</v>
      </c>
      <c r="P8" s="232"/>
      <c r="Q8" s="232">
        <f>SUM(Q9:Q11)</f>
        <v>0</v>
      </c>
      <c r="R8" s="232"/>
      <c r="S8" s="232"/>
      <c r="T8" s="233"/>
      <c r="U8" s="227"/>
      <c r="V8" s="227">
        <f>SUM(V9:V11)</f>
        <v>17.55</v>
      </c>
      <c r="W8" s="227"/>
      <c r="X8" s="227"/>
      <c r="AG8" t="s">
        <v>100</v>
      </c>
    </row>
    <row r="9" spans="1:60" ht="22.5" outlineLevel="1" x14ac:dyDescent="0.2">
      <c r="A9" s="234">
        <v>1</v>
      </c>
      <c r="B9" s="235" t="s">
        <v>101</v>
      </c>
      <c r="C9" s="254" t="s">
        <v>102</v>
      </c>
      <c r="D9" s="236" t="s">
        <v>103</v>
      </c>
      <c r="E9" s="237">
        <v>130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 t="s">
        <v>104</v>
      </c>
      <c r="S9" s="239" t="s">
        <v>105</v>
      </c>
      <c r="T9" s="240" t="s">
        <v>106</v>
      </c>
      <c r="U9" s="224">
        <v>0.13500000000000001</v>
      </c>
      <c r="V9" s="224">
        <f>ROUND(E9*U9,2)</f>
        <v>17.55</v>
      </c>
      <c r="W9" s="224"/>
      <c r="X9" s="224" t="s">
        <v>107</v>
      </c>
      <c r="Y9" s="215"/>
      <c r="Z9" s="215"/>
      <c r="AA9" s="215"/>
      <c r="AB9" s="215"/>
      <c r="AC9" s="215"/>
      <c r="AD9" s="215"/>
      <c r="AE9" s="215"/>
      <c r="AF9" s="215"/>
      <c r="AG9" s="215" t="s">
        <v>108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5" t="s">
        <v>109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110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1" x14ac:dyDescent="0.2">
      <c r="A11" s="222"/>
      <c r="B11" s="223"/>
      <c r="C11" s="256" t="s">
        <v>111</v>
      </c>
      <c r="D11" s="243"/>
      <c r="E11" s="243"/>
      <c r="F11" s="243"/>
      <c r="G11" s="243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110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42" t="str">
        <f>C11</f>
        <v>V ceně položky jsou přechody přes výkop pro průchozí, ochrana stávajících sítí na staveništi, dočasná dopravní opatření, bezpečnostní a hygienická opatření na staveništi aj. potřebné vedlejší úkony spojené se stavbou.</v>
      </c>
      <c r="BB11" s="215"/>
      <c r="BC11" s="215"/>
      <c r="BD11" s="215"/>
      <c r="BE11" s="215"/>
      <c r="BF11" s="215"/>
      <c r="BG11" s="215"/>
      <c r="BH11" s="215"/>
    </row>
    <row r="12" spans="1:60" x14ac:dyDescent="0.2">
      <c r="A12" s="228" t="s">
        <v>99</v>
      </c>
      <c r="B12" s="229" t="s">
        <v>67</v>
      </c>
      <c r="C12" s="253" t="s">
        <v>68</v>
      </c>
      <c r="D12" s="230"/>
      <c r="E12" s="231"/>
      <c r="F12" s="232"/>
      <c r="G12" s="232">
        <f>SUMIF(AG13:AG54,"&lt;&gt;NOR",G13:G54)</f>
        <v>0</v>
      </c>
      <c r="H12" s="232"/>
      <c r="I12" s="232">
        <f>SUM(I13:I54)</f>
        <v>0</v>
      </c>
      <c r="J12" s="232"/>
      <c r="K12" s="232">
        <f>SUM(K13:K54)</f>
        <v>0</v>
      </c>
      <c r="L12" s="232"/>
      <c r="M12" s="232">
        <f>SUM(M13:M54)</f>
        <v>0</v>
      </c>
      <c r="N12" s="232"/>
      <c r="O12" s="232">
        <f>SUM(O13:O54)</f>
        <v>0</v>
      </c>
      <c r="P12" s="232"/>
      <c r="Q12" s="232">
        <f>SUM(Q13:Q54)</f>
        <v>0</v>
      </c>
      <c r="R12" s="232"/>
      <c r="S12" s="232"/>
      <c r="T12" s="233"/>
      <c r="U12" s="227"/>
      <c r="V12" s="227">
        <f>SUM(V13:V54)</f>
        <v>59.800000000000004</v>
      </c>
      <c r="W12" s="227"/>
      <c r="X12" s="227"/>
      <c r="AG12" t="s">
        <v>100</v>
      </c>
    </row>
    <row r="13" spans="1:60" outlineLevel="1" x14ac:dyDescent="0.2">
      <c r="A13" s="234">
        <v>2</v>
      </c>
      <c r="B13" s="235" t="s">
        <v>112</v>
      </c>
      <c r="C13" s="254" t="s">
        <v>113</v>
      </c>
      <c r="D13" s="236" t="s">
        <v>103</v>
      </c>
      <c r="E13" s="237">
        <v>35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114</v>
      </c>
      <c r="T13" s="240" t="s">
        <v>106</v>
      </c>
      <c r="U13" s="224">
        <v>0</v>
      </c>
      <c r="V13" s="224">
        <f>ROUND(E13*U13,2)</f>
        <v>0</v>
      </c>
      <c r="W13" s="224"/>
      <c r="X13" s="224" t="s">
        <v>107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115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5" t="s">
        <v>116</v>
      </c>
      <c r="D14" s="241"/>
      <c r="E14" s="241"/>
      <c r="F14" s="241"/>
      <c r="G14" s="241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110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34">
        <v>3</v>
      </c>
      <c r="B15" s="235" t="s">
        <v>117</v>
      </c>
      <c r="C15" s="254" t="s">
        <v>118</v>
      </c>
      <c r="D15" s="236" t="s">
        <v>119</v>
      </c>
      <c r="E15" s="237">
        <v>35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67</v>
      </c>
      <c r="S15" s="239" t="s">
        <v>105</v>
      </c>
      <c r="T15" s="240" t="s">
        <v>106</v>
      </c>
      <c r="U15" s="224">
        <v>5.0500000000000003E-2</v>
      </c>
      <c r="V15" s="224">
        <f>ROUND(E15*U15,2)</f>
        <v>1.77</v>
      </c>
      <c r="W15" s="224"/>
      <c r="X15" s="224" t="s">
        <v>107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115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5" t="s">
        <v>120</v>
      </c>
      <c r="D16" s="241"/>
      <c r="E16" s="241"/>
      <c r="F16" s="241"/>
      <c r="G16" s="241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110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7" t="s">
        <v>121</v>
      </c>
      <c r="D17" s="225"/>
      <c r="E17" s="226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122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7" t="s">
        <v>123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122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7" t="s">
        <v>124</v>
      </c>
      <c r="D19" s="225"/>
      <c r="E19" s="226">
        <v>35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122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2.5" outlineLevel="1" x14ac:dyDescent="0.2">
      <c r="A20" s="234">
        <v>4</v>
      </c>
      <c r="B20" s="235" t="s">
        <v>125</v>
      </c>
      <c r="C20" s="254" t="s">
        <v>126</v>
      </c>
      <c r="D20" s="236" t="s">
        <v>119</v>
      </c>
      <c r="E20" s="237">
        <v>36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67</v>
      </c>
      <c r="S20" s="239" t="s">
        <v>105</v>
      </c>
      <c r="T20" s="240" t="s">
        <v>106</v>
      </c>
      <c r="U20" s="224">
        <v>0.28449999999999998</v>
      </c>
      <c r="V20" s="224">
        <f>ROUND(E20*U20,2)</f>
        <v>10.24</v>
      </c>
      <c r="W20" s="224"/>
      <c r="X20" s="224" t="s">
        <v>107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115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5" t="s">
        <v>127</v>
      </c>
      <c r="D21" s="241"/>
      <c r="E21" s="241"/>
      <c r="F21" s="241"/>
      <c r="G21" s="241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110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7" t="s">
        <v>128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122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7" t="s">
        <v>129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122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7" t="s">
        <v>130</v>
      </c>
      <c r="D24" s="225"/>
      <c r="E24" s="226">
        <v>36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122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4">
        <v>5</v>
      </c>
      <c r="B25" s="235" t="s">
        <v>131</v>
      </c>
      <c r="C25" s="254" t="s">
        <v>132</v>
      </c>
      <c r="D25" s="236" t="s">
        <v>119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 t="s">
        <v>67</v>
      </c>
      <c r="S25" s="239" t="s">
        <v>105</v>
      </c>
      <c r="T25" s="240" t="s">
        <v>106</v>
      </c>
      <c r="U25" s="224">
        <v>3.5</v>
      </c>
      <c r="V25" s="224">
        <f>ROUND(E25*U25,2)</f>
        <v>3.5</v>
      </c>
      <c r="W25" s="224"/>
      <c r="X25" s="224" t="s">
        <v>107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115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1" x14ac:dyDescent="0.2">
      <c r="A26" s="222"/>
      <c r="B26" s="223"/>
      <c r="C26" s="258" t="s">
        <v>133</v>
      </c>
      <c r="D26" s="244"/>
      <c r="E26" s="244"/>
      <c r="F26" s="244"/>
      <c r="G26" s="24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134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42" t="str">
        <f>C26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6" t="s">
        <v>135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110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4">
        <v>6</v>
      </c>
      <c r="B28" s="235" t="s">
        <v>131</v>
      </c>
      <c r="C28" s="254" t="s">
        <v>132</v>
      </c>
      <c r="D28" s="236" t="s">
        <v>119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67</v>
      </c>
      <c r="S28" s="239" t="s">
        <v>105</v>
      </c>
      <c r="T28" s="240" t="s">
        <v>106</v>
      </c>
      <c r="U28" s="224">
        <v>3.5</v>
      </c>
      <c r="V28" s="224">
        <f>ROUND(E28*U28,2)</f>
        <v>3.5</v>
      </c>
      <c r="W28" s="224"/>
      <c r="X28" s="224" t="s">
        <v>107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115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22"/>
      <c r="B29" s="223"/>
      <c r="C29" s="258" t="s">
        <v>133</v>
      </c>
      <c r="D29" s="244"/>
      <c r="E29" s="244"/>
      <c r="F29" s="244"/>
      <c r="G29" s="24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134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42" t="str">
        <f>C29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6" t="s">
        <v>136</v>
      </c>
      <c r="D30" s="243"/>
      <c r="E30" s="243"/>
      <c r="F30" s="243"/>
      <c r="G30" s="243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110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4">
        <v>7</v>
      </c>
      <c r="B31" s="235" t="s">
        <v>137</v>
      </c>
      <c r="C31" s="254" t="s">
        <v>138</v>
      </c>
      <c r="D31" s="236" t="s">
        <v>119</v>
      </c>
      <c r="E31" s="237">
        <v>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 t="s">
        <v>67</v>
      </c>
      <c r="S31" s="239" t="s">
        <v>105</v>
      </c>
      <c r="T31" s="240" t="s">
        <v>106</v>
      </c>
      <c r="U31" s="224">
        <v>5.2</v>
      </c>
      <c r="V31" s="224">
        <f>ROUND(E31*U31,2)</f>
        <v>5.2</v>
      </c>
      <c r="W31" s="224"/>
      <c r="X31" s="224" t="s">
        <v>107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115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22"/>
      <c r="B32" s="223"/>
      <c r="C32" s="258" t="s">
        <v>133</v>
      </c>
      <c r="D32" s="244"/>
      <c r="E32" s="244"/>
      <c r="F32" s="244"/>
      <c r="G32" s="24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134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42" t="str">
        <f>C32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6" t="s">
        <v>139</v>
      </c>
      <c r="D33" s="243"/>
      <c r="E33" s="243"/>
      <c r="F33" s="243"/>
      <c r="G33" s="243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110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34">
        <v>8</v>
      </c>
      <c r="B34" s="235" t="s">
        <v>140</v>
      </c>
      <c r="C34" s="254" t="s">
        <v>141</v>
      </c>
      <c r="D34" s="236" t="s">
        <v>119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114</v>
      </c>
      <c r="T34" s="240" t="s">
        <v>106</v>
      </c>
      <c r="U34" s="224">
        <v>0</v>
      </c>
      <c r="V34" s="224">
        <f>ROUND(E34*U34,2)</f>
        <v>0</v>
      </c>
      <c r="W34" s="224"/>
      <c r="X34" s="224" t="s">
        <v>107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115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5" t="s">
        <v>142</v>
      </c>
      <c r="D35" s="241"/>
      <c r="E35" s="241"/>
      <c r="F35" s="241"/>
      <c r="G35" s="241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110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34">
        <v>9</v>
      </c>
      <c r="B36" s="235" t="s">
        <v>143</v>
      </c>
      <c r="C36" s="254" t="s">
        <v>144</v>
      </c>
      <c r="D36" s="236" t="s">
        <v>103</v>
      </c>
      <c r="E36" s="237">
        <v>4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 t="s">
        <v>67</v>
      </c>
      <c r="S36" s="239" t="s">
        <v>105</v>
      </c>
      <c r="T36" s="240" t="s">
        <v>106</v>
      </c>
      <c r="U36" s="224">
        <v>3.2829999999999998E-2</v>
      </c>
      <c r="V36" s="224">
        <f>ROUND(E36*U36,2)</f>
        <v>0.13</v>
      </c>
      <c r="W36" s="224"/>
      <c r="X36" s="224" t="s">
        <v>107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115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5" t="s">
        <v>145</v>
      </c>
      <c r="D37" s="241"/>
      <c r="E37" s="241"/>
      <c r="F37" s="241"/>
      <c r="G37" s="241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110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2.5" outlineLevel="1" x14ac:dyDescent="0.2">
      <c r="A38" s="234">
        <v>10</v>
      </c>
      <c r="B38" s="235" t="s">
        <v>146</v>
      </c>
      <c r="C38" s="254" t="s">
        <v>147</v>
      </c>
      <c r="D38" s="236" t="s">
        <v>103</v>
      </c>
      <c r="E38" s="237">
        <v>130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 t="s">
        <v>67</v>
      </c>
      <c r="S38" s="239" t="s">
        <v>105</v>
      </c>
      <c r="T38" s="240" t="s">
        <v>106</v>
      </c>
      <c r="U38" s="224">
        <v>0.13</v>
      </c>
      <c r="V38" s="224">
        <f>ROUND(E38*U38,2)</f>
        <v>16.899999999999999</v>
      </c>
      <c r="W38" s="224"/>
      <c r="X38" s="224" t="s">
        <v>107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115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5" t="s">
        <v>148</v>
      </c>
      <c r="D39" s="241"/>
      <c r="E39" s="241"/>
      <c r="F39" s="241"/>
      <c r="G39" s="241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110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7" t="s">
        <v>149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122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57" t="s">
        <v>150</v>
      </c>
      <c r="D41" s="225"/>
      <c r="E41" s="226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122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7" t="s">
        <v>151</v>
      </c>
      <c r="D42" s="225"/>
      <c r="E42" s="226">
        <v>130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122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2.5" outlineLevel="1" x14ac:dyDescent="0.2">
      <c r="A43" s="234">
        <v>11</v>
      </c>
      <c r="B43" s="235" t="s">
        <v>152</v>
      </c>
      <c r="C43" s="254" t="s">
        <v>153</v>
      </c>
      <c r="D43" s="236" t="s">
        <v>103</v>
      </c>
      <c r="E43" s="237">
        <v>20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 t="s">
        <v>67</v>
      </c>
      <c r="S43" s="239" t="s">
        <v>105</v>
      </c>
      <c r="T43" s="240" t="s">
        <v>106</v>
      </c>
      <c r="U43" s="224">
        <v>0.16</v>
      </c>
      <c r="V43" s="224">
        <f>ROUND(E43*U43,2)</f>
        <v>3.2</v>
      </c>
      <c r="W43" s="224"/>
      <c r="X43" s="224" t="s">
        <v>107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115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5" t="s">
        <v>154</v>
      </c>
      <c r="D44" s="241"/>
      <c r="E44" s="241"/>
      <c r="F44" s="241"/>
      <c r="G44" s="241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110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45">
        <v>12</v>
      </c>
      <c r="B45" s="246" t="s">
        <v>155</v>
      </c>
      <c r="C45" s="259" t="s">
        <v>156</v>
      </c>
      <c r="D45" s="247" t="s">
        <v>119</v>
      </c>
      <c r="E45" s="248">
        <v>8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0" t="s">
        <v>67</v>
      </c>
      <c r="S45" s="250" t="s">
        <v>105</v>
      </c>
      <c r="T45" s="251" t="s">
        <v>106</v>
      </c>
      <c r="U45" s="224">
        <v>0.24399999999999999</v>
      </c>
      <c r="V45" s="224">
        <f>ROUND(E45*U45,2)</f>
        <v>1.95</v>
      </c>
      <c r="W45" s="224"/>
      <c r="X45" s="224" t="s">
        <v>107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115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5">
        <v>13</v>
      </c>
      <c r="B46" s="246" t="s">
        <v>157</v>
      </c>
      <c r="C46" s="259" t="s">
        <v>158</v>
      </c>
      <c r="D46" s="247" t="s">
        <v>103</v>
      </c>
      <c r="E46" s="248">
        <v>185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0"/>
      <c r="S46" s="250" t="s">
        <v>159</v>
      </c>
      <c r="T46" s="251" t="s">
        <v>106</v>
      </c>
      <c r="U46" s="224">
        <v>7.0000000000000007E-2</v>
      </c>
      <c r="V46" s="224">
        <f>ROUND(E46*U46,2)</f>
        <v>12.95</v>
      </c>
      <c r="W46" s="224"/>
      <c r="X46" s="224" t="s">
        <v>107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115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4">
        <v>14</v>
      </c>
      <c r="B47" s="235" t="s">
        <v>160</v>
      </c>
      <c r="C47" s="254" t="s">
        <v>161</v>
      </c>
      <c r="D47" s="236" t="s">
        <v>103</v>
      </c>
      <c r="E47" s="237">
        <v>185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114</v>
      </c>
      <c r="T47" s="240" t="s">
        <v>106</v>
      </c>
      <c r="U47" s="224">
        <v>0</v>
      </c>
      <c r="V47" s="224">
        <f>ROUND(E47*U47,2)</f>
        <v>0</v>
      </c>
      <c r="W47" s="224"/>
      <c r="X47" s="224" t="s">
        <v>107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115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5" t="s">
        <v>162</v>
      </c>
      <c r="D48" s="241"/>
      <c r="E48" s="241"/>
      <c r="F48" s="241"/>
      <c r="G48" s="241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110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34">
        <v>15</v>
      </c>
      <c r="B49" s="235" t="s">
        <v>163</v>
      </c>
      <c r="C49" s="254" t="s">
        <v>164</v>
      </c>
      <c r="D49" s="236" t="s">
        <v>103</v>
      </c>
      <c r="E49" s="237">
        <v>10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165</v>
      </c>
      <c r="T49" s="240" t="s">
        <v>106</v>
      </c>
      <c r="U49" s="224">
        <v>4.6330000000000003E-2</v>
      </c>
      <c r="V49" s="224">
        <f>ROUND(E49*U49,2)</f>
        <v>0.46</v>
      </c>
      <c r="W49" s="224"/>
      <c r="X49" s="224" t="s">
        <v>107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115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5" t="s">
        <v>166</v>
      </c>
      <c r="D50" s="241"/>
      <c r="E50" s="241"/>
      <c r="F50" s="241"/>
      <c r="G50" s="241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110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4">
        <v>16</v>
      </c>
      <c r="B51" s="235" t="s">
        <v>167</v>
      </c>
      <c r="C51" s="254" t="s">
        <v>168</v>
      </c>
      <c r="D51" s="236" t="s">
        <v>169</v>
      </c>
      <c r="E51" s="237">
        <v>4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 t="s">
        <v>170</v>
      </c>
      <c r="S51" s="239" t="s">
        <v>105</v>
      </c>
      <c r="T51" s="240" t="s">
        <v>106</v>
      </c>
      <c r="U51" s="224">
        <v>0</v>
      </c>
      <c r="V51" s="224">
        <f>ROUND(E51*U51,2)</f>
        <v>0</v>
      </c>
      <c r="W51" s="224"/>
      <c r="X51" s="224" t="s">
        <v>171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172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5" t="s">
        <v>145</v>
      </c>
      <c r="D52" s="241"/>
      <c r="E52" s="241"/>
      <c r="F52" s="241"/>
      <c r="G52" s="241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110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45" outlineLevel="1" x14ac:dyDescent="0.2">
      <c r="A53" s="234">
        <v>17</v>
      </c>
      <c r="B53" s="235" t="s">
        <v>173</v>
      </c>
      <c r="C53" s="254" t="s">
        <v>174</v>
      </c>
      <c r="D53" s="236" t="s">
        <v>103</v>
      </c>
      <c r="E53" s="237">
        <v>10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 t="s">
        <v>170</v>
      </c>
      <c r="S53" s="239" t="s">
        <v>105</v>
      </c>
      <c r="T53" s="240" t="s">
        <v>106</v>
      </c>
      <c r="U53" s="224">
        <v>0</v>
      </c>
      <c r="V53" s="224">
        <f>ROUND(E53*U53,2)</f>
        <v>0</v>
      </c>
      <c r="W53" s="224"/>
      <c r="X53" s="224" t="s">
        <v>171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172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5" t="s">
        <v>175</v>
      </c>
      <c r="D54" s="241"/>
      <c r="E54" s="241"/>
      <c r="F54" s="241"/>
      <c r="G54" s="241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110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x14ac:dyDescent="0.2">
      <c r="A55" s="228" t="s">
        <v>99</v>
      </c>
      <c r="B55" s="229" t="s">
        <v>69</v>
      </c>
      <c r="C55" s="253" t="s">
        <v>70</v>
      </c>
      <c r="D55" s="230"/>
      <c r="E55" s="231"/>
      <c r="F55" s="232"/>
      <c r="G55" s="232">
        <f>SUMIF(AG56:AG57,"&lt;&gt;NOR",G56:G57)</f>
        <v>0</v>
      </c>
      <c r="H55" s="232"/>
      <c r="I55" s="232">
        <f>SUM(I56:I57)</f>
        <v>0</v>
      </c>
      <c r="J55" s="232"/>
      <c r="K55" s="232">
        <f>SUM(K56:K57)</f>
        <v>0</v>
      </c>
      <c r="L55" s="232"/>
      <c r="M55" s="232">
        <f>SUM(M56:M57)</f>
        <v>0</v>
      </c>
      <c r="N55" s="232"/>
      <c r="O55" s="232">
        <f>SUM(O56:O57)</f>
        <v>0</v>
      </c>
      <c r="P55" s="232"/>
      <c r="Q55" s="232">
        <f>SUM(Q56:Q57)</f>
        <v>0</v>
      </c>
      <c r="R55" s="232"/>
      <c r="S55" s="232"/>
      <c r="T55" s="233"/>
      <c r="U55" s="227"/>
      <c r="V55" s="227">
        <f>SUM(V56:V57)</f>
        <v>4.9800000000000004</v>
      </c>
      <c r="W55" s="227"/>
      <c r="X55" s="227"/>
      <c r="AG55" t="s">
        <v>100</v>
      </c>
    </row>
    <row r="56" spans="1:60" outlineLevel="1" x14ac:dyDescent="0.2">
      <c r="A56" s="234">
        <v>18</v>
      </c>
      <c r="B56" s="235" t="s">
        <v>176</v>
      </c>
      <c r="C56" s="254" t="s">
        <v>177</v>
      </c>
      <c r="D56" s="236" t="s">
        <v>178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105</v>
      </c>
      <c r="T56" s="240" t="s">
        <v>106</v>
      </c>
      <c r="U56" s="224">
        <v>4.9800000000000004</v>
      </c>
      <c r="V56" s="224">
        <f>ROUND(E56*U56,2)</f>
        <v>4.9800000000000004</v>
      </c>
      <c r="W56" s="224"/>
      <c r="X56" s="224" t="s">
        <v>107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115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5" t="s">
        <v>179</v>
      </c>
      <c r="D57" s="241"/>
      <c r="E57" s="241"/>
      <c r="F57" s="241"/>
      <c r="G57" s="241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110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x14ac:dyDescent="0.2">
      <c r="A58" s="228" t="s">
        <v>99</v>
      </c>
      <c r="B58" s="229" t="s">
        <v>66</v>
      </c>
      <c r="C58" s="253" t="s">
        <v>66</v>
      </c>
      <c r="D58" s="230"/>
      <c r="E58" s="231"/>
      <c r="F58" s="232"/>
      <c r="G58" s="232">
        <f>SUMIF(AG59:AG62,"&lt;&gt;NOR",G59:G62)</f>
        <v>0</v>
      </c>
      <c r="H58" s="232"/>
      <c r="I58" s="232">
        <f>SUM(I59:I62)</f>
        <v>0</v>
      </c>
      <c r="J58" s="232"/>
      <c r="K58" s="232">
        <f>SUM(K59:K62)</f>
        <v>0</v>
      </c>
      <c r="L58" s="232"/>
      <c r="M58" s="232">
        <f>SUM(M59:M62)</f>
        <v>0</v>
      </c>
      <c r="N58" s="232"/>
      <c r="O58" s="232">
        <f>SUM(O59:O62)</f>
        <v>0</v>
      </c>
      <c r="P58" s="232"/>
      <c r="Q58" s="232">
        <f>SUM(Q59:Q62)</f>
        <v>0</v>
      </c>
      <c r="R58" s="232"/>
      <c r="S58" s="232"/>
      <c r="T58" s="233"/>
      <c r="U58" s="227"/>
      <c r="V58" s="227">
        <f>SUM(V59:V62)</f>
        <v>0</v>
      </c>
      <c r="W58" s="227"/>
      <c r="X58" s="227"/>
      <c r="AG58" t="s">
        <v>100</v>
      </c>
    </row>
    <row r="59" spans="1:60" outlineLevel="1" x14ac:dyDescent="0.2">
      <c r="A59" s="245">
        <v>19</v>
      </c>
      <c r="B59" s="246" t="s">
        <v>180</v>
      </c>
      <c r="C59" s="259" t="s">
        <v>181</v>
      </c>
      <c r="D59" s="247" t="s">
        <v>182</v>
      </c>
      <c r="E59" s="248">
        <v>1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0"/>
      <c r="S59" s="250" t="s">
        <v>114</v>
      </c>
      <c r="T59" s="251" t="s">
        <v>106</v>
      </c>
      <c r="U59" s="224">
        <v>0</v>
      </c>
      <c r="V59" s="224">
        <f>ROUND(E59*U59,2)</f>
        <v>0</v>
      </c>
      <c r="W59" s="224"/>
      <c r="X59" s="224" t="s">
        <v>107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183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5">
        <v>20</v>
      </c>
      <c r="B60" s="246" t="s">
        <v>184</v>
      </c>
      <c r="C60" s="259" t="s">
        <v>185</v>
      </c>
      <c r="D60" s="247" t="s">
        <v>182</v>
      </c>
      <c r="E60" s="248">
        <v>1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0"/>
      <c r="S60" s="250" t="s">
        <v>114</v>
      </c>
      <c r="T60" s="251" t="s">
        <v>106</v>
      </c>
      <c r="U60" s="224">
        <v>0</v>
      </c>
      <c r="V60" s="224">
        <f>ROUND(E60*U60,2)</f>
        <v>0</v>
      </c>
      <c r="W60" s="224"/>
      <c r="X60" s="224" t="s">
        <v>107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183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45">
        <v>21</v>
      </c>
      <c r="B61" s="246" t="s">
        <v>186</v>
      </c>
      <c r="C61" s="259" t="s">
        <v>187</v>
      </c>
      <c r="D61" s="247" t="s">
        <v>182</v>
      </c>
      <c r="E61" s="248">
        <v>1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0"/>
      <c r="S61" s="250" t="s">
        <v>114</v>
      </c>
      <c r="T61" s="251" t="s">
        <v>106</v>
      </c>
      <c r="U61" s="224">
        <v>0</v>
      </c>
      <c r="V61" s="224">
        <f>ROUND(E61*U61,2)</f>
        <v>0</v>
      </c>
      <c r="W61" s="224"/>
      <c r="X61" s="224" t="s">
        <v>107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183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45">
        <v>22</v>
      </c>
      <c r="B62" s="246" t="s">
        <v>188</v>
      </c>
      <c r="C62" s="259" t="s">
        <v>189</v>
      </c>
      <c r="D62" s="247" t="s">
        <v>182</v>
      </c>
      <c r="E62" s="248">
        <v>1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0"/>
      <c r="S62" s="250" t="s">
        <v>114</v>
      </c>
      <c r="T62" s="251" t="s">
        <v>106</v>
      </c>
      <c r="U62" s="224">
        <v>0</v>
      </c>
      <c r="V62" s="224">
        <f>ROUND(E62*U62,2)</f>
        <v>0</v>
      </c>
      <c r="W62" s="224"/>
      <c r="X62" s="224" t="s">
        <v>107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183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x14ac:dyDescent="0.2">
      <c r="A63" s="228" t="s">
        <v>99</v>
      </c>
      <c r="B63" s="229" t="s">
        <v>69</v>
      </c>
      <c r="C63" s="253" t="s">
        <v>70</v>
      </c>
      <c r="D63" s="230"/>
      <c r="E63" s="231"/>
      <c r="F63" s="232"/>
      <c r="G63" s="232">
        <f>SUMIF(AG64:AG88,"&lt;&gt;NOR",G64:G88)</f>
        <v>0</v>
      </c>
      <c r="H63" s="232"/>
      <c r="I63" s="232">
        <f>SUM(I64:I88)</f>
        <v>0</v>
      </c>
      <c r="J63" s="232"/>
      <c r="K63" s="232">
        <f>SUM(K64:K88)</f>
        <v>0</v>
      </c>
      <c r="L63" s="232"/>
      <c r="M63" s="232">
        <f>SUM(M64:M88)</f>
        <v>0</v>
      </c>
      <c r="N63" s="232"/>
      <c r="O63" s="232">
        <f>SUM(O64:O88)</f>
        <v>0</v>
      </c>
      <c r="P63" s="232"/>
      <c r="Q63" s="232">
        <f>SUM(Q64:Q88)</f>
        <v>0</v>
      </c>
      <c r="R63" s="232"/>
      <c r="S63" s="232"/>
      <c r="T63" s="233"/>
      <c r="U63" s="227"/>
      <c r="V63" s="227">
        <f>SUM(V64:V88)</f>
        <v>14.39</v>
      </c>
      <c r="W63" s="227"/>
      <c r="X63" s="227"/>
      <c r="AG63" t="s">
        <v>100</v>
      </c>
    </row>
    <row r="64" spans="1:60" outlineLevel="1" x14ac:dyDescent="0.2">
      <c r="A64" s="234">
        <v>23</v>
      </c>
      <c r="B64" s="235" t="s">
        <v>190</v>
      </c>
      <c r="C64" s="254" t="s">
        <v>191</v>
      </c>
      <c r="D64" s="236" t="s">
        <v>192</v>
      </c>
      <c r="E64" s="237">
        <v>2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105</v>
      </c>
      <c r="T64" s="240" t="s">
        <v>106</v>
      </c>
      <c r="U64" s="224">
        <v>4</v>
      </c>
      <c r="V64" s="224">
        <f>ROUND(E64*U64,2)</f>
        <v>8</v>
      </c>
      <c r="W64" s="224"/>
      <c r="X64" s="224" t="s">
        <v>107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115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5" t="s">
        <v>193</v>
      </c>
      <c r="D65" s="241"/>
      <c r="E65" s="241"/>
      <c r="F65" s="241"/>
      <c r="G65" s="241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110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6" t="s">
        <v>194</v>
      </c>
      <c r="D66" s="243"/>
      <c r="E66" s="243"/>
      <c r="F66" s="243"/>
      <c r="G66" s="243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110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34">
        <v>24</v>
      </c>
      <c r="B67" s="235" t="s">
        <v>195</v>
      </c>
      <c r="C67" s="254" t="s">
        <v>196</v>
      </c>
      <c r="D67" s="236" t="s">
        <v>119</v>
      </c>
      <c r="E67" s="237">
        <v>2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114</v>
      </c>
      <c r="T67" s="240" t="s">
        <v>106</v>
      </c>
      <c r="U67" s="224">
        <v>0</v>
      </c>
      <c r="V67" s="224">
        <f>ROUND(E67*U67,2)</f>
        <v>0</v>
      </c>
      <c r="W67" s="224"/>
      <c r="X67" s="224" t="s">
        <v>107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115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5" t="s">
        <v>197</v>
      </c>
      <c r="D68" s="241"/>
      <c r="E68" s="241"/>
      <c r="F68" s="241"/>
      <c r="G68" s="241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110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4">
        <v>25</v>
      </c>
      <c r="B69" s="235" t="s">
        <v>198</v>
      </c>
      <c r="C69" s="254" t="s">
        <v>199</v>
      </c>
      <c r="D69" s="236" t="s">
        <v>119</v>
      </c>
      <c r="E69" s="237">
        <v>2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114</v>
      </c>
      <c r="T69" s="240" t="s">
        <v>106</v>
      </c>
      <c r="U69" s="224">
        <v>0</v>
      </c>
      <c r="V69" s="224">
        <f>ROUND(E69*U69,2)</f>
        <v>0</v>
      </c>
      <c r="W69" s="224"/>
      <c r="X69" s="224" t="s">
        <v>107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115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5" t="s">
        <v>200</v>
      </c>
      <c r="D70" s="241"/>
      <c r="E70" s="241"/>
      <c r="F70" s="241"/>
      <c r="G70" s="241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110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34">
        <v>26</v>
      </c>
      <c r="B71" s="235" t="s">
        <v>201</v>
      </c>
      <c r="C71" s="254" t="s">
        <v>202</v>
      </c>
      <c r="D71" s="236" t="s">
        <v>103</v>
      </c>
      <c r="E71" s="237">
        <v>133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105</v>
      </c>
      <c r="T71" s="240" t="s">
        <v>106</v>
      </c>
      <c r="U71" s="224">
        <v>2.2499999999999999E-2</v>
      </c>
      <c r="V71" s="224">
        <f>ROUND(E71*U71,2)</f>
        <v>2.99</v>
      </c>
      <c r="W71" s="224"/>
      <c r="X71" s="224" t="s">
        <v>107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115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57" t="s">
        <v>203</v>
      </c>
      <c r="D72" s="225"/>
      <c r="E72" s="226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122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7" t="s">
        <v>204</v>
      </c>
      <c r="D73" s="225"/>
      <c r="E73" s="226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122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7" t="s">
        <v>205</v>
      </c>
      <c r="D74" s="225"/>
      <c r="E74" s="226">
        <v>133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122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45">
        <v>27</v>
      </c>
      <c r="B75" s="246" t="s">
        <v>206</v>
      </c>
      <c r="C75" s="259" t="s">
        <v>207</v>
      </c>
      <c r="D75" s="247" t="s">
        <v>103</v>
      </c>
      <c r="E75" s="248">
        <v>130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0"/>
      <c r="S75" s="250" t="s">
        <v>105</v>
      </c>
      <c r="T75" s="251" t="s">
        <v>106</v>
      </c>
      <c r="U75" s="224">
        <v>2.5999999999999999E-2</v>
      </c>
      <c r="V75" s="224">
        <f>ROUND(E75*U75,2)</f>
        <v>3.38</v>
      </c>
      <c r="W75" s="224"/>
      <c r="X75" s="224" t="s">
        <v>107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115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4">
        <v>28</v>
      </c>
      <c r="B76" s="235" t="s">
        <v>208</v>
      </c>
      <c r="C76" s="254" t="s">
        <v>209</v>
      </c>
      <c r="D76" s="236" t="s">
        <v>119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105</v>
      </c>
      <c r="T76" s="240" t="s">
        <v>106</v>
      </c>
      <c r="U76" s="224">
        <v>1.6E-2</v>
      </c>
      <c r="V76" s="224">
        <f>ROUND(E76*U76,2)</f>
        <v>0.02</v>
      </c>
      <c r="W76" s="224"/>
      <c r="X76" s="224" t="s">
        <v>107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115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5" t="s">
        <v>210</v>
      </c>
      <c r="D77" s="241"/>
      <c r="E77" s="241"/>
      <c r="F77" s="241"/>
      <c r="G77" s="241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110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ht="45" outlineLevel="1" x14ac:dyDescent="0.2">
      <c r="A78" s="234">
        <v>29</v>
      </c>
      <c r="B78" s="235" t="s">
        <v>211</v>
      </c>
      <c r="C78" s="254" t="s">
        <v>212</v>
      </c>
      <c r="D78" s="236" t="s">
        <v>103</v>
      </c>
      <c r="E78" s="237">
        <v>185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 t="s">
        <v>170</v>
      </c>
      <c r="S78" s="239" t="s">
        <v>105</v>
      </c>
      <c r="T78" s="240" t="s">
        <v>106</v>
      </c>
      <c r="U78" s="224">
        <v>0</v>
      </c>
      <c r="V78" s="224">
        <f>ROUND(E78*U78,2)</f>
        <v>0</v>
      </c>
      <c r="W78" s="224"/>
      <c r="X78" s="224" t="s">
        <v>171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172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5" t="s">
        <v>213</v>
      </c>
      <c r="D79" s="241"/>
      <c r="E79" s="241"/>
      <c r="F79" s="241"/>
      <c r="G79" s="241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110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7" t="s">
        <v>214</v>
      </c>
      <c r="D80" s="225"/>
      <c r="E80" s="226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122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7" t="s">
        <v>215</v>
      </c>
      <c r="D81" s="225"/>
      <c r="E81" s="226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122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7" t="s">
        <v>216</v>
      </c>
      <c r="D82" s="225"/>
      <c r="E82" s="226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122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7" t="s">
        <v>217</v>
      </c>
      <c r="D83" s="225"/>
      <c r="E83" s="226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122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7" t="s">
        <v>218</v>
      </c>
      <c r="D84" s="225"/>
      <c r="E84" s="226">
        <v>185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122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34">
        <v>30</v>
      </c>
      <c r="B85" s="235" t="s">
        <v>219</v>
      </c>
      <c r="C85" s="254" t="s">
        <v>220</v>
      </c>
      <c r="D85" s="236" t="s">
        <v>103</v>
      </c>
      <c r="E85" s="237">
        <v>130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114</v>
      </c>
      <c r="T85" s="240" t="s">
        <v>106</v>
      </c>
      <c r="U85" s="224">
        <v>0</v>
      </c>
      <c r="V85" s="224">
        <f>ROUND(E85*U85,2)</f>
        <v>0</v>
      </c>
      <c r="W85" s="224"/>
      <c r="X85" s="224" t="s">
        <v>107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115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5" t="s">
        <v>221</v>
      </c>
      <c r="D86" s="241"/>
      <c r="E86" s="241"/>
      <c r="F86" s="241"/>
      <c r="G86" s="241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110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34">
        <v>31</v>
      </c>
      <c r="B87" s="235" t="s">
        <v>222</v>
      </c>
      <c r="C87" s="254" t="s">
        <v>223</v>
      </c>
      <c r="D87" s="236" t="s">
        <v>103</v>
      </c>
      <c r="E87" s="237">
        <v>35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 t="s">
        <v>170</v>
      </c>
      <c r="S87" s="239" t="s">
        <v>224</v>
      </c>
      <c r="T87" s="240" t="s">
        <v>106</v>
      </c>
      <c r="U87" s="224">
        <v>0</v>
      </c>
      <c r="V87" s="224">
        <f>ROUND(E87*U87,2)</f>
        <v>0</v>
      </c>
      <c r="W87" s="224"/>
      <c r="X87" s="224" t="s">
        <v>171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172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5" t="s">
        <v>225</v>
      </c>
      <c r="D88" s="241"/>
      <c r="E88" s="241"/>
      <c r="F88" s="241"/>
      <c r="G88" s="241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110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x14ac:dyDescent="0.2">
      <c r="A89" s="228" t="s">
        <v>99</v>
      </c>
      <c r="B89" s="229" t="s">
        <v>56</v>
      </c>
      <c r="C89" s="253" t="s">
        <v>57</v>
      </c>
      <c r="D89" s="230"/>
      <c r="E89" s="231"/>
      <c r="F89" s="232"/>
      <c r="G89" s="232">
        <f>SUMIF(AG90:AG102,"&lt;&gt;NOR",G90:G102)</f>
        <v>0</v>
      </c>
      <c r="H89" s="232"/>
      <c r="I89" s="232">
        <f>SUM(I90:I102)</f>
        <v>0</v>
      </c>
      <c r="J89" s="232"/>
      <c r="K89" s="232">
        <f>SUM(K90:K102)</f>
        <v>0</v>
      </c>
      <c r="L89" s="232"/>
      <c r="M89" s="232">
        <f>SUM(M90:M102)</f>
        <v>0</v>
      </c>
      <c r="N89" s="232"/>
      <c r="O89" s="232">
        <f>SUM(O90:O102)</f>
        <v>0</v>
      </c>
      <c r="P89" s="232"/>
      <c r="Q89" s="232">
        <f>SUM(Q90:Q102)</f>
        <v>13.8</v>
      </c>
      <c r="R89" s="232"/>
      <c r="S89" s="232"/>
      <c r="T89" s="233"/>
      <c r="U89" s="227"/>
      <c r="V89" s="227">
        <f>SUM(V90:V102)</f>
        <v>214.33</v>
      </c>
      <c r="W89" s="227"/>
      <c r="X89" s="227"/>
      <c r="AG89" t="s">
        <v>100</v>
      </c>
    </row>
    <row r="90" spans="1:60" ht="22.5" outlineLevel="1" x14ac:dyDescent="0.2">
      <c r="A90" s="234">
        <v>32</v>
      </c>
      <c r="B90" s="235" t="s">
        <v>226</v>
      </c>
      <c r="C90" s="254" t="s">
        <v>227</v>
      </c>
      <c r="D90" s="236" t="s">
        <v>228</v>
      </c>
      <c r="E90" s="237">
        <v>100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0</v>
      </c>
      <c r="O90" s="239">
        <f>ROUND(E90*N90,2)</f>
        <v>0</v>
      </c>
      <c r="P90" s="239">
        <v>0.13800000000000001</v>
      </c>
      <c r="Q90" s="239">
        <f>ROUND(E90*P90,2)</f>
        <v>13.8</v>
      </c>
      <c r="R90" s="239" t="s">
        <v>229</v>
      </c>
      <c r="S90" s="239" t="s">
        <v>105</v>
      </c>
      <c r="T90" s="240" t="s">
        <v>230</v>
      </c>
      <c r="U90" s="224">
        <v>0.16</v>
      </c>
      <c r="V90" s="224">
        <f>ROUND(E90*U90,2)</f>
        <v>16</v>
      </c>
      <c r="W90" s="224"/>
      <c r="X90" s="224" t="s">
        <v>107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183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58" t="s">
        <v>231</v>
      </c>
      <c r="D91" s="244"/>
      <c r="E91" s="244"/>
      <c r="F91" s="244"/>
      <c r="G91" s="24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134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34">
        <v>33</v>
      </c>
      <c r="B92" s="235" t="s">
        <v>232</v>
      </c>
      <c r="C92" s="254" t="s">
        <v>233</v>
      </c>
      <c r="D92" s="236" t="s">
        <v>192</v>
      </c>
      <c r="E92" s="237">
        <v>39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 t="s">
        <v>234</v>
      </c>
      <c r="S92" s="239" t="s">
        <v>105</v>
      </c>
      <c r="T92" s="240" t="s">
        <v>230</v>
      </c>
      <c r="U92" s="224">
        <v>4.6550000000000002</v>
      </c>
      <c r="V92" s="224">
        <f>ROUND(E92*U92,2)</f>
        <v>181.55</v>
      </c>
      <c r="W92" s="224"/>
      <c r="X92" s="224" t="s">
        <v>107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183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8" t="s">
        <v>235</v>
      </c>
      <c r="D93" s="244"/>
      <c r="E93" s="244"/>
      <c r="F93" s="244"/>
      <c r="G93" s="24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134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34">
        <v>34</v>
      </c>
      <c r="B94" s="235" t="s">
        <v>236</v>
      </c>
      <c r="C94" s="254" t="s">
        <v>237</v>
      </c>
      <c r="D94" s="236" t="s">
        <v>192</v>
      </c>
      <c r="E94" s="237">
        <v>39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 t="s">
        <v>234</v>
      </c>
      <c r="S94" s="239" t="s">
        <v>105</v>
      </c>
      <c r="T94" s="240" t="s">
        <v>230</v>
      </c>
      <c r="U94" s="224">
        <v>0.34499999999999997</v>
      </c>
      <c r="V94" s="224">
        <f>ROUND(E94*U94,2)</f>
        <v>13.46</v>
      </c>
      <c r="W94" s="224"/>
      <c r="X94" s="224" t="s">
        <v>107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183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58" t="s">
        <v>238</v>
      </c>
      <c r="D95" s="244"/>
      <c r="E95" s="244"/>
      <c r="F95" s="244"/>
      <c r="G95" s="24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134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42" t="str">
        <f>C95</f>
        <v>bez naložení do dopravní nádoby, ale s vyprázdněním dopravní nádoby na hromadu nebo na dopravní prostředek,</v>
      </c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34">
        <v>35</v>
      </c>
      <c r="B96" s="235" t="s">
        <v>239</v>
      </c>
      <c r="C96" s="254" t="s">
        <v>240</v>
      </c>
      <c r="D96" s="236" t="s">
        <v>192</v>
      </c>
      <c r="E96" s="237">
        <v>39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 t="s">
        <v>234</v>
      </c>
      <c r="S96" s="239" t="s">
        <v>105</v>
      </c>
      <c r="T96" s="240" t="s">
        <v>230</v>
      </c>
      <c r="U96" s="224">
        <v>7.3999999999999996E-2</v>
      </c>
      <c r="V96" s="224">
        <f>ROUND(E96*U96,2)</f>
        <v>2.89</v>
      </c>
      <c r="W96" s="224"/>
      <c r="X96" s="224" t="s">
        <v>107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183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58" t="s">
        <v>241</v>
      </c>
      <c r="D97" s="244"/>
      <c r="E97" s="244"/>
      <c r="F97" s="244"/>
      <c r="G97" s="24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134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ht="22.5" outlineLevel="1" x14ac:dyDescent="0.2">
      <c r="A98" s="234">
        <v>36</v>
      </c>
      <c r="B98" s="235" t="s">
        <v>242</v>
      </c>
      <c r="C98" s="254" t="s">
        <v>243</v>
      </c>
      <c r="D98" s="236" t="s">
        <v>192</v>
      </c>
      <c r="E98" s="237">
        <v>39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39" t="s">
        <v>234</v>
      </c>
      <c r="S98" s="239" t="s">
        <v>105</v>
      </c>
      <c r="T98" s="240" t="s">
        <v>230</v>
      </c>
      <c r="U98" s="224">
        <v>1.0999999999999999E-2</v>
      </c>
      <c r="V98" s="224">
        <f>ROUND(E98*U98,2)</f>
        <v>0.43</v>
      </c>
      <c r="W98" s="224"/>
      <c r="X98" s="224" t="s">
        <v>107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183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58" t="s">
        <v>241</v>
      </c>
      <c r="D99" s="244"/>
      <c r="E99" s="244"/>
      <c r="F99" s="244"/>
      <c r="G99" s="24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134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33.75" outlineLevel="1" x14ac:dyDescent="0.2">
      <c r="A100" s="234">
        <v>37</v>
      </c>
      <c r="B100" s="235" t="s">
        <v>244</v>
      </c>
      <c r="C100" s="254" t="s">
        <v>245</v>
      </c>
      <c r="D100" s="236" t="s">
        <v>192</v>
      </c>
      <c r="E100" s="237">
        <v>390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 t="s">
        <v>234</v>
      </c>
      <c r="S100" s="239" t="s">
        <v>105</v>
      </c>
      <c r="T100" s="240" t="s">
        <v>230</v>
      </c>
      <c r="U100" s="224">
        <v>0</v>
      </c>
      <c r="V100" s="224">
        <f>ROUND(E100*U100,2)</f>
        <v>0</v>
      </c>
      <c r="W100" s="224"/>
      <c r="X100" s="224" t="s">
        <v>107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183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58" t="s">
        <v>241</v>
      </c>
      <c r="D101" s="244"/>
      <c r="E101" s="244"/>
      <c r="F101" s="244"/>
      <c r="G101" s="24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134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57" t="s">
        <v>246</v>
      </c>
      <c r="D102" s="225"/>
      <c r="E102" s="226">
        <v>390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122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228" t="s">
        <v>99</v>
      </c>
      <c r="B103" s="229" t="s">
        <v>62</v>
      </c>
      <c r="C103" s="253" t="s">
        <v>63</v>
      </c>
      <c r="D103" s="230"/>
      <c r="E103" s="231"/>
      <c r="F103" s="232"/>
      <c r="G103" s="232">
        <f>SUMIF(AG104:AG105,"&lt;&gt;NOR",G104:G105)</f>
        <v>0</v>
      </c>
      <c r="H103" s="232"/>
      <c r="I103" s="232">
        <f>SUM(I104:I105)</f>
        <v>0</v>
      </c>
      <c r="J103" s="232"/>
      <c r="K103" s="232">
        <f>SUM(K104:K105)</f>
        <v>0</v>
      </c>
      <c r="L103" s="232"/>
      <c r="M103" s="232">
        <f>SUM(M104:M105)</f>
        <v>0</v>
      </c>
      <c r="N103" s="232"/>
      <c r="O103" s="232">
        <f>SUM(O104:O105)</f>
        <v>0</v>
      </c>
      <c r="P103" s="232"/>
      <c r="Q103" s="232">
        <f>SUM(Q104:Q105)</f>
        <v>0</v>
      </c>
      <c r="R103" s="232"/>
      <c r="S103" s="232"/>
      <c r="T103" s="233"/>
      <c r="U103" s="227"/>
      <c r="V103" s="227">
        <f>SUM(V104:V105)</f>
        <v>11.5</v>
      </c>
      <c r="W103" s="227"/>
      <c r="X103" s="227"/>
      <c r="AG103" t="s">
        <v>100</v>
      </c>
    </row>
    <row r="104" spans="1:60" ht="22.5" outlineLevel="1" x14ac:dyDescent="0.2">
      <c r="A104" s="234">
        <v>38</v>
      </c>
      <c r="B104" s="235" t="s">
        <v>247</v>
      </c>
      <c r="C104" s="254" t="s">
        <v>248</v>
      </c>
      <c r="D104" s="236" t="s">
        <v>228</v>
      </c>
      <c r="E104" s="237">
        <v>100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 t="s">
        <v>229</v>
      </c>
      <c r="S104" s="239" t="s">
        <v>105</v>
      </c>
      <c r="T104" s="240" t="s">
        <v>230</v>
      </c>
      <c r="U104" s="224">
        <v>0.115</v>
      </c>
      <c r="V104" s="224">
        <f>ROUND(E104*U104,2)</f>
        <v>11.5</v>
      </c>
      <c r="W104" s="224"/>
      <c r="X104" s="224" t="s">
        <v>107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183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ht="22.5" outlineLevel="1" x14ac:dyDescent="0.2">
      <c r="A105" s="222"/>
      <c r="B105" s="223"/>
      <c r="C105" s="258" t="s">
        <v>249</v>
      </c>
      <c r="D105" s="244"/>
      <c r="E105" s="244"/>
      <c r="F105" s="244"/>
      <c r="G105" s="24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134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42" t="str">
        <f>C105</f>
        <v>krajníků, desek nebo panelů od spojovacího materiálu s odklizením a uložením očištěných hmot a spojovacího materiálu na skládku na vzdálenost do 10 m</v>
      </c>
      <c r="BB105" s="215"/>
      <c r="BC105" s="215"/>
      <c r="BD105" s="215"/>
      <c r="BE105" s="215"/>
      <c r="BF105" s="215"/>
      <c r="BG105" s="215"/>
      <c r="BH105" s="215"/>
    </row>
    <row r="106" spans="1:60" x14ac:dyDescent="0.2">
      <c r="A106" s="228" t="s">
        <v>99</v>
      </c>
      <c r="B106" s="229" t="s">
        <v>58</v>
      </c>
      <c r="C106" s="253" t="s">
        <v>59</v>
      </c>
      <c r="D106" s="230"/>
      <c r="E106" s="231"/>
      <c r="F106" s="232"/>
      <c r="G106" s="232">
        <f>SUMIF(AG107:AG108,"&lt;&gt;NOR",G107:G108)</f>
        <v>0</v>
      </c>
      <c r="H106" s="232"/>
      <c r="I106" s="232">
        <f>SUM(I107:I108)</f>
        <v>0</v>
      </c>
      <c r="J106" s="232"/>
      <c r="K106" s="232">
        <f>SUM(K107:K108)</f>
        <v>0</v>
      </c>
      <c r="L106" s="232"/>
      <c r="M106" s="232">
        <f>SUM(M107:M108)</f>
        <v>0</v>
      </c>
      <c r="N106" s="232"/>
      <c r="O106" s="232">
        <f>SUM(O107:O108)</f>
        <v>24.58</v>
      </c>
      <c r="P106" s="232"/>
      <c r="Q106" s="232">
        <f>SUM(Q107:Q108)</f>
        <v>0</v>
      </c>
      <c r="R106" s="232"/>
      <c r="S106" s="232"/>
      <c r="T106" s="233"/>
      <c r="U106" s="227"/>
      <c r="V106" s="227">
        <f>SUM(V107:V108)</f>
        <v>17.12</v>
      </c>
      <c r="W106" s="227"/>
      <c r="X106" s="227"/>
      <c r="AG106" t="s">
        <v>100</v>
      </c>
    </row>
    <row r="107" spans="1:60" outlineLevel="1" x14ac:dyDescent="0.2">
      <c r="A107" s="234">
        <v>39</v>
      </c>
      <c r="B107" s="235" t="s">
        <v>250</v>
      </c>
      <c r="C107" s="254" t="s">
        <v>251</v>
      </c>
      <c r="D107" s="236" t="s">
        <v>192</v>
      </c>
      <c r="E107" s="237">
        <v>13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1.8907700000000001</v>
      </c>
      <c r="O107" s="239">
        <f>ROUND(E107*N107,2)</f>
        <v>24.58</v>
      </c>
      <c r="P107" s="239">
        <v>0</v>
      </c>
      <c r="Q107" s="239">
        <f>ROUND(E107*P107,2)</f>
        <v>0</v>
      </c>
      <c r="R107" s="239" t="s">
        <v>252</v>
      </c>
      <c r="S107" s="239" t="s">
        <v>105</v>
      </c>
      <c r="T107" s="240" t="s">
        <v>230</v>
      </c>
      <c r="U107" s="224">
        <v>1.3169999999999999</v>
      </c>
      <c r="V107" s="224">
        <f>ROUND(E107*U107,2)</f>
        <v>17.12</v>
      </c>
      <c r="W107" s="224"/>
      <c r="X107" s="224" t="s">
        <v>107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183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8" t="s">
        <v>253</v>
      </c>
      <c r="D108" s="244"/>
      <c r="E108" s="244"/>
      <c r="F108" s="244"/>
      <c r="G108" s="24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134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x14ac:dyDescent="0.2">
      <c r="A109" s="228" t="s">
        <v>99</v>
      </c>
      <c r="B109" s="229" t="s">
        <v>62</v>
      </c>
      <c r="C109" s="253" t="s">
        <v>63</v>
      </c>
      <c r="D109" s="230"/>
      <c r="E109" s="231"/>
      <c r="F109" s="232"/>
      <c r="G109" s="232">
        <f>SUMIF(AG110:AG110,"&lt;&gt;NOR",G110:G110)</f>
        <v>0</v>
      </c>
      <c r="H109" s="232"/>
      <c r="I109" s="232">
        <f>SUM(I110:I110)</f>
        <v>0</v>
      </c>
      <c r="J109" s="232"/>
      <c r="K109" s="232">
        <f>SUM(K110:K110)</f>
        <v>0</v>
      </c>
      <c r="L109" s="232"/>
      <c r="M109" s="232">
        <f>SUM(M110:M110)</f>
        <v>0</v>
      </c>
      <c r="N109" s="232"/>
      <c r="O109" s="232">
        <f>SUM(O110:O110)</f>
        <v>0</v>
      </c>
      <c r="P109" s="232"/>
      <c r="Q109" s="232">
        <f>SUM(Q110:Q110)</f>
        <v>14</v>
      </c>
      <c r="R109" s="232"/>
      <c r="S109" s="232"/>
      <c r="T109" s="233"/>
      <c r="U109" s="227"/>
      <c r="V109" s="227">
        <f>SUM(V110:V110)</f>
        <v>12.57</v>
      </c>
      <c r="W109" s="227"/>
      <c r="X109" s="227"/>
      <c r="AG109" t="s">
        <v>100</v>
      </c>
    </row>
    <row r="110" spans="1:60" ht="22.5" outlineLevel="1" x14ac:dyDescent="0.2">
      <c r="A110" s="245">
        <v>40</v>
      </c>
      <c r="B110" s="246" t="s">
        <v>254</v>
      </c>
      <c r="C110" s="259" t="s">
        <v>255</v>
      </c>
      <c r="D110" s="247" t="s">
        <v>192</v>
      </c>
      <c r="E110" s="248">
        <v>10</v>
      </c>
      <c r="F110" s="249"/>
      <c r="G110" s="250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50">
        <v>0</v>
      </c>
      <c r="O110" s="250">
        <f>ROUND(E110*N110,2)</f>
        <v>0</v>
      </c>
      <c r="P110" s="250">
        <v>1.4</v>
      </c>
      <c r="Q110" s="250">
        <f>ROUND(E110*P110,2)</f>
        <v>14</v>
      </c>
      <c r="R110" s="250" t="s">
        <v>256</v>
      </c>
      <c r="S110" s="250" t="s">
        <v>105</v>
      </c>
      <c r="T110" s="251" t="s">
        <v>230</v>
      </c>
      <c r="U110" s="224">
        <v>1.2569999999999999</v>
      </c>
      <c r="V110" s="224">
        <f>ROUND(E110*U110,2)</f>
        <v>12.57</v>
      </c>
      <c r="W110" s="224"/>
      <c r="X110" s="224" t="s">
        <v>107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183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x14ac:dyDescent="0.2">
      <c r="A111" s="228" t="s">
        <v>99</v>
      </c>
      <c r="B111" s="229" t="s">
        <v>64</v>
      </c>
      <c r="C111" s="253" t="s">
        <v>65</v>
      </c>
      <c r="D111" s="230"/>
      <c r="E111" s="231"/>
      <c r="F111" s="232"/>
      <c r="G111" s="232">
        <f>SUMIF(AG112:AG113,"&lt;&gt;NOR",G112:G113)</f>
        <v>0</v>
      </c>
      <c r="H111" s="232"/>
      <c r="I111" s="232">
        <f>SUM(I112:I113)</f>
        <v>0</v>
      </c>
      <c r="J111" s="232"/>
      <c r="K111" s="232">
        <f>SUM(K112:K113)</f>
        <v>0</v>
      </c>
      <c r="L111" s="232"/>
      <c r="M111" s="232">
        <f>SUM(M112:M113)</f>
        <v>0</v>
      </c>
      <c r="N111" s="232"/>
      <c r="O111" s="232">
        <f>SUM(O112:O113)</f>
        <v>0</v>
      </c>
      <c r="P111" s="232"/>
      <c r="Q111" s="232">
        <f>SUM(Q112:Q113)</f>
        <v>0</v>
      </c>
      <c r="R111" s="232"/>
      <c r="S111" s="232"/>
      <c r="T111" s="233"/>
      <c r="U111" s="227"/>
      <c r="V111" s="227">
        <f>SUM(V112:V113)</f>
        <v>41.65</v>
      </c>
      <c r="W111" s="227"/>
      <c r="X111" s="227"/>
      <c r="AG111" t="s">
        <v>100</v>
      </c>
    </row>
    <row r="112" spans="1:60" outlineLevel="1" x14ac:dyDescent="0.2">
      <c r="A112" s="234">
        <v>41</v>
      </c>
      <c r="B112" s="235" t="s">
        <v>257</v>
      </c>
      <c r="C112" s="254" t="s">
        <v>258</v>
      </c>
      <c r="D112" s="236" t="s">
        <v>259</v>
      </c>
      <c r="E112" s="237">
        <v>106.80401000000001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 t="s">
        <v>229</v>
      </c>
      <c r="S112" s="239" t="s">
        <v>105</v>
      </c>
      <c r="T112" s="240" t="s">
        <v>230</v>
      </c>
      <c r="U112" s="224">
        <v>0.39</v>
      </c>
      <c r="V112" s="224">
        <f>ROUND(E112*U112,2)</f>
        <v>41.65</v>
      </c>
      <c r="W112" s="224"/>
      <c r="X112" s="224" t="s">
        <v>260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261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22"/>
      <c r="B113" s="223"/>
      <c r="C113" s="258" t="s">
        <v>262</v>
      </c>
      <c r="D113" s="244"/>
      <c r="E113" s="244"/>
      <c r="F113" s="244"/>
      <c r="G113" s="24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134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x14ac:dyDescent="0.2">
      <c r="A114" s="228" t="s">
        <v>99</v>
      </c>
      <c r="B114" s="229" t="s">
        <v>56</v>
      </c>
      <c r="C114" s="253" t="s">
        <v>57</v>
      </c>
      <c r="D114" s="230"/>
      <c r="E114" s="231"/>
      <c r="F114" s="232"/>
      <c r="G114" s="232">
        <f>SUMIF(AG115:AG122,"&lt;&gt;NOR",G115:G122)</f>
        <v>0</v>
      </c>
      <c r="H114" s="232"/>
      <c r="I114" s="232">
        <f>SUM(I115:I122)</f>
        <v>0</v>
      </c>
      <c r="J114" s="232"/>
      <c r="K114" s="232">
        <f>SUM(K115:K122)</f>
        <v>0</v>
      </c>
      <c r="L114" s="232"/>
      <c r="M114" s="232">
        <f>SUM(M115:M122)</f>
        <v>0</v>
      </c>
      <c r="N114" s="232"/>
      <c r="O114" s="232">
        <f>SUM(O115:O122)</f>
        <v>0</v>
      </c>
      <c r="P114" s="232"/>
      <c r="Q114" s="232">
        <f>SUM(Q115:Q122)</f>
        <v>0</v>
      </c>
      <c r="R114" s="232"/>
      <c r="S114" s="232"/>
      <c r="T114" s="233"/>
      <c r="U114" s="227"/>
      <c r="V114" s="227">
        <f>SUM(V115:V122)</f>
        <v>33.69</v>
      </c>
      <c r="W114" s="227"/>
      <c r="X114" s="227"/>
      <c r="AG114" t="s">
        <v>100</v>
      </c>
    </row>
    <row r="115" spans="1:60" ht="22.5" outlineLevel="1" x14ac:dyDescent="0.2">
      <c r="A115" s="245">
        <v>42</v>
      </c>
      <c r="B115" s="246" t="s">
        <v>263</v>
      </c>
      <c r="C115" s="259" t="s">
        <v>264</v>
      </c>
      <c r="D115" s="247" t="s">
        <v>192</v>
      </c>
      <c r="E115" s="248">
        <v>39</v>
      </c>
      <c r="F115" s="249"/>
      <c r="G115" s="250">
        <f>ROUND(E115*F115,2)</f>
        <v>0</v>
      </c>
      <c r="H115" s="249"/>
      <c r="I115" s="250">
        <f>ROUND(E115*H115,2)</f>
        <v>0</v>
      </c>
      <c r="J115" s="249"/>
      <c r="K115" s="250">
        <f>ROUND(E115*J115,2)</f>
        <v>0</v>
      </c>
      <c r="L115" s="250">
        <v>21</v>
      </c>
      <c r="M115" s="250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0" t="s">
        <v>234</v>
      </c>
      <c r="S115" s="250" t="s">
        <v>105</v>
      </c>
      <c r="T115" s="251" t="s">
        <v>230</v>
      </c>
      <c r="U115" s="224">
        <v>0.65200000000000002</v>
      </c>
      <c r="V115" s="224">
        <f>ROUND(E115*U115,2)</f>
        <v>25.43</v>
      </c>
      <c r="W115" s="224"/>
      <c r="X115" s="224" t="s">
        <v>107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183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ht="22.5" outlineLevel="1" x14ac:dyDescent="0.2">
      <c r="A116" s="234">
        <v>43</v>
      </c>
      <c r="B116" s="235" t="s">
        <v>265</v>
      </c>
      <c r="C116" s="254" t="s">
        <v>266</v>
      </c>
      <c r="D116" s="236" t="s">
        <v>192</v>
      </c>
      <c r="E116" s="237">
        <v>35.1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 t="s">
        <v>234</v>
      </c>
      <c r="S116" s="239" t="s">
        <v>105</v>
      </c>
      <c r="T116" s="240" t="s">
        <v>230</v>
      </c>
      <c r="U116" s="224">
        <v>0.20200000000000001</v>
      </c>
      <c r="V116" s="224">
        <f>ROUND(E116*U116,2)</f>
        <v>7.09</v>
      </c>
      <c r="W116" s="224"/>
      <c r="X116" s="224" t="s">
        <v>107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183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58" t="s">
        <v>267</v>
      </c>
      <c r="D117" s="244"/>
      <c r="E117" s="244"/>
      <c r="F117" s="244"/>
      <c r="G117" s="24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134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56" t="s">
        <v>268</v>
      </c>
      <c r="D118" s="243"/>
      <c r="E118" s="243"/>
      <c r="F118" s="243"/>
      <c r="G118" s="243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110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57" t="s">
        <v>269</v>
      </c>
      <c r="D119" s="225"/>
      <c r="E119" s="226">
        <v>35.1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122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34">
        <v>44</v>
      </c>
      <c r="B120" s="235" t="s">
        <v>270</v>
      </c>
      <c r="C120" s="254" t="s">
        <v>271</v>
      </c>
      <c r="D120" s="236" t="s">
        <v>228</v>
      </c>
      <c r="E120" s="237">
        <v>65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39" t="s">
        <v>234</v>
      </c>
      <c r="S120" s="239" t="s">
        <v>105</v>
      </c>
      <c r="T120" s="240" t="s">
        <v>230</v>
      </c>
      <c r="U120" s="224">
        <v>1.7999999999999999E-2</v>
      </c>
      <c r="V120" s="224">
        <f>ROUND(E120*U120,2)</f>
        <v>1.17</v>
      </c>
      <c r="W120" s="224"/>
      <c r="X120" s="224" t="s">
        <v>107</v>
      </c>
      <c r="Y120" s="215"/>
      <c r="Z120" s="215"/>
      <c r="AA120" s="215"/>
      <c r="AB120" s="215"/>
      <c r="AC120" s="215"/>
      <c r="AD120" s="215"/>
      <c r="AE120" s="215"/>
      <c r="AF120" s="215"/>
      <c r="AG120" s="215" t="s">
        <v>183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/>
      <c r="B121" s="223"/>
      <c r="C121" s="258" t="s">
        <v>272</v>
      </c>
      <c r="D121" s="244"/>
      <c r="E121" s="244"/>
      <c r="F121" s="244"/>
      <c r="G121" s="24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134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45">
        <v>45</v>
      </c>
      <c r="B122" s="246" t="s">
        <v>273</v>
      </c>
      <c r="C122" s="259" t="s">
        <v>274</v>
      </c>
      <c r="D122" s="247" t="s">
        <v>192</v>
      </c>
      <c r="E122" s="248">
        <v>39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0" t="s">
        <v>234</v>
      </c>
      <c r="S122" s="250" t="s">
        <v>105</v>
      </c>
      <c r="T122" s="251" t="s">
        <v>230</v>
      </c>
      <c r="U122" s="224">
        <v>0</v>
      </c>
      <c r="V122" s="224">
        <f>ROUND(E122*U122,2)</f>
        <v>0</v>
      </c>
      <c r="W122" s="224"/>
      <c r="X122" s="224" t="s">
        <v>107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183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x14ac:dyDescent="0.2">
      <c r="A123" s="228" t="s">
        <v>99</v>
      </c>
      <c r="B123" s="229" t="s">
        <v>58</v>
      </c>
      <c r="C123" s="253" t="s">
        <v>59</v>
      </c>
      <c r="D123" s="230"/>
      <c r="E123" s="231"/>
      <c r="F123" s="232"/>
      <c r="G123" s="232">
        <f>SUMIF(AG124:AG124,"&lt;&gt;NOR",G124:G124)</f>
        <v>0</v>
      </c>
      <c r="H123" s="232"/>
      <c r="I123" s="232">
        <f>SUM(I124:I124)</f>
        <v>0</v>
      </c>
      <c r="J123" s="232"/>
      <c r="K123" s="232">
        <f>SUM(K124:K124)</f>
        <v>0</v>
      </c>
      <c r="L123" s="232"/>
      <c r="M123" s="232">
        <f>SUM(M124:M124)</f>
        <v>0</v>
      </c>
      <c r="N123" s="232"/>
      <c r="O123" s="232">
        <f>SUM(O124:O124)</f>
        <v>12.02</v>
      </c>
      <c r="P123" s="232"/>
      <c r="Q123" s="232">
        <f>SUM(Q124:Q124)</f>
        <v>0</v>
      </c>
      <c r="R123" s="232"/>
      <c r="S123" s="232"/>
      <c r="T123" s="233"/>
      <c r="U123" s="227"/>
      <c r="V123" s="227">
        <f>SUM(V124:V124)</f>
        <v>61</v>
      </c>
      <c r="W123" s="227"/>
      <c r="X123" s="227"/>
      <c r="AG123" t="s">
        <v>100</v>
      </c>
    </row>
    <row r="124" spans="1:60" outlineLevel="1" x14ac:dyDescent="0.2">
      <c r="A124" s="245">
        <v>46</v>
      </c>
      <c r="B124" s="246" t="s">
        <v>275</v>
      </c>
      <c r="C124" s="259" t="s">
        <v>276</v>
      </c>
      <c r="D124" s="247" t="s">
        <v>228</v>
      </c>
      <c r="E124" s="248">
        <v>100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50">
        <v>0.12024</v>
      </c>
      <c r="O124" s="250">
        <f>ROUND(E124*N124,2)</f>
        <v>12.02</v>
      </c>
      <c r="P124" s="250">
        <v>0</v>
      </c>
      <c r="Q124" s="250">
        <f>ROUND(E124*P124,2)</f>
        <v>0</v>
      </c>
      <c r="R124" s="250"/>
      <c r="S124" s="250" t="s">
        <v>105</v>
      </c>
      <c r="T124" s="251" t="s">
        <v>230</v>
      </c>
      <c r="U124" s="224">
        <v>0.61</v>
      </c>
      <c r="V124" s="224">
        <f>ROUND(E124*U124,2)</f>
        <v>61</v>
      </c>
      <c r="W124" s="224"/>
      <c r="X124" s="224" t="s">
        <v>107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183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x14ac:dyDescent="0.2">
      <c r="A125" s="228" t="s">
        <v>99</v>
      </c>
      <c r="B125" s="229" t="s">
        <v>56</v>
      </c>
      <c r="C125" s="253" t="s">
        <v>57</v>
      </c>
      <c r="D125" s="230"/>
      <c r="E125" s="231"/>
      <c r="F125" s="232"/>
      <c r="G125" s="232">
        <f>SUMIF(AG126:AG127,"&lt;&gt;NOR",G126:G127)</f>
        <v>0</v>
      </c>
      <c r="H125" s="232"/>
      <c r="I125" s="232">
        <f>SUM(I126:I127)</f>
        <v>0</v>
      </c>
      <c r="J125" s="232"/>
      <c r="K125" s="232">
        <f>SUM(K126:K127)</f>
        <v>0</v>
      </c>
      <c r="L125" s="232"/>
      <c r="M125" s="232">
        <f>SUM(M126:M127)</f>
        <v>0</v>
      </c>
      <c r="N125" s="232"/>
      <c r="O125" s="232">
        <f>SUM(O126:O127)</f>
        <v>70.2</v>
      </c>
      <c r="P125" s="232"/>
      <c r="Q125" s="232">
        <f>SUM(Q126:Q127)</f>
        <v>0</v>
      </c>
      <c r="R125" s="232"/>
      <c r="S125" s="232"/>
      <c r="T125" s="233"/>
      <c r="U125" s="227"/>
      <c r="V125" s="227">
        <f>SUM(V126:V127)</f>
        <v>0</v>
      </c>
      <c r="W125" s="227"/>
      <c r="X125" s="227"/>
      <c r="AG125" t="s">
        <v>100</v>
      </c>
    </row>
    <row r="126" spans="1:60" outlineLevel="1" x14ac:dyDescent="0.2">
      <c r="A126" s="234">
        <v>47</v>
      </c>
      <c r="B126" s="235" t="s">
        <v>277</v>
      </c>
      <c r="C126" s="254" t="s">
        <v>278</v>
      </c>
      <c r="D126" s="236" t="s">
        <v>259</v>
      </c>
      <c r="E126" s="237">
        <v>70.2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1</v>
      </c>
      <c r="O126" s="239">
        <f>ROUND(E126*N126,2)</f>
        <v>70.2</v>
      </c>
      <c r="P126" s="239">
        <v>0</v>
      </c>
      <c r="Q126" s="239">
        <f>ROUND(E126*P126,2)</f>
        <v>0</v>
      </c>
      <c r="R126" s="239" t="s">
        <v>170</v>
      </c>
      <c r="S126" s="239" t="s">
        <v>105</v>
      </c>
      <c r="T126" s="240" t="s">
        <v>105</v>
      </c>
      <c r="U126" s="224">
        <v>0</v>
      </c>
      <c r="V126" s="224">
        <f>ROUND(E126*U126,2)</f>
        <v>0</v>
      </c>
      <c r="W126" s="224"/>
      <c r="X126" s="224" t="s">
        <v>171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279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57" t="s">
        <v>280</v>
      </c>
      <c r="D127" s="225"/>
      <c r="E127" s="226">
        <v>70.2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122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x14ac:dyDescent="0.2">
      <c r="A128" s="3"/>
      <c r="B128" s="4"/>
      <c r="C128" s="260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v>15</v>
      </c>
      <c r="AF128">
        <v>21</v>
      </c>
      <c r="AG128" t="s">
        <v>86</v>
      </c>
    </row>
    <row r="129" spans="1:33" x14ac:dyDescent="0.2">
      <c r="A129" s="218"/>
      <c r="B129" s="219" t="s">
        <v>29</v>
      </c>
      <c r="C129" s="261"/>
      <c r="D129" s="220"/>
      <c r="E129" s="221"/>
      <c r="F129" s="221"/>
      <c r="G129" s="252">
        <f>G8+G12+G55+G58+G63+G89+G103+G106+G109+G111+G114+G123+G125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f>SUMIF(L7:L127,AE128,G7:G127)</f>
        <v>0</v>
      </c>
      <c r="AF129">
        <f>SUMIF(L7:L127,AF128,G7:G127)</f>
        <v>0</v>
      </c>
      <c r="AG129" t="s">
        <v>281</v>
      </c>
    </row>
    <row r="130" spans="1:33" x14ac:dyDescent="0.2">
      <c r="C130" s="262"/>
      <c r="D130" s="10"/>
      <c r="AG130" t="s">
        <v>282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2tTE+ibFsk91AJQF1OOlQVWrr5hTLvICmM7vZ0a5GqPhoeiYq44J8Kpw+9yvX8KRpvodxSWz5xdMpT1jW396g==" saltValue="qwsJAe7Hi+HrDBS4+b58Jw==" spinCount="100000" sheet="1"/>
  <mergeCells count="44">
    <mergeCell ref="C118:G118"/>
    <mergeCell ref="C121:G121"/>
    <mergeCell ref="C99:G99"/>
    <mergeCell ref="C101:G101"/>
    <mergeCell ref="C105:G105"/>
    <mergeCell ref="C108:G108"/>
    <mergeCell ref="C113:G113"/>
    <mergeCell ref="C117:G117"/>
    <mergeCell ref="C86:G86"/>
    <mergeCell ref="C88:G88"/>
    <mergeCell ref="C91:G91"/>
    <mergeCell ref="C93:G93"/>
    <mergeCell ref="C95:G95"/>
    <mergeCell ref="C97:G97"/>
    <mergeCell ref="C65:G65"/>
    <mergeCell ref="C66:G66"/>
    <mergeCell ref="C68:G68"/>
    <mergeCell ref="C70:G70"/>
    <mergeCell ref="C77:G77"/>
    <mergeCell ref="C79:G79"/>
    <mergeCell ref="C44:G44"/>
    <mergeCell ref="C48:G48"/>
    <mergeCell ref="C50:G50"/>
    <mergeCell ref="C52:G52"/>
    <mergeCell ref="C54:G54"/>
    <mergeCell ref="C57:G57"/>
    <mergeCell ref="C30:G30"/>
    <mergeCell ref="C32:G32"/>
    <mergeCell ref="C33:G33"/>
    <mergeCell ref="C35:G35"/>
    <mergeCell ref="C37:G37"/>
    <mergeCell ref="C39:G39"/>
    <mergeCell ref="C14:G14"/>
    <mergeCell ref="C16:G16"/>
    <mergeCell ref="C21:G21"/>
    <mergeCell ref="C26:G26"/>
    <mergeCell ref="C27:G27"/>
    <mergeCell ref="C29:G2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oadresa</vt:lpstr>
      <vt:lpstr>Stavba!Objednatel</vt:lpstr>
      <vt:lpstr>Stavba!Objekt</vt:lpstr>
      <vt:lpstr>'01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2019-07-15T06:50:51Z</dcterms:modified>
</cp:coreProperties>
</file>