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maléř\Desktop\"/>
    </mc:Choice>
  </mc:AlternateContent>
  <bookViews>
    <workbookView xWindow="360" yWindow="270" windowWidth="18735" windowHeight="12210"/>
  </bookViews>
  <sheets>
    <sheet name="Stavba" sheetId="1" r:id="rId1"/>
    <sheet name="VzorPolozky" sheetId="10" state="hidden" r:id="rId2"/>
    <sheet name="Oprava kanalizace_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'Oprava kanalizace_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'Oprava kanalizace_ Pol'!$A$1:$W$142</definedName>
    <definedName name="_xlnm.Print_Area" localSheetId="0">Stavba!$A$1:$J$63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0" i="1" l="1"/>
  <c r="G9" i="12"/>
  <c r="G8" i="12" s="1"/>
  <c r="I9" i="12"/>
  <c r="I8" i="12" s="1"/>
  <c r="K9" i="12"/>
  <c r="K8" i="12" s="1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O8" i="12" s="1"/>
  <c r="Q15" i="12"/>
  <c r="V15" i="12"/>
  <c r="G16" i="12"/>
  <c r="M16" i="12" s="1"/>
  <c r="I16" i="12"/>
  <c r="K16" i="12"/>
  <c r="O16" i="12"/>
  <c r="Q16" i="12"/>
  <c r="Q8" i="12" s="1"/>
  <c r="V16" i="12"/>
  <c r="G17" i="12"/>
  <c r="M17" i="12" s="1"/>
  <c r="I17" i="12"/>
  <c r="K17" i="12"/>
  <c r="O17" i="12"/>
  <c r="Q17" i="12"/>
  <c r="V17" i="12"/>
  <c r="V8" i="12" s="1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6" i="12"/>
  <c r="M46" i="12" s="1"/>
  <c r="I46" i="12"/>
  <c r="K46" i="12"/>
  <c r="O46" i="12"/>
  <c r="Q46" i="12"/>
  <c r="V46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G54" i="12"/>
  <c r="M54" i="12" s="1"/>
  <c r="M53" i="12" s="1"/>
  <c r="I54" i="12"/>
  <c r="K54" i="12"/>
  <c r="O54" i="12"/>
  <c r="O53" i="12" s="1"/>
  <c r="Q54" i="12"/>
  <c r="Q53" i="12" s="1"/>
  <c r="V54" i="12"/>
  <c r="V53" i="12" s="1"/>
  <c r="O55" i="12"/>
  <c r="Q55" i="12"/>
  <c r="G56" i="12"/>
  <c r="I56" i="12"/>
  <c r="I55" i="12" s="1"/>
  <c r="K56" i="12"/>
  <c r="M56" i="12"/>
  <c r="O56" i="12"/>
  <c r="Q56" i="12"/>
  <c r="V56" i="12"/>
  <c r="V55" i="12" s="1"/>
  <c r="G58" i="12"/>
  <c r="M58" i="12" s="1"/>
  <c r="I58" i="12"/>
  <c r="K58" i="12"/>
  <c r="O58" i="12"/>
  <c r="Q58" i="12"/>
  <c r="V58" i="12"/>
  <c r="G59" i="12"/>
  <c r="G55" i="12" s="1"/>
  <c r="I51" i="1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K55" i="12" s="1"/>
  <c r="O61" i="12"/>
  <c r="Q61" i="12"/>
  <c r="V61" i="12"/>
  <c r="G62" i="12"/>
  <c r="M62" i="12" s="1"/>
  <c r="I62" i="12"/>
  <c r="K62" i="12"/>
  <c r="O62" i="12"/>
  <c r="Q62" i="12"/>
  <c r="V62" i="12"/>
  <c r="I64" i="12"/>
  <c r="K64" i="12"/>
  <c r="O64" i="12"/>
  <c r="G65" i="12"/>
  <c r="G64" i="12" s="1"/>
  <c r="I52" i="1" s="1"/>
  <c r="I65" i="12"/>
  <c r="K65" i="12"/>
  <c r="M65" i="12"/>
  <c r="M64" i="12" s="1"/>
  <c r="O65" i="12"/>
  <c r="Q65" i="12"/>
  <c r="Q64" i="12" s="1"/>
  <c r="V65" i="12"/>
  <c r="V64" i="12" s="1"/>
  <c r="G66" i="12"/>
  <c r="I66" i="12"/>
  <c r="K66" i="12"/>
  <c r="M66" i="12"/>
  <c r="O66" i="12"/>
  <c r="Q66" i="12"/>
  <c r="V66" i="12"/>
  <c r="K67" i="12"/>
  <c r="O67" i="12"/>
  <c r="Q67" i="12"/>
  <c r="V67" i="12"/>
  <c r="G68" i="12"/>
  <c r="G67" i="12" s="1"/>
  <c r="I53" i="1" s="1"/>
  <c r="I68" i="12"/>
  <c r="I67" i="12" s="1"/>
  <c r="K68" i="12"/>
  <c r="O68" i="12"/>
  <c r="Q68" i="12"/>
  <c r="V68" i="12"/>
  <c r="G72" i="12"/>
  <c r="M72" i="12" s="1"/>
  <c r="I72" i="12"/>
  <c r="K72" i="12"/>
  <c r="K71" i="12" s="1"/>
  <c r="O72" i="12"/>
  <c r="Q72" i="12"/>
  <c r="Q71" i="12" s="1"/>
  <c r="V72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O71" i="12" s="1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V71" i="12" s="1"/>
  <c r="G78" i="12"/>
  <c r="M78" i="12" s="1"/>
  <c r="I78" i="12"/>
  <c r="K78" i="12"/>
  <c r="O78" i="12"/>
  <c r="Q78" i="12"/>
  <c r="V78" i="12"/>
  <c r="G79" i="12"/>
  <c r="I79" i="12"/>
  <c r="K79" i="12"/>
  <c r="O79" i="12"/>
  <c r="Q79" i="12"/>
  <c r="V79" i="12"/>
  <c r="G80" i="12"/>
  <c r="M80" i="12" s="1"/>
  <c r="I80" i="12"/>
  <c r="I71" i="12" s="1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5" i="12"/>
  <c r="I85" i="12"/>
  <c r="K85" i="12"/>
  <c r="M85" i="12"/>
  <c r="O85" i="12"/>
  <c r="Q85" i="12"/>
  <c r="Q84" i="12" s="1"/>
  <c r="V85" i="12"/>
  <c r="V84" i="12" s="1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I84" i="12" s="1"/>
  <c r="K89" i="12"/>
  <c r="O89" i="12"/>
  <c r="Q89" i="12"/>
  <c r="V89" i="12"/>
  <c r="G90" i="12"/>
  <c r="M90" i="12" s="1"/>
  <c r="I90" i="12"/>
  <c r="K90" i="12"/>
  <c r="K84" i="12" s="1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O84" i="12" s="1"/>
  <c r="Q92" i="12"/>
  <c r="V92" i="12"/>
  <c r="G93" i="12"/>
  <c r="M93" i="12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0" i="12"/>
  <c r="I100" i="12"/>
  <c r="K100" i="12"/>
  <c r="M100" i="12"/>
  <c r="O100" i="12"/>
  <c r="Q100" i="12"/>
  <c r="V100" i="12"/>
  <c r="G101" i="12"/>
  <c r="I101" i="12"/>
  <c r="K101" i="12"/>
  <c r="M101" i="12"/>
  <c r="O101" i="12"/>
  <c r="Q101" i="12"/>
  <c r="V101" i="12"/>
  <c r="O102" i="12"/>
  <c r="Q102" i="12"/>
  <c r="V102" i="12"/>
  <c r="G103" i="12"/>
  <c r="I103" i="12"/>
  <c r="I102" i="12" s="1"/>
  <c r="K103" i="12"/>
  <c r="M103" i="12"/>
  <c r="O103" i="12"/>
  <c r="Q103" i="12"/>
  <c r="V103" i="12"/>
  <c r="G104" i="12"/>
  <c r="I104" i="12"/>
  <c r="K104" i="12"/>
  <c r="K102" i="12" s="1"/>
  <c r="O104" i="12"/>
  <c r="Q104" i="12"/>
  <c r="V104" i="12"/>
  <c r="G105" i="12"/>
  <c r="M105" i="12" s="1"/>
  <c r="I105" i="12"/>
  <c r="K105" i="12"/>
  <c r="O105" i="12"/>
  <c r="Q105" i="12"/>
  <c r="V105" i="12"/>
  <c r="G106" i="12"/>
  <c r="I57" i="1" s="1"/>
  <c r="I106" i="12"/>
  <c r="K106" i="12"/>
  <c r="O106" i="12"/>
  <c r="G107" i="12"/>
  <c r="I107" i="12"/>
  <c r="K107" i="12"/>
  <c r="M107" i="12"/>
  <c r="M106" i="12" s="1"/>
  <c r="O107" i="12"/>
  <c r="Q107" i="12"/>
  <c r="Q106" i="12" s="1"/>
  <c r="V107" i="12"/>
  <c r="V106" i="12" s="1"/>
  <c r="I108" i="12"/>
  <c r="K108" i="12"/>
  <c r="O108" i="12"/>
  <c r="G109" i="12"/>
  <c r="M109" i="12" s="1"/>
  <c r="M108" i="12" s="1"/>
  <c r="I109" i="12"/>
  <c r="K109" i="12"/>
  <c r="O109" i="12"/>
  <c r="Q109" i="12"/>
  <c r="Q108" i="12" s="1"/>
  <c r="V109" i="12"/>
  <c r="G110" i="12"/>
  <c r="I110" i="12"/>
  <c r="K110" i="12"/>
  <c r="M110" i="12"/>
  <c r="O110" i="12"/>
  <c r="Q110" i="12"/>
  <c r="V110" i="12"/>
  <c r="V108" i="12" s="1"/>
  <c r="O111" i="12"/>
  <c r="Q111" i="12"/>
  <c r="V111" i="12"/>
  <c r="G112" i="12"/>
  <c r="G111" i="12" s="1"/>
  <c r="I59" i="1" s="1"/>
  <c r="I112" i="12"/>
  <c r="I111" i="12" s="1"/>
  <c r="K112" i="12"/>
  <c r="K111" i="12" s="1"/>
  <c r="O112" i="12"/>
  <c r="Q112" i="12"/>
  <c r="V112" i="12"/>
  <c r="I113" i="12"/>
  <c r="V113" i="12"/>
  <c r="G114" i="12"/>
  <c r="M114" i="12" s="1"/>
  <c r="I114" i="12"/>
  <c r="K114" i="12"/>
  <c r="K113" i="12" s="1"/>
  <c r="O114" i="12"/>
  <c r="O113" i="12" s="1"/>
  <c r="Q114" i="12"/>
  <c r="V114" i="12"/>
  <c r="G115" i="12"/>
  <c r="M115" i="12" s="1"/>
  <c r="I115" i="12"/>
  <c r="K115" i="12"/>
  <c r="O115" i="12"/>
  <c r="Q115" i="12"/>
  <c r="Q113" i="12" s="1"/>
  <c r="V115" i="12"/>
  <c r="G116" i="12"/>
  <c r="I116" i="12"/>
  <c r="K116" i="12"/>
  <c r="M116" i="12"/>
  <c r="O116" i="12"/>
  <c r="Q116" i="12"/>
  <c r="V116" i="12"/>
  <c r="G117" i="12"/>
  <c r="I117" i="12"/>
  <c r="K117" i="12"/>
  <c r="M117" i="12"/>
  <c r="O117" i="12"/>
  <c r="Q117" i="12"/>
  <c r="V117" i="12"/>
  <c r="O118" i="12"/>
  <c r="Q118" i="12"/>
  <c r="V118" i="12"/>
  <c r="G119" i="12"/>
  <c r="M119" i="12" s="1"/>
  <c r="I119" i="12"/>
  <c r="I118" i="12" s="1"/>
  <c r="K119" i="12"/>
  <c r="O119" i="12"/>
  <c r="Q119" i="12"/>
  <c r="V119" i="12"/>
  <c r="G120" i="12"/>
  <c r="I120" i="12"/>
  <c r="K120" i="12"/>
  <c r="K118" i="12" s="1"/>
  <c r="O120" i="12"/>
  <c r="Q120" i="12"/>
  <c r="V120" i="12"/>
  <c r="G121" i="12"/>
  <c r="M121" i="12" s="1"/>
  <c r="I121" i="12"/>
  <c r="K121" i="12"/>
  <c r="O121" i="12"/>
  <c r="Q121" i="12"/>
  <c r="V121" i="12"/>
  <c r="G123" i="12"/>
  <c r="I123" i="12"/>
  <c r="K123" i="12"/>
  <c r="M123" i="12"/>
  <c r="O123" i="12"/>
  <c r="Q123" i="12"/>
  <c r="Q122" i="12" s="1"/>
  <c r="V123" i="12"/>
  <c r="G124" i="12"/>
  <c r="M124" i="12" s="1"/>
  <c r="I124" i="12"/>
  <c r="K124" i="12"/>
  <c r="O124" i="12"/>
  <c r="O122" i="12" s="1"/>
  <c r="Q124" i="12"/>
  <c r="V124" i="12"/>
  <c r="V122" i="12" s="1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7" i="12"/>
  <c r="I127" i="12"/>
  <c r="K127" i="12"/>
  <c r="M127" i="12"/>
  <c r="O127" i="12"/>
  <c r="Q127" i="12"/>
  <c r="V127" i="12"/>
  <c r="G128" i="12"/>
  <c r="I128" i="12"/>
  <c r="K128" i="12"/>
  <c r="O128" i="12"/>
  <c r="Q128" i="12"/>
  <c r="V128" i="12"/>
  <c r="G129" i="12"/>
  <c r="M129" i="12" s="1"/>
  <c r="I129" i="12"/>
  <c r="I122" i="12" s="1"/>
  <c r="K129" i="12"/>
  <c r="O129" i="12"/>
  <c r="Q129" i="12"/>
  <c r="V129" i="12"/>
  <c r="G130" i="12"/>
  <c r="M130" i="12" s="1"/>
  <c r="I130" i="12"/>
  <c r="K130" i="12"/>
  <c r="K122" i="12" s="1"/>
  <c r="O130" i="12"/>
  <c r="Q130" i="12"/>
  <c r="V130" i="12"/>
  <c r="AE132" i="12"/>
  <c r="F40" i="1" s="1"/>
  <c r="I18" i="1"/>
  <c r="I17" i="1"/>
  <c r="G27" i="1"/>
  <c r="G118" i="12" l="1"/>
  <c r="I61" i="1" s="1"/>
  <c r="I19" i="1" s="1"/>
  <c r="G108" i="12"/>
  <c r="I58" i="1" s="1"/>
  <c r="G122" i="12"/>
  <c r="I62" i="1" s="1"/>
  <c r="I20" i="1" s="1"/>
  <c r="M113" i="12"/>
  <c r="G113" i="12"/>
  <c r="I60" i="1" s="1"/>
  <c r="G102" i="12"/>
  <c r="I56" i="1" s="1"/>
  <c r="F41" i="1"/>
  <c r="G71" i="12"/>
  <c r="I54" i="1" s="1"/>
  <c r="F39" i="1"/>
  <c r="I49" i="1"/>
  <c r="M84" i="12"/>
  <c r="AF132" i="12"/>
  <c r="G84" i="12"/>
  <c r="I55" i="1" s="1"/>
  <c r="M128" i="12"/>
  <c r="M122" i="12" s="1"/>
  <c r="M120" i="12"/>
  <c r="M118" i="12" s="1"/>
  <c r="M112" i="12"/>
  <c r="M111" i="12" s="1"/>
  <c r="M104" i="12"/>
  <c r="M102" i="12" s="1"/>
  <c r="M79" i="12"/>
  <c r="M71" i="12" s="1"/>
  <c r="M68" i="12"/>
  <c r="M67" i="12" s="1"/>
  <c r="M59" i="12"/>
  <c r="M55" i="12" s="1"/>
  <c r="M9" i="12"/>
  <c r="M8" i="12" s="1"/>
  <c r="J28" i="1"/>
  <c r="J26" i="1"/>
  <c r="G38" i="1"/>
  <c r="F38" i="1"/>
  <c r="H32" i="1"/>
  <c r="J23" i="1"/>
  <c r="J24" i="1"/>
  <c r="J25" i="1"/>
  <c r="J27" i="1"/>
  <c r="E24" i="1"/>
  <c r="E26" i="1"/>
  <c r="G40" i="1" l="1"/>
  <c r="H40" i="1" s="1"/>
  <c r="I40" i="1" s="1"/>
  <c r="G39" i="1"/>
  <c r="G42" i="1" s="1"/>
  <c r="G25" i="1" s="1"/>
  <c r="G26" i="1" s="1"/>
  <c r="G41" i="1"/>
  <c r="H41" i="1" s="1"/>
  <c r="I41" i="1" s="1"/>
  <c r="I63" i="1"/>
  <c r="I16" i="1"/>
  <c r="I21" i="1" s="1"/>
  <c r="F42" i="1"/>
  <c r="G132" i="12"/>
  <c r="H39" i="1" l="1"/>
  <c r="H42" i="1" s="1"/>
  <c r="G28" i="1"/>
  <c r="G23" i="1"/>
  <c r="G24" i="1" s="1"/>
  <c r="G29" i="1" s="1"/>
  <c r="J62" i="1"/>
  <c r="J51" i="1"/>
  <c r="J56" i="1"/>
  <c r="J52" i="1"/>
  <c r="J58" i="1"/>
  <c r="J59" i="1"/>
  <c r="J54" i="1"/>
  <c r="J49" i="1"/>
  <c r="J53" i="1"/>
  <c r="J50" i="1"/>
  <c r="J61" i="1"/>
  <c r="J57" i="1"/>
  <c r="J60" i="1"/>
  <c r="J55" i="1"/>
  <c r="I39" i="1" l="1"/>
  <c r="I42" i="1" s="1"/>
  <c r="J40" i="1" s="1"/>
  <c r="J63" i="1"/>
  <c r="J41" i="1" l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<sst xmlns="http://schemas.openxmlformats.org/spreadsheetml/2006/main" count="780" uniqueCount="331">
  <si>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</si>
  <si>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</si>
  <si>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</si>
  <si>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</si>
  <si>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</si>
  <si>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</si>
  <si>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</si>
  <si>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</si>
  <si>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</si>
  <si>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</si>
  <si>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</si>
  <si>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</si>
  <si>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</si>
  <si>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</si>
  <si>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</si>
  <si>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</si>
  <si>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</si>
  <si>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</si>
  <si>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</si>
  <si>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</si>
  <si>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</si>
  <si>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</si>
  <si>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</si>
  <si>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</si>
  <si>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</si>
  <si>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</si>
  <si>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</si>
  <si>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</si>
  <si>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</si>
  <si>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</si>
  <si>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</si>
  <si>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</si>
  <si>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</si>
  <si>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</si>
  <si>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</si>
  <si>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</si>
  <si>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</si>
  <si>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</si>
  <si>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</si>
  <si>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</si>
  <si>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</si>
  <si>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34</t>
  </si>
  <si>
    <t>Rozpočet a výkaz výměr</t>
  </si>
  <si>
    <t>Oprava dešťové kanalizace, Městské divadlo Krnov, II.etapa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</si>
  <si>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</si>
  <si>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</si>
  <si>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</si>
  <si>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</si>
  <si>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</si>
  <si>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</si>
  <si>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</si>
  <si>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</si>
  <si>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</si>
  <si>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</si>
  <si>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</si>
  <si>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18</t>
  </si>
  <si>
    <t>Povrchové úpravy terénu</t>
  </si>
  <si>
    <t>21</t>
  </si>
  <si>
    <t>Úprava podloží a základ.spáry</t>
  </si>
  <si>
    <t>45</t>
  </si>
  <si>
    <t>Podkladní a vedlejší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</si>
  <si>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</si>
  <si>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</si>
  <si>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</si>
  <si>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</si>
  <si>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</si>
  <si>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</si>
  <si>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</si>
  <si>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</si>
  <si>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</si>
  <si>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</si>
  <si>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</si>
  <si>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</si>
  <si>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</si>
  <si>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</si>
  <si>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</si>
  <si>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</si>
  <si>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</si>
  <si>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</si>
  <si>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</si>
  <si>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</si>
  <si>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</si>
  <si>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</si>
  <si>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</si>
  <si>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</si>
  <si>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</si>
  <si>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</si>
  <si>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</si>
  <si>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</si>
  <si>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</si>
  <si>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</si>
  <si>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</si>
  <si>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</si>
  <si>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</si>
  <si>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</si>
  <si>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</si>
  <si>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</si>
  <si>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</si>
  <si>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</si>
  <si>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</si>
  <si>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</si>
  <si>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</si>
  <si>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</si>
  <si>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</si>
  <si>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113106231R00</t>
  </si>
  <si>
    <t>Rozebrání dlažeb v kamenivu, (dlažba bude zpětně použita)</t>
  </si>
  <si>
    <t>m2</t>
  </si>
  <si>
    <t>RTS 18/ II</t>
  </si>
  <si>
    <t>POL1_</t>
  </si>
  <si>
    <t>stáv.chodník : 6,00</t>
  </si>
  <si>
    <t>VV</t>
  </si>
  <si>
    <t>113107520R00</t>
  </si>
  <si>
    <t>Odstranění podkladu pl. 50 m2,kam.drcené tl.20 cm</t>
  </si>
  <si>
    <t>stáv.komunikace : 5,00</t>
  </si>
  <si>
    <t>113107525R00</t>
  </si>
  <si>
    <t>Odstranění podkladu pl. 50 m2,kam.drcené tl.25 cm</t>
  </si>
  <si>
    <t>113108305R00</t>
  </si>
  <si>
    <t>Odstranění asfaltové vrstvy pl.do 50 m2, tl. 5 cm</t>
  </si>
  <si>
    <t>113108308R00</t>
  </si>
  <si>
    <t>Odstranění asfaltové vrstvy pl. do 50 m2, tl. 8 cm</t>
  </si>
  <si>
    <t>115101201R00</t>
  </si>
  <si>
    <t>Čerpání vody na výšku do 10 m, přítok do 500 l/min</t>
  </si>
  <si>
    <t>h</t>
  </si>
  <si>
    <t>115101301R00</t>
  </si>
  <si>
    <t>Pohotovost čerp.soupravy, výška 10 m, přítok 500 l</t>
  </si>
  <si>
    <t>den</t>
  </si>
  <si>
    <t>119001411R00</t>
  </si>
  <si>
    <t>Dočasné zajištění beton.a plast. potrubí do DN 200</t>
  </si>
  <si>
    <t>m</t>
  </si>
  <si>
    <t>119001421R00</t>
  </si>
  <si>
    <t>Dočasné zajištění kabelů - do počtu 3 kabelů</t>
  </si>
  <si>
    <t>121103111R00</t>
  </si>
  <si>
    <t>Skrývka zemin v rovině a sklonu 1:5</t>
  </si>
  <si>
    <t>m3</t>
  </si>
  <si>
    <t>tl.20 cm : 1,50*(27,16-5,00-6,00)*0,20</t>
  </si>
  <si>
    <t>130001101R00</t>
  </si>
  <si>
    <t>Příplatek za ztížené hloubení v blízkosti vedení</t>
  </si>
  <si>
    <t>130901121R00</t>
  </si>
  <si>
    <t>Bourání konstrukcí z betonu prostého ve vykopávk.</t>
  </si>
  <si>
    <t>stáv.beton.kce v zemi : 3,50</t>
  </si>
  <si>
    <t>139601102R00</t>
  </si>
  <si>
    <t>Ruční výkop jam, rýh a šachet v hornině tř. 3</t>
  </si>
  <si>
    <t>potrubí PVC-KG DN 200 výkop v zeleni : 1,00*(27,16-5,00-6,00)*(2,10-0,20)</t>
  </si>
  <si>
    <t>139601103R00</t>
  </si>
  <si>
    <t>Ruční výkop jam, rýh a šachet v hornině tř. 4</t>
  </si>
  <si>
    <t>potrubí PVC-KG DN 200 výkop ve zpev.ploše : 1,00*(5,00+6,00)*(1,80-0,30)</t>
  </si>
  <si>
    <t>151811112R00</t>
  </si>
  <si>
    <t>Montáž lehkého pažicího boxu dl.3m, š.1m, hl.1,95m</t>
  </si>
  <si>
    <t>kus</t>
  </si>
  <si>
    <t>151812112R00</t>
  </si>
  <si>
    <t>Pronájem lehkého pažic.boxu dl.3m, š.1m, hl.1,95m</t>
  </si>
  <si>
    <t xml:space="preserve">den   </t>
  </si>
  <si>
    <t>151813112R00</t>
  </si>
  <si>
    <t>Dmtž lehkého pažicího boxu dl.3m, š.1m, hl.1,95m</t>
  </si>
  <si>
    <t>161101101R00</t>
  </si>
  <si>
    <t>Svislé přemístění výkopku z hor.1-4 do 2,5 m</t>
  </si>
  <si>
    <t>30,704+16,50</t>
  </si>
  <si>
    <t>162701105R00</t>
  </si>
  <si>
    <t>Vodorovné přemístění výkopku z hor.1-4 do 10000 m</t>
  </si>
  <si>
    <t>47,204-21,008</t>
  </si>
  <si>
    <t>162701109R00</t>
  </si>
  <si>
    <t>Příplatek k vod. přemístění hor.1-4 za další 1 km, (celkem odvoz do 15 km)</t>
  </si>
  <si>
    <t>5*26,196</t>
  </si>
  <si>
    <t>167101201R00</t>
  </si>
  <si>
    <t>Nakládání výkopku z hor.1 ÷ 4 - ručně</t>
  </si>
  <si>
    <t>171201201R00</t>
  </si>
  <si>
    <t>Uložení sypaniny na skládky</t>
  </si>
  <si>
    <t>174101102R00</t>
  </si>
  <si>
    <t>Zásyp ruční se zhutněním</t>
  </si>
  <si>
    <t>v zeleni, výkop-lože-obsyp : 30,704-1,616-8,08</t>
  </si>
  <si>
    <t>Mezisoučet</t>
  </si>
  <si>
    <t>ve zpev.ploše, výkop-lože-obsyp : 16,50-1,10-5,50</t>
  </si>
  <si>
    <t>-podkl.vrstvy ze štěrkodrti tl.20+15 cm viz oddíl komunikace : -5,00*0,35</t>
  </si>
  <si>
    <t>175101101RT2</t>
  </si>
  <si>
    <t>Obsyp potrubí bez prohození sypaniny, s dodáním štěrkopísku frakce 0 - 22 mm</t>
  </si>
  <si>
    <t>potrubí PVC-KG DN 200, v zeleni : 1,00*(27,16-5,00-6,00)*0,50</t>
  </si>
  <si>
    <t>potrubí PVC-KG DN 200, ve zpev.ploše : 1,00*11,00*0,50</t>
  </si>
  <si>
    <t>181101111R00</t>
  </si>
  <si>
    <t>Úprava pláně v zářezech se zhutněním - ručně</t>
  </si>
  <si>
    <t>199000002R00</t>
  </si>
  <si>
    <t>Poplatek za skládku horniny 1- 4</t>
  </si>
  <si>
    <t>58344169R</t>
  </si>
  <si>
    <t>Štěrkodrtě frakce 0-32 A</t>
  </si>
  <si>
    <t>t</t>
  </si>
  <si>
    <t>SPCM</t>
  </si>
  <si>
    <t>POL3_</t>
  </si>
  <si>
    <t>8,15*1,98</t>
  </si>
  <si>
    <t>111110001R00</t>
  </si>
  <si>
    <t>Kopané sondy - ručně</t>
  </si>
  <si>
    <t>Vlastní</t>
  </si>
  <si>
    <t>Indiv</t>
  </si>
  <si>
    <t>180402111R00</t>
  </si>
  <si>
    <t>Založení trávníku parkového výsevem v rovině</t>
  </si>
  <si>
    <t>4,848/0,20</t>
  </si>
  <si>
    <t>181101101R00</t>
  </si>
  <si>
    <t>Úprava pláně v zářezech v hor. 1-4, bez zhutnění</t>
  </si>
  <si>
    <t>181301103R00</t>
  </si>
  <si>
    <t>Rozprostření ornice, rovina, tl. 15-20 cm,do 500m2</t>
  </si>
  <si>
    <t>182001111R00</t>
  </si>
  <si>
    <t>Plošná úprava terénu, nerovnosti do 10 cm v rovině</t>
  </si>
  <si>
    <t>183402111R00</t>
  </si>
  <si>
    <t>Rozrušení půdy do 15 cm v rovině/svah 1:5</t>
  </si>
  <si>
    <t>00572420R</t>
  </si>
  <si>
    <t>Směs travní parková III. dekorativní PROFI, á 25 kg</t>
  </si>
  <si>
    <t>kg</t>
  </si>
  <si>
    <t>24,24*0,025</t>
  </si>
  <si>
    <t>215901101RT5</t>
  </si>
  <si>
    <t>Zhutnění podloží z hornin nesoudržných do 92% PS, vibrační deskou</t>
  </si>
  <si>
    <t>212810010RAC</t>
  </si>
  <si>
    <t>Trativody z PVC drenážních flexibilních trubek, lože štěrkopísek a obsyp kamenivo, trubky d 100 mm</t>
  </si>
  <si>
    <t>POL2_</t>
  </si>
  <si>
    <t>451572111RK6</t>
  </si>
  <si>
    <t>Lože pod potrubí z kameniva těženého 0 - 4 mm, kraj Moravskoslezský</t>
  </si>
  <si>
    <t>potrubí PVC-KG DN 200, v zeleni : 1,00*(27,16-5,00-6,00)*0,10</t>
  </si>
  <si>
    <t>potrubí PVC-KG DN 200, ve zpev.ploše : 1,00*11,00*0,10</t>
  </si>
  <si>
    <t>564851111RT2</t>
  </si>
  <si>
    <t>Podklad ze štěrkodrti po zhutnění tloušťky 15 cm, štěrkodrť frakce 0-32 mm</t>
  </si>
  <si>
    <t>564861111RT2</t>
  </si>
  <si>
    <t>Podklad ze štěrkodrti po zhutnění tloušťky 20 cm, štěrkodrť frakce 0-32 mm</t>
  </si>
  <si>
    <t>564871111RT2</t>
  </si>
  <si>
    <t>Podklad ze štěrkodrti po zhutnění tloušťky 25 cm, štěrkodrť frakce 0-32 mm</t>
  </si>
  <si>
    <t>565161112R00</t>
  </si>
  <si>
    <t>Podklad z obal kamen. ACP 22+, š. do 3 m, tl. 9 cm</t>
  </si>
  <si>
    <t>573231110R00</t>
  </si>
  <si>
    <t>Postřik živičný spojovací z emulze 0,3-0,5 kg/m2</t>
  </si>
  <si>
    <t>2*5,00</t>
  </si>
  <si>
    <t>573431115R00</t>
  </si>
  <si>
    <t>Nátěr živičný s posypem, emulze siliční,2,20 kg/m2</t>
  </si>
  <si>
    <t>577131111R00</t>
  </si>
  <si>
    <t>Beton asfalt. ACO 11+ obrusný, š. do 3 m, tl. 4 cm</t>
  </si>
  <si>
    <t>577151123R00</t>
  </si>
  <si>
    <t>Beton asfalt. ACL 16+ ložný, š. do 3 m, tl. 6 cm</t>
  </si>
  <si>
    <t>596215021R00</t>
  </si>
  <si>
    <t>Kladení dlažby do drtě tl. 4 cm - zpětné zadláždění</t>
  </si>
  <si>
    <t>597101000RA0</t>
  </si>
  <si>
    <t>Obnova zpev.povrchů - stáv.obrubníky včetně dlažeb z žulových kostek, beton.lože, vodorov.značení, včetně demontáží, očištění, případného doplnění materiálů, apod. (dle popisu v TZ) - komplet</t>
  </si>
  <si>
    <t>včetně veškerých úprav poklopů, mříží, apod.</t>
  </si>
  <si>
    <t>POP</t>
  </si>
  <si>
    <t>871353121R00</t>
  </si>
  <si>
    <t>Montáž trub z plastu, gumový kroužek, DN 200</t>
  </si>
  <si>
    <t>877353121R00</t>
  </si>
  <si>
    <t>Montáž tvarovek odboč. plast. gum. kroužek DN 200</t>
  </si>
  <si>
    <t>877313123R00</t>
  </si>
  <si>
    <t>Montáž tvarovek jednoos. plast. gum.kroužek DN 150</t>
  </si>
  <si>
    <t>892571111R00</t>
  </si>
  <si>
    <t>Zkouška těsnosti kanalizace DN do 200, vodou</t>
  </si>
  <si>
    <t>892573111R00</t>
  </si>
  <si>
    <t>Zabezpečení konců kanal. potrubí DN do 200, vodou</t>
  </si>
  <si>
    <t>úsek</t>
  </si>
  <si>
    <t>892916111R00</t>
  </si>
  <si>
    <t>Utěsnění přípojek do DN 200 při zkoušce kanal.</t>
  </si>
  <si>
    <t>sada</t>
  </si>
  <si>
    <t>892855111R00</t>
  </si>
  <si>
    <t>Kontrola kanalizace TV kamerou do 15 m</t>
  </si>
  <si>
    <t>899623141R00</t>
  </si>
  <si>
    <t>Obetonování potrubí nebo zdiva stok betonem C12/15</t>
  </si>
  <si>
    <t>899711122R00</t>
  </si>
  <si>
    <t>Fólie výstražná z PVC šedá, šířka 30 cm</t>
  </si>
  <si>
    <t>900      RT4</t>
  </si>
  <si>
    <t>HZS, Práce v tarifní třídě 7 (úpravy, napojení, přepojení, apod.)</t>
  </si>
  <si>
    <t>899991001RTT</t>
  </si>
  <si>
    <t>Navrtávka potrubí HOBAS a vsazení obočky CONNEX s kulovým kloubem DN600/200 mm, kompletní provedení</t>
  </si>
  <si>
    <t>kpl</t>
  </si>
  <si>
    <t>894431311RCB</t>
  </si>
  <si>
    <t>Šachta, D 425 mm, dl.šach.roury 1,50 m, přímá, dno KG D 200 mm, poklop šedá litina 40 t</t>
  </si>
  <si>
    <t>894431321RCB</t>
  </si>
  <si>
    <t>Šachta, D 425 mm, dl.šach.roury 2,0 m, přímá, dno KG D 200 mm, poklop šedá litina 40 t</t>
  </si>
  <si>
    <t>28611263.AR</t>
  </si>
  <si>
    <t>Trubka kanalizační KGEM SN 8 PVC 200x5,9x1000</t>
  </si>
  <si>
    <t>28611265.AR</t>
  </si>
  <si>
    <t>Trubka kanalizační KGEM SN 8 PVC 200x5,9x5000</t>
  </si>
  <si>
    <t>28651708.AR</t>
  </si>
  <si>
    <t>Odbočka kanalizační KGEA 200/ 160/45° PVC</t>
  </si>
  <si>
    <t>28651858.AR</t>
  </si>
  <si>
    <t>Přechod kamenina-PVC kanalizační KGUS 160 PVC</t>
  </si>
  <si>
    <t>919731123R00</t>
  </si>
  <si>
    <t>Zarovnání styčné plochy živičné tl. do 20 cm</t>
  </si>
  <si>
    <t>919735113R00</t>
  </si>
  <si>
    <t>Řezání stávajícího živičného krytu tl. 10 - 15 cm</t>
  </si>
  <si>
    <t>919726213R01</t>
  </si>
  <si>
    <t>Těsnění spár krytu zálivkou za tepla, včetně dodání hmot</t>
  </si>
  <si>
    <t>938909311R00</t>
  </si>
  <si>
    <t>Odstranění nánosu z povrchu živičného nebo beton., (očištění stáv.povrchu vozovky před provedením nové vrstvy asfaltu)</t>
  </si>
  <si>
    <t>969021131R00</t>
  </si>
  <si>
    <t>Vybourání kanalizačního potrubí DN do 300 mm (kamenina), včetně tvarovek a příslušenství</t>
  </si>
  <si>
    <t>979054441R00</t>
  </si>
  <si>
    <t>Očištění vybour. dlaždic s výplní kamen. těženým</t>
  </si>
  <si>
    <t>998276101R00</t>
  </si>
  <si>
    <t>Přesun hmot, trubní vedení plastová, otevř. výkop</t>
  </si>
  <si>
    <t>POL7_</t>
  </si>
  <si>
    <t>979086112R00</t>
  </si>
  <si>
    <t>Nakládání nebo překládání suti a vybouraných hmot</t>
  </si>
  <si>
    <t>POL8_</t>
  </si>
  <si>
    <t>979082213R00</t>
  </si>
  <si>
    <t>Vodorovná doprava suti po suchu do 1 km</t>
  </si>
  <si>
    <t>979082219R00</t>
  </si>
  <si>
    <t>Příplatek za dopravu suti po suchu za další 1 km, (celkem odvoz do 15 km)</t>
  </si>
  <si>
    <t>979990001R00</t>
  </si>
  <si>
    <t>Poplatek za skládku stavební suti</t>
  </si>
  <si>
    <t>005111021R</t>
  </si>
  <si>
    <t>Vytyčení inženýrských sítí</t>
  </si>
  <si>
    <t>Soubor</t>
  </si>
  <si>
    <t>POL99_8</t>
  </si>
  <si>
    <t>005111020R</t>
  </si>
  <si>
    <t>Vytyčení stavby</t>
  </si>
  <si>
    <t>005121 R</t>
  </si>
  <si>
    <t>Zařízení staveniště</t>
  </si>
  <si>
    <t>00523  R</t>
  </si>
  <si>
    <t>Zkoušky hutnění rozsah dle PD</t>
  </si>
  <si>
    <t>POL12_1</t>
  </si>
  <si>
    <t>005211030R</t>
  </si>
  <si>
    <t>Dočasná dopravní opatření a značení</t>
  </si>
  <si>
    <t>005241020R</t>
  </si>
  <si>
    <t xml:space="preserve">Geodetické zaměření skutečného provedení  </t>
  </si>
  <si>
    <t>005241010R</t>
  </si>
  <si>
    <t xml:space="preserve">Dokumentace skutečného provedení </t>
  </si>
  <si>
    <t>005241011R</t>
  </si>
  <si>
    <t>Dozor geotechnika</t>
  </si>
  <si>
    <t>005241013R</t>
  </si>
  <si>
    <t>Autorský dozor</t>
  </si>
  <si>
    <t>005241014R</t>
  </si>
  <si>
    <t>Koordinátor BOZP</t>
  </si>
  <si>
    <t>005241021R</t>
  </si>
  <si>
    <t xml:space="preserve">Vyhotovení geometrického plánu odborně způsobilou osobou  </t>
  </si>
  <si>
    <t>SUM</t>
  </si>
  <si>
    <t>Poznámky uchazeče k zadání</t>
  </si>
  <si>
    <t>POPUZIV</t>
  </si>
  <si>
    <t>END</t>
  </si>
  <si>
    <t>Oprava dešťové kanalizace</t>
  </si>
  <si>
    <t>Ing. Daniel Fránek</t>
  </si>
  <si>
    <t>Město Krnov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</si>
</sst>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0" t="s">
        <v>4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3"/>
      <c r="B2" s="80" t="s">
        <v>24</v>
      </c>
      <c r="C2" s="81"/>
      <c r="D2" s="82"/>
      <c r="E2" s="226" t="s">
        <v>43</v>
      </c>
      <c r="F2" s="227"/>
      <c r="G2" s="227"/>
      <c r="H2" s="227"/>
      <c r="I2" s="227"/>
      <c r="J2" s="228"/>
      <c r="O2" s="2"/>
    </row>
    <row r="3" spans="1:15" ht="27" customHeight="1" x14ac:dyDescent="0.2">
      <c r="A3" s="3"/>
      <c r="B3" s="83" t="s">
        <v>44</v>
      </c>
      <c r="C3" s="81"/>
      <c r="D3" s="84"/>
      <c r="E3" s="226" t="s">
        <v>328</v>
      </c>
      <c r="F3" s="227"/>
      <c r="G3" s="227"/>
      <c r="H3" s="227"/>
      <c r="I3" s="227"/>
      <c r="J3" s="228"/>
    </row>
    <row r="4" spans="1:15" ht="23.25" customHeight="1" x14ac:dyDescent="0.2">
      <c r="A4" s="79">
        <v>3439008</v>
      </c>
      <c r="B4" s="85" t="s">
        <v>45</v>
      </c>
      <c r="C4" s="86"/>
      <c r="D4" s="87"/>
      <c r="E4" s="217" t="s">
        <v>42</v>
      </c>
      <c r="F4" s="218"/>
      <c r="G4" s="218"/>
      <c r="H4" s="218"/>
      <c r="I4" s="218"/>
      <c r="J4" s="219"/>
    </row>
    <row r="5" spans="1:15" ht="24" customHeight="1" x14ac:dyDescent="0.2">
      <c r="A5" s="3"/>
      <c r="B5" s="47" t="s">
        <v>23</v>
      </c>
      <c r="C5" s="4"/>
      <c r="D5" s="32" t="s">
        <v>330</v>
      </c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customHeight="1" x14ac:dyDescent="0.2">
      <c r="A8" s="3"/>
      <c r="B8" s="47" t="s">
        <v>21</v>
      </c>
      <c r="C8" s="4"/>
      <c r="D8" s="35" t="s">
        <v>329</v>
      </c>
      <c r="E8" s="4"/>
      <c r="F8" s="4"/>
      <c r="G8" s="45"/>
      <c r="H8" s="27" t="s">
        <v>40</v>
      </c>
      <c r="I8" s="32"/>
      <c r="J8" s="10"/>
    </row>
    <row r="9" spans="1:15" ht="15.75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0"/>
      <c r="E11" s="230"/>
      <c r="F11" s="230"/>
      <c r="G11" s="230"/>
      <c r="H11" s="27" t="s">
        <v>40</v>
      </c>
      <c r="I11" s="89"/>
      <c r="J11" s="10"/>
    </row>
    <row r="12" spans="1:15" ht="15.75" customHeight="1" x14ac:dyDescent="0.2">
      <c r="A12" s="3"/>
      <c r="B12" s="41"/>
      <c r="C12" s="25"/>
      <c r="D12" s="215"/>
      <c r="E12" s="215"/>
      <c r="F12" s="215"/>
      <c r="G12" s="215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6"/>
      <c r="E13" s="216"/>
      <c r="F13" s="216"/>
      <c r="G13" s="216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29"/>
      <c r="F15" s="229"/>
      <c r="G15" s="231"/>
      <c r="H15" s="231"/>
      <c r="I15" s="231" t="s">
        <v>31</v>
      </c>
      <c r="J15" s="232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SUMIF(F49:F62,A16,I49:I62)+SUMIF(F49:F62,"PSU",I49:I62)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SUMIF(F49:F62,A17,I49:I62)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SUMIF(F49:F62,A18,I49:I62)</f>
        <v>0</v>
      </c>
      <c r="J18" s="210"/>
    </row>
    <row r="19" spans="1:10" ht="23.25" customHeight="1" x14ac:dyDescent="0.2">
      <c r="A19" s="141" t="s">
        <v>76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SUMIF(F49:F62,A19,I49:I62)</f>
        <v>0</v>
      </c>
      <c r="J19" s="210"/>
    </row>
    <row r="20" spans="1:10" ht="23.25" customHeight="1" x14ac:dyDescent="0.2">
      <c r="A20" s="141" t="s">
        <v>77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SUMIF(F49:F62,A20,I49:I62)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11"/>
      <c r="F21" s="233"/>
      <c r="G21" s="211"/>
      <c r="H21" s="233"/>
      <c r="I21" s="211">
        <f>SUM(I16:J20)</f>
        <v>0</v>
      </c>
      <c r="J21" s="212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13</v>
      </c>
      <c r="C23" s="58"/>
      <c r="D23" s="59"/>
      <c r="E23" s="60">
        <v>15</v>
      </c>
      <c r="F23" s="61" t="s">
        <v>0</v>
      </c>
      <c r="G23" s="206">
        <f>ZakladDPHSniVypocet</f>
        <v>0</v>
      </c>
      <c r="H23" s="207"/>
      <c r="I23" s="207"/>
      <c r="J23" s="62" t="str">
        <f t="shared" ref="J23:J28" si="0">Mena</f>
        <v>CZK</v>
      </c>
    </row>
    <row r="24" spans="1:10" ht="23.25" customHeight="1" x14ac:dyDescent="0.2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204">
        <f>ZakladDPHSni*SazbaDPH1/100</f>
        <v>0</v>
      </c>
      <c r="H24" s="205"/>
      <c r="I24" s="205"/>
      <c r="J24" s="62" t="str">
        <f t="shared" si="0"/>
        <v>CZK</v>
      </c>
    </row>
    <row r="25" spans="1:10" ht="23.25" customHeight="1" x14ac:dyDescent="0.2">
      <c r="A25" s="3"/>
      <c r="B25" s="57" t="s">
        <v>15</v>
      </c>
      <c r="C25" s="58"/>
      <c r="D25" s="59"/>
      <c r="E25" s="60">
        <v>21</v>
      </c>
      <c r="F25" s="61" t="s">
        <v>0</v>
      </c>
      <c r="G25" s="206">
        <f>ZakladDPHZaklVypocet</f>
        <v>0</v>
      </c>
      <c r="H25" s="207"/>
      <c r="I25" s="207"/>
      <c r="J25" s="62" t="str">
        <f t="shared" si="0"/>
        <v>CZK</v>
      </c>
    </row>
    <row r="26" spans="1:10" ht="23.25" customHeight="1" x14ac:dyDescent="0.2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223">
        <f>ZakladDPHZakl*SazbaDPH2/100</f>
        <v>0</v>
      </c>
      <c r="H26" s="224"/>
      <c r="I26" s="224"/>
      <c r="J26" s="56" t="str">
        <f t="shared" si="0"/>
        <v>CZK</v>
      </c>
    </row>
    <row r="27" spans="1:10" ht="23.25" customHeight="1" thickBot="1" x14ac:dyDescent="0.25">
      <c r="A27" s="3"/>
      <c r="B27" s="48" t="s">
        <v>5</v>
      </c>
      <c r="C27" s="19"/>
      <c r="D27" s="22"/>
      <c r="E27" s="19"/>
      <c r="F27" s="20"/>
      <c r="G27" s="225">
        <f>0</f>
        <v>0</v>
      </c>
      <c r="H27" s="225"/>
      <c r="I27" s="225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3">
        <f>ZakladDPHSniVypocet+ZakladDPHZaklVypocet</f>
        <v>0</v>
      </c>
      <c r="H28" s="214"/>
      <c r="I28" s="214"/>
      <c r="J28" s="122" t="str">
        <f t="shared" si="0"/>
        <v>CZK</v>
      </c>
    </row>
    <row r="29" spans="1:10" ht="27.75" customHeight="1" thickBot="1" x14ac:dyDescent="0.25">
      <c r="A29" s="3"/>
      <c r="B29" s="118" t="s">
        <v>37</v>
      </c>
      <c r="C29" s="123"/>
      <c r="D29" s="123"/>
      <c r="E29" s="123"/>
      <c r="F29" s="123"/>
      <c r="G29" s="213">
        <f>ZakladDPHSni+DPHSni+ZakladDPHZakl+DPHZakl+Zaokrouhleni</f>
        <v>0</v>
      </c>
      <c r="H29" s="213"/>
      <c r="I29" s="213"/>
      <c r="J29" s="124" t="s">
        <v>48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43353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3" t="s">
        <v>2</v>
      </c>
      <c r="E35" s="203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46</v>
      </c>
      <c r="C39" s="196"/>
      <c r="D39" s="197"/>
      <c r="E39" s="197"/>
      <c r="F39" s="105">
        <f>'Oprava kanalizace_ Pol'!AE132</f>
        <v>0</v>
      </c>
      <c r="G39" s="106">
        <f>'Oprava kanalizace_ Pol'!AF132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41</v>
      </c>
      <c r="C40" s="198" t="s">
        <v>43</v>
      </c>
      <c r="D40" s="199"/>
      <c r="E40" s="199"/>
      <c r="F40" s="110">
        <f>'Oprava kanalizace_ Pol'!AE132</f>
        <v>0</v>
      </c>
      <c r="G40" s="111">
        <f>'Oprava kanalizace_ Pol'!AF132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41</v>
      </c>
      <c r="C41" s="196" t="s">
        <v>42</v>
      </c>
      <c r="D41" s="197"/>
      <c r="E41" s="197"/>
      <c r="F41" s="114">
        <f>'Oprava kanalizace_ Pol'!AE132</f>
        <v>0</v>
      </c>
      <c r="G41" s="107">
        <f>'Oprava kanalizace_ Pol'!AF132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0" t="s">
        <v>47</v>
      </c>
      <c r="C42" s="201"/>
      <c r="D42" s="201"/>
      <c r="E42" s="20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49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50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51</v>
      </c>
      <c r="C49" s="194" t="s">
        <v>52</v>
      </c>
      <c r="D49" s="195"/>
      <c r="E49" s="195"/>
      <c r="F49" s="139" t="s">
        <v>26</v>
      </c>
      <c r="G49" s="133"/>
      <c r="H49" s="133"/>
      <c r="I49" s="133">
        <f>'Oprava kanalizace_ Pol'!G8</f>
        <v>0</v>
      </c>
      <c r="J49" s="137" t="str">
        <f>IF(I63=0,"",I49/I63*100)</f>
        <v/>
      </c>
    </row>
    <row r="50" spans="1:10" ht="25.5" customHeight="1" x14ac:dyDescent="0.2">
      <c r="A50" s="127"/>
      <c r="B50" s="132" t="s">
        <v>53</v>
      </c>
      <c r="C50" s="194" t="s">
        <v>54</v>
      </c>
      <c r="D50" s="195"/>
      <c r="E50" s="195"/>
      <c r="F50" s="139" t="s">
        <v>26</v>
      </c>
      <c r="G50" s="133"/>
      <c r="H50" s="133"/>
      <c r="I50" s="133">
        <f>'Oprava kanalizace_ Pol'!G53</f>
        <v>0</v>
      </c>
      <c r="J50" s="137" t="str">
        <f>IF(I63=0,"",I50/I63*100)</f>
        <v/>
      </c>
    </row>
    <row r="51" spans="1:10" ht="25.5" customHeight="1" x14ac:dyDescent="0.2">
      <c r="A51" s="127"/>
      <c r="B51" s="132" t="s">
        <v>55</v>
      </c>
      <c r="C51" s="194" t="s">
        <v>56</v>
      </c>
      <c r="D51" s="195"/>
      <c r="E51" s="195"/>
      <c r="F51" s="139" t="s">
        <v>26</v>
      </c>
      <c r="G51" s="133"/>
      <c r="H51" s="133"/>
      <c r="I51" s="133">
        <f>'Oprava kanalizace_ Pol'!G55</f>
        <v>0</v>
      </c>
      <c r="J51" s="137" t="str">
        <f>IF(I63=0,"",I51/I63*100)</f>
        <v/>
      </c>
    </row>
    <row r="52" spans="1:10" ht="25.5" customHeight="1" x14ac:dyDescent="0.2">
      <c r="A52" s="127"/>
      <c r="B52" s="132" t="s">
        <v>57</v>
      </c>
      <c r="C52" s="194" t="s">
        <v>58</v>
      </c>
      <c r="D52" s="195"/>
      <c r="E52" s="195"/>
      <c r="F52" s="139" t="s">
        <v>26</v>
      </c>
      <c r="G52" s="133"/>
      <c r="H52" s="133"/>
      <c r="I52" s="133">
        <f>'Oprava kanalizace_ Pol'!G64</f>
        <v>0</v>
      </c>
      <c r="J52" s="137" t="str">
        <f>IF(I63=0,"",I52/I63*100)</f>
        <v/>
      </c>
    </row>
    <row r="53" spans="1:10" ht="25.5" customHeight="1" x14ac:dyDescent="0.2">
      <c r="A53" s="127"/>
      <c r="B53" s="132" t="s">
        <v>59</v>
      </c>
      <c r="C53" s="194" t="s">
        <v>60</v>
      </c>
      <c r="D53" s="195"/>
      <c r="E53" s="195"/>
      <c r="F53" s="139" t="s">
        <v>26</v>
      </c>
      <c r="G53" s="133"/>
      <c r="H53" s="133"/>
      <c r="I53" s="133">
        <f>'Oprava kanalizace_ Pol'!G67</f>
        <v>0</v>
      </c>
      <c r="J53" s="137" t="str">
        <f>IF(I63=0,"",I53/I63*100)</f>
        <v/>
      </c>
    </row>
    <row r="54" spans="1:10" ht="25.5" customHeight="1" x14ac:dyDescent="0.2">
      <c r="A54" s="127"/>
      <c r="B54" s="132" t="s">
        <v>61</v>
      </c>
      <c r="C54" s="194" t="s">
        <v>62</v>
      </c>
      <c r="D54" s="195"/>
      <c r="E54" s="195"/>
      <c r="F54" s="139" t="s">
        <v>26</v>
      </c>
      <c r="G54" s="133"/>
      <c r="H54" s="133"/>
      <c r="I54" s="133">
        <f>'Oprava kanalizace_ Pol'!G71</f>
        <v>0</v>
      </c>
      <c r="J54" s="137" t="str">
        <f>IF(I63=0,"",I54/I63*100)</f>
        <v/>
      </c>
    </row>
    <row r="55" spans="1:10" ht="25.5" customHeight="1" x14ac:dyDescent="0.2">
      <c r="A55" s="127"/>
      <c r="B55" s="132" t="s">
        <v>63</v>
      </c>
      <c r="C55" s="194" t="s">
        <v>64</v>
      </c>
      <c r="D55" s="195"/>
      <c r="E55" s="195"/>
      <c r="F55" s="139" t="s">
        <v>26</v>
      </c>
      <c r="G55" s="133"/>
      <c r="H55" s="133"/>
      <c r="I55" s="133">
        <f>'Oprava kanalizace_ Pol'!G84</f>
        <v>0</v>
      </c>
      <c r="J55" s="137" t="str">
        <f>IF(I63=0,"",I55/I63*100)</f>
        <v/>
      </c>
    </row>
    <row r="56" spans="1:10" ht="25.5" customHeight="1" x14ac:dyDescent="0.2">
      <c r="A56" s="127"/>
      <c r="B56" s="132" t="s">
        <v>65</v>
      </c>
      <c r="C56" s="194" t="s">
        <v>66</v>
      </c>
      <c r="D56" s="195"/>
      <c r="E56" s="195"/>
      <c r="F56" s="139" t="s">
        <v>26</v>
      </c>
      <c r="G56" s="133"/>
      <c r="H56" s="133"/>
      <c r="I56" s="133">
        <f>'Oprava kanalizace_ Pol'!G102</f>
        <v>0</v>
      </c>
      <c r="J56" s="137" t="str">
        <f>IF(I63=0,"",I56/I63*100)</f>
        <v/>
      </c>
    </row>
    <row r="57" spans="1:10" ht="25.5" customHeight="1" x14ac:dyDescent="0.2">
      <c r="A57" s="127"/>
      <c r="B57" s="132" t="s">
        <v>67</v>
      </c>
      <c r="C57" s="194" t="s">
        <v>68</v>
      </c>
      <c r="D57" s="195"/>
      <c r="E57" s="195"/>
      <c r="F57" s="139" t="s">
        <v>26</v>
      </c>
      <c r="G57" s="133"/>
      <c r="H57" s="133"/>
      <c r="I57" s="133">
        <f>'Oprava kanalizace_ Pol'!G106</f>
        <v>0</v>
      </c>
      <c r="J57" s="137" t="str">
        <f>IF(I63=0,"",I57/I63*100)</f>
        <v/>
      </c>
    </row>
    <row r="58" spans="1:10" ht="25.5" customHeight="1" x14ac:dyDescent="0.2">
      <c r="A58" s="127"/>
      <c r="B58" s="132" t="s">
        <v>69</v>
      </c>
      <c r="C58" s="194" t="s">
        <v>70</v>
      </c>
      <c r="D58" s="195"/>
      <c r="E58" s="195"/>
      <c r="F58" s="139" t="s">
        <v>26</v>
      </c>
      <c r="G58" s="133"/>
      <c r="H58" s="133"/>
      <c r="I58" s="133">
        <f>'Oprava kanalizace_ Pol'!G108</f>
        <v>0</v>
      </c>
      <c r="J58" s="137" t="str">
        <f>IF(I63=0,"",I58/I63*100)</f>
        <v/>
      </c>
    </row>
    <row r="59" spans="1:10" ht="25.5" customHeight="1" x14ac:dyDescent="0.2">
      <c r="A59" s="127"/>
      <c r="B59" s="132" t="s">
        <v>71</v>
      </c>
      <c r="C59" s="194" t="s">
        <v>72</v>
      </c>
      <c r="D59" s="195"/>
      <c r="E59" s="195"/>
      <c r="F59" s="139" t="s">
        <v>26</v>
      </c>
      <c r="G59" s="133"/>
      <c r="H59" s="133"/>
      <c r="I59" s="133">
        <f>'Oprava kanalizace_ Pol'!G111</f>
        <v>0</v>
      </c>
      <c r="J59" s="137" t="str">
        <f>IF(I63=0,"",I59/I63*100)</f>
        <v/>
      </c>
    </row>
    <row r="60" spans="1:10" ht="25.5" customHeight="1" x14ac:dyDescent="0.2">
      <c r="A60" s="127"/>
      <c r="B60" s="132" t="s">
        <v>73</v>
      </c>
      <c r="C60" s="194" t="s">
        <v>74</v>
      </c>
      <c r="D60" s="195"/>
      <c r="E60" s="195"/>
      <c r="F60" s="139" t="s">
        <v>75</v>
      </c>
      <c r="G60" s="133"/>
      <c r="H60" s="133"/>
      <c r="I60" s="133">
        <f>'Oprava kanalizace_ Pol'!G113</f>
        <v>0</v>
      </c>
      <c r="J60" s="137" t="str">
        <f>IF(I63=0,"",I60/I63*100)</f>
        <v/>
      </c>
    </row>
    <row r="61" spans="1:10" ht="25.5" customHeight="1" x14ac:dyDescent="0.2">
      <c r="A61" s="127"/>
      <c r="B61" s="132" t="s">
        <v>76</v>
      </c>
      <c r="C61" s="194" t="s">
        <v>29</v>
      </c>
      <c r="D61" s="195"/>
      <c r="E61" s="195"/>
      <c r="F61" s="139" t="s">
        <v>76</v>
      </c>
      <c r="G61" s="133"/>
      <c r="H61" s="133"/>
      <c r="I61" s="133">
        <f>'Oprava kanalizace_ Pol'!G118</f>
        <v>0</v>
      </c>
      <c r="J61" s="137" t="str">
        <f>IF(I63=0,"",I61/I63*100)</f>
        <v/>
      </c>
    </row>
    <row r="62" spans="1:10" ht="25.5" customHeight="1" x14ac:dyDescent="0.2">
      <c r="A62" s="127"/>
      <c r="B62" s="132" t="s">
        <v>77</v>
      </c>
      <c r="C62" s="194" t="s">
        <v>30</v>
      </c>
      <c r="D62" s="195"/>
      <c r="E62" s="195"/>
      <c r="F62" s="139" t="s">
        <v>77</v>
      </c>
      <c r="G62" s="133"/>
      <c r="H62" s="133"/>
      <c r="I62" s="133">
        <f>'Oprava kanalizace_ Pol'!G122</f>
        <v>0</v>
      </c>
      <c r="J62" s="137" t="str">
        <f>IF(I63=0,"",I62/I63*100)</f>
        <v/>
      </c>
    </row>
    <row r="63" spans="1:10" ht="25.5" customHeight="1" x14ac:dyDescent="0.2">
      <c r="A63" s="128"/>
      <c r="B63" s="134" t="s">
        <v>1</v>
      </c>
      <c r="C63" s="134"/>
      <c r="D63" s="135"/>
      <c r="E63" s="135"/>
      <c r="F63" s="140"/>
      <c r="G63" s="136"/>
      <c r="H63" s="136"/>
      <c r="I63" s="136">
        <f>SUM(I49:I62)</f>
        <v>0</v>
      </c>
      <c r="J63" s="138">
        <f>SUM(J49:J62)</f>
        <v>0</v>
      </c>
    </row>
    <row r="64" spans="1:10" x14ac:dyDescent="0.2">
      <c r="F64" s="92"/>
      <c r="G64" s="91"/>
      <c r="H64" s="92"/>
      <c r="I64" s="91"/>
      <c r="J64" s="93"/>
    </row>
    <row r="65" spans="6:10" x14ac:dyDescent="0.2">
      <c r="F65" s="92"/>
      <c r="G65" s="91"/>
      <c r="H65" s="92"/>
      <c r="I65" s="91"/>
      <c r="J65" s="93"/>
    </row>
    <row r="66" spans="6:10" x14ac:dyDescent="0.2">
      <c r="F66" s="92"/>
      <c r="G66" s="91"/>
      <c r="H66" s="92"/>
      <c r="I66" s="91"/>
      <c r="J66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62:E62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4" t="s">
        <v>7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78" t="s">
        <v>8</v>
      </c>
      <c r="B2" s="77"/>
      <c r="C2" s="236"/>
      <c r="D2" s="236"/>
      <c r="E2" s="236"/>
      <c r="F2" s="236"/>
      <c r="G2" s="237"/>
    </row>
    <row r="3" spans="1:7" ht="24.95" customHeight="1" x14ac:dyDescent="0.2">
      <c r="A3" s="78" t="s">
        <v>9</v>
      </c>
      <c r="B3" s="77"/>
      <c r="C3" s="236"/>
      <c r="D3" s="236"/>
      <c r="E3" s="236"/>
      <c r="F3" s="236"/>
      <c r="G3" s="237"/>
    </row>
    <row r="4" spans="1:7" ht="24.95" customHeight="1" x14ac:dyDescent="0.2">
      <c r="A4" s="78" t="s">
        <v>10</v>
      </c>
      <c r="B4" s="77"/>
      <c r="C4" s="236"/>
      <c r="D4" s="236"/>
      <c r="E4" s="236"/>
      <c r="F4" s="236"/>
      <c r="G4" s="237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7</v>
      </c>
      <c r="B1" s="238"/>
      <c r="C1" s="238"/>
      <c r="D1" s="238"/>
      <c r="E1" s="238"/>
      <c r="F1" s="238"/>
      <c r="G1" s="238"/>
      <c r="AG1" t="s">
        <v>78</v>
      </c>
    </row>
    <row r="2" spans="1:60" ht="24.95" customHeight="1" x14ac:dyDescent="0.2">
      <c r="A2" s="143" t="s">
        <v>8</v>
      </c>
      <c r="B2" s="77"/>
      <c r="C2" s="239" t="s">
        <v>43</v>
      </c>
      <c r="D2" s="240"/>
      <c r="E2" s="240"/>
      <c r="F2" s="240"/>
      <c r="G2" s="241"/>
      <c r="AG2" t="s">
        <v>79</v>
      </c>
    </row>
    <row r="3" spans="1:60" ht="24.95" customHeight="1" x14ac:dyDescent="0.2">
      <c r="A3" s="143" t="s">
        <v>9</v>
      </c>
      <c r="B3" s="77"/>
      <c r="C3" s="239" t="s">
        <v>328</v>
      </c>
      <c r="D3" s="240"/>
      <c r="E3" s="240"/>
      <c r="F3" s="240"/>
      <c r="G3" s="241"/>
      <c r="AC3" s="90" t="s">
        <v>79</v>
      </c>
      <c r="AG3" t="s">
        <v>80</v>
      </c>
    </row>
    <row r="4" spans="1:60" ht="24.95" customHeight="1" x14ac:dyDescent="0.2">
      <c r="A4" s="144" t="s">
        <v>10</v>
      </c>
      <c r="B4" s="145"/>
      <c r="C4" s="242" t="s">
        <v>42</v>
      </c>
      <c r="D4" s="243"/>
      <c r="E4" s="243"/>
      <c r="F4" s="243"/>
      <c r="G4" s="244"/>
      <c r="AG4" t="s">
        <v>81</v>
      </c>
    </row>
    <row r="5" spans="1:60" x14ac:dyDescent="0.2">
      <c r="D5" s="142"/>
    </row>
    <row r="6" spans="1:60" ht="38.25" x14ac:dyDescent="0.2">
      <c r="A6" s="147" t="s">
        <v>82</v>
      </c>
      <c r="B6" s="149" t="s">
        <v>83</v>
      </c>
      <c r="C6" s="149" t="s">
        <v>84</v>
      </c>
      <c r="D6" s="148" t="s">
        <v>85</v>
      </c>
      <c r="E6" s="147" t="s">
        <v>86</v>
      </c>
      <c r="F6" s="146" t="s">
        <v>87</v>
      </c>
      <c r="G6" s="147" t="s">
        <v>31</v>
      </c>
      <c r="H6" s="150" t="s">
        <v>32</v>
      </c>
      <c r="I6" s="150" t="s">
        <v>88</v>
      </c>
      <c r="J6" s="150" t="s">
        <v>33</v>
      </c>
      <c r="K6" s="150" t="s">
        <v>89</v>
      </c>
      <c r="L6" s="150" t="s">
        <v>90</v>
      </c>
      <c r="M6" s="150" t="s">
        <v>91</v>
      </c>
      <c r="N6" s="150" t="s">
        <v>92</v>
      </c>
      <c r="O6" s="150" t="s">
        <v>93</v>
      </c>
      <c r="P6" s="150" t="s">
        <v>94</v>
      </c>
      <c r="Q6" s="150" t="s">
        <v>95</v>
      </c>
      <c r="R6" s="150" t="s">
        <v>96</v>
      </c>
      <c r="S6" s="150" t="s">
        <v>97</v>
      </c>
      <c r="T6" s="150" t="s">
        <v>98</v>
      </c>
      <c r="U6" s="150" t="s">
        <v>99</v>
      </c>
      <c r="V6" s="150" t="s">
        <v>100</v>
      </c>
      <c r="W6" s="150" t="s">
        <v>101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7" t="s">
        <v>102</v>
      </c>
      <c r="B8" s="168" t="s">
        <v>51</v>
      </c>
      <c r="C8" s="186" t="s">
        <v>52</v>
      </c>
      <c r="D8" s="169"/>
      <c r="E8" s="170"/>
      <c r="F8" s="171"/>
      <c r="G8" s="172">
        <f>SUMIF(AG9:AG52,"&lt;&gt;NOR",G9:G52)</f>
        <v>0</v>
      </c>
      <c r="H8" s="166"/>
      <c r="I8" s="166">
        <f>SUM(I9:I52)</f>
        <v>14737.17</v>
      </c>
      <c r="J8" s="166"/>
      <c r="K8" s="166">
        <f>SUM(K9:K52)</f>
        <v>202197.51</v>
      </c>
      <c r="L8" s="166"/>
      <c r="M8" s="166">
        <f>SUM(M9:M52)</f>
        <v>0</v>
      </c>
      <c r="N8" s="166"/>
      <c r="O8" s="166">
        <f>SUM(O9:O52)</f>
        <v>39.799999999999997</v>
      </c>
      <c r="P8" s="166"/>
      <c r="Q8" s="166">
        <f>SUM(Q9:Q52)</f>
        <v>13.93</v>
      </c>
      <c r="R8" s="166"/>
      <c r="S8" s="166"/>
      <c r="T8" s="166"/>
      <c r="U8" s="166"/>
      <c r="V8" s="166">
        <f>SUM(V9:V52)</f>
        <v>468.44000000000005</v>
      </c>
      <c r="W8" s="166"/>
      <c r="AG8" t="s">
        <v>103</v>
      </c>
    </row>
    <row r="9" spans="1:60" ht="22.5" outlineLevel="1" x14ac:dyDescent="0.2">
      <c r="A9" s="173">
        <v>1</v>
      </c>
      <c r="B9" s="174" t="s">
        <v>104</v>
      </c>
      <c r="C9" s="187" t="s">
        <v>105</v>
      </c>
      <c r="D9" s="175" t="s">
        <v>106</v>
      </c>
      <c r="E9" s="176">
        <v>6</v>
      </c>
      <c r="F9" s="177"/>
      <c r="G9" s="178">
        <f>ROUND(E9*F9,2)</f>
        <v>0</v>
      </c>
      <c r="H9" s="161">
        <v>0</v>
      </c>
      <c r="I9" s="160">
        <f>ROUND(E9*H9,2)</f>
        <v>0</v>
      </c>
      <c r="J9" s="161">
        <v>50.1</v>
      </c>
      <c r="K9" s="160">
        <f>ROUND(E9*J9,2)</f>
        <v>300.60000000000002</v>
      </c>
      <c r="L9" s="160">
        <v>21</v>
      </c>
      <c r="M9" s="160">
        <f>G9*(1+L9/100)</f>
        <v>0</v>
      </c>
      <c r="N9" s="160">
        <v>0.06</v>
      </c>
      <c r="O9" s="160">
        <f>ROUND(E9*N9,2)</f>
        <v>0.36</v>
      </c>
      <c r="P9" s="160">
        <v>0</v>
      </c>
      <c r="Q9" s="160">
        <f>ROUND(E9*P9,2)</f>
        <v>0</v>
      </c>
      <c r="R9" s="160"/>
      <c r="S9" s="160" t="s">
        <v>107</v>
      </c>
      <c r="T9" s="160" t="s">
        <v>107</v>
      </c>
      <c r="U9" s="160">
        <v>0.14199999999999999</v>
      </c>
      <c r="V9" s="160">
        <f>ROUND(E9*U9,2)</f>
        <v>0.85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108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109</v>
      </c>
      <c r="D10" s="162"/>
      <c r="E10" s="163">
        <v>6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110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3">
        <v>2</v>
      </c>
      <c r="B11" s="174" t="s">
        <v>111</v>
      </c>
      <c r="C11" s="187" t="s">
        <v>112</v>
      </c>
      <c r="D11" s="175" t="s">
        <v>106</v>
      </c>
      <c r="E11" s="176">
        <v>5</v>
      </c>
      <c r="F11" s="177"/>
      <c r="G11" s="178">
        <f>ROUND(E11*F11,2)</f>
        <v>0</v>
      </c>
      <c r="H11" s="161">
        <v>0</v>
      </c>
      <c r="I11" s="160">
        <f>ROUND(E11*H11,2)</f>
        <v>0</v>
      </c>
      <c r="J11" s="161">
        <v>326</v>
      </c>
      <c r="K11" s="160">
        <f>ROUND(E11*J11,2)</f>
        <v>1630</v>
      </c>
      <c r="L11" s="160">
        <v>21</v>
      </c>
      <c r="M11" s="160">
        <f>G11*(1+L11/100)</f>
        <v>0</v>
      </c>
      <c r="N11" s="160">
        <v>0</v>
      </c>
      <c r="O11" s="160">
        <f>ROUND(E11*N11,2)</f>
        <v>0</v>
      </c>
      <c r="P11" s="160">
        <v>0.44</v>
      </c>
      <c r="Q11" s="160">
        <f>ROUND(E11*P11,2)</f>
        <v>2.2000000000000002</v>
      </c>
      <c r="R11" s="160"/>
      <c r="S11" s="160" t="s">
        <v>107</v>
      </c>
      <c r="T11" s="160" t="s">
        <v>107</v>
      </c>
      <c r="U11" s="160">
        <v>0.63200000000000001</v>
      </c>
      <c r="V11" s="160">
        <f>ROUND(E11*U11,2)</f>
        <v>3.16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108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8" t="s">
        <v>113</v>
      </c>
      <c r="D12" s="162"/>
      <c r="E12" s="163">
        <v>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110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9">
        <v>3</v>
      </c>
      <c r="B13" s="180" t="s">
        <v>114</v>
      </c>
      <c r="C13" s="189" t="s">
        <v>115</v>
      </c>
      <c r="D13" s="181" t="s">
        <v>106</v>
      </c>
      <c r="E13" s="182">
        <v>6</v>
      </c>
      <c r="F13" s="183"/>
      <c r="G13" s="184">
        <f t="shared" ref="G13:G20" si="0">ROUND(E13*F13,2)</f>
        <v>0</v>
      </c>
      <c r="H13" s="161">
        <v>0</v>
      </c>
      <c r="I13" s="160">
        <f t="shared" ref="I13:I20" si="1">ROUND(E13*H13,2)</f>
        <v>0</v>
      </c>
      <c r="J13" s="161">
        <v>437</v>
      </c>
      <c r="K13" s="160">
        <f t="shared" ref="K13:K20" si="2">ROUND(E13*J13,2)</f>
        <v>2622</v>
      </c>
      <c r="L13" s="160">
        <v>21</v>
      </c>
      <c r="M13" s="160">
        <f t="shared" ref="M13:M20" si="3">G13*(1+L13/100)</f>
        <v>0</v>
      </c>
      <c r="N13" s="160">
        <v>0</v>
      </c>
      <c r="O13" s="160">
        <f t="shared" ref="O13:O20" si="4">ROUND(E13*N13,2)</f>
        <v>0</v>
      </c>
      <c r="P13" s="160">
        <v>0.55000000000000004</v>
      </c>
      <c r="Q13" s="160">
        <f t="shared" ref="Q13:Q20" si="5">ROUND(E13*P13,2)</f>
        <v>3.3</v>
      </c>
      <c r="R13" s="160"/>
      <c r="S13" s="160" t="s">
        <v>107</v>
      </c>
      <c r="T13" s="160" t="s">
        <v>107</v>
      </c>
      <c r="U13" s="160">
        <v>0.84770000000000001</v>
      </c>
      <c r="V13" s="160">
        <f t="shared" ref="V13:V20" si="6">ROUND(E13*U13,2)</f>
        <v>5.09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108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9">
        <v>4</v>
      </c>
      <c r="B14" s="180" t="s">
        <v>116</v>
      </c>
      <c r="C14" s="189" t="s">
        <v>117</v>
      </c>
      <c r="D14" s="181" t="s">
        <v>106</v>
      </c>
      <c r="E14" s="182">
        <v>5</v>
      </c>
      <c r="F14" s="183"/>
      <c r="G14" s="184">
        <f t="shared" si="0"/>
        <v>0</v>
      </c>
      <c r="H14" s="161">
        <v>0</v>
      </c>
      <c r="I14" s="160">
        <f t="shared" si="1"/>
        <v>0</v>
      </c>
      <c r="J14" s="161">
        <v>103</v>
      </c>
      <c r="K14" s="160">
        <f t="shared" si="2"/>
        <v>515</v>
      </c>
      <c r="L14" s="160">
        <v>21</v>
      </c>
      <c r="M14" s="160">
        <f t="shared" si="3"/>
        <v>0</v>
      </c>
      <c r="N14" s="160">
        <v>0</v>
      </c>
      <c r="O14" s="160">
        <f t="shared" si="4"/>
        <v>0</v>
      </c>
      <c r="P14" s="160">
        <v>0.11</v>
      </c>
      <c r="Q14" s="160">
        <f t="shared" si="5"/>
        <v>0.55000000000000004</v>
      </c>
      <c r="R14" s="160"/>
      <c r="S14" s="160" t="s">
        <v>107</v>
      </c>
      <c r="T14" s="160" t="s">
        <v>107</v>
      </c>
      <c r="U14" s="160">
        <v>0.2</v>
      </c>
      <c r="V14" s="160">
        <f t="shared" si="6"/>
        <v>1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108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9">
        <v>5</v>
      </c>
      <c r="B15" s="180" t="s">
        <v>118</v>
      </c>
      <c r="C15" s="189" t="s">
        <v>119</v>
      </c>
      <c r="D15" s="181" t="s">
        <v>106</v>
      </c>
      <c r="E15" s="182">
        <v>5</v>
      </c>
      <c r="F15" s="183"/>
      <c r="G15" s="184">
        <f t="shared" si="0"/>
        <v>0</v>
      </c>
      <c r="H15" s="161">
        <v>0</v>
      </c>
      <c r="I15" s="160">
        <f t="shared" si="1"/>
        <v>0</v>
      </c>
      <c r="J15" s="161">
        <v>157.5</v>
      </c>
      <c r="K15" s="160">
        <f t="shared" si="2"/>
        <v>787.5</v>
      </c>
      <c r="L15" s="160">
        <v>21</v>
      </c>
      <c r="M15" s="160">
        <f t="shared" si="3"/>
        <v>0</v>
      </c>
      <c r="N15" s="160">
        <v>0</v>
      </c>
      <c r="O15" s="160">
        <f t="shared" si="4"/>
        <v>0</v>
      </c>
      <c r="P15" s="160">
        <v>0.17599999999999999</v>
      </c>
      <c r="Q15" s="160">
        <f t="shared" si="5"/>
        <v>0.88</v>
      </c>
      <c r="R15" s="160"/>
      <c r="S15" s="160" t="s">
        <v>107</v>
      </c>
      <c r="T15" s="160" t="s">
        <v>107</v>
      </c>
      <c r="U15" s="160">
        <v>0.30499999999999999</v>
      </c>
      <c r="V15" s="160">
        <f t="shared" si="6"/>
        <v>1.53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108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9">
        <v>6</v>
      </c>
      <c r="B16" s="180" t="s">
        <v>120</v>
      </c>
      <c r="C16" s="189" t="s">
        <v>121</v>
      </c>
      <c r="D16" s="181" t="s">
        <v>122</v>
      </c>
      <c r="E16" s="182">
        <v>60</v>
      </c>
      <c r="F16" s="183"/>
      <c r="G16" s="184">
        <f t="shared" si="0"/>
        <v>0</v>
      </c>
      <c r="H16" s="161">
        <v>0</v>
      </c>
      <c r="I16" s="160">
        <f t="shared" si="1"/>
        <v>0</v>
      </c>
      <c r="J16" s="161">
        <v>98.5</v>
      </c>
      <c r="K16" s="160">
        <f t="shared" si="2"/>
        <v>5910</v>
      </c>
      <c r="L16" s="160">
        <v>21</v>
      </c>
      <c r="M16" s="160">
        <f t="shared" si="3"/>
        <v>0</v>
      </c>
      <c r="N16" s="160">
        <v>0</v>
      </c>
      <c r="O16" s="160">
        <f t="shared" si="4"/>
        <v>0</v>
      </c>
      <c r="P16" s="160">
        <v>0</v>
      </c>
      <c r="Q16" s="160">
        <f t="shared" si="5"/>
        <v>0</v>
      </c>
      <c r="R16" s="160"/>
      <c r="S16" s="160" t="s">
        <v>107</v>
      </c>
      <c r="T16" s="160" t="s">
        <v>107</v>
      </c>
      <c r="U16" s="160">
        <v>0.20300000000000001</v>
      </c>
      <c r="V16" s="160">
        <f t="shared" si="6"/>
        <v>12.18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108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9">
        <v>7</v>
      </c>
      <c r="B17" s="180" t="s">
        <v>123</v>
      </c>
      <c r="C17" s="189" t="s">
        <v>124</v>
      </c>
      <c r="D17" s="181" t="s">
        <v>125</v>
      </c>
      <c r="E17" s="182">
        <v>15</v>
      </c>
      <c r="F17" s="183"/>
      <c r="G17" s="184">
        <f t="shared" si="0"/>
        <v>0</v>
      </c>
      <c r="H17" s="161">
        <v>0</v>
      </c>
      <c r="I17" s="160">
        <f t="shared" si="1"/>
        <v>0</v>
      </c>
      <c r="J17" s="161">
        <v>49.8</v>
      </c>
      <c r="K17" s="160">
        <f t="shared" si="2"/>
        <v>747</v>
      </c>
      <c r="L17" s="160">
        <v>21</v>
      </c>
      <c r="M17" s="160">
        <f t="shared" si="3"/>
        <v>0</v>
      </c>
      <c r="N17" s="160">
        <v>0</v>
      </c>
      <c r="O17" s="160">
        <f t="shared" si="4"/>
        <v>0</v>
      </c>
      <c r="P17" s="160">
        <v>0</v>
      </c>
      <c r="Q17" s="160">
        <f t="shared" si="5"/>
        <v>0</v>
      </c>
      <c r="R17" s="160"/>
      <c r="S17" s="160" t="s">
        <v>107</v>
      </c>
      <c r="T17" s="160" t="s">
        <v>107</v>
      </c>
      <c r="U17" s="160">
        <v>0</v>
      </c>
      <c r="V17" s="160">
        <f t="shared" si="6"/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108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9">
        <v>8</v>
      </c>
      <c r="B18" s="180" t="s">
        <v>126</v>
      </c>
      <c r="C18" s="189" t="s">
        <v>127</v>
      </c>
      <c r="D18" s="181" t="s">
        <v>128</v>
      </c>
      <c r="E18" s="182">
        <v>6</v>
      </c>
      <c r="F18" s="183"/>
      <c r="G18" s="184">
        <f t="shared" si="0"/>
        <v>0</v>
      </c>
      <c r="H18" s="161">
        <v>128.12</v>
      </c>
      <c r="I18" s="160">
        <f t="shared" si="1"/>
        <v>768.72</v>
      </c>
      <c r="J18" s="161">
        <v>330.88</v>
      </c>
      <c r="K18" s="160">
        <f t="shared" si="2"/>
        <v>1985.28</v>
      </c>
      <c r="L18" s="160">
        <v>21</v>
      </c>
      <c r="M18" s="160">
        <f t="shared" si="3"/>
        <v>0</v>
      </c>
      <c r="N18" s="160">
        <v>1.0699999999999999E-2</v>
      </c>
      <c r="O18" s="160">
        <f t="shared" si="4"/>
        <v>0.06</v>
      </c>
      <c r="P18" s="160">
        <v>0</v>
      </c>
      <c r="Q18" s="160">
        <f t="shared" si="5"/>
        <v>0</v>
      </c>
      <c r="R18" s="160"/>
      <c r="S18" s="160" t="s">
        <v>107</v>
      </c>
      <c r="T18" s="160" t="s">
        <v>107</v>
      </c>
      <c r="U18" s="160">
        <v>0.90800000000000003</v>
      </c>
      <c r="V18" s="160">
        <f t="shared" si="6"/>
        <v>5.45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108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9">
        <v>9</v>
      </c>
      <c r="B19" s="180" t="s">
        <v>129</v>
      </c>
      <c r="C19" s="189" t="s">
        <v>130</v>
      </c>
      <c r="D19" s="181" t="s">
        <v>128</v>
      </c>
      <c r="E19" s="182">
        <v>6</v>
      </c>
      <c r="F19" s="183"/>
      <c r="G19" s="184">
        <f t="shared" si="0"/>
        <v>0</v>
      </c>
      <c r="H19" s="161">
        <v>84.9</v>
      </c>
      <c r="I19" s="160">
        <f t="shared" si="1"/>
        <v>509.4</v>
      </c>
      <c r="J19" s="161">
        <v>198.1</v>
      </c>
      <c r="K19" s="160">
        <f t="shared" si="2"/>
        <v>1188.5999999999999</v>
      </c>
      <c r="L19" s="160">
        <v>21</v>
      </c>
      <c r="M19" s="160">
        <f t="shared" si="3"/>
        <v>0</v>
      </c>
      <c r="N19" s="160">
        <v>2.478E-2</v>
      </c>
      <c r="O19" s="160">
        <f t="shared" si="4"/>
        <v>0.15</v>
      </c>
      <c r="P19" s="160">
        <v>0</v>
      </c>
      <c r="Q19" s="160">
        <f t="shared" si="5"/>
        <v>0</v>
      </c>
      <c r="R19" s="160"/>
      <c r="S19" s="160" t="s">
        <v>107</v>
      </c>
      <c r="T19" s="160" t="s">
        <v>107</v>
      </c>
      <c r="U19" s="160">
        <v>0.54700000000000004</v>
      </c>
      <c r="V19" s="160">
        <f t="shared" si="6"/>
        <v>3.28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108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3">
        <v>10</v>
      </c>
      <c r="B20" s="174" t="s">
        <v>131</v>
      </c>
      <c r="C20" s="187" t="s">
        <v>132</v>
      </c>
      <c r="D20" s="175" t="s">
        <v>133</v>
      </c>
      <c r="E20" s="176">
        <v>4.8479999999999999</v>
      </c>
      <c r="F20" s="177"/>
      <c r="G20" s="178">
        <f t="shared" si="0"/>
        <v>0</v>
      </c>
      <c r="H20" s="161">
        <v>0</v>
      </c>
      <c r="I20" s="160">
        <f t="shared" si="1"/>
        <v>0</v>
      </c>
      <c r="J20" s="161">
        <v>74.099999999999994</v>
      </c>
      <c r="K20" s="160">
        <f t="shared" si="2"/>
        <v>359.24</v>
      </c>
      <c r="L20" s="160">
        <v>21</v>
      </c>
      <c r="M20" s="160">
        <f t="shared" si="3"/>
        <v>0</v>
      </c>
      <c r="N20" s="160">
        <v>0</v>
      </c>
      <c r="O20" s="160">
        <f t="shared" si="4"/>
        <v>0</v>
      </c>
      <c r="P20" s="160">
        <v>0</v>
      </c>
      <c r="Q20" s="160">
        <f t="shared" si="5"/>
        <v>0</v>
      </c>
      <c r="R20" s="160"/>
      <c r="S20" s="160" t="s">
        <v>107</v>
      </c>
      <c r="T20" s="160" t="s">
        <v>107</v>
      </c>
      <c r="U20" s="160">
        <v>0.11600000000000001</v>
      </c>
      <c r="V20" s="160">
        <f t="shared" si="6"/>
        <v>0.56000000000000005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108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88" t="s">
        <v>134</v>
      </c>
      <c r="D21" s="162"/>
      <c r="E21" s="163">
        <v>4.8479999999999999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110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9">
        <v>11</v>
      </c>
      <c r="B22" s="180" t="s">
        <v>135</v>
      </c>
      <c r="C22" s="189" t="s">
        <v>136</v>
      </c>
      <c r="D22" s="181" t="s">
        <v>133</v>
      </c>
      <c r="E22" s="182">
        <v>22.5</v>
      </c>
      <c r="F22" s="183"/>
      <c r="G22" s="184">
        <f>ROUND(E22*F22,2)</f>
        <v>0</v>
      </c>
      <c r="H22" s="161">
        <v>0</v>
      </c>
      <c r="I22" s="160">
        <f>ROUND(E22*H22,2)</f>
        <v>0</v>
      </c>
      <c r="J22" s="161">
        <v>649</v>
      </c>
      <c r="K22" s="160">
        <f>ROUND(E22*J22,2)</f>
        <v>14602.5</v>
      </c>
      <c r="L22" s="160">
        <v>21</v>
      </c>
      <c r="M22" s="160">
        <f>G22*(1+L22/100)</f>
        <v>0</v>
      </c>
      <c r="N22" s="160">
        <v>0</v>
      </c>
      <c r="O22" s="160">
        <f>ROUND(E22*N22,2)</f>
        <v>0</v>
      </c>
      <c r="P22" s="160">
        <v>0</v>
      </c>
      <c r="Q22" s="160">
        <f>ROUND(E22*P22,2)</f>
        <v>0</v>
      </c>
      <c r="R22" s="160"/>
      <c r="S22" s="160" t="s">
        <v>107</v>
      </c>
      <c r="T22" s="160" t="s">
        <v>107</v>
      </c>
      <c r="U22" s="160">
        <v>1.7629999999999999</v>
      </c>
      <c r="V22" s="160">
        <f>ROUND(E22*U22,2)</f>
        <v>39.67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108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3">
        <v>12</v>
      </c>
      <c r="B23" s="174" t="s">
        <v>137</v>
      </c>
      <c r="C23" s="187" t="s">
        <v>138</v>
      </c>
      <c r="D23" s="175" t="s">
        <v>133</v>
      </c>
      <c r="E23" s="176">
        <v>3.5</v>
      </c>
      <c r="F23" s="177"/>
      <c r="G23" s="178">
        <f>ROUND(E23*F23,2)</f>
        <v>0</v>
      </c>
      <c r="H23" s="161">
        <v>0</v>
      </c>
      <c r="I23" s="160">
        <f>ROUND(E23*H23,2)</f>
        <v>0</v>
      </c>
      <c r="J23" s="161">
        <v>6845</v>
      </c>
      <c r="K23" s="160">
        <f>ROUND(E23*J23,2)</f>
        <v>23957.5</v>
      </c>
      <c r="L23" s="160">
        <v>21</v>
      </c>
      <c r="M23" s="160">
        <f>G23*(1+L23/100)</f>
        <v>0</v>
      </c>
      <c r="N23" s="160">
        <v>0</v>
      </c>
      <c r="O23" s="160">
        <f>ROUND(E23*N23,2)</f>
        <v>0</v>
      </c>
      <c r="P23" s="160">
        <v>2</v>
      </c>
      <c r="Q23" s="160">
        <f>ROUND(E23*P23,2)</f>
        <v>7</v>
      </c>
      <c r="R23" s="160"/>
      <c r="S23" s="160" t="s">
        <v>107</v>
      </c>
      <c r="T23" s="160" t="s">
        <v>107</v>
      </c>
      <c r="U23" s="160">
        <v>18.216000000000001</v>
      </c>
      <c r="V23" s="160">
        <f>ROUND(E23*U23,2)</f>
        <v>63.76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108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139</v>
      </c>
      <c r="D24" s="162"/>
      <c r="E24" s="163">
        <v>3.5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110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3">
        <v>13</v>
      </c>
      <c r="B25" s="174" t="s">
        <v>140</v>
      </c>
      <c r="C25" s="187" t="s">
        <v>141</v>
      </c>
      <c r="D25" s="175" t="s">
        <v>133</v>
      </c>
      <c r="E25" s="176">
        <v>30.704000000000001</v>
      </c>
      <c r="F25" s="177"/>
      <c r="G25" s="178">
        <f>ROUND(E25*F25,2)</f>
        <v>0</v>
      </c>
      <c r="H25" s="161">
        <v>0</v>
      </c>
      <c r="I25" s="160">
        <f>ROUND(E25*H25,2)</f>
        <v>0</v>
      </c>
      <c r="J25" s="161">
        <v>1162</v>
      </c>
      <c r="K25" s="160">
        <f>ROUND(E25*J25,2)</f>
        <v>35678.050000000003</v>
      </c>
      <c r="L25" s="160">
        <v>21</v>
      </c>
      <c r="M25" s="160">
        <f>G25*(1+L25/100)</f>
        <v>0</v>
      </c>
      <c r="N25" s="160">
        <v>0</v>
      </c>
      <c r="O25" s="160">
        <f>ROUND(E25*N25,2)</f>
        <v>0</v>
      </c>
      <c r="P25" s="160">
        <v>0</v>
      </c>
      <c r="Q25" s="160">
        <f>ROUND(E25*P25,2)</f>
        <v>0</v>
      </c>
      <c r="R25" s="160"/>
      <c r="S25" s="160" t="s">
        <v>107</v>
      </c>
      <c r="T25" s="160" t="s">
        <v>107</v>
      </c>
      <c r="U25" s="160">
        <v>3.5329999999999999</v>
      </c>
      <c r="V25" s="160">
        <f>ROUND(E25*U25,2)</f>
        <v>108.48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108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8"/>
      <c r="B26" s="159"/>
      <c r="C26" s="188" t="s">
        <v>142</v>
      </c>
      <c r="D26" s="162"/>
      <c r="E26" s="163">
        <v>30.704000000000001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110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3">
        <v>14</v>
      </c>
      <c r="B27" s="174" t="s">
        <v>143</v>
      </c>
      <c r="C27" s="187" t="s">
        <v>144</v>
      </c>
      <c r="D27" s="175" t="s">
        <v>133</v>
      </c>
      <c r="E27" s="176">
        <v>16.5</v>
      </c>
      <c r="F27" s="177"/>
      <c r="G27" s="178">
        <f>ROUND(E27*F27,2)</f>
        <v>0</v>
      </c>
      <c r="H27" s="161">
        <v>0</v>
      </c>
      <c r="I27" s="160">
        <f>ROUND(E27*H27,2)</f>
        <v>0</v>
      </c>
      <c r="J27" s="161">
        <v>1531</v>
      </c>
      <c r="K27" s="160">
        <f>ROUND(E27*J27,2)</f>
        <v>25261.5</v>
      </c>
      <c r="L27" s="160">
        <v>21</v>
      </c>
      <c r="M27" s="160">
        <f>G27*(1+L27/100)</f>
        <v>0</v>
      </c>
      <c r="N27" s="160">
        <v>0</v>
      </c>
      <c r="O27" s="160">
        <f>ROUND(E27*N27,2)</f>
        <v>0</v>
      </c>
      <c r="P27" s="160">
        <v>0</v>
      </c>
      <c r="Q27" s="160">
        <f>ROUND(E27*P27,2)</f>
        <v>0</v>
      </c>
      <c r="R27" s="160"/>
      <c r="S27" s="160" t="s">
        <v>107</v>
      </c>
      <c r="T27" s="160" t="s">
        <v>107</v>
      </c>
      <c r="U27" s="160">
        <v>4.6550000000000002</v>
      </c>
      <c r="V27" s="160">
        <f>ROUND(E27*U27,2)</f>
        <v>76.81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108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58"/>
      <c r="B28" s="159"/>
      <c r="C28" s="188" t="s">
        <v>145</v>
      </c>
      <c r="D28" s="162"/>
      <c r="E28" s="163">
        <v>16.5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9">
        <v>15</v>
      </c>
      <c r="B29" s="180" t="s">
        <v>146</v>
      </c>
      <c r="C29" s="189" t="s">
        <v>147</v>
      </c>
      <c r="D29" s="181" t="s">
        <v>148</v>
      </c>
      <c r="E29" s="182">
        <v>9</v>
      </c>
      <c r="F29" s="183"/>
      <c r="G29" s="184">
        <f>ROUND(E29*F29,2)</f>
        <v>0</v>
      </c>
      <c r="H29" s="161">
        <v>0</v>
      </c>
      <c r="I29" s="160">
        <f>ROUND(E29*H29,2)</f>
        <v>0</v>
      </c>
      <c r="J29" s="161">
        <v>1153</v>
      </c>
      <c r="K29" s="160">
        <f>ROUND(E29*J29,2)</f>
        <v>10377</v>
      </c>
      <c r="L29" s="160">
        <v>21</v>
      </c>
      <c r="M29" s="160">
        <f>G29*(1+L29/100)</f>
        <v>0</v>
      </c>
      <c r="N29" s="160">
        <v>0</v>
      </c>
      <c r="O29" s="160">
        <f>ROUND(E29*N29,2)</f>
        <v>0</v>
      </c>
      <c r="P29" s="160">
        <v>0</v>
      </c>
      <c r="Q29" s="160">
        <f>ROUND(E29*P29,2)</f>
        <v>0</v>
      </c>
      <c r="R29" s="160"/>
      <c r="S29" s="160" t="s">
        <v>107</v>
      </c>
      <c r="T29" s="160" t="s">
        <v>107</v>
      </c>
      <c r="U29" s="160">
        <v>0.9748</v>
      </c>
      <c r="V29" s="160">
        <f>ROUND(E29*U29,2)</f>
        <v>8.77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108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9">
        <v>16</v>
      </c>
      <c r="B30" s="180" t="s">
        <v>149</v>
      </c>
      <c r="C30" s="189" t="s">
        <v>150</v>
      </c>
      <c r="D30" s="181" t="s">
        <v>151</v>
      </c>
      <c r="E30" s="182">
        <v>30</v>
      </c>
      <c r="F30" s="183"/>
      <c r="G30" s="184">
        <f>ROUND(E30*F30,2)</f>
        <v>0</v>
      </c>
      <c r="H30" s="161">
        <v>0</v>
      </c>
      <c r="I30" s="160">
        <f>ROUND(E30*H30,2)</f>
        <v>0</v>
      </c>
      <c r="J30" s="161">
        <v>156.5</v>
      </c>
      <c r="K30" s="160">
        <f>ROUND(E30*J30,2)</f>
        <v>4695</v>
      </c>
      <c r="L30" s="160">
        <v>21</v>
      </c>
      <c r="M30" s="160">
        <f>G30*(1+L30/100)</f>
        <v>0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0"/>
      <c r="S30" s="160" t="s">
        <v>107</v>
      </c>
      <c r="T30" s="160" t="s">
        <v>107</v>
      </c>
      <c r="U30" s="160">
        <v>0</v>
      </c>
      <c r="V30" s="160">
        <f>ROUND(E30*U30,2)</f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108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9">
        <v>17</v>
      </c>
      <c r="B31" s="180" t="s">
        <v>152</v>
      </c>
      <c r="C31" s="189" t="s">
        <v>153</v>
      </c>
      <c r="D31" s="181" t="s">
        <v>148</v>
      </c>
      <c r="E31" s="182">
        <v>9</v>
      </c>
      <c r="F31" s="183"/>
      <c r="G31" s="184">
        <f>ROUND(E31*F31,2)</f>
        <v>0</v>
      </c>
      <c r="H31" s="161">
        <v>0</v>
      </c>
      <c r="I31" s="160">
        <f>ROUND(E31*H31,2)</f>
        <v>0</v>
      </c>
      <c r="J31" s="161">
        <v>1147</v>
      </c>
      <c r="K31" s="160">
        <f>ROUND(E31*J31,2)</f>
        <v>10323</v>
      </c>
      <c r="L31" s="160">
        <v>21</v>
      </c>
      <c r="M31" s="160">
        <f>G31*(1+L31/100)</f>
        <v>0</v>
      </c>
      <c r="N31" s="160">
        <v>0</v>
      </c>
      <c r="O31" s="160">
        <f>ROUND(E31*N31,2)</f>
        <v>0</v>
      </c>
      <c r="P31" s="160">
        <v>0</v>
      </c>
      <c r="Q31" s="160">
        <f>ROUND(E31*P31,2)</f>
        <v>0</v>
      </c>
      <c r="R31" s="160"/>
      <c r="S31" s="160" t="s">
        <v>107</v>
      </c>
      <c r="T31" s="160" t="s">
        <v>107</v>
      </c>
      <c r="U31" s="160">
        <v>0.95879999999999999</v>
      </c>
      <c r="V31" s="160">
        <f>ROUND(E31*U31,2)</f>
        <v>8.6300000000000008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108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3">
        <v>18</v>
      </c>
      <c r="B32" s="174" t="s">
        <v>154</v>
      </c>
      <c r="C32" s="187" t="s">
        <v>155</v>
      </c>
      <c r="D32" s="175" t="s">
        <v>133</v>
      </c>
      <c r="E32" s="176">
        <v>47.204000000000001</v>
      </c>
      <c r="F32" s="177"/>
      <c r="G32" s="178">
        <f>ROUND(E32*F32,2)</f>
        <v>0</v>
      </c>
      <c r="H32" s="161">
        <v>0</v>
      </c>
      <c r="I32" s="160">
        <f>ROUND(E32*H32,2)</f>
        <v>0</v>
      </c>
      <c r="J32" s="161">
        <v>118</v>
      </c>
      <c r="K32" s="160">
        <f>ROUND(E32*J32,2)</f>
        <v>5570.07</v>
      </c>
      <c r="L32" s="160">
        <v>21</v>
      </c>
      <c r="M32" s="160">
        <f>G32*(1+L32/100)</f>
        <v>0</v>
      </c>
      <c r="N32" s="160">
        <v>0</v>
      </c>
      <c r="O32" s="160">
        <f>ROUND(E32*N32,2)</f>
        <v>0</v>
      </c>
      <c r="P32" s="160">
        <v>0</v>
      </c>
      <c r="Q32" s="160">
        <f>ROUND(E32*P32,2)</f>
        <v>0</v>
      </c>
      <c r="R32" s="160"/>
      <c r="S32" s="160" t="s">
        <v>107</v>
      </c>
      <c r="T32" s="160" t="s">
        <v>107</v>
      </c>
      <c r="U32" s="160">
        <v>0.34499999999999997</v>
      </c>
      <c r="V32" s="160">
        <f>ROUND(E32*U32,2)</f>
        <v>16.29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108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156</v>
      </c>
      <c r="D33" s="162"/>
      <c r="E33" s="163">
        <v>47.204000000000001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110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3">
        <v>19</v>
      </c>
      <c r="B34" s="174" t="s">
        <v>157</v>
      </c>
      <c r="C34" s="187" t="s">
        <v>158</v>
      </c>
      <c r="D34" s="175" t="s">
        <v>133</v>
      </c>
      <c r="E34" s="176">
        <v>26.196000000000002</v>
      </c>
      <c r="F34" s="177"/>
      <c r="G34" s="178">
        <f>ROUND(E34*F34,2)</f>
        <v>0</v>
      </c>
      <c r="H34" s="161">
        <v>0</v>
      </c>
      <c r="I34" s="160">
        <f>ROUND(E34*H34,2)</f>
        <v>0</v>
      </c>
      <c r="J34" s="161">
        <v>264</v>
      </c>
      <c r="K34" s="160">
        <f>ROUND(E34*J34,2)</f>
        <v>6915.74</v>
      </c>
      <c r="L34" s="160">
        <v>21</v>
      </c>
      <c r="M34" s="160">
        <f>G34*(1+L34/100)</f>
        <v>0</v>
      </c>
      <c r="N34" s="160">
        <v>0</v>
      </c>
      <c r="O34" s="160">
        <f>ROUND(E34*N34,2)</f>
        <v>0</v>
      </c>
      <c r="P34" s="160">
        <v>0</v>
      </c>
      <c r="Q34" s="160">
        <f>ROUND(E34*P34,2)</f>
        <v>0</v>
      </c>
      <c r="R34" s="160"/>
      <c r="S34" s="160" t="s">
        <v>107</v>
      </c>
      <c r="T34" s="160" t="s">
        <v>107</v>
      </c>
      <c r="U34" s="160">
        <v>0.17599999999999999</v>
      </c>
      <c r="V34" s="160">
        <f>ROUND(E34*U34,2)</f>
        <v>4.6100000000000003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108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8" t="s">
        <v>159</v>
      </c>
      <c r="D35" s="162"/>
      <c r="E35" s="163">
        <v>26.196000000000002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110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3">
        <v>20</v>
      </c>
      <c r="B36" s="174" t="s">
        <v>160</v>
      </c>
      <c r="C36" s="187" t="s">
        <v>161</v>
      </c>
      <c r="D36" s="175" t="s">
        <v>133</v>
      </c>
      <c r="E36" s="176">
        <v>130.97999999999999</v>
      </c>
      <c r="F36" s="177"/>
      <c r="G36" s="178">
        <f>ROUND(E36*F36,2)</f>
        <v>0</v>
      </c>
      <c r="H36" s="161">
        <v>0</v>
      </c>
      <c r="I36" s="160">
        <f>ROUND(E36*H36,2)</f>
        <v>0</v>
      </c>
      <c r="J36" s="161">
        <v>20.8</v>
      </c>
      <c r="K36" s="160">
        <f>ROUND(E36*J36,2)</f>
        <v>2724.38</v>
      </c>
      <c r="L36" s="160">
        <v>21</v>
      </c>
      <c r="M36" s="160">
        <f>G36*(1+L36/100)</f>
        <v>0</v>
      </c>
      <c r="N36" s="160">
        <v>0</v>
      </c>
      <c r="O36" s="160">
        <f>ROUND(E36*N36,2)</f>
        <v>0</v>
      </c>
      <c r="P36" s="160">
        <v>0</v>
      </c>
      <c r="Q36" s="160">
        <f>ROUND(E36*P36,2)</f>
        <v>0</v>
      </c>
      <c r="R36" s="160"/>
      <c r="S36" s="160" t="s">
        <v>107</v>
      </c>
      <c r="T36" s="160" t="s">
        <v>107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108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88" t="s">
        <v>162</v>
      </c>
      <c r="D37" s="162"/>
      <c r="E37" s="163">
        <v>130.97999999999999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110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9">
        <v>21</v>
      </c>
      <c r="B38" s="180" t="s">
        <v>163</v>
      </c>
      <c r="C38" s="189" t="s">
        <v>164</v>
      </c>
      <c r="D38" s="181" t="s">
        <v>133</v>
      </c>
      <c r="E38" s="182">
        <v>26.196000000000002</v>
      </c>
      <c r="F38" s="183"/>
      <c r="G38" s="184">
        <f>ROUND(E38*F38,2)</f>
        <v>0</v>
      </c>
      <c r="H38" s="161">
        <v>0</v>
      </c>
      <c r="I38" s="160">
        <f>ROUND(E38*H38,2)</f>
        <v>0</v>
      </c>
      <c r="J38" s="161">
        <v>662</v>
      </c>
      <c r="K38" s="160">
        <f>ROUND(E38*J38,2)</f>
        <v>17341.75</v>
      </c>
      <c r="L38" s="160">
        <v>21</v>
      </c>
      <c r="M38" s="160">
        <f>G38*(1+L38/100)</f>
        <v>0</v>
      </c>
      <c r="N38" s="160">
        <v>0</v>
      </c>
      <c r="O38" s="160">
        <f>ROUND(E38*N38,2)</f>
        <v>0</v>
      </c>
      <c r="P38" s="160">
        <v>0</v>
      </c>
      <c r="Q38" s="160">
        <f>ROUND(E38*P38,2)</f>
        <v>0</v>
      </c>
      <c r="R38" s="160"/>
      <c r="S38" s="160" t="s">
        <v>107</v>
      </c>
      <c r="T38" s="160" t="s">
        <v>107</v>
      </c>
      <c r="U38" s="160">
        <v>1.9379999999999999</v>
      </c>
      <c r="V38" s="160">
        <f>ROUND(E38*U38,2)</f>
        <v>50.77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108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9">
        <v>22</v>
      </c>
      <c r="B39" s="180" t="s">
        <v>165</v>
      </c>
      <c r="C39" s="189" t="s">
        <v>166</v>
      </c>
      <c r="D39" s="181" t="s">
        <v>133</v>
      </c>
      <c r="E39" s="182">
        <v>26.196000000000002</v>
      </c>
      <c r="F39" s="183"/>
      <c r="G39" s="184">
        <f>ROUND(E39*F39,2)</f>
        <v>0</v>
      </c>
      <c r="H39" s="161">
        <v>0</v>
      </c>
      <c r="I39" s="160">
        <f>ROUND(E39*H39,2)</f>
        <v>0</v>
      </c>
      <c r="J39" s="161">
        <v>15.9</v>
      </c>
      <c r="K39" s="160">
        <f>ROUND(E39*J39,2)</f>
        <v>416.52</v>
      </c>
      <c r="L39" s="160">
        <v>21</v>
      </c>
      <c r="M39" s="160">
        <f>G39*(1+L39/100)</f>
        <v>0</v>
      </c>
      <c r="N39" s="160">
        <v>0</v>
      </c>
      <c r="O39" s="160">
        <f>ROUND(E39*N39,2)</f>
        <v>0</v>
      </c>
      <c r="P39" s="160">
        <v>0</v>
      </c>
      <c r="Q39" s="160">
        <f>ROUND(E39*P39,2)</f>
        <v>0</v>
      </c>
      <c r="R39" s="160"/>
      <c r="S39" s="160" t="s">
        <v>107</v>
      </c>
      <c r="T39" s="160" t="s">
        <v>107</v>
      </c>
      <c r="U39" s="160">
        <v>5.3999999999999999E-2</v>
      </c>
      <c r="V39" s="160">
        <f>ROUND(E39*U39,2)</f>
        <v>1.41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108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3">
        <v>23</v>
      </c>
      <c r="B40" s="174" t="s">
        <v>167</v>
      </c>
      <c r="C40" s="187" t="s">
        <v>168</v>
      </c>
      <c r="D40" s="175" t="s">
        <v>133</v>
      </c>
      <c r="E40" s="176">
        <v>29.158000000000001</v>
      </c>
      <c r="F40" s="177"/>
      <c r="G40" s="178">
        <f>ROUND(E40*F40,2)</f>
        <v>0</v>
      </c>
      <c r="H40" s="161">
        <v>0</v>
      </c>
      <c r="I40" s="160">
        <f>ROUND(E40*H40,2)</f>
        <v>0</v>
      </c>
      <c r="J40" s="161">
        <v>449.5</v>
      </c>
      <c r="K40" s="160">
        <f>ROUND(E40*J40,2)</f>
        <v>13106.52</v>
      </c>
      <c r="L40" s="160">
        <v>21</v>
      </c>
      <c r="M40" s="160">
        <f>G40*(1+L40/100)</f>
        <v>0</v>
      </c>
      <c r="N40" s="160">
        <v>0</v>
      </c>
      <c r="O40" s="160">
        <f>ROUND(E40*N40,2)</f>
        <v>0</v>
      </c>
      <c r="P40" s="160">
        <v>0</v>
      </c>
      <c r="Q40" s="160">
        <f>ROUND(E40*P40,2)</f>
        <v>0</v>
      </c>
      <c r="R40" s="160"/>
      <c r="S40" s="160" t="s">
        <v>107</v>
      </c>
      <c r="T40" s="160" t="s">
        <v>107</v>
      </c>
      <c r="U40" s="160">
        <v>1.1499999999999999</v>
      </c>
      <c r="V40" s="160">
        <f>ROUND(E40*U40,2)</f>
        <v>33.53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108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169</v>
      </c>
      <c r="D41" s="162"/>
      <c r="E41" s="163">
        <v>21.007999999999999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110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0" t="s">
        <v>170</v>
      </c>
      <c r="D42" s="164"/>
      <c r="E42" s="165">
        <v>21.007999999999999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110</v>
      </c>
      <c r="AH42" s="151">
        <v>1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171</v>
      </c>
      <c r="D43" s="162"/>
      <c r="E43" s="163">
        <v>9.9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110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58"/>
      <c r="B44" s="159"/>
      <c r="C44" s="188" t="s">
        <v>172</v>
      </c>
      <c r="D44" s="162"/>
      <c r="E44" s="163">
        <v>-1.75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110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0" t="s">
        <v>170</v>
      </c>
      <c r="D45" s="164"/>
      <c r="E45" s="165">
        <v>8.15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110</v>
      </c>
      <c r="AH45" s="151">
        <v>1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73">
        <v>24</v>
      </c>
      <c r="B46" s="174" t="s">
        <v>173</v>
      </c>
      <c r="C46" s="187" t="s">
        <v>174</v>
      </c>
      <c r="D46" s="175" t="s">
        <v>133</v>
      </c>
      <c r="E46" s="176">
        <v>13.58</v>
      </c>
      <c r="F46" s="177"/>
      <c r="G46" s="178">
        <f>ROUND(E46*F46,2)</f>
        <v>0</v>
      </c>
      <c r="H46" s="161">
        <v>527.66</v>
      </c>
      <c r="I46" s="160">
        <f>ROUND(E46*H46,2)</f>
        <v>7165.62</v>
      </c>
      <c r="J46" s="161">
        <v>542.34</v>
      </c>
      <c r="K46" s="160">
        <f>ROUND(E46*J46,2)</f>
        <v>7364.98</v>
      </c>
      <c r="L46" s="160">
        <v>21</v>
      </c>
      <c r="M46" s="160">
        <f>G46*(1+L46/100)</f>
        <v>0</v>
      </c>
      <c r="N46" s="160">
        <v>1.7</v>
      </c>
      <c r="O46" s="160">
        <f>ROUND(E46*N46,2)</f>
        <v>23.09</v>
      </c>
      <c r="P46" s="160">
        <v>0</v>
      </c>
      <c r="Q46" s="160">
        <f>ROUND(E46*P46,2)</f>
        <v>0</v>
      </c>
      <c r="R46" s="160"/>
      <c r="S46" s="160" t="s">
        <v>107</v>
      </c>
      <c r="T46" s="160" t="s">
        <v>107</v>
      </c>
      <c r="U46" s="160">
        <v>1.587</v>
      </c>
      <c r="V46" s="160">
        <f>ROUND(E46*U46,2)</f>
        <v>21.55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108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158"/>
      <c r="B47" s="159"/>
      <c r="C47" s="188" t="s">
        <v>175</v>
      </c>
      <c r="D47" s="162"/>
      <c r="E47" s="163">
        <v>8.08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110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58"/>
      <c r="B48" s="159"/>
      <c r="C48" s="188" t="s">
        <v>176</v>
      </c>
      <c r="D48" s="162"/>
      <c r="E48" s="163">
        <v>5.5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110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9">
        <v>25</v>
      </c>
      <c r="B49" s="180" t="s">
        <v>177</v>
      </c>
      <c r="C49" s="189" t="s">
        <v>178</v>
      </c>
      <c r="D49" s="181" t="s">
        <v>106</v>
      </c>
      <c r="E49" s="182">
        <v>11</v>
      </c>
      <c r="F49" s="183"/>
      <c r="G49" s="184">
        <f>ROUND(E49*F49,2)</f>
        <v>0</v>
      </c>
      <c r="H49" s="161">
        <v>0</v>
      </c>
      <c r="I49" s="160">
        <f>ROUND(E49*H49,2)</f>
        <v>0</v>
      </c>
      <c r="J49" s="161">
        <v>43.9</v>
      </c>
      <c r="K49" s="160">
        <f>ROUND(E49*J49,2)</f>
        <v>482.9</v>
      </c>
      <c r="L49" s="160">
        <v>21</v>
      </c>
      <c r="M49" s="160">
        <f>G49*(1+L49/100)</f>
        <v>0</v>
      </c>
      <c r="N49" s="160">
        <v>0</v>
      </c>
      <c r="O49" s="160">
        <f>ROUND(E49*N49,2)</f>
        <v>0</v>
      </c>
      <c r="P49" s="160">
        <v>0</v>
      </c>
      <c r="Q49" s="160">
        <f>ROUND(E49*P49,2)</f>
        <v>0</v>
      </c>
      <c r="R49" s="160"/>
      <c r="S49" s="160" t="s">
        <v>107</v>
      </c>
      <c r="T49" s="160" t="s">
        <v>107</v>
      </c>
      <c r="U49" s="160">
        <v>9.6000000000000002E-2</v>
      </c>
      <c r="V49" s="160">
        <f>ROUND(E49*U49,2)</f>
        <v>1.06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108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9">
        <v>26</v>
      </c>
      <c r="B50" s="180" t="s">
        <v>179</v>
      </c>
      <c r="C50" s="189" t="s">
        <v>180</v>
      </c>
      <c r="D50" s="181" t="s">
        <v>133</v>
      </c>
      <c r="E50" s="182">
        <v>26.196000000000002</v>
      </c>
      <c r="F50" s="183"/>
      <c r="G50" s="184">
        <f>ROUND(E50*F50,2)</f>
        <v>0</v>
      </c>
      <c r="H50" s="161">
        <v>0</v>
      </c>
      <c r="I50" s="160">
        <f>ROUND(E50*H50,2)</f>
        <v>0</v>
      </c>
      <c r="J50" s="161">
        <v>280</v>
      </c>
      <c r="K50" s="160">
        <f>ROUND(E50*J50,2)</f>
        <v>7334.88</v>
      </c>
      <c r="L50" s="160">
        <v>21</v>
      </c>
      <c r="M50" s="160">
        <f>G50*(1+L50/100)</f>
        <v>0</v>
      </c>
      <c r="N50" s="160">
        <v>0</v>
      </c>
      <c r="O50" s="160">
        <f>ROUND(E50*N50,2)</f>
        <v>0</v>
      </c>
      <c r="P50" s="160">
        <v>0</v>
      </c>
      <c r="Q50" s="160">
        <f>ROUND(E50*P50,2)</f>
        <v>0</v>
      </c>
      <c r="R50" s="160"/>
      <c r="S50" s="160" t="s">
        <v>107</v>
      </c>
      <c r="T50" s="160" t="s">
        <v>107</v>
      </c>
      <c r="U50" s="160">
        <v>0</v>
      </c>
      <c r="V50" s="160">
        <f>ROUND(E50*U50,2)</f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108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3">
        <v>27</v>
      </c>
      <c r="B51" s="174" t="s">
        <v>181</v>
      </c>
      <c r="C51" s="187" t="s">
        <v>182</v>
      </c>
      <c r="D51" s="175" t="s">
        <v>183</v>
      </c>
      <c r="E51" s="176">
        <v>16.137</v>
      </c>
      <c r="F51" s="177"/>
      <c r="G51" s="178">
        <f>ROUND(E51*F51,2)</f>
        <v>0</v>
      </c>
      <c r="H51" s="161">
        <v>390</v>
      </c>
      <c r="I51" s="160">
        <f>ROUND(E51*H51,2)</f>
        <v>6293.43</v>
      </c>
      <c r="J51" s="161">
        <v>0</v>
      </c>
      <c r="K51" s="160">
        <f>ROUND(E51*J51,2)</f>
        <v>0</v>
      </c>
      <c r="L51" s="160">
        <v>21</v>
      </c>
      <c r="M51" s="160">
        <f>G51*(1+L51/100)</f>
        <v>0</v>
      </c>
      <c r="N51" s="160">
        <v>1</v>
      </c>
      <c r="O51" s="160">
        <f>ROUND(E51*N51,2)</f>
        <v>16.14</v>
      </c>
      <c r="P51" s="160">
        <v>0</v>
      </c>
      <c r="Q51" s="160">
        <f>ROUND(E51*P51,2)</f>
        <v>0</v>
      </c>
      <c r="R51" s="160" t="s">
        <v>184</v>
      </c>
      <c r="S51" s="160" t="s">
        <v>107</v>
      </c>
      <c r="T51" s="160" t="s">
        <v>107</v>
      </c>
      <c r="U51" s="160">
        <v>0</v>
      </c>
      <c r="V51" s="160">
        <f>ROUND(E51*U51,2)</f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88" t="s">
        <v>186</v>
      </c>
      <c r="D52" s="162"/>
      <c r="E52" s="163">
        <v>16.137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110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67" t="s">
        <v>102</v>
      </c>
      <c r="B53" s="168" t="s">
        <v>53</v>
      </c>
      <c r="C53" s="186" t="s">
        <v>54</v>
      </c>
      <c r="D53" s="169"/>
      <c r="E53" s="170"/>
      <c r="F53" s="171"/>
      <c r="G53" s="172">
        <f>SUMIF(AG54:AG54,"&lt;&gt;NOR",G54:G54)</f>
        <v>0</v>
      </c>
      <c r="H53" s="166"/>
      <c r="I53" s="166">
        <f>SUM(I54:I54)</f>
        <v>0</v>
      </c>
      <c r="J53" s="166"/>
      <c r="K53" s="166">
        <f>SUM(K54:K54)</f>
        <v>2500</v>
      </c>
      <c r="L53" s="166"/>
      <c r="M53" s="166">
        <f>SUM(M54:M54)</f>
        <v>0</v>
      </c>
      <c r="N53" s="166"/>
      <c r="O53" s="166">
        <f>SUM(O54:O54)</f>
        <v>0</v>
      </c>
      <c r="P53" s="166"/>
      <c r="Q53" s="166">
        <f>SUM(Q54:Q54)</f>
        <v>0</v>
      </c>
      <c r="R53" s="166"/>
      <c r="S53" s="166"/>
      <c r="T53" s="166"/>
      <c r="U53" s="166"/>
      <c r="V53" s="166">
        <f>SUM(V54:V54)</f>
        <v>1.86</v>
      </c>
      <c r="W53" s="166"/>
      <c r="AG53" t="s">
        <v>103</v>
      </c>
    </row>
    <row r="54" spans="1:60" outlineLevel="1" x14ac:dyDescent="0.2">
      <c r="A54" s="179">
        <v>28</v>
      </c>
      <c r="B54" s="180" t="s">
        <v>187</v>
      </c>
      <c r="C54" s="189" t="s">
        <v>188</v>
      </c>
      <c r="D54" s="181" t="s">
        <v>148</v>
      </c>
      <c r="E54" s="182">
        <v>1</v>
      </c>
      <c r="F54" s="183"/>
      <c r="G54" s="184">
        <f>ROUND(E54*F54,2)</f>
        <v>0</v>
      </c>
      <c r="H54" s="161">
        <v>0</v>
      </c>
      <c r="I54" s="160">
        <f>ROUND(E54*H54,2)</f>
        <v>0</v>
      </c>
      <c r="J54" s="161">
        <v>2500</v>
      </c>
      <c r="K54" s="160">
        <f>ROUND(E54*J54,2)</f>
        <v>2500</v>
      </c>
      <c r="L54" s="160">
        <v>21</v>
      </c>
      <c r="M54" s="160">
        <f>G54*(1+L54/100)</f>
        <v>0</v>
      </c>
      <c r="N54" s="160">
        <v>0</v>
      </c>
      <c r="O54" s="160">
        <f>ROUND(E54*N54,2)</f>
        <v>0</v>
      </c>
      <c r="P54" s="160">
        <v>0</v>
      </c>
      <c r="Q54" s="160">
        <f>ROUND(E54*P54,2)</f>
        <v>0</v>
      </c>
      <c r="R54" s="160"/>
      <c r="S54" s="160" t="s">
        <v>189</v>
      </c>
      <c r="T54" s="160" t="s">
        <v>190</v>
      </c>
      <c r="U54" s="160">
        <v>1.86</v>
      </c>
      <c r="V54" s="160">
        <f>ROUND(E54*U54,2)</f>
        <v>1.86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108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67" t="s">
        <v>102</v>
      </c>
      <c r="B55" s="168" t="s">
        <v>55</v>
      </c>
      <c r="C55" s="186" t="s">
        <v>56</v>
      </c>
      <c r="D55" s="169"/>
      <c r="E55" s="170"/>
      <c r="F55" s="171"/>
      <c r="G55" s="172">
        <f>SUMIF(AG56:AG63,"&lt;&gt;NOR",G56:G63)</f>
        <v>0</v>
      </c>
      <c r="H55" s="166"/>
      <c r="I55" s="166">
        <f>SUM(I56:I63)</f>
        <v>109.38</v>
      </c>
      <c r="J55" s="166"/>
      <c r="K55" s="166">
        <f>SUM(K56:K63)</f>
        <v>4062.6200000000003</v>
      </c>
      <c r="L55" s="166"/>
      <c r="M55" s="166">
        <f>SUM(M56:M63)</f>
        <v>0</v>
      </c>
      <c r="N55" s="166"/>
      <c r="O55" s="166">
        <f>SUM(O56:O63)</f>
        <v>0</v>
      </c>
      <c r="P55" s="166"/>
      <c r="Q55" s="166">
        <f>SUM(Q56:Q63)</f>
        <v>0</v>
      </c>
      <c r="R55" s="166"/>
      <c r="S55" s="166"/>
      <c r="T55" s="166"/>
      <c r="U55" s="166"/>
      <c r="V55" s="166">
        <f>SUM(V56:V63)</f>
        <v>11.73</v>
      </c>
      <c r="W55" s="166"/>
      <c r="AG55" t="s">
        <v>103</v>
      </c>
    </row>
    <row r="56" spans="1:60" outlineLevel="1" x14ac:dyDescent="0.2">
      <c r="A56" s="173">
        <v>29</v>
      </c>
      <c r="B56" s="174" t="s">
        <v>191</v>
      </c>
      <c r="C56" s="187" t="s">
        <v>192</v>
      </c>
      <c r="D56" s="175" t="s">
        <v>106</v>
      </c>
      <c r="E56" s="176">
        <v>24.24</v>
      </c>
      <c r="F56" s="177"/>
      <c r="G56" s="178">
        <f>ROUND(E56*F56,2)</f>
        <v>0</v>
      </c>
      <c r="H56" s="161">
        <v>1.6</v>
      </c>
      <c r="I56" s="160">
        <f>ROUND(E56*H56,2)</f>
        <v>38.78</v>
      </c>
      <c r="J56" s="161">
        <v>20.6</v>
      </c>
      <c r="K56" s="160">
        <f>ROUND(E56*J56,2)</f>
        <v>499.34</v>
      </c>
      <c r="L56" s="160">
        <v>21</v>
      </c>
      <c r="M56" s="160">
        <f>G56*(1+L56/100)</f>
        <v>0</v>
      </c>
      <c r="N56" s="160">
        <v>0</v>
      </c>
      <c r="O56" s="160">
        <f>ROUND(E56*N56,2)</f>
        <v>0</v>
      </c>
      <c r="P56" s="160">
        <v>0</v>
      </c>
      <c r="Q56" s="160">
        <f>ROUND(E56*P56,2)</f>
        <v>0</v>
      </c>
      <c r="R56" s="160"/>
      <c r="S56" s="160" t="s">
        <v>107</v>
      </c>
      <c r="T56" s="160" t="s">
        <v>107</v>
      </c>
      <c r="U56" s="160">
        <v>0.06</v>
      </c>
      <c r="V56" s="160">
        <f>ROUND(E56*U56,2)</f>
        <v>1.45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108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8" t="s">
        <v>193</v>
      </c>
      <c r="D57" s="162"/>
      <c r="E57" s="163">
        <v>24.24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110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9">
        <v>30</v>
      </c>
      <c r="B58" s="180" t="s">
        <v>194</v>
      </c>
      <c r="C58" s="189" t="s">
        <v>195</v>
      </c>
      <c r="D58" s="181" t="s">
        <v>106</v>
      </c>
      <c r="E58" s="182">
        <v>24.24</v>
      </c>
      <c r="F58" s="183"/>
      <c r="G58" s="184">
        <f>ROUND(E58*F58,2)</f>
        <v>0</v>
      </c>
      <c r="H58" s="161">
        <v>0</v>
      </c>
      <c r="I58" s="160">
        <f>ROUND(E58*H58,2)</f>
        <v>0</v>
      </c>
      <c r="J58" s="161">
        <v>6.5</v>
      </c>
      <c r="K58" s="160">
        <f>ROUND(E58*J58,2)</f>
        <v>157.56</v>
      </c>
      <c r="L58" s="160">
        <v>21</v>
      </c>
      <c r="M58" s="160">
        <f>G58*(1+L58/100)</f>
        <v>0</v>
      </c>
      <c r="N58" s="160">
        <v>0</v>
      </c>
      <c r="O58" s="160">
        <f>ROUND(E58*N58,2)</f>
        <v>0</v>
      </c>
      <c r="P58" s="160">
        <v>0</v>
      </c>
      <c r="Q58" s="160">
        <f>ROUND(E58*P58,2)</f>
        <v>0</v>
      </c>
      <c r="R58" s="160"/>
      <c r="S58" s="160" t="s">
        <v>107</v>
      </c>
      <c r="T58" s="160" t="s">
        <v>107</v>
      </c>
      <c r="U58" s="160">
        <v>1.2999999999999999E-2</v>
      </c>
      <c r="V58" s="160">
        <f>ROUND(E58*U58,2)</f>
        <v>0.32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108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9">
        <v>31</v>
      </c>
      <c r="B59" s="180" t="s">
        <v>196</v>
      </c>
      <c r="C59" s="189" t="s">
        <v>197</v>
      </c>
      <c r="D59" s="181" t="s">
        <v>106</v>
      </c>
      <c r="E59" s="182">
        <v>24.24</v>
      </c>
      <c r="F59" s="183"/>
      <c r="G59" s="184">
        <f>ROUND(E59*F59,2)</f>
        <v>0</v>
      </c>
      <c r="H59" s="161">
        <v>0</v>
      </c>
      <c r="I59" s="160">
        <f>ROUND(E59*H59,2)</f>
        <v>0</v>
      </c>
      <c r="J59" s="161">
        <v>86.8</v>
      </c>
      <c r="K59" s="160">
        <f>ROUND(E59*J59,2)</f>
        <v>2104.0300000000002</v>
      </c>
      <c r="L59" s="160">
        <v>21</v>
      </c>
      <c r="M59" s="160">
        <f>G59*(1+L59/100)</f>
        <v>0</v>
      </c>
      <c r="N59" s="160">
        <v>0</v>
      </c>
      <c r="O59" s="160">
        <f>ROUND(E59*N59,2)</f>
        <v>0</v>
      </c>
      <c r="P59" s="160">
        <v>0</v>
      </c>
      <c r="Q59" s="160">
        <f>ROUND(E59*P59,2)</f>
        <v>0</v>
      </c>
      <c r="R59" s="160"/>
      <c r="S59" s="160" t="s">
        <v>107</v>
      </c>
      <c r="T59" s="160" t="s">
        <v>107</v>
      </c>
      <c r="U59" s="160">
        <v>0.254</v>
      </c>
      <c r="V59" s="160">
        <f>ROUND(E59*U59,2)</f>
        <v>6.16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108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9">
        <v>32</v>
      </c>
      <c r="B60" s="180" t="s">
        <v>198</v>
      </c>
      <c r="C60" s="189" t="s">
        <v>199</v>
      </c>
      <c r="D60" s="181" t="s">
        <v>106</v>
      </c>
      <c r="E60" s="182">
        <v>24.24</v>
      </c>
      <c r="F60" s="183"/>
      <c r="G60" s="184">
        <f>ROUND(E60*F60,2)</f>
        <v>0</v>
      </c>
      <c r="H60" s="161">
        <v>0</v>
      </c>
      <c r="I60" s="160">
        <f>ROUND(E60*H60,2)</f>
        <v>0</v>
      </c>
      <c r="J60" s="161">
        <v>30.8</v>
      </c>
      <c r="K60" s="160">
        <f>ROUND(E60*J60,2)</f>
        <v>746.59</v>
      </c>
      <c r="L60" s="160">
        <v>21</v>
      </c>
      <c r="M60" s="160">
        <f>G60*(1+L60/100)</f>
        <v>0</v>
      </c>
      <c r="N60" s="160">
        <v>0</v>
      </c>
      <c r="O60" s="160">
        <f>ROUND(E60*N60,2)</f>
        <v>0</v>
      </c>
      <c r="P60" s="160">
        <v>0</v>
      </c>
      <c r="Q60" s="160">
        <f>ROUND(E60*P60,2)</f>
        <v>0</v>
      </c>
      <c r="R60" s="160"/>
      <c r="S60" s="160" t="s">
        <v>107</v>
      </c>
      <c r="T60" s="160" t="s">
        <v>107</v>
      </c>
      <c r="U60" s="160">
        <v>0.09</v>
      </c>
      <c r="V60" s="160">
        <f>ROUND(E60*U60,2)</f>
        <v>2.1800000000000002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108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9">
        <v>33</v>
      </c>
      <c r="B61" s="180" t="s">
        <v>200</v>
      </c>
      <c r="C61" s="189" t="s">
        <v>201</v>
      </c>
      <c r="D61" s="181" t="s">
        <v>106</v>
      </c>
      <c r="E61" s="182">
        <v>24.24</v>
      </c>
      <c r="F61" s="183"/>
      <c r="G61" s="184">
        <f>ROUND(E61*F61,2)</f>
        <v>0</v>
      </c>
      <c r="H61" s="161">
        <v>0</v>
      </c>
      <c r="I61" s="160">
        <f>ROUND(E61*H61,2)</f>
        <v>0</v>
      </c>
      <c r="J61" s="161">
        <v>22.9</v>
      </c>
      <c r="K61" s="160">
        <f>ROUND(E61*J61,2)</f>
        <v>555.1</v>
      </c>
      <c r="L61" s="160">
        <v>21</v>
      </c>
      <c r="M61" s="160">
        <f>G61*(1+L61/100)</f>
        <v>0</v>
      </c>
      <c r="N61" s="160">
        <v>0</v>
      </c>
      <c r="O61" s="160">
        <f>ROUND(E61*N61,2)</f>
        <v>0</v>
      </c>
      <c r="P61" s="160">
        <v>0</v>
      </c>
      <c r="Q61" s="160">
        <f>ROUND(E61*P61,2)</f>
        <v>0</v>
      </c>
      <c r="R61" s="160"/>
      <c r="S61" s="160" t="s">
        <v>107</v>
      </c>
      <c r="T61" s="160" t="s">
        <v>107</v>
      </c>
      <c r="U61" s="160">
        <v>6.7000000000000004E-2</v>
      </c>
      <c r="V61" s="160">
        <f>ROUND(E61*U61,2)</f>
        <v>1.62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108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3">
        <v>34</v>
      </c>
      <c r="B62" s="174" t="s">
        <v>202</v>
      </c>
      <c r="C62" s="187" t="s">
        <v>203</v>
      </c>
      <c r="D62" s="175" t="s">
        <v>204</v>
      </c>
      <c r="E62" s="176">
        <v>0.60599999999999998</v>
      </c>
      <c r="F62" s="177"/>
      <c r="G62" s="178">
        <f>ROUND(E62*F62,2)</f>
        <v>0</v>
      </c>
      <c r="H62" s="161">
        <v>116.5</v>
      </c>
      <c r="I62" s="160">
        <f>ROUND(E62*H62,2)</f>
        <v>70.599999999999994</v>
      </c>
      <c r="J62" s="161">
        <v>0</v>
      </c>
      <c r="K62" s="160">
        <f>ROUND(E62*J62,2)</f>
        <v>0</v>
      </c>
      <c r="L62" s="160">
        <v>21</v>
      </c>
      <c r="M62" s="160">
        <f>G62*(1+L62/100)</f>
        <v>0</v>
      </c>
      <c r="N62" s="160">
        <v>1E-3</v>
      </c>
      <c r="O62" s="160">
        <f>ROUND(E62*N62,2)</f>
        <v>0</v>
      </c>
      <c r="P62" s="160">
        <v>0</v>
      </c>
      <c r="Q62" s="160">
        <f>ROUND(E62*P62,2)</f>
        <v>0</v>
      </c>
      <c r="R62" s="160" t="s">
        <v>184</v>
      </c>
      <c r="S62" s="160" t="s">
        <v>107</v>
      </c>
      <c r="T62" s="160" t="s">
        <v>107</v>
      </c>
      <c r="U62" s="160">
        <v>0</v>
      </c>
      <c r="V62" s="160">
        <f>ROUND(E62*U62,2)</f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8" t="s">
        <v>205</v>
      </c>
      <c r="D63" s="162"/>
      <c r="E63" s="163">
        <v>0.60599999999999998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110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7" t="s">
        <v>102</v>
      </c>
      <c r="B64" s="168" t="s">
        <v>57</v>
      </c>
      <c r="C64" s="186" t="s">
        <v>58</v>
      </c>
      <c r="D64" s="169"/>
      <c r="E64" s="170"/>
      <c r="F64" s="171"/>
      <c r="G64" s="172">
        <f>SUMIF(AG65:AG66,"&lt;&gt;NOR",G65:G66)</f>
        <v>0</v>
      </c>
      <c r="H64" s="166"/>
      <c r="I64" s="166">
        <f>SUM(I65:I66)</f>
        <v>5736.23</v>
      </c>
      <c r="J64" s="166"/>
      <c r="K64" s="166">
        <f>SUM(K65:K66)</f>
        <v>10142.279999999999</v>
      </c>
      <c r="L64" s="166"/>
      <c r="M64" s="166">
        <f>SUM(M65:M66)</f>
        <v>0</v>
      </c>
      <c r="N64" s="166"/>
      <c r="O64" s="166">
        <f>SUM(O65:O66)</f>
        <v>12</v>
      </c>
      <c r="P64" s="166"/>
      <c r="Q64" s="166">
        <f>SUM(Q65:Q66)</f>
        <v>0</v>
      </c>
      <c r="R64" s="166"/>
      <c r="S64" s="166"/>
      <c r="T64" s="166"/>
      <c r="U64" s="166"/>
      <c r="V64" s="166">
        <f>SUM(V65:V66)</f>
        <v>25.689999999999998</v>
      </c>
      <c r="W64" s="166"/>
      <c r="AG64" t="s">
        <v>103</v>
      </c>
    </row>
    <row r="65" spans="1:60" ht="22.5" outlineLevel="1" x14ac:dyDescent="0.2">
      <c r="A65" s="179">
        <v>35</v>
      </c>
      <c r="B65" s="180" t="s">
        <v>206</v>
      </c>
      <c r="C65" s="189" t="s">
        <v>207</v>
      </c>
      <c r="D65" s="181" t="s">
        <v>106</v>
      </c>
      <c r="E65" s="182">
        <v>27.5</v>
      </c>
      <c r="F65" s="183"/>
      <c r="G65" s="184">
        <f>ROUND(E65*F65,2)</f>
        <v>0</v>
      </c>
      <c r="H65" s="161">
        <v>0</v>
      </c>
      <c r="I65" s="160">
        <f>ROUND(E65*H65,2)</f>
        <v>0</v>
      </c>
      <c r="J65" s="161">
        <v>86.4</v>
      </c>
      <c r="K65" s="160">
        <f>ROUND(E65*J65,2)</f>
        <v>2376</v>
      </c>
      <c r="L65" s="160">
        <v>21</v>
      </c>
      <c r="M65" s="160">
        <f>G65*(1+L65/100)</f>
        <v>0</v>
      </c>
      <c r="N65" s="160">
        <v>0</v>
      </c>
      <c r="O65" s="160">
        <f>ROUND(E65*N65,2)</f>
        <v>0</v>
      </c>
      <c r="P65" s="160">
        <v>0</v>
      </c>
      <c r="Q65" s="160">
        <f>ROUND(E65*P65,2)</f>
        <v>0</v>
      </c>
      <c r="R65" s="160"/>
      <c r="S65" s="160" t="s">
        <v>107</v>
      </c>
      <c r="T65" s="160" t="s">
        <v>107</v>
      </c>
      <c r="U65" s="160">
        <v>0.15</v>
      </c>
      <c r="V65" s="160">
        <f>ROUND(E65*U65,2)</f>
        <v>4.13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108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79">
        <v>36</v>
      </c>
      <c r="B66" s="180" t="s">
        <v>208</v>
      </c>
      <c r="C66" s="189" t="s">
        <v>209</v>
      </c>
      <c r="D66" s="181" t="s">
        <v>128</v>
      </c>
      <c r="E66" s="182">
        <v>27.5</v>
      </c>
      <c r="F66" s="183"/>
      <c r="G66" s="184">
        <f>ROUND(E66*F66,2)</f>
        <v>0</v>
      </c>
      <c r="H66" s="161">
        <v>208.59</v>
      </c>
      <c r="I66" s="160">
        <f>ROUND(E66*H66,2)</f>
        <v>5736.23</v>
      </c>
      <c r="J66" s="161">
        <v>282.41000000000003</v>
      </c>
      <c r="K66" s="160">
        <f>ROUND(E66*J66,2)</f>
        <v>7766.28</v>
      </c>
      <c r="L66" s="160">
        <v>21</v>
      </c>
      <c r="M66" s="160">
        <f>G66*(1+L66/100)</f>
        <v>0</v>
      </c>
      <c r="N66" s="160">
        <v>0.43651000000000001</v>
      </c>
      <c r="O66" s="160">
        <f>ROUND(E66*N66,2)</f>
        <v>12</v>
      </c>
      <c r="P66" s="160">
        <v>0</v>
      </c>
      <c r="Q66" s="160">
        <f>ROUND(E66*P66,2)</f>
        <v>0</v>
      </c>
      <c r="R66" s="160"/>
      <c r="S66" s="160" t="s">
        <v>107</v>
      </c>
      <c r="T66" s="160" t="s">
        <v>107</v>
      </c>
      <c r="U66" s="160">
        <v>0.78386</v>
      </c>
      <c r="V66" s="160">
        <f>ROUND(E66*U66,2)</f>
        <v>21.56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210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67" t="s">
        <v>102</v>
      </c>
      <c r="B67" s="168" t="s">
        <v>59</v>
      </c>
      <c r="C67" s="186" t="s">
        <v>60</v>
      </c>
      <c r="D67" s="169"/>
      <c r="E67" s="170"/>
      <c r="F67" s="171"/>
      <c r="G67" s="172">
        <f>SUMIF(AG68:AG70,"&lt;&gt;NOR",G68:G70)</f>
        <v>0</v>
      </c>
      <c r="H67" s="166"/>
      <c r="I67" s="166">
        <f>SUM(I68:I70)</f>
        <v>2826.68</v>
      </c>
      <c r="J67" s="166"/>
      <c r="K67" s="166">
        <f>SUM(K68:K70)</f>
        <v>1573.24</v>
      </c>
      <c r="L67" s="166"/>
      <c r="M67" s="166">
        <f>SUM(M68:M70)</f>
        <v>0</v>
      </c>
      <c r="N67" s="166"/>
      <c r="O67" s="166">
        <f>SUM(O68:O70)</f>
        <v>5.14</v>
      </c>
      <c r="P67" s="166"/>
      <c r="Q67" s="166">
        <f>SUM(Q68:Q70)</f>
        <v>0</v>
      </c>
      <c r="R67" s="166"/>
      <c r="S67" s="166"/>
      <c r="T67" s="166"/>
      <c r="U67" s="166"/>
      <c r="V67" s="166">
        <f>SUM(V68:V70)</f>
        <v>4.5999999999999996</v>
      </c>
      <c r="W67" s="166"/>
      <c r="AG67" t="s">
        <v>103</v>
      </c>
    </row>
    <row r="68" spans="1:60" ht="22.5" outlineLevel="1" x14ac:dyDescent="0.2">
      <c r="A68" s="173">
        <v>37</v>
      </c>
      <c r="B68" s="174" t="s">
        <v>211</v>
      </c>
      <c r="C68" s="187" t="s">
        <v>212</v>
      </c>
      <c r="D68" s="175" t="s">
        <v>133</v>
      </c>
      <c r="E68" s="176">
        <v>2.7160000000000002</v>
      </c>
      <c r="F68" s="177"/>
      <c r="G68" s="178">
        <f>ROUND(E68*F68,2)</f>
        <v>0</v>
      </c>
      <c r="H68" s="161">
        <v>1040.75</v>
      </c>
      <c r="I68" s="160">
        <f>ROUND(E68*H68,2)</f>
        <v>2826.68</v>
      </c>
      <c r="J68" s="161">
        <v>579.25</v>
      </c>
      <c r="K68" s="160">
        <f>ROUND(E68*J68,2)</f>
        <v>1573.24</v>
      </c>
      <c r="L68" s="160">
        <v>21</v>
      </c>
      <c r="M68" s="160">
        <f>G68*(1+L68/100)</f>
        <v>0</v>
      </c>
      <c r="N68" s="160">
        <v>1.8907700000000001</v>
      </c>
      <c r="O68" s="160">
        <f>ROUND(E68*N68,2)</f>
        <v>5.14</v>
      </c>
      <c r="P68" s="160">
        <v>0</v>
      </c>
      <c r="Q68" s="160">
        <f>ROUND(E68*P68,2)</f>
        <v>0</v>
      </c>
      <c r="R68" s="160"/>
      <c r="S68" s="160" t="s">
        <v>107</v>
      </c>
      <c r="T68" s="160" t="s">
        <v>107</v>
      </c>
      <c r="U68" s="160">
        <v>1.6950000000000001</v>
      </c>
      <c r="V68" s="160">
        <f>ROUND(E68*U68,2)</f>
        <v>4.5999999999999996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108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58"/>
      <c r="B69" s="159"/>
      <c r="C69" s="188" t="s">
        <v>213</v>
      </c>
      <c r="D69" s="162"/>
      <c r="E69" s="163">
        <v>1.6160000000000001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110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58"/>
      <c r="B70" s="159"/>
      <c r="C70" s="188" t="s">
        <v>214</v>
      </c>
      <c r="D70" s="162"/>
      <c r="E70" s="163">
        <v>1.1000000000000001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110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x14ac:dyDescent="0.2">
      <c r="A71" s="167" t="s">
        <v>102</v>
      </c>
      <c r="B71" s="168" t="s">
        <v>61</v>
      </c>
      <c r="C71" s="186" t="s">
        <v>62</v>
      </c>
      <c r="D71" s="169"/>
      <c r="E71" s="170"/>
      <c r="F71" s="171"/>
      <c r="G71" s="172">
        <f>SUMIF(AG72:AG83,"&lt;&gt;NOR",G72:G83)</f>
        <v>0</v>
      </c>
      <c r="H71" s="166"/>
      <c r="I71" s="166">
        <f>SUM(I72:I83)</f>
        <v>16190.03</v>
      </c>
      <c r="J71" s="166"/>
      <c r="K71" s="166">
        <f>SUM(K72:K83)</f>
        <v>5065.47</v>
      </c>
      <c r="L71" s="166"/>
      <c r="M71" s="166">
        <f>SUM(M72:M83)</f>
        <v>0</v>
      </c>
      <c r="N71" s="166"/>
      <c r="O71" s="166">
        <f>SUM(O72:O83)</f>
        <v>11.589999999999998</v>
      </c>
      <c r="P71" s="166"/>
      <c r="Q71" s="166">
        <f>SUM(Q72:Q83)</f>
        <v>0</v>
      </c>
      <c r="R71" s="166"/>
      <c r="S71" s="166"/>
      <c r="T71" s="166"/>
      <c r="U71" s="166"/>
      <c r="V71" s="166">
        <f>SUM(V72:V83)</f>
        <v>9.61</v>
      </c>
      <c r="W71" s="166"/>
      <c r="AG71" t="s">
        <v>103</v>
      </c>
    </row>
    <row r="72" spans="1:60" ht="22.5" outlineLevel="1" x14ac:dyDescent="0.2">
      <c r="A72" s="179">
        <v>38</v>
      </c>
      <c r="B72" s="180" t="s">
        <v>215</v>
      </c>
      <c r="C72" s="189" t="s">
        <v>216</v>
      </c>
      <c r="D72" s="181" t="s">
        <v>106</v>
      </c>
      <c r="E72" s="182">
        <v>5</v>
      </c>
      <c r="F72" s="183"/>
      <c r="G72" s="184">
        <f>ROUND(E72*F72,2)</f>
        <v>0</v>
      </c>
      <c r="H72" s="161">
        <v>148.41999999999999</v>
      </c>
      <c r="I72" s="160">
        <f>ROUND(E72*H72,2)</f>
        <v>742.1</v>
      </c>
      <c r="J72" s="161">
        <v>24.58</v>
      </c>
      <c r="K72" s="160">
        <f>ROUND(E72*J72,2)</f>
        <v>122.9</v>
      </c>
      <c r="L72" s="160">
        <v>21</v>
      </c>
      <c r="M72" s="160">
        <f>G72*(1+L72/100)</f>
        <v>0</v>
      </c>
      <c r="N72" s="160">
        <v>0.378</v>
      </c>
      <c r="O72" s="160">
        <f>ROUND(E72*N72,2)</f>
        <v>1.89</v>
      </c>
      <c r="P72" s="160">
        <v>0</v>
      </c>
      <c r="Q72" s="160">
        <f>ROUND(E72*P72,2)</f>
        <v>0</v>
      </c>
      <c r="R72" s="160"/>
      <c r="S72" s="160" t="s">
        <v>107</v>
      </c>
      <c r="T72" s="160" t="s">
        <v>107</v>
      </c>
      <c r="U72" s="160">
        <v>2.5999999999999999E-2</v>
      </c>
      <c r="V72" s="160">
        <f>ROUND(E72*U72,2)</f>
        <v>0.13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108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9">
        <v>39</v>
      </c>
      <c r="B73" s="180" t="s">
        <v>217</v>
      </c>
      <c r="C73" s="189" t="s">
        <v>218</v>
      </c>
      <c r="D73" s="181" t="s">
        <v>106</v>
      </c>
      <c r="E73" s="182">
        <v>5</v>
      </c>
      <c r="F73" s="183"/>
      <c r="G73" s="184">
        <f>ROUND(E73*F73,2)</f>
        <v>0</v>
      </c>
      <c r="H73" s="161">
        <v>173.54</v>
      </c>
      <c r="I73" s="160">
        <f>ROUND(E73*H73,2)</f>
        <v>867.7</v>
      </c>
      <c r="J73" s="161">
        <v>28.46</v>
      </c>
      <c r="K73" s="160">
        <f>ROUND(E73*J73,2)</f>
        <v>142.30000000000001</v>
      </c>
      <c r="L73" s="160">
        <v>21</v>
      </c>
      <c r="M73" s="160">
        <f>G73*(1+L73/100)</f>
        <v>0</v>
      </c>
      <c r="N73" s="160">
        <v>0.441</v>
      </c>
      <c r="O73" s="160">
        <f>ROUND(E73*N73,2)</f>
        <v>2.21</v>
      </c>
      <c r="P73" s="160">
        <v>0</v>
      </c>
      <c r="Q73" s="160">
        <f>ROUND(E73*P73,2)</f>
        <v>0</v>
      </c>
      <c r="R73" s="160"/>
      <c r="S73" s="160" t="s">
        <v>107</v>
      </c>
      <c r="T73" s="160" t="s">
        <v>107</v>
      </c>
      <c r="U73" s="160">
        <v>2.9000000000000001E-2</v>
      </c>
      <c r="V73" s="160">
        <f>ROUND(E73*U73,2)</f>
        <v>0.15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108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79">
        <v>40</v>
      </c>
      <c r="B74" s="180" t="s">
        <v>219</v>
      </c>
      <c r="C74" s="189" t="s">
        <v>220</v>
      </c>
      <c r="D74" s="181" t="s">
        <v>106</v>
      </c>
      <c r="E74" s="182">
        <v>6</v>
      </c>
      <c r="F74" s="183"/>
      <c r="G74" s="184">
        <f>ROUND(E74*F74,2)</f>
        <v>0</v>
      </c>
      <c r="H74" s="161">
        <v>216.84</v>
      </c>
      <c r="I74" s="160">
        <f>ROUND(E74*H74,2)</f>
        <v>1301.04</v>
      </c>
      <c r="J74" s="161">
        <v>30.16</v>
      </c>
      <c r="K74" s="160">
        <f>ROUND(E74*J74,2)</f>
        <v>180.96</v>
      </c>
      <c r="L74" s="160">
        <v>21</v>
      </c>
      <c r="M74" s="160">
        <f>G74*(1+L74/100)</f>
        <v>0</v>
      </c>
      <c r="N74" s="160">
        <v>0.55125000000000002</v>
      </c>
      <c r="O74" s="160">
        <f>ROUND(E74*N74,2)</f>
        <v>3.31</v>
      </c>
      <c r="P74" s="160">
        <v>0</v>
      </c>
      <c r="Q74" s="160">
        <f>ROUND(E74*P74,2)</f>
        <v>0</v>
      </c>
      <c r="R74" s="160"/>
      <c r="S74" s="160" t="s">
        <v>107</v>
      </c>
      <c r="T74" s="160" t="s">
        <v>107</v>
      </c>
      <c r="U74" s="160">
        <v>2.7E-2</v>
      </c>
      <c r="V74" s="160">
        <f>ROUND(E74*U74,2)</f>
        <v>0.16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108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9">
        <v>41</v>
      </c>
      <c r="B75" s="180" t="s">
        <v>221</v>
      </c>
      <c r="C75" s="189" t="s">
        <v>222</v>
      </c>
      <c r="D75" s="181" t="s">
        <v>106</v>
      </c>
      <c r="E75" s="182">
        <v>5</v>
      </c>
      <c r="F75" s="183"/>
      <c r="G75" s="184">
        <f>ROUND(E75*F75,2)</f>
        <v>0</v>
      </c>
      <c r="H75" s="161">
        <v>461.67</v>
      </c>
      <c r="I75" s="160">
        <f>ROUND(E75*H75,2)</f>
        <v>2308.35</v>
      </c>
      <c r="J75" s="161">
        <v>97.33</v>
      </c>
      <c r="K75" s="160">
        <f>ROUND(E75*J75,2)</f>
        <v>486.65</v>
      </c>
      <c r="L75" s="160">
        <v>21</v>
      </c>
      <c r="M75" s="160">
        <f>G75*(1+L75/100)</f>
        <v>0</v>
      </c>
      <c r="N75" s="160">
        <v>0.23737</v>
      </c>
      <c r="O75" s="160">
        <f>ROUND(E75*N75,2)</f>
        <v>1.19</v>
      </c>
      <c r="P75" s="160">
        <v>0</v>
      </c>
      <c r="Q75" s="160">
        <f>ROUND(E75*P75,2)</f>
        <v>0</v>
      </c>
      <c r="R75" s="160"/>
      <c r="S75" s="160" t="s">
        <v>107</v>
      </c>
      <c r="T75" s="160" t="s">
        <v>107</v>
      </c>
      <c r="U75" s="160">
        <v>7.6999999999999999E-2</v>
      </c>
      <c r="V75" s="160">
        <f>ROUND(E75*U75,2)</f>
        <v>0.39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108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3">
        <v>42</v>
      </c>
      <c r="B76" s="174" t="s">
        <v>223</v>
      </c>
      <c r="C76" s="187" t="s">
        <v>224</v>
      </c>
      <c r="D76" s="175" t="s">
        <v>106</v>
      </c>
      <c r="E76" s="176">
        <v>10</v>
      </c>
      <c r="F76" s="177"/>
      <c r="G76" s="178">
        <f>ROUND(E76*F76,2)</f>
        <v>0</v>
      </c>
      <c r="H76" s="161">
        <v>6.35</v>
      </c>
      <c r="I76" s="160">
        <f>ROUND(E76*H76,2)</f>
        <v>63.5</v>
      </c>
      <c r="J76" s="161">
        <v>1.05</v>
      </c>
      <c r="K76" s="160">
        <f>ROUND(E76*J76,2)</f>
        <v>10.5</v>
      </c>
      <c r="L76" s="160">
        <v>21</v>
      </c>
      <c r="M76" s="160">
        <f>G76*(1+L76/100)</f>
        <v>0</v>
      </c>
      <c r="N76" s="160">
        <v>5.0000000000000001E-4</v>
      </c>
      <c r="O76" s="160">
        <f>ROUND(E76*N76,2)</f>
        <v>0.01</v>
      </c>
      <c r="P76" s="160">
        <v>0</v>
      </c>
      <c r="Q76" s="160">
        <f>ROUND(E76*P76,2)</f>
        <v>0</v>
      </c>
      <c r="R76" s="160"/>
      <c r="S76" s="160" t="s">
        <v>107</v>
      </c>
      <c r="T76" s="160" t="s">
        <v>107</v>
      </c>
      <c r="U76" s="160">
        <v>2E-3</v>
      </c>
      <c r="V76" s="160">
        <f>ROUND(E76*U76,2)</f>
        <v>0.02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108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88" t="s">
        <v>225</v>
      </c>
      <c r="D77" s="162"/>
      <c r="E77" s="163">
        <v>10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110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9">
        <v>43</v>
      </c>
      <c r="B78" s="180" t="s">
        <v>226</v>
      </c>
      <c r="C78" s="189" t="s">
        <v>227</v>
      </c>
      <c r="D78" s="181" t="s">
        <v>106</v>
      </c>
      <c r="E78" s="182">
        <v>5</v>
      </c>
      <c r="F78" s="183"/>
      <c r="G78" s="184">
        <f>ROUND(E78*F78,2)</f>
        <v>0</v>
      </c>
      <c r="H78" s="161">
        <v>40.22</v>
      </c>
      <c r="I78" s="160">
        <f>ROUND(E78*H78,2)</f>
        <v>201.1</v>
      </c>
      <c r="J78" s="161">
        <v>6.98</v>
      </c>
      <c r="K78" s="160">
        <f>ROUND(E78*J78,2)</f>
        <v>34.9</v>
      </c>
      <c r="L78" s="160">
        <v>21</v>
      </c>
      <c r="M78" s="160">
        <f>G78*(1+L78/100)</f>
        <v>0</v>
      </c>
      <c r="N78" s="160">
        <v>3.0030000000000001E-2</v>
      </c>
      <c r="O78" s="160">
        <f>ROUND(E78*N78,2)</f>
        <v>0.15</v>
      </c>
      <c r="P78" s="160">
        <v>0</v>
      </c>
      <c r="Q78" s="160">
        <f>ROUND(E78*P78,2)</f>
        <v>0</v>
      </c>
      <c r="R78" s="160"/>
      <c r="S78" s="160" t="s">
        <v>107</v>
      </c>
      <c r="T78" s="160" t="s">
        <v>107</v>
      </c>
      <c r="U78" s="160">
        <v>8.0000000000000002E-3</v>
      </c>
      <c r="V78" s="160">
        <f>ROUND(E78*U78,2)</f>
        <v>0.04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108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9">
        <v>44</v>
      </c>
      <c r="B79" s="180" t="s">
        <v>228</v>
      </c>
      <c r="C79" s="189" t="s">
        <v>229</v>
      </c>
      <c r="D79" s="181" t="s">
        <v>106</v>
      </c>
      <c r="E79" s="182">
        <v>5</v>
      </c>
      <c r="F79" s="183"/>
      <c r="G79" s="184">
        <f>ROUND(E79*F79,2)</f>
        <v>0</v>
      </c>
      <c r="H79" s="161">
        <v>212.04</v>
      </c>
      <c r="I79" s="160">
        <f>ROUND(E79*H79,2)</f>
        <v>1060.2</v>
      </c>
      <c r="J79" s="161">
        <v>67.959999999999994</v>
      </c>
      <c r="K79" s="160">
        <f>ROUND(E79*J79,2)</f>
        <v>339.8</v>
      </c>
      <c r="L79" s="160">
        <v>21</v>
      </c>
      <c r="M79" s="160">
        <f>G79*(1+L79/100)</f>
        <v>0</v>
      </c>
      <c r="N79" s="160">
        <v>0.10373</v>
      </c>
      <c r="O79" s="160">
        <f>ROUND(E79*N79,2)</f>
        <v>0.52</v>
      </c>
      <c r="P79" s="160">
        <v>0</v>
      </c>
      <c r="Q79" s="160">
        <f>ROUND(E79*P79,2)</f>
        <v>0</v>
      </c>
      <c r="R79" s="160"/>
      <c r="S79" s="160" t="s">
        <v>107</v>
      </c>
      <c r="T79" s="160" t="s">
        <v>107</v>
      </c>
      <c r="U79" s="160">
        <v>6.4000000000000001E-2</v>
      </c>
      <c r="V79" s="160">
        <f>ROUND(E79*U79,2)</f>
        <v>0.32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108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9">
        <v>45</v>
      </c>
      <c r="B80" s="180" t="s">
        <v>230</v>
      </c>
      <c r="C80" s="189" t="s">
        <v>231</v>
      </c>
      <c r="D80" s="181" t="s">
        <v>106</v>
      </c>
      <c r="E80" s="182">
        <v>5</v>
      </c>
      <c r="F80" s="183"/>
      <c r="G80" s="184">
        <f>ROUND(E80*F80,2)</f>
        <v>0</v>
      </c>
      <c r="H80" s="161">
        <v>307.47000000000003</v>
      </c>
      <c r="I80" s="160">
        <f>ROUND(E80*H80,2)</f>
        <v>1537.35</v>
      </c>
      <c r="J80" s="161">
        <v>80.03</v>
      </c>
      <c r="K80" s="160">
        <f>ROUND(E80*J80,2)</f>
        <v>400.15</v>
      </c>
      <c r="L80" s="160">
        <v>21</v>
      </c>
      <c r="M80" s="160">
        <f>G80*(1+L80/100)</f>
        <v>0</v>
      </c>
      <c r="N80" s="160">
        <v>0.15559000000000001</v>
      </c>
      <c r="O80" s="160">
        <f>ROUND(E80*N80,2)</f>
        <v>0.78</v>
      </c>
      <c r="P80" s="160">
        <v>0</v>
      </c>
      <c r="Q80" s="160">
        <f>ROUND(E80*P80,2)</f>
        <v>0</v>
      </c>
      <c r="R80" s="160"/>
      <c r="S80" s="160" t="s">
        <v>107</v>
      </c>
      <c r="T80" s="160" t="s">
        <v>107</v>
      </c>
      <c r="U80" s="160">
        <v>8.2000000000000003E-2</v>
      </c>
      <c r="V80" s="160">
        <f>ROUND(E80*U80,2)</f>
        <v>0.41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108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9">
        <v>46</v>
      </c>
      <c r="B81" s="180" t="s">
        <v>232</v>
      </c>
      <c r="C81" s="189" t="s">
        <v>233</v>
      </c>
      <c r="D81" s="181" t="s">
        <v>106</v>
      </c>
      <c r="E81" s="182">
        <v>6</v>
      </c>
      <c r="F81" s="183"/>
      <c r="G81" s="184">
        <f>ROUND(E81*F81,2)</f>
        <v>0</v>
      </c>
      <c r="H81" s="161">
        <v>39.130000000000003</v>
      </c>
      <c r="I81" s="160">
        <f>ROUND(E81*H81,2)</f>
        <v>234.78</v>
      </c>
      <c r="J81" s="161">
        <v>207.37</v>
      </c>
      <c r="K81" s="160">
        <f>ROUND(E81*J81,2)</f>
        <v>1244.22</v>
      </c>
      <c r="L81" s="160">
        <v>21</v>
      </c>
      <c r="M81" s="160">
        <f>G81*(1+L81/100)</f>
        <v>0</v>
      </c>
      <c r="N81" s="160">
        <v>7.3899999999999993E-2</v>
      </c>
      <c r="O81" s="160">
        <f>ROUND(E81*N81,2)</f>
        <v>0.44</v>
      </c>
      <c r="P81" s="160">
        <v>0</v>
      </c>
      <c r="Q81" s="160">
        <f>ROUND(E81*P81,2)</f>
        <v>0</v>
      </c>
      <c r="R81" s="160"/>
      <c r="S81" s="160" t="s">
        <v>107</v>
      </c>
      <c r="T81" s="160" t="s">
        <v>107</v>
      </c>
      <c r="U81" s="160">
        <v>0.45200000000000001</v>
      </c>
      <c r="V81" s="160">
        <f>ROUND(E81*U81,2)</f>
        <v>2.71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108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56.25" outlineLevel="1" x14ac:dyDescent="0.2">
      <c r="A82" s="173">
        <v>47</v>
      </c>
      <c r="B82" s="174" t="s">
        <v>234</v>
      </c>
      <c r="C82" s="187" t="s">
        <v>235</v>
      </c>
      <c r="D82" s="175" t="s">
        <v>128</v>
      </c>
      <c r="E82" s="176">
        <v>11</v>
      </c>
      <c r="F82" s="177"/>
      <c r="G82" s="178">
        <f>ROUND(E82*F82,2)</f>
        <v>0</v>
      </c>
      <c r="H82" s="161">
        <v>715.81</v>
      </c>
      <c r="I82" s="160">
        <f>ROUND(E82*H82,2)</f>
        <v>7873.91</v>
      </c>
      <c r="J82" s="161">
        <v>191.19</v>
      </c>
      <c r="K82" s="160">
        <f>ROUND(E82*J82,2)</f>
        <v>2103.09</v>
      </c>
      <c r="L82" s="160">
        <v>21</v>
      </c>
      <c r="M82" s="160">
        <f>G82*(1+L82/100)</f>
        <v>0</v>
      </c>
      <c r="N82" s="160">
        <v>9.8650000000000002E-2</v>
      </c>
      <c r="O82" s="160">
        <f>ROUND(E82*N82,2)</f>
        <v>1.0900000000000001</v>
      </c>
      <c r="P82" s="160">
        <v>0</v>
      </c>
      <c r="Q82" s="160">
        <f>ROUND(E82*P82,2)</f>
        <v>0</v>
      </c>
      <c r="R82" s="160"/>
      <c r="S82" s="160" t="s">
        <v>189</v>
      </c>
      <c r="T82" s="160" t="s">
        <v>190</v>
      </c>
      <c r="U82" s="160">
        <v>0.47997000000000001</v>
      </c>
      <c r="V82" s="160">
        <f>ROUND(E82*U82,2)</f>
        <v>5.28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210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59" t="s">
        <v>236</v>
      </c>
      <c r="D83" s="260"/>
      <c r="E83" s="260"/>
      <c r="F83" s="260"/>
      <c r="G83" s="2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7" t="s">
        <v>102</v>
      </c>
      <c r="B84" s="168" t="s">
        <v>63</v>
      </c>
      <c r="C84" s="186" t="s">
        <v>64</v>
      </c>
      <c r="D84" s="169"/>
      <c r="E84" s="170"/>
      <c r="F84" s="171"/>
      <c r="G84" s="172">
        <f>SUMIF(AG85:AG101,"&lt;&gt;NOR",G85:G101)</f>
        <v>0</v>
      </c>
      <c r="H84" s="166"/>
      <c r="I84" s="166">
        <f>SUM(I85:I101)</f>
        <v>31227.980000000003</v>
      </c>
      <c r="J84" s="166"/>
      <c r="K84" s="166">
        <f>SUM(K85:K101)</f>
        <v>21000.31</v>
      </c>
      <c r="L84" s="166"/>
      <c r="M84" s="166">
        <f>SUM(M85:M101)</f>
        <v>0</v>
      </c>
      <c r="N84" s="166"/>
      <c r="O84" s="166">
        <f>SUM(O85:O101)</f>
        <v>1.5900000000000003</v>
      </c>
      <c r="P84" s="166"/>
      <c r="Q84" s="166">
        <f>SUM(Q85:Q101)</f>
        <v>0</v>
      </c>
      <c r="R84" s="166"/>
      <c r="S84" s="166"/>
      <c r="T84" s="166"/>
      <c r="U84" s="166"/>
      <c r="V84" s="166">
        <f>SUM(V85:V101)</f>
        <v>24.590000000000003</v>
      </c>
      <c r="W84" s="166"/>
      <c r="AG84" t="s">
        <v>103</v>
      </c>
    </row>
    <row r="85" spans="1:60" outlineLevel="1" x14ac:dyDescent="0.2">
      <c r="A85" s="179">
        <v>48</v>
      </c>
      <c r="B85" s="180" t="s">
        <v>238</v>
      </c>
      <c r="C85" s="189" t="s">
        <v>239</v>
      </c>
      <c r="D85" s="181" t="s">
        <v>128</v>
      </c>
      <c r="E85" s="182">
        <v>27.16</v>
      </c>
      <c r="F85" s="183"/>
      <c r="G85" s="184">
        <f t="shared" ref="G85:G101" si="7">ROUND(E85*F85,2)</f>
        <v>0</v>
      </c>
      <c r="H85" s="161">
        <v>0.17</v>
      </c>
      <c r="I85" s="160">
        <f t="shared" ref="I85:I101" si="8">ROUND(E85*H85,2)</f>
        <v>4.62</v>
      </c>
      <c r="J85" s="161">
        <v>33.729999999999997</v>
      </c>
      <c r="K85" s="160">
        <f t="shared" ref="K85:K101" si="9">ROUND(E85*J85,2)</f>
        <v>916.11</v>
      </c>
      <c r="L85" s="160">
        <v>21</v>
      </c>
      <c r="M85" s="160">
        <f t="shared" ref="M85:M101" si="10">G85*(1+L85/100)</f>
        <v>0</v>
      </c>
      <c r="N85" s="160">
        <v>1.0000000000000001E-5</v>
      </c>
      <c r="O85" s="160">
        <f t="shared" ref="O85:O101" si="11">ROUND(E85*N85,2)</f>
        <v>0</v>
      </c>
      <c r="P85" s="160">
        <v>0</v>
      </c>
      <c r="Q85" s="160">
        <f t="shared" ref="Q85:Q101" si="12">ROUND(E85*P85,2)</f>
        <v>0</v>
      </c>
      <c r="R85" s="160"/>
      <c r="S85" s="160" t="s">
        <v>107</v>
      </c>
      <c r="T85" s="160" t="s">
        <v>107</v>
      </c>
      <c r="U85" s="160">
        <v>0.08</v>
      </c>
      <c r="V85" s="160">
        <f t="shared" ref="V85:V101" si="13">ROUND(E85*U85,2)</f>
        <v>2.17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108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9">
        <v>49</v>
      </c>
      <c r="B86" s="180" t="s">
        <v>240</v>
      </c>
      <c r="C86" s="189" t="s">
        <v>241</v>
      </c>
      <c r="D86" s="181" t="s">
        <v>148</v>
      </c>
      <c r="E86" s="182">
        <v>1</v>
      </c>
      <c r="F86" s="183"/>
      <c r="G86" s="184">
        <f t="shared" si="7"/>
        <v>0</v>
      </c>
      <c r="H86" s="161">
        <v>0.91</v>
      </c>
      <c r="I86" s="160">
        <f t="shared" si="8"/>
        <v>0.91</v>
      </c>
      <c r="J86" s="161">
        <v>140.09</v>
      </c>
      <c r="K86" s="160">
        <f t="shared" si="9"/>
        <v>140.09</v>
      </c>
      <c r="L86" s="160">
        <v>21</v>
      </c>
      <c r="M86" s="160">
        <f t="shared" si="10"/>
        <v>0</v>
      </c>
      <c r="N86" s="160">
        <v>3.0000000000000001E-5</v>
      </c>
      <c r="O86" s="160">
        <f t="shared" si="11"/>
        <v>0</v>
      </c>
      <c r="P86" s="160">
        <v>0</v>
      </c>
      <c r="Q86" s="160">
        <f t="shared" si="12"/>
        <v>0</v>
      </c>
      <c r="R86" s="160"/>
      <c r="S86" s="160" t="s">
        <v>107</v>
      </c>
      <c r="T86" s="160" t="s">
        <v>107</v>
      </c>
      <c r="U86" s="160">
        <v>0.33</v>
      </c>
      <c r="V86" s="160">
        <f t="shared" si="13"/>
        <v>0.33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108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79">
        <v>50</v>
      </c>
      <c r="B87" s="180" t="s">
        <v>242</v>
      </c>
      <c r="C87" s="189" t="s">
        <v>243</v>
      </c>
      <c r="D87" s="181" t="s">
        <v>148</v>
      </c>
      <c r="E87" s="182">
        <v>1</v>
      </c>
      <c r="F87" s="183"/>
      <c r="G87" s="184">
        <f t="shared" si="7"/>
        <v>0</v>
      </c>
      <c r="H87" s="161">
        <v>0.38</v>
      </c>
      <c r="I87" s="160">
        <f t="shared" si="8"/>
        <v>0.38</v>
      </c>
      <c r="J87" s="161">
        <v>74.72</v>
      </c>
      <c r="K87" s="160">
        <f t="shared" si="9"/>
        <v>74.72</v>
      </c>
      <c r="L87" s="160">
        <v>21</v>
      </c>
      <c r="M87" s="160">
        <f t="shared" si="10"/>
        <v>0</v>
      </c>
      <c r="N87" s="160">
        <v>1.0000000000000001E-5</v>
      </c>
      <c r="O87" s="160">
        <f t="shared" si="11"/>
        <v>0</v>
      </c>
      <c r="P87" s="160">
        <v>0</v>
      </c>
      <c r="Q87" s="160">
        <f t="shared" si="12"/>
        <v>0</v>
      </c>
      <c r="R87" s="160"/>
      <c r="S87" s="160" t="s">
        <v>107</v>
      </c>
      <c r="T87" s="160" t="s">
        <v>107</v>
      </c>
      <c r="U87" s="160">
        <v>0.17599999999999999</v>
      </c>
      <c r="V87" s="160">
        <f t="shared" si="13"/>
        <v>0.18</v>
      </c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108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9">
        <v>51</v>
      </c>
      <c r="B88" s="180" t="s">
        <v>244</v>
      </c>
      <c r="C88" s="189" t="s">
        <v>245</v>
      </c>
      <c r="D88" s="181" t="s">
        <v>128</v>
      </c>
      <c r="E88" s="182">
        <v>27.16</v>
      </c>
      <c r="F88" s="183"/>
      <c r="G88" s="184">
        <f t="shared" si="7"/>
        <v>0</v>
      </c>
      <c r="H88" s="161">
        <v>1.51</v>
      </c>
      <c r="I88" s="160">
        <f t="shared" si="8"/>
        <v>41.01</v>
      </c>
      <c r="J88" s="161">
        <v>26.29</v>
      </c>
      <c r="K88" s="160">
        <f t="shared" si="9"/>
        <v>714.04</v>
      </c>
      <c r="L88" s="160">
        <v>21</v>
      </c>
      <c r="M88" s="160">
        <f t="shared" si="10"/>
        <v>0</v>
      </c>
      <c r="N88" s="160">
        <v>0</v>
      </c>
      <c r="O88" s="160">
        <f t="shared" si="11"/>
        <v>0</v>
      </c>
      <c r="P88" s="160">
        <v>0</v>
      </c>
      <c r="Q88" s="160">
        <f t="shared" si="12"/>
        <v>0</v>
      </c>
      <c r="R88" s="160"/>
      <c r="S88" s="160" t="s">
        <v>107</v>
      </c>
      <c r="T88" s="160" t="s">
        <v>107</v>
      </c>
      <c r="U88" s="160">
        <v>5.8999999999999997E-2</v>
      </c>
      <c r="V88" s="160">
        <f t="shared" si="13"/>
        <v>1.6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108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9">
        <v>52</v>
      </c>
      <c r="B89" s="180" t="s">
        <v>246</v>
      </c>
      <c r="C89" s="189" t="s">
        <v>247</v>
      </c>
      <c r="D89" s="181" t="s">
        <v>248</v>
      </c>
      <c r="E89" s="182">
        <v>1</v>
      </c>
      <c r="F89" s="183"/>
      <c r="G89" s="184">
        <f t="shared" si="7"/>
        <v>0</v>
      </c>
      <c r="H89" s="161">
        <v>308.04000000000002</v>
      </c>
      <c r="I89" s="160">
        <f t="shared" si="8"/>
        <v>308.04000000000002</v>
      </c>
      <c r="J89" s="161">
        <v>2761.96</v>
      </c>
      <c r="K89" s="160">
        <f t="shared" si="9"/>
        <v>2761.96</v>
      </c>
      <c r="L89" s="160">
        <v>21</v>
      </c>
      <c r="M89" s="160">
        <f t="shared" si="10"/>
        <v>0</v>
      </c>
      <c r="N89" s="160">
        <v>1.2999999999999999E-4</v>
      </c>
      <c r="O89" s="160">
        <f t="shared" si="11"/>
        <v>0</v>
      </c>
      <c r="P89" s="160">
        <v>0</v>
      </c>
      <c r="Q89" s="160">
        <f t="shared" si="12"/>
        <v>0</v>
      </c>
      <c r="R89" s="160"/>
      <c r="S89" s="160" t="s">
        <v>107</v>
      </c>
      <c r="T89" s="160" t="s">
        <v>107</v>
      </c>
      <c r="U89" s="160">
        <v>6.2</v>
      </c>
      <c r="V89" s="160">
        <f t="shared" si="13"/>
        <v>6.2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108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9">
        <v>53</v>
      </c>
      <c r="B90" s="180" t="s">
        <v>249</v>
      </c>
      <c r="C90" s="189" t="s">
        <v>250</v>
      </c>
      <c r="D90" s="181" t="s">
        <v>251</v>
      </c>
      <c r="E90" s="182">
        <v>1</v>
      </c>
      <c r="F90" s="183"/>
      <c r="G90" s="184">
        <f t="shared" si="7"/>
        <v>0</v>
      </c>
      <c r="H90" s="161">
        <v>63.71</v>
      </c>
      <c r="I90" s="160">
        <f t="shared" si="8"/>
        <v>63.71</v>
      </c>
      <c r="J90" s="161">
        <v>138.29</v>
      </c>
      <c r="K90" s="160">
        <f t="shared" si="9"/>
        <v>138.29</v>
      </c>
      <c r="L90" s="160">
        <v>21</v>
      </c>
      <c r="M90" s="160">
        <f t="shared" si="10"/>
        <v>0</v>
      </c>
      <c r="N90" s="160">
        <v>2.0000000000000002E-5</v>
      </c>
      <c r="O90" s="160">
        <f t="shared" si="11"/>
        <v>0</v>
      </c>
      <c r="P90" s="160">
        <v>0</v>
      </c>
      <c r="Q90" s="160">
        <f t="shared" si="12"/>
        <v>0</v>
      </c>
      <c r="R90" s="160"/>
      <c r="S90" s="160" t="s">
        <v>107</v>
      </c>
      <c r="T90" s="160" t="s">
        <v>107</v>
      </c>
      <c r="U90" s="160">
        <v>0.31</v>
      </c>
      <c r="V90" s="160">
        <f t="shared" si="13"/>
        <v>0.31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108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9">
        <v>54</v>
      </c>
      <c r="B91" s="180" t="s">
        <v>252</v>
      </c>
      <c r="C91" s="189" t="s">
        <v>253</v>
      </c>
      <c r="D91" s="181" t="s">
        <v>248</v>
      </c>
      <c r="E91" s="182">
        <v>1</v>
      </c>
      <c r="F91" s="183"/>
      <c r="G91" s="184">
        <f t="shared" si="7"/>
        <v>0</v>
      </c>
      <c r="H91" s="161">
        <v>0</v>
      </c>
      <c r="I91" s="160">
        <f t="shared" si="8"/>
        <v>0</v>
      </c>
      <c r="J91" s="161">
        <v>1737</v>
      </c>
      <c r="K91" s="160">
        <f t="shared" si="9"/>
        <v>1737</v>
      </c>
      <c r="L91" s="160">
        <v>21</v>
      </c>
      <c r="M91" s="160">
        <f t="shared" si="10"/>
        <v>0</v>
      </c>
      <c r="N91" s="160">
        <v>0</v>
      </c>
      <c r="O91" s="160">
        <f t="shared" si="11"/>
        <v>0</v>
      </c>
      <c r="P91" s="160">
        <v>0</v>
      </c>
      <c r="Q91" s="160">
        <f t="shared" si="12"/>
        <v>0</v>
      </c>
      <c r="R91" s="160"/>
      <c r="S91" s="160" t="s">
        <v>107</v>
      </c>
      <c r="T91" s="160" t="s">
        <v>107</v>
      </c>
      <c r="U91" s="160">
        <v>0.9</v>
      </c>
      <c r="V91" s="160">
        <f t="shared" si="13"/>
        <v>0.9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108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9">
        <v>55</v>
      </c>
      <c r="B92" s="180" t="s">
        <v>254</v>
      </c>
      <c r="C92" s="189" t="s">
        <v>255</v>
      </c>
      <c r="D92" s="181" t="s">
        <v>133</v>
      </c>
      <c r="E92" s="182">
        <v>0.5</v>
      </c>
      <c r="F92" s="183"/>
      <c r="G92" s="184">
        <f t="shared" si="7"/>
        <v>0</v>
      </c>
      <c r="H92" s="161">
        <v>1994.73</v>
      </c>
      <c r="I92" s="160">
        <f t="shared" si="8"/>
        <v>997.37</v>
      </c>
      <c r="J92" s="161">
        <v>445.27</v>
      </c>
      <c r="K92" s="160">
        <f t="shared" si="9"/>
        <v>222.64</v>
      </c>
      <c r="L92" s="160">
        <v>21</v>
      </c>
      <c r="M92" s="160">
        <f t="shared" si="10"/>
        <v>0</v>
      </c>
      <c r="N92" s="160">
        <v>2.5249999999999999</v>
      </c>
      <c r="O92" s="160">
        <f t="shared" si="11"/>
        <v>1.26</v>
      </c>
      <c r="P92" s="160">
        <v>0</v>
      </c>
      <c r="Q92" s="160">
        <f t="shared" si="12"/>
        <v>0</v>
      </c>
      <c r="R92" s="160"/>
      <c r="S92" s="160" t="s">
        <v>107</v>
      </c>
      <c r="T92" s="160" t="s">
        <v>107</v>
      </c>
      <c r="U92" s="160">
        <v>1.3029999999999999</v>
      </c>
      <c r="V92" s="160">
        <f t="shared" si="13"/>
        <v>0.65</v>
      </c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108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9">
        <v>56</v>
      </c>
      <c r="B93" s="180" t="s">
        <v>256</v>
      </c>
      <c r="C93" s="189" t="s">
        <v>257</v>
      </c>
      <c r="D93" s="181" t="s">
        <v>128</v>
      </c>
      <c r="E93" s="182">
        <v>28</v>
      </c>
      <c r="F93" s="183"/>
      <c r="G93" s="184">
        <f t="shared" si="7"/>
        <v>0</v>
      </c>
      <c r="H93" s="161">
        <v>3.9</v>
      </c>
      <c r="I93" s="160">
        <f t="shared" si="8"/>
        <v>109.2</v>
      </c>
      <c r="J93" s="161">
        <v>8.9</v>
      </c>
      <c r="K93" s="160">
        <f t="shared" si="9"/>
        <v>249.2</v>
      </c>
      <c r="L93" s="160">
        <v>21</v>
      </c>
      <c r="M93" s="160">
        <f t="shared" si="10"/>
        <v>0</v>
      </c>
      <c r="N93" s="160">
        <v>0</v>
      </c>
      <c r="O93" s="160">
        <f t="shared" si="11"/>
        <v>0</v>
      </c>
      <c r="P93" s="160">
        <v>0</v>
      </c>
      <c r="Q93" s="160">
        <f t="shared" si="12"/>
        <v>0</v>
      </c>
      <c r="R93" s="160"/>
      <c r="S93" s="160" t="s">
        <v>107</v>
      </c>
      <c r="T93" s="160" t="s">
        <v>107</v>
      </c>
      <c r="U93" s="160">
        <v>2.5999999999999999E-2</v>
      </c>
      <c r="V93" s="160">
        <f t="shared" si="13"/>
        <v>0.73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108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9">
        <v>57</v>
      </c>
      <c r="B94" s="180" t="s">
        <v>258</v>
      </c>
      <c r="C94" s="189" t="s">
        <v>259</v>
      </c>
      <c r="D94" s="181" t="s">
        <v>122</v>
      </c>
      <c r="E94" s="182">
        <v>8</v>
      </c>
      <c r="F94" s="183"/>
      <c r="G94" s="184">
        <f t="shared" si="7"/>
        <v>0</v>
      </c>
      <c r="H94" s="161">
        <v>0</v>
      </c>
      <c r="I94" s="160">
        <f t="shared" si="8"/>
        <v>0</v>
      </c>
      <c r="J94" s="161">
        <v>464</v>
      </c>
      <c r="K94" s="160">
        <f t="shared" si="9"/>
        <v>3712</v>
      </c>
      <c r="L94" s="160">
        <v>21</v>
      </c>
      <c r="M94" s="160">
        <f t="shared" si="10"/>
        <v>0</v>
      </c>
      <c r="N94" s="160">
        <v>0</v>
      </c>
      <c r="O94" s="160">
        <f t="shared" si="11"/>
        <v>0</v>
      </c>
      <c r="P94" s="160">
        <v>0</v>
      </c>
      <c r="Q94" s="160">
        <f t="shared" si="12"/>
        <v>0</v>
      </c>
      <c r="R94" s="160"/>
      <c r="S94" s="160" t="s">
        <v>107</v>
      </c>
      <c r="T94" s="160" t="s">
        <v>107</v>
      </c>
      <c r="U94" s="160">
        <v>1</v>
      </c>
      <c r="V94" s="160">
        <f t="shared" si="13"/>
        <v>8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108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33.75" outlineLevel="1" x14ac:dyDescent="0.2">
      <c r="A95" s="179">
        <v>58</v>
      </c>
      <c r="B95" s="180" t="s">
        <v>260</v>
      </c>
      <c r="C95" s="189" t="s">
        <v>261</v>
      </c>
      <c r="D95" s="181" t="s">
        <v>262</v>
      </c>
      <c r="E95" s="182">
        <v>1</v>
      </c>
      <c r="F95" s="183"/>
      <c r="G95" s="184">
        <f t="shared" si="7"/>
        <v>0</v>
      </c>
      <c r="H95" s="161">
        <v>0</v>
      </c>
      <c r="I95" s="160">
        <f t="shared" si="8"/>
        <v>0</v>
      </c>
      <c r="J95" s="161">
        <v>8500</v>
      </c>
      <c r="K95" s="160">
        <f t="shared" si="9"/>
        <v>8500</v>
      </c>
      <c r="L95" s="160">
        <v>21</v>
      </c>
      <c r="M95" s="160">
        <f t="shared" si="10"/>
        <v>0</v>
      </c>
      <c r="N95" s="160">
        <v>0</v>
      </c>
      <c r="O95" s="160">
        <f t="shared" si="11"/>
        <v>0</v>
      </c>
      <c r="P95" s="160">
        <v>0</v>
      </c>
      <c r="Q95" s="160">
        <f t="shared" si="12"/>
        <v>0</v>
      </c>
      <c r="R95" s="160"/>
      <c r="S95" s="160" t="s">
        <v>189</v>
      </c>
      <c r="T95" s="160" t="s">
        <v>190</v>
      </c>
      <c r="U95" s="160">
        <v>0</v>
      </c>
      <c r="V95" s="160">
        <f t="shared" si="13"/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108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9">
        <v>59</v>
      </c>
      <c r="B96" s="180" t="s">
        <v>263</v>
      </c>
      <c r="C96" s="189" t="s">
        <v>264</v>
      </c>
      <c r="D96" s="181" t="s">
        <v>148</v>
      </c>
      <c r="E96" s="182">
        <v>1</v>
      </c>
      <c r="F96" s="183"/>
      <c r="G96" s="184">
        <f t="shared" si="7"/>
        <v>0</v>
      </c>
      <c r="H96" s="161">
        <v>8827.8700000000008</v>
      </c>
      <c r="I96" s="160">
        <f t="shared" si="8"/>
        <v>8827.8700000000008</v>
      </c>
      <c r="J96" s="161">
        <v>917.13</v>
      </c>
      <c r="K96" s="160">
        <f t="shared" si="9"/>
        <v>917.13</v>
      </c>
      <c r="L96" s="160">
        <v>21</v>
      </c>
      <c r="M96" s="160">
        <f t="shared" si="10"/>
        <v>0</v>
      </c>
      <c r="N96" s="160">
        <v>8.8069999999999996E-2</v>
      </c>
      <c r="O96" s="160">
        <f t="shared" si="11"/>
        <v>0.09</v>
      </c>
      <c r="P96" s="160">
        <v>0</v>
      </c>
      <c r="Q96" s="160">
        <f t="shared" si="12"/>
        <v>0</v>
      </c>
      <c r="R96" s="160"/>
      <c r="S96" s="160" t="s">
        <v>107</v>
      </c>
      <c r="T96" s="160" t="s">
        <v>107</v>
      </c>
      <c r="U96" s="160">
        <v>1.7626299999999999</v>
      </c>
      <c r="V96" s="160">
        <f t="shared" si="13"/>
        <v>1.76</v>
      </c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210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79">
        <v>60</v>
      </c>
      <c r="B97" s="180" t="s">
        <v>265</v>
      </c>
      <c r="C97" s="189" t="s">
        <v>266</v>
      </c>
      <c r="D97" s="181" t="s">
        <v>148</v>
      </c>
      <c r="E97" s="182">
        <v>1</v>
      </c>
      <c r="F97" s="183"/>
      <c r="G97" s="184">
        <f t="shared" si="7"/>
        <v>0</v>
      </c>
      <c r="H97" s="161">
        <v>9442.8700000000008</v>
      </c>
      <c r="I97" s="160">
        <f t="shared" si="8"/>
        <v>9442.8700000000008</v>
      </c>
      <c r="J97" s="161">
        <v>917.13</v>
      </c>
      <c r="K97" s="160">
        <f t="shared" si="9"/>
        <v>917.13</v>
      </c>
      <c r="L97" s="160">
        <v>21</v>
      </c>
      <c r="M97" s="160">
        <f t="shared" si="10"/>
        <v>0</v>
      </c>
      <c r="N97" s="160">
        <v>9.3859999999999999E-2</v>
      </c>
      <c r="O97" s="160">
        <f t="shared" si="11"/>
        <v>0.09</v>
      </c>
      <c r="P97" s="160">
        <v>0</v>
      </c>
      <c r="Q97" s="160">
        <f t="shared" si="12"/>
        <v>0</v>
      </c>
      <c r="R97" s="160"/>
      <c r="S97" s="160" t="s">
        <v>107</v>
      </c>
      <c r="T97" s="160" t="s">
        <v>107</v>
      </c>
      <c r="U97" s="160">
        <v>1.76386</v>
      </c>
      <c r="V97" s="160">
        <f t="shared" si="13"/>
        <v>1.76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210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9">
        <v>61</v>
      </c>
      <c r="B98" s="180" t="s">
        <v>267</v>
      </c>
      <c r="C98" s="189" t="s">
        <v>268</v>
      </c>
      <c r="D98" s="181" t="s">
        <v>148</v>
      </c>
      <c r="E98" s="182">
        <v>3</v>
      </c>
      <c r="F98" s="183"/>
      <c r="G98" s="184">
        <f t="shared" si="7"/>
        <v>0</v>
      </c>
      <c r="H98" s="161">
        <v>525</v>
      </c>
      <c r="I98" s="160">
        <f t="shared" si="8"/>
        <v>1575</v>
      </c>
      <c r="J98" s="161">
        <v>0</v>
      </c>
      <c r="K98" s="160">
        <f t="shared" si="9"/>
        <v>0</v>
      </c>
      <c r="L98" s="160">
        <v>21</v>
      </c>
      <c r="M98" s="160">
        <f t="shared" si="10"/>
        <v>0</v>
      </c>
      <c r="N98" s="160">
        <v>5.0400000000000002E-3</v>
      </c>
      <c r="O98" s="160">
        <f t="shared" si="11"/>
        <v>0.02</v>
      </c>
      <c r="P98" s="160">
        <v>0</v>
      </c>
      <c r="Q98" s="160">
        <f t="shared" si="12"/>
        <v>0</v>
      </c>
      <c r="R98" s="160" t="s">
        <v>184</v>
      </c>
      <c r="S98" s="160" t="s">
        <v>107</v>
      </c>
      <c r="T98" s="160" t="s">
        <v>107</v>
      </c>
      <c r="U98" s="160">
        <v>0</v>
      </c>
      <c r="V98" s="160">
        <f t="shared" si="13"/>
        <v>0</v>
      </c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9">
        <v>62</v>
      </c>
      <c r="B99" s="180" t="s">
        <v>269</v>
      </c>
      <c r="C99" s="189" t="s">
        <v>270</v>
      </c>
      <c r="D99" s="181" t="s">
        <v>148</v>
      </c>
      <c r="E99" s="182">
        <v>5</v>
      </c>
      <c r="F99" s="183"/>
      <c r="G99" s="184">
        <f t="shared" si="7"/>
        <v>0</v>
      </c>
      <c r="H99" s="161">
        <v>1798</v>
      </c>
      <c r="I99" s="160">
        <f t="shared" si="8"/>
        <v>8990</v>
      </c>
      <c r="J99" s="161">
        <v>0</v>
      </c>
      <c r="K99" s="160">
        <f t="shared" si="9"/>
        <v>0</v>
      </c>
      <c r="L99" s="160">
        <v>21</v>
      </c>
      <c r="M99" s="160">
        <f t="shared" si="10"/>
        <v>0</v>
      </c>
      <c r="N99" s="160">
        <v>2.52E-2</v>
      </c>
      <c r="O99" s="160">
        <f t="shared" si="11"/>
        <v>0.13</v>
      </c>
      <c r="P99" s="160">
        <v>0</v>
      </c>
      <c r="Q99" s="160">
        <f t="shared" si="12"/>
        <v>0</v>
      </c>
      <c r="R99" s="160" t="s">
        <v>184</v>
      </c>
      <c r="S99" s="160" t="s">
        <v>107</v>
      </c>
      <c r="T99" s="160" t="s">
        <v>107</v>
      </c>
      <c r="U99" s="160">
        <v>0</v>
      </c>
      <c r="V99" s="160">
        <f t="shared" si="13"/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9">
        <v>63</v>
      </c>
      <c r="B100" s="180" t="s">
        <v>271</v>
      </c>
      <c r="C100" s="189" t="s">
        <v>272</v>
      </c>
      <c r="D100" s="181" t="s">
        <v>148</v>
      </c>
      <c r="E100" s="182">
        <v>1</v>
      </c>
      <c r="F100" s="183"/>
      <c r="G100" s="184">
        <f t="shared" si="7"/>
        <v>0</v>
      </c>
      <c r="H100" s="161">
        <v>401</v>
      </c>
      <c r="I100" s="160">
        <f t="shared" si="8"/>
        <v>401</v>
      </c>
      <c r="J100" s="161">
        <v>0</v>
      </c>
      <c r="K100" s="160">
        <f t="shared" si="9"/>
        <v>0</v>
      </c>
      <c r="L100" s="160">
        <v>21</v>
      </c>
      <c r="M100" s="160">
        <f t="shared" si="10"/>
        <v>0</v>
      </c>
      <c r="N100" s="160">
        <v>2.0699999999999998E-3</v>
      </c>
      <c r="O100" s="160">
        <f t="shared" si="11"/>
        <v>0</v>
      </c>
      <c r="P100" s="160">
        <v>0</v>
      </c>
      <c r="Q100" s="160">
        <f t="shared" si="12"/>
        <v>0</v>
      </c>
      <c r="R100" s="160" t="s">
        <v>184</v>
      </c>
      <c r="S100" s="160" t="s">
        <v>107</v>
      </c>
      <c r="T100" s="160" t="s">
        <v>107</v>
      </c>
      <c r="U100" s="160">
        <v>0</v>
      </c>
      <c r="V100" s="160">
        <f t="shared" si="13"/>
        <v>0</v>
      </c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9">
        <v>64</v>
      </c>
      <c r="B101" s="180" t="s">
        <v>273</v>
      </c>
      <c r="C101" s="189" t="s">
        <v>274</v>
      </c>
      <c r="D101" s="181" t="s">
        <v>148</v>
      </c>
      <c r="E101" s="182">
        <v>1</v>
      </c>
      <c r="F101" s="183"/>
      <c r="G101" s="184">
        <f t="shared" si="7"/>
        <v>0</v>
      </c>
      <c r="H101" s="161">
        <v>466</v>
      </c>
      <c r="I101" s="160">
        <f t="shared" si="8"/>
        <v>466</v>
      </c>
      <c r="J101" s="161">
        <v>0</v>
      </c>
      <c r="K101" s="160">
        <f t="shared" si="9"/>
        <v>0</v>
      </c>
      <c r="L101" s="160">
        <v>21</v>
      </c>
      <c r="M101" s="160">
        <f t="shared" si="10"/>
        <v>0</v>
      </c>
      <c r="N101" s="160">
        <v>8.8999999999999995E-4</v>
      </c>
      <c r="O101" s="160">
        <f t="shared" si="11"/>
        <v>0</v>
      </c>
      <c r="P101" s="160">
        <v>0</v>
      </c>
      <c r="Q101" s="160">
        <f t="shared" si="12"/>
        <v>0</v>
      </c>
      <c r="R101" s="160" t="s">
        <v>184</v>
      </c>
      <c r="S101" s="160" t="s">
        <v>107</v>
      </c>
      <c r="T101" s="160" t="s">
        <v>107</v>
      </c>
      <c r="U101" s="160">
        <v>0</v>
      </c>
      <c r="V101" s="160">
        <f t="shared" si="13"/>
        <v>0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x14ac:dyDescent="0.2">
      <c r="A102" s="167" t="s">
        <v>102</v>
      </c>
      <c r="B102" s="168" t="s">
        <v>65</v>
      </c>
      <c r="C102" s="186" t="s">
        <v>66</v>
      </c>
      <c r="D102" s="169"/>
      <c r="E102" s="170"/>
      <c r="F102" s="171"/>
      <c r="G102" s="172">
        <f>SUMIF(AG103:AG105,"&lt;&gt;NOR",G103:G105)</f>
        <v>0</v>
      </c>
      <c r="H102" s="166"/>
      <c r="I102" s="166">
        <f>SUM(I103:I105)</f>
        <v>819.30000000000007</v>
      </c>
      <c r="J102" s="166"/>
      <c r="K102" s="166">
        <f>SUM(K103:K105)</f>
        <v>2607.6999999999998</v>
      </c>
      <c r="L102" s="166"/>
      <c r="M102" s="166">
        <f>SUM(M103:M105)</f>
        <v>0</v>
      </c>
      <c r="N102" s="166"/>
      <c r="O102" s="166">
        <f>SUM(O103:O105)</f>
        <v>0</v>
      </c>
      <c r="P102" s="166"/>
      <c r="Q102" s="166">
        <f>SUM(Q103:Q105)</f>
        <v>0</v>
      </c>
      <c r="R102" s="166"/>
      <c r="S102" s="166"/>
      <c r="T102" s="166"/>
      <c r="U102" s="166"/>
      <c r="V102" s="166">
        <f>SUM(V103:V105)</f>
        <v>4.0500000000000007</v>
      </c>
      <c r="W102" s="166"/>
      <c r="AG102" t="s">
        <v>103</v>
      </c>
    </row>
    <row r="103" spans="1:60" outlineLevel="1" x14ac:dyDescent="0.2">
      <c r="A103" s="179">
        <v>65</v>
      </c>
      <c r="B103" s="180" t="s">
        <v>275</v>
      </c>
      <c r="C103" s="189" t="s">
        <v>276</v>
      </c>
      <c r="D103" s="181" t="s">
        <v>128</v>
      </c>
      <c r="E103" s="182">
        <v>10</v>
      </c>
      <c r="F103" s="183"/>
      <c r="G103" s="184">
        <f>ROUND(E103*F103,2)</f>
        <v>0</v>
      </c>
      <c r="H103" s="161">
        <v>0</v>
      </c>
      <c r="I103" s="160">
        <f>ROUND(E103*H103,2)</f>
        <v>0</v>
      </c>
      <c r="J103" s="161">
        <v>63.2</v>
      </c>
      <c r="K103" s="160">
        <f>ROUND(E103*J103,2)</f>
        <v>632</v>
      </c>
      <c r="L103" s="160">
        <v>21</v>
      </c>
      <c r="M103" s="160">
        <f>G103*(1+L103/100)</f>
        <v>0</v>
      </c>
      <c r="N103" s="160">
        <v>0</v>
      </c>
      <c r="O103" s="160">
        <f>ROUND(E103*N103,2)</f>
        <v>0</v>
      </c>
      <c r="P103" s="160">
        <v>0</v>
      </c>
      <c r="Q103" s="160">
        <f>ROUND(E103*P103,2)</f>
        <v>0</v>
      </c>
      <c r="R103" s="160"/>
      <c r="S103" s="160" t="s">
        <v>107</v>
      </c>
      <c r="T103" s="160" t="s">
        <v>107</v>
      </c>
      <c r="U103" s="160">
        <v>0.12</v>
      </c>
      <c r="V103" s="160">
        <f>ROUND(E103*U103,2)</f>
        <v>1.2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108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9">
        <v>66</v>
      </c>
      <c r="B104" s="180" t="s">
        <v>277</v>
      </c>
      <c r="C104" s="189" t="s">
        <v>278</v>
      </c>
      <c r="D104" s="181" t="s">
        <v>128</v>
      </c>
      <c r="E104" s="182">
        <v>10</v>
      </c>
      <c r="F104" s="183"/>
      <c r="G104" s="184">
        <f>ROUND(E104*F104,2)</f>
        <v>0</v>
      </c>
      <c r="H104" s="161">
        <v>66.27</v>
      </c>
      <c r="I104" s="160">
        <f>ROUND(E104*H104,2)</f>
        <v>662.7</v>
      </c>
      <c r="J104" s="161">
        <v>44.23</v>
      </c>
      <c r="K104" s="160">
        <f>ROUND(E104*J104,2)</f>
        <v>442.3</v>
      </c>
      <c r="L104" s="160">
        <v>21</v>
      </c>
      <c r="M104" s="160">
        <f>G104*(1+L104/100)</f>
        <v>0</v>
      </c>
      <c r="N104" s="160">
        <v>0</v>
      </c>
      <c r="O104" s="160">
        <f>ROUND(E104*N104,2)</f>
        <v>0</v>
      </c>
      <c r="P104" s="160">
        <v>0</v>
      </c>
      <c r="Q104" s="160">
        <f>ROUND(E104*P104,2)</f>
        <v>0</v>
      </c>
      <c r="R104" s="160"/>
      <c r="S104" s="160" t="s">
        <v>107</v>
      </c>
      <c r="T104" s="160" t="s">
        <v>107</v>
      </c>
      <c r="U104" s="160">
        <v>0.22</v>
      </c>
      <c r="V104" s="160">
        <f>ROUND(E104*U104,2)</f>
        <v>2.2000000000000002</v>
      </c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108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9">
        <v>67</v>
      </c>
      <c r="B105" s="180" t="s">
        <v>279</v>
      </c>
      <c r="C105" s="189" t="s">
        <v>280</v>
      </c>
      <c r="D105" s="181" t="s">
        <v>128</v>
      </c>
      <c r="E105" s="182">
        <v>10</v>
      </c>
      <c r="F105" s="183"/>
      <c r="G105" s="184">
        <f>ROUND(E105*F105,2)</f>
        <v>0</v>
      </c>
      <c r="H105" s="161">
        <v>15.66</v>
      </c>
      <c r="I105" s="160">
        <f>ROUND(E105*H105,2)</f>
        <v>156.6</v>
      </c>
      <c r="J105" s="161">
        <v>153.34</v>
      </c>
      <c r="K105" s="160">
        <f>ROUND(E105*J105,2)</f>
        <v>1533.4</v>
      </c>
      <c r="L105" s="160">
        <v>21</v>
      </c>
      <c r="M105" s="160">
        <f>G105*(1+L105/100)</f>
        <v>0</v>
      </c>
      <c r="N105" s="160">
        <v>1E-4</v>
      </c>
      <c r="O105" s="160">
        <f>ROUND(E105*N105,2)</f>
        <v>0</v>
      </c>
      <c r="P105" s="160">
        <v>0</v>
      </c>
      <c r="Q105" s="160">
        <f>ROUND(E105*P105,2)</f>
        <v>0</v>
      </c>
      <c r="R105" s="160"/>
      <c r="S105" s="160" t="s">
        <v>189</v>
      </c>
      <c r="T105" s="160" t="s">
        <v>190</v>
      </c>
      <c r="U105" s="160">
        <v>6.5000000000000002E-2</v>
      </c>
      <c r="V105" s="160">
        <f>ROUND(E105*U105,2)</f>
        <v>0.65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108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7" t="s">
        <v>102</v>
      </c>
      <c r="B106" s="168" t="s">
        <v>67</v>
      </c>
      <c r="C106" s="186" t="s">
        <v>68</v>
      </c>
      <c r="D106" s="169"/>
      <c r="E106" s="170"/>
      <c r="F106" s="171"/>
      <c r="G106" s="172">
        <f>SUMIF(AG107:AG107,"&lt;&gt;NOR",G107:G107)</f>
        <v>0</v>
      </c>
      <c r="H106" s="166"/>
      <c r="I106" s="166">
        <f>SUM(I107:I107)</f>
        <v>0</v>
      </c>
      <c r="J106" s="166"/>
      <c r="K106" s="166">
        <f>SUM(K107:K107)</f>
        <v>18.5</v>
      </c>
      <c r="L106" s="166"/>
      <c r="M106" s="166">
        <f>SUM(M107:M107)</f>
        <v>0</v>
      </c>
      <c r="N106" s="166"/>
      <c r="O106" s="166">
        <f>SUM(O107:O107)</f>
        <v>0</v>
      </c>
      <c r="P106" s="166"/>
      <c r="Q106" s="166">
        <f>SUM(Q107:Q107)</f>
        <v>0</v>
      </c>
      <c r="R106" s="166"/>
      <c r="S106" s="166"/>
      <c r="T106" s="166"/>
      <c r="U106" s="166"/>
      <c r="V106" s="166">
        <f>SUM(V107:V107)</f>
        <v>0.02</v>
      </c>
      <c r="W106" s="166"/>
      <c r="AG106" t="s">
        <v>103</v>
      </c>
    </row>
    <row r="107" spans="1:60" ht="33.75" outlineLevel="1" x14ac:dyDescent="0.2">
      <c r="A107" s="179">
        <v>68</v>
      </c>
      <c r="B107" s="180" t="s">
        <v>281</v>
      </c>
      <c r="C107" s="189" t="s">
        <v>282</v>
      </c>
      <c r="D107" s="181" t="s">
        <v>106</v>
      </c>
      <c r="E107" s="182">
        <v>10</v>
      </c>
      <c r="F107" s="183"/>
      <c r="G107" s="184">
        <f>ROUND(E107*F107,2)</f>
        <v>0</v>
      </c>
      <c r="H107" s="161">
        <v>0</v>
      </c>
      <c r="I107" s="160">
        <f>ROUND(E107*H107,2)</f>
        <v>0</v>
      </c>
      <c r="J107" s="161">
        <v>1.85</v>
      </c>
      <c r="K107" s="160">
        <f>ROUND(E107*J107,2)</f>
        <v>18.5</v>
      </c>
      <c r="L107" s="160">
        <v>21</v>
      </c>
      <c r="M107" s="160">
        <f>G107*(1+L107/100)</f>
        <v>0</v>
      </c>
      <c r="N107" s="160">
        <v>0</v>
      </c>
      <c r="O107" s="160">
        <f>ROUND(E107*N107,2)</f>
        <v>0</v>
      </c>
      <c r="P107" s="160">
        <v>0</v>
      </c>
      <c r="Q107" s="160">
        <f>ROUND(E107*P107,2)</f>
        <v>0</v>
      </c>
      <c r="R107" s="160"/>
      <c r="S107" s="160" t="s">
        <v>107</v>
      </c>
      <c r="T107" s="160" t="s">
        <v>107</v>
      </c>
      <c r="U107" s="160">
        <v>2E-3</v>
      </c>
      <c r="V107" s="160">
        <f>ROUND(E107*U107,2)</f>
        <v>0.02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108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7" t="s">
        <v>102</v>
      </c>
      <c r="B108" s="168" t="s">
        <v>69</v>
      </c>
      <c r="C108" s="186" t="s">
        <v>70</v>
      </c>
      <c r="D108" s="169"/>
      <c r="E108" s="170"/>
      <c r="F108" s="171"/>
      <c r="G108" s="172">
        <f>SUMIF(AG109:AG110,"&lt;&gt;NOR",G109:G110)</f>
        <v>0</v>
      </c>
      <c r="H108" s="166"/>
      <c r="I108" s="166">
        <f>SUM(I109:I110)</f>
        <v>376.11</v>
      </c>
      <c r="J108" s="166"/>
      <c r="K108" s="166">
        <f>SUM(K109:K110)</f>
        <v>6261.09</v>
      </c>
      <c r="L108" s="166"/>
      <c r="M108" s="166">
        <f>SUM(M109:M110)</f>
        <v>0</v>
      </c>
      <c r="N108" s="166"/>
      <c r="O108" s="166">
        <f>SUM(O109:O110)</f>
        <v>0.02</v>
      </c>
      <c r="P108" s="166"/>
      <c r="Q108" s="166">
        <f>SUM(Q109:Q110)</f>
        <v>2.5099999999999998</v>
      </c>
      <c r="R108" s="166"/>
      <c r="S108" s="166"/>
      <c r="T108" s="166"/>
      <c r="U108" s="166"/>
      <c r="V108" s="166">
        <f>SUM(V109:V110)</f>
        <v>18.05</v>
      </c>
      <c r="W108" s="166"/>
      <c r="AG108" t="s">
        <v>103</v>
      </c>
    </row>
    <row r="109" spans="1:60" ht="22.5" outlineLevel="1" x14ac:dyDescent="0.2">
      <c r="A109" s="179">
        <v>69</v>
      </c>
      <c r="B109" s="180" t="s">
        <v>283</v>
      </c>
      <c r="C109" s="189" t="s">
        <v>284</v>
      </c>
      <c r="D109" s="181" t="s">
        <v>128</v>
      </c>
      <c r="E109" s="182">
        <v>27</v>
      </c>
      <c r="F109" s="183"/>
      <c r="G109" s="184">
        <f>ROUND(E109*F109,2)</f>
        <v>0</v>
      </c>
      <c r="H109" s="161">
        <v>13.93</v>
      </c>
      <c r="I109" s="160">
        <f>ROUND(E109*H109,2)</f>
        <v>376.11</v>
      </c>
      <c r="J109" s="161">
        <v>222.07</v>
      </c>
      <c r="K109" s="160">
        <f>ROUND(E109*J109,2)</f>
        <v>5995.89</v>
      </c>
      <c r="L109" s="160">
        <v>21</v>
      </c>
      <c r="M109" s="160">
        <f>G109*(1+L109/100)</f>
        <v>0</v>
      </c>
      <c r="N109" s="160">
        <v>5.9000000000000003E-4</v>
      </c>
      <c r="O109" s="160">
        <f>ROUND(E109*N109,2)</f>
        <v>0.02</v>
      </c>
      <c r="P109" s="160">
        <v>9.2999999999999999E-2</v>
      </c>
      <c r="Q109" s="160">
        <f>ROUND(E109*P109,2)</f>
        <v>2.5099999999999998</v>
      </c>
      <c r="R109" s="160"/>
      <c r="S109" s="160" t="s">
        <v>107</v>
      </c>
      <c r="T109" s="160" t="s">
        <v>107</v>
      </c>
      <c r="U109" s="160">
        <v>0.64300000000000002</v>
      </c>
      <c r="V109" s="160">
        <f>ROUND(E109*U109,2)</f>
        <v>17.36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108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9">
        <v>70</v>
      </c>
      <c r="B110" s="180" t="s">
        <v>285</v>
      </c>
      <c r="C110" s="189" t="s">
        <v>286</v>
      </c>
      <c r="D110" s="181" t="s">
        <v>106</v>
      </c>
      <c r="E110" s="182">
        <v>6</v>
      </c>
      <c r="F110" s="183"/>
      <c r="G110" s="184">
        <f>ROUND(E110*F110,2)</f>
        <v>0</v>
      </c>
      <c r="H110" s="161">
        <v>0</v>
      </c>
      <c r="I110" s="160">
        <f>ROUND(E110*H110,2)</f>
        <v>0</v>
      </c>
      <c r="J110" s="161">
        <v>44.2</v>
      </c>
      <c r="K110" s="160">
        <f>ROUND(E110*J110,2)</f>
        <v>265.2</v>
      </c>
      <c r="L110" s="160">
        <v>21</v>
      </c>
      <c r="M110" s="160">
        <f>G110*(1+L110/100)</f>
        <v>0</v>
      </c>
      <c r="N110" s="160">
        <v>0</v>
      </c>
      <c r="O110" s="160">
        <f>ROUND(E110*N110,2)</f>
        <v>0</v>
      </c>
      <c r="P110" s="160">
        <v>0</v>
      </c>
      <c r="Q110" s="160">
        <f>ROUND(E110*P110,2)</f>
        <v>0</v>
      </c>
      <c r="R110" s="160"/>
      <c r="S110" s="160" t="s">
        <v>107</v>
      </c>
      <c r="T110" s="160" t="s">
        <v>107</v>
      </c>
      <c r="U110" s="160">
        <v>0.115</v>
      </c>
      <c r="V110" s="160">
        <f>ROUND(E110*U110,2)</f>
        <v>0.69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108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7" t="s">
        <v>102</v>
      </c>
      <c r="B111" s="168" t="s">
        <v>71</v>
      </c>
      <c r="C111" s="186" t="s">
        <v>72</v>
      </c>
      <c r="D111" s="169"/>
      <c r="E111" s="170"/>
      <c r="F111" s="171"/>
      <c r="G111" s="172">
        <f>SUMIF(AG112:AG112,"&lt;&gt;NOR",G112:G112)</f>
        <v>0</v>
      </c>
      <c r="H111" s="166"/>
      <c r="I111" s="166">
        <f>SUM(I112:I112)</f>
        <v>0</v>
      </c>
      <c r="J111" s="166"/>
      <c r="K111" s="166">
        <f>SUM(K112:K112)</f>
        <v>7474.5</v>
      </c>
      <c r="L111" s="166"/>
      <c r="M111" s="166">
        <f>SUM(M112:M112)</f>
        <v>0</v>
      </c>
      <c r="N111" s="166"/>
      <c r="O111" s="166">
        <f>SUM(O112:O112)</f>
        <v>0</v>
      </c>
      <c r="P111" s="166"/>
      <c r="Q111" s="166">
        <f>SUM(Q112:Q112)</f>
        <v>0</v>
      </c>
      <c r="R111" s="166"/>
      <c r="S111" s="166"/>
      <c r="T111" s="166"/>
      <c r="U111" s="166"/>
      <c r="V111" s="166">
        <f>SUM(V112:V112)</f>
        <v>12.02</v>
      </c>
      <c r="W111" s="166"/>
      <c r="AG111" t="s">
        <v>103</v>
      </c>
    </row>
    <row r="112" spans="1:60" outlineLevel="1" x14ac:dyDescent="0.2">
      <c r="A112" s="179">
        <v>71</v>
      </c>
      <c r="B112" s="180" t="s">
        <v>287</v>
      </c>
      <c r="C112" s="189" t="s">
        <v>288</v>
      </c>
      <c r="D112" s="181" t="s">
        <v>183</v>
      </c>
      <c r="E112" s="182">
        <v>56.840290000000003</v>
      </c>
      <c r="F112" s="183"/>
      <c r="G112" s="184">
        <f>ROUND(E112*F112,2)</f>
        <v>0</v>
      </c>
      <c r="H112" s="161">
        <v>0</v>
      </c>
      <c r="I112" s="160">
        <f>ROUND(E112*H112,2)</f>
        <v>0</v>
      </c>
      <c r="J112" s="161">
        <v>131.5</v>
      </c>
      <c r="K112" s="160">
        <f>ROUND(E112*J112,2)</f>
        <v>7474.5</v>
      </c>
      <c r="L112" s="160">
        <v>21</v>
      </c>
      <c r="M112" s="160">
        <f>G112*(1+L112/100)</f>
        <v>0</v>
      </c>
      <c r="N112" s="160">
        <v>0</v>
      </c>
      <c r="O112" s="160">
        <f>ROUND(E112*N112,2)</f>
        <v>0</v>
      </c>
      <c r="P112" s="160">
        <v>0</v>
      </c>
      <c r="Q112" s="160">
        <f>ROUND(E112*P112,2)</f>
        <v>0</v>
      </c>
      <c r="R112" s="160"/>
      <c r="S112" s="160" t="s">
        <v>107</v>
      </c>
      <c r="T112" s="160" t="s">
        <v>107</v>
      </c>
      <c r="U112" s="160">
        <v>0.21149999999999999</v>
      </c>
      <c r="V112" s="160">
        <f>ROUND(E112*U112,2)</f>
        <v>12.02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289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7" t="s">
        <v>102</v>
      </c>
      <c r="B113" s="168" t="s">
        <v>73</v>
      </c>
      <c r="C113" s="186" t="s">
        <v>74</v>
      </c>
      <c r="D113" s="169"/>
      <c r="E113" s="170"/>
      <c r="F113" s="171"/>
      <c r="G113" s="172">
        <f>SUMIF(AG114:AG117,"&lt;&gt;NOR",G114:G117)</f>
        <v>0</v>
      </c>
      <c r="H113" s="166"/>
      <c r="I113" s="166">
        <f>SUM(I114:I117)</f>
        <v>0</v>
      </c>
      <c r="J113" s="166"/>
      <c r="K113" s="166">
        <f>SUM(K114:K117)</f>
        <v>10686.650000000001</v>
      </c>
      <c r="L113" s="166"/>
      <c r="M113" s="166">
        <f>SUM(M114:M117)</f>
        <v>0</v>
      </c>
      <c r="N113" s="166"/>
      <c r="O113" s="166">
        <f>SUM(O114:O117)</f>
        <v>0</v>
      </c>
      <c r="P113" s="166"/>
      <c r="Q113" s="166">
        <f>SUM(Q114:Q117)</f>
        <v>0</v>
      </c>
      <c r="R113" s="166"/>
      <c r="S113" s="166"/>
      <c r="T113" s="166"/>
      <c r="U113" s="166"/>
      <c r="V113" s="166">
        <f>SUM(V114:V117)</f>
        <v>5.21</v>
      </c>
      <c r="W113" s="166"/>
      <c r="AG113" t="s">
        <v>103</v>
      </c>
    </row>
    <row r="114" spans="1:60" outlineLevel="1" x14ac:dyDescent="0.2">
      <c r="A114" s="179">
        <v>72</v>
      </c>
      <c r="B114" s="180" t="s">
        <v>290</v>
      </c>
      <c r="C114" s="189" t="s">
        <v>291</v>
      </c>
      <c r="D114" s="181" t="s">
        <v>183</v>
      </c>
      <c r="E114" s="182">
        <v>16.440999999999999</v>
      </c>
      <c r="F114" s="183"/>
      <c r="G114" s="184">
        <f>ROUND(E114*F114,2)</f>
        <v>0</v>
      </c>
      <c r="H114" s="161">
        <v>0</v>
      </c>
      <c r="I114" s="160">
        <f>ROUND(E114*H114,2)</f>
        <v>0</v>
      </c>
      <c r="J114" s="161">
        <v>156</v>
      </c>
      <c r="K114" s="160">
        <f>ROUND(E114*J114,2)</f>
        <v>2564.8000000000002</v>
      </c>
      <c r="L114" s="160">
        <v>21</v>
      </c>
      <c r="M114" s="160">
        <f>G114*(1+L114/100)</f>
        <v>0</v>
      </c>
      <c r="N114" s="160">
        <v>0</v>
      </c>
      <c r="O114" s="160">
        <f>ROUND(E114*N114,2)</f>
        <v>0</v>
      </c>
      <c r="P114" s="160">
        <v>0</v>
      </c>
      <c r="Q114" s="160">
        <f>ROUND(E114*P114,2)</f>
        <v>0</v>
      </c>
      <c r="R114" s="160"/>
      <c r="S114" s="160" t="s">
        <v>107</v>
      </c>
      <c r="T114" s="160" t="s">
        <v>107</v>
      </c>
      <c r="U114" s="160">
        <v>0.27700000000000002</v>
      </c>
      <c r="V114" s="160">
        <f>ROUND(E114*U114,2)</f>
        <v>4.55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292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9">
        <v>73</v>
      </c>
      <c r="B115" s="180" t="s">
        <v>293</v>
      </c>
      <c r="C115" s="189" t="s">
        <v>294</v>
      </c>
      <c r="D115" s="181" t="s">
        <v>183</v>
      </c>
      <c r="E115" s="182">
        <v>16.440999999999999</v>
      </c>
      <c r="F115" s="183"/>
      <c r="G115" s="184">
        <f>ROUND(E115*F115,2)</f>
        <v>0</v>
      </c>
      <c r="H115" s="161">
        <v>0</v>
      </c>
      <c r="I115" s="160">
        <f>ROUND(E115*H115,2)</f>
        <v>0</v>
      </c>
      <c r="J115" s="161">
        <v>42.8</v>
      </c>
      <c r="K115" s="160">
        <f>ROUND(E115*J115,2)</f>
        <v>703.67</v>
      </c>
      <c r="L115" s="160">
        <v>21</v>
      </c>
      <c r="M115" s="160">
        <f>G115*(1+L115/100)</f>
        <v>0</v>
      </c>
      <c r="N115" s="160">
        <v>0</v>
      </c>
      <c r="O115" s="160">
        <f>ROUND(E115*N115,2)</f>
        <v>0</v>
      </c>
      <c r="P115" s="160">
        <v>0</v>
      </c>
      <c r="Q115" s="160">
        <f>ROUND(E115*P115,2)</f>
        <v>0</v>
      </c>
      <c r="R115" s="160"/>
      <c r="S115" s="160" t="s">
        <v>107</v>
      </c>
      <c r="T115" s="160" t="s">
        <v>107</v>
      </c>
      <c r="U115" s="160">
        <v>0.04</v>
      </c>
      <c r="V115" s="160">
        <f>ROUND(E115*U115,2)</f>
        <v>0.66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292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 x14ac:dyDescent="0.2">
      <c r="A116" s="179">
        <v>74</v>
      </c>
      <c r="B116" s="180" t="s">
        <v>295</v>
      </c>
      <c r="C116" s="189" t="s">
        <v>296</v>
      </c>
      <c r="D116" s="181" t="s">
        <v>183</v>
      </c>
      <c r="E116" s="182">
        <v>230.17400000000001</v>
      </c>
      <c r="F116" s="183"/>
      <c r="G116" s="184">
        <f>ROUND(E116*F116,2)</f>
        <v>0</v>
      </c>
      <c r="H116" s="161">
        <v>0</v>
      </c>
      <c r="I116" s="160">
        <f>ROUND(E116*H116,2)</f>
        <v>0</v>
      </c>
      <c r="J116" s="161">
        <v>10.8</v>
      </c>
      <c r="K116" s="160">
        <f>ROUND(E116*J116,2)</f>
        <v>2485.88</v>
      </c>
      <c r="L116" s="160">
        <v>21</v>
      </c>
      <c r="M116" s="160">
        <f>G116*(1+L116/100)</f>
        <v>0</v>
      </c>
      <c r="N116" s="160">
        <v>0</v>
      </c>
      <c r="O116" s="160">
        <f>ROUND(E116*N116,2)</f>
        <v>0</v>
      </c>
      <c r="P116" s="160">
        <v>0</v>
      </c>
      <c r="Q116" s="160">
        <f>ROUND(E116*P116,2)</f>
        <v>0</v>
      </c>
      <c r="R116" s="160"/>
      <c r="S116" s="160" t="s">
        <v>107</v>
      </c>
      <c r="T116" s="160" t="s">
        <v>107</v>
      </c>
      <c r="U116" s="160">
        <v>0</v>
      </c>
      <c r="V116" s="160">
        <f>ROUND(E116*U116,2)</f>
        <v>0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292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9">
        <v>75</v>
      </c>
      <c r="B117" s="180" t="s">
        <v>297</v>
      </c>
      <c r="C117" s="189" t="s">
        <v>298</v>
      </c>
      <c r="D117" s="181" t="s">
        <v>183</v>
      </c>
      <c r="E117" s="182">
        <v>16.440999999999999</v>
      </c>
      <c r="F117" s="183"/>
      <c r="G117" s="184">
        <f>ROUND(E117*F117,2)</f>
        <v>0</v>
      </c>
      <c r="H117" s="161">
        <v>0</v>
      </c>
      <c r="I117" s="160">
        <f>ROUND(E117*H117,2)</f>
        <v>0</v>
      </c>
      <c r="J117" s="161">
        <v>300</v>
      </c>
      <c r="K117" s="160">
        <f>ROUND(E117*J117,2)</f>
        <v>4932.3</v>
      </c>
      <c r="L117" s="160">
        <v>21</v>
      </c>
      <c r="M117" s="160">
        <f>G117*(1+L117/100)</f>
        <v>0</v>
      </c>
      <c r="N117" s="160">
        <v>0</v>
      </c>
      <c r="O117" s="160">
        <f>ROUND(E117*N117,2)</f>
        <v>0</v>
      </c>
      <c r="P117" s="160">
        <v>0</v>
      </c>
      <c r="Q117" s="160">
        <f>ROUND(E117*P117,2)</f>
        <v>0</v>
      </c>
      <c r="R117" s="160"/>
      <c r="S117" s="160" t="s">
        <v>107</v>
      </c>
      <c r="T117" s="160" t="s">
        <v>107</v>
      </c>
      <c r="U117" s="160">
        <v>0</v>
      </c>
      <c r="V117" s="160">
        <f>ROUND(E117*U117,2)</f>
        <v>0</v>
      </c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292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7" t="s">
        <v>102</v>
      </c>
      <c r="B118" s="168" t="s">
        <v>76</v>
      </c>
      <c r="C118" s="186" t="s">
        <v>29</v>
      </c>
      <c r="D118" s="169"/>
      <c r="E118" s="170"/>
      <c r="F118" s="171"/>
      <c r="G118" s="172">
        <f>SUMIF(AG119:AG121,"&lt;&gt;NOR",G119:G121)</f>
        <v>0</v>
      </c>
      <c r="H118" s="166"/>
      <c r="I118" s="166">
        <f>SUM(I119:I121)</f>
        <v>0</v>
      </c>
      <c r="J118" s="166"/>
      <c r="K118" s="166">
        <f>SUM(K119:K121)</f>
        <v>21500</v>
      </c>
      <c r="L118" s="166"/>
      <c r="M118" s="166">
        <f>SUM(M119:M121)</f>
        <v>0</v>
      </c>
      <c r="N118" s="166"/>
      <c r="O118" s="166">
        <f>SUM(O119:O121)</f>
        <v>0</v>
      </c>
      <c r="P118" s="166"/>
      <c r="Q118" s="166">
        <f>SUM(Q119:Q121)</f>
        <v>0</v>
      </c>
      <c r="R118" s="166"/>
      <c r="S118" s="166"/>
      <c r="T118" s="166"/>
      <c r="U118" s="166"/>
      <c r="V118" s="166">
        <f>SUM(V119:V121)</f>
        <v>0</v>
      </c>
      <c r="W118" s="166"/>
      <c r="AG118" t="s">
        <v>103</v>
      </c>
    </row>
    <row r="119" spans="1:60" outlineLevel="1" x14ac:dyDescent="0.2">
      <c r="A119" s="179">
        <v>76</v>
      </c>
      <c r="B119" s="180" t="s">
        <v>299</v>
      </c>
      <c r="C119" s="189" t="s">
        <v>300</v>
      </c>
      <c r="D119" s="181" t="s">
        <v>301</v>
      </c>
      <c r="E119" s="182">
        <v>1</v>
      </c>
      <c r="F119" s="183"/>
      <c r="G119" s="184">
        <f>ROUND(E119*F119,2)</f>
        <v>0</v>
      </c>
      <c r="H119" s="161">
        <v>0</v>
      </c>
      <c r="I119" s="160">
        <f>ROUND(E119*H119,2)</f>
        <v>0</v>
      </c>
      <c r="J119" s="161">
        <v>4000</v>
      </c>
      <c r="K119" s="160">
        <f>ROUND(E119*J119,2)</f>
        <v>4000</v>
      </c>
      <c r="L119" s="160">
        <v>21</v>
      </c>
      <c r="M119" s="160">
        <f>G119*(1+L119/100)</f>
        <v>0</v>
      </c>
      <c r="N119" s="160">
        <v>0</v>
      </c>
      <c r="O119" s="160">
        <f>ROUND(E119*N119,2)</f>
        <v>0</v>
      </c>
      <c r="P119" s="160">
        <v>0</v>
      </c>
      <c r="Q119" s="160">
        <f>ROUND(E119*P119,2)</f>
        <v>0</v>
      </c>
      <c r="R119" s="160"/>
      <c r="S119" s="160" t="s">
        <v>107</v>
      </c>
      <c r="T119" s="160" t="s">
        <v>190</v>
      </c>
      <c r="U119" s="160">
        <v>0</v>
      </c>
      <c r="V119" s="160">
        <f>ROUND(E119*U119,2)</f>
        <v>0</v>
      </c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9">
        <v>77</v>
      </c>
      <c r="B120" s="180" t="s">
        <v>303</v>
      </c>
      <c r="C120" s="189" t="s">
        <v>304</v>
      </c>
      <c r="D120" s="181" t="s">
        <v>301</v>
      </c>
      <c r="E120" s="182">
        <v>1</v>
      </c>
      <c r="F120" s="183"/>
      <c r="G120" s="184">
        <f>ROUND(E120*F120,2)</f>
        <v>0</v>
      </c>
      <c r="H120" s="161">
        <v>0</v>
      </c>
      <c r="I120" s="160">
        <f>ROUND(E120*H120,2)</f>
        <v>0</v>
      </c>
      <c r="J120" s="161">
        <v>2500</v>
      </c>
      <c r="K120" s="160">
        <f>ROUND(E120*J120,2)</f>
        <v>2500</v>
      </c>
      <c r="L120" s="160">
        <v>21</v>
      </c>
      <c r="M120" s="160">
        <f>G120*(1+L120/100)</f>
        <v>0</v>
      </c>
      <c r="N120" s="160">
        <v>0</v>
      </c>
      <c r="O120" s="160">
        <f>ROUND(E120*N120,2)</f>
        <v>0</v>
      </c>
      <c r="P120" s="160">
        <v>0</v>
      </c>
      <c r="Q120" s="160">
        <f>ROUND(E120*P120,2)</f>
        <v>0</v>
      </c>
      <c r="R120" s="160"/>
      <c r="S120" s="160" t="s">
        <v>107</v>
      </c>
      <c r="T120" s="160" t="s">
        <v>190</v>
      </c>
      <c r="U120" s="160">
        <v>0</v>
      </c>
      <c r="V120" s="160">
        <f>ROUND(E120*U120,2)</f>
        <v>0</v>
      </c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9">
        <v>78</v>
      </c>
      <c r="B121" s="180" t="s">
        <v>305</v>
      </c>
      <c r="C121" s="189" t="s">
        <v>306</v>
      </c>
      <c r="D121" s="181" t="s">
        <v>301</v>
      </c>
      <c r="E121" s="182">
        <v>1</v>
      </c>
      <c r="F121" s="183"/>
      <c r="G121" s="184">
        <f>ROUND(E121*F121,2)</f>
        <v>0</v>
      </c>
      <c r="H121" s="161">
        <v>0</v>
      </c>
      <c r="I121" s="160">
        <f>ROUND(E121*H121,2)</f>
        <v>0</v>
      </c>
      <c r="J121" s="161">
        <v>15000</v>
      </c>
      <c r="K121" s="160">
        <f>ROUND(E121*J121,2)</f>
        <v>15000</v>
      </c>
      <c r="L121" s="160">
        <v>21</v>
      </c>
      <c r="M121" s="160">
        <f>G121*(1+L121/100)</f>
        <v>0</v>
      </c>
      <c r="N121" s="160">
        <v>0</v>
      </c>
      <c r="O121" s="160">
        <f>ROUND(E121*N121,2)</f>
        <v>0</v>
      </c>
      <c r="P121" s="160">
        <v>0</v>
      </c>
      <c r="Q121" s="160">
        <f>ROUND(E121*P121,2)</f>
        <v>0</v>
      </c>
      <c r="R121" s="160"/>
      <c r="S121" s="160" t="s">
        <v>107</v>
      </c>
      <c r="T121" s="160" t="s">
        <v>190</v>
      </c>
      <c r="U121" s="160">
        <v>0</v>
      </c>
      <c r="V121" s="160">
        <f>ROUND(E121*U121,2)</f>
        <v>0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167" t="s">
        <v>102</v>
      </c>
      <c r="B122" s="168" t="s">
        <v>77</v>
      </c>
      <c r="C122" s="186" t="s">
        <v>30</v>
      </c>
      <c r="D122" s="169"/>
      <c r="E122" s="170"/>
      <c r="F122" s="171"/>
      <c r="G122" s="172">
        <f>SUMIF(AG123:AG130,"&lt;&gt;NOR",G123:G130)</f>
        <v>0</v>
      </c>
      <c r="H122" s="166"/>
      <c r="I122" s="166">
        <f>SUM(I123:I130)</f>
        <v>0</v>
      </c>
      <c r="J122" s="166"/>
      <c r="K122" s="166">
        <f>SUM(K123:K130)</f>
        <v>48500</v>
      </c>
      <c r="L122" s="166"/>
      <c r="M122" s="166">
        <f>SUM(M123:M130)</f>
        <v>0</v>
      </c>
      <c r="N122" s="166"/>
      <c r="O122" s="166">
        <f>SUM(O123:O130)</f>
        <v>0</v>
      </c>
      <c r="P122" s="166"/>
      <c r="Q122" s="166">
        <f>SUM(Q123:Q130)</f>
        <v>0</v>
      </c>
      <c r="R122" s="166"/>
      <c r="S122" s="166"/>
      <c r="T122" s="166"/>
      <c r="U122" s="166"/>
      <c r="V122" s="166">
        <f>SUM(V123:V130)</f>
        <v>0</v>
      </c>
      <c r="W122" s="166"/>
      <c r="AG122" t="s">
        <v>103</v>
      </c>
    </row>
    <row r="123" spans="1:60" outlineLevel="1" x14ac:dyDescent="0.2">
      <c r="A123" s="179">
        <v>79</v>
      </c>
      <c r="B123" s="180" t="s">
        <v>307</v>
      </c>
      <c r="C123" s="189" t="s">
        <v>308</v>
      </c>
      <c r="D123" s="181" t="s">
        <v>301</v>
      </c>
      <c r="E123" s="182">
        <v>1</v>
      </c>
      <c r="F123" s="183"/>
      <c r="G123" s="184">
        <f t="shared" ref="G123:G130" si="14">ROUND(E123*F123,2)</f>
        <v>0</v>
      </c>
      <c r="H123" s="161">
        <v>0</v>
      </c>
      <c r="I123" s="160">
        <f t="shared" ref="I123:I130" si="15">ROUND(E123*H123,2)</f>
        <v>0</v>
      </c>
      <c r="J123" s="161">
        <v>5000</v>
      </c>
      <c r="K123" s="160">
        <f t="shared" ref="K123:K130" si="16">ROUND(E123*J123,2)</f>
        <v>5000</v>
      </c>
      <c r="L123" s="160">
        <v>21</v>
      </c>
      <c r="M123" s="160">
        <f t="shared" ref="M123:M130" si="17">G123*(1+L123/100)</f>
        <v>0</v>
      </c>
      <c r="N123" s="160">
        <v>0</v>
      </c>
      <c r="O123" s="160">
        <f t="shared" ref="O123:O130" si="18">ROUND(E123*N123,2)</f>
        <v>0</v>
      </c>
      <c r="P123" s="160">
        <v>0</v>
      </c>
      <c r="Q123" s="160">
        <f t="shared" ref="Q123:Q130" si="19">ROUND(E123*P123,2)</f>
        <v>0</v>
      </c>
      <c r="R123" s="160"/>
      <c r="S123" s="160" t="s">
        <v>107</v>
      </c>
      <c r="T123" s="160" t="s">
        <v>190</v>
      </c>
      <c r="U123" s="160">
        <v>0</v>
      </c>
      <c r="V123" s="160">
        <f t="shared" ref="V123:V130" si="20">ROUND(E123*U123,2)</f>
        <v>0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9">
        <v>80</v>
      </c>
      <c r="B124" s="180" t="s">
        <v>310</v>
      </c>
      <c r="C124" s="189" t="s">
        <v>311</v>
      </c>
      <c r="D124" s="181" t="s">
        <v>301</v>
      </c>
      <c r="E124" s="182">
        <v>1</v>
      </c>
      <c r="F124" s="183"/>
      <c r="G124" s="184">
        <f t="shared" si="14"/>
        <v>0</v>
      </c>
      <c r="H124" s="161">
        <v>0</v>
      </c>
      <c r="I124" s="160">
        <f t="shared" si="15"/>
        <v>0</v>
      </c>
      <c r="J124" s="161">
        <v>10000</v>
      </c>
      <c r="K124" s="160">
        <f t="shared" si="16"/>
        <v>10000</v>
      </c>
      <c r="L124" s="160">
        <v>21</v>
      </c>
      <c r="M124" s="160">
        <f t="shared" si="17"/>
        <v>0</v>
      </c>
      <c r="N124" s="160">
        <v>0</v>
      </c>
      <c r="O124" s="160">
        <f t="shared" si="18"/>
        <v>0</v>
      </c>
      <c r="P124" s="160">
        <v>0</v>
      </c>
      <c r="Q124" s="160">
        <f t="shared" si="19"/>
        <v>0</v>
      </c>
      <c r="R124" s="160"/>
      <c r="S124" s="160" t="s">
        <v>107</v>
      </c>
      <c r="T124" s="160" t="s">
        <v>190</v>
      </c>
      <c r="U124" s="160">
        <v>0</v>
      </c>
      <c r="V124" s="160">
        <f t="shared" si="20"/>
        <v>0</v>
      </c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9">
        <v>81</v>
      </c>
      <c r="B125" s="180" t="s">
        <v>312</v>
      </c>
      <c r="C125" s="189" t="s">
        <v>313</v>
      </c>
      <c r="D125" s="181" t="s">
        <v>301</v>
      </c>
      <c r="E125" s="182">
        <v>1</v>
      </c>
      <c r="F125" s="183"/>
      <c r="G125" s="184">
        <f t="shared" si="14"/>
        <v>0</v>
      </c>
      <c r="H125" s="161">
        <v>0</v>
      </c>
      <c r="I125" s="160">
        <f t="shared" si="15"/>
        <v>0</v>
      </c>
      <c r="J125" s="161">
        <v>2500</v>
      </c>
      <c r="K125" s="160">
        <f t="shared" si="16"/>
        <v>2500</v>
      </c>
      <c r="L125" s="160">
        <v>21</v>
      </c>
      <c r="M125" s="160">
        <f t="shared" si="17"/>
        <v>0</v>
      </c>
      <c r="N125" s="160">
        <v>0</v>
      </c>
      <c r="O125" s="160">
        <f t="shared" si="18"/>
        <v>0</v>
      </c>
      <c r="P125" s="160">
        <v>0</v>
      </c>
      <c r="Q125" s="160">
        <f t="shared" si="19"/>
        <v>0</v>
      </c>
      <c r="R125" s="160"/>
      <c r="S125" s="160" t="s">
        <v>107</v>
      </c>
      <c r="T125" s="160" t="s">
        <v>190</v>
      </c>
      <c r="U125" s="160">
        <v>0</v>
      </c>
      <c r="V125" s="160">
        <f t="shared" si="20"/>
        <v>0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302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9">
        <v>82</v>
      </c>
      <c r="B126" s="180" t="s">
        <v>314</v>
      </c>
      <c r="C126" s="189" t="s">
        <v>315</v>
      </c>
      <c r="D126" s="181" t="s">
        <v>301</v>
      </c>
      <c r="E126" s="182">
        <v>1</v>
      </c>
      <c r="F126" s="183"/>
      <c r="G126" s="184">
        <f t="shared" si="14"/>
        <v>0</v>
      </c>
      <c r="H126" s="161">
        <v>0</v>
      </c>
      <c r="I126" s="160">
        <f t="shared" si="15"/>
        <v>0</v>
      </c>
      <c r="J126" s="161">
        <v>9000</v>
      </c>
      <c r="K126" s="160">
        <f t="shared" si="16"/>
        <v>9000</v>
      </c>
      <c r="L126" s="160">
        <v>21</v>
      </c>
      <c r="M126" s="160">
        <f t="shared" si="17"/>
        <v>0</v>
      </c>
      <c r="N126" s="160">
        <v>0</v>
      </c>
      <c r="O126" s="160">
        <f t="shared" si="18"/>
        <v>0</v>
      </c>
      <c r="P126" s="160">
        <v>0</v>
      </c>
      <c r="Q126" s="160">
        <f t="shared" si="19"/>
        <v>0</v>
      </c>
      <c r="R126" s="160"/>
      <c r="S126" s="160" t="s">
        <v>107</v>
      </c>
      <c r="T126" s="160" t="s">
        <v>190</v>
      </c>
      <c r="U126" s="160">
        <v>0</v>
      </c>
      <c r="V126" s="160">
        <f t="shared" si="20"/>
        <v>0</v>
      </c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302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9">
        <v>83</v>
      </c>
      <c r="B127" s="180" t="s">
        <v>316</v>
      </c>
      <c r="C127" s="189" t="s">
        <v>317</v>
      </c>
      <c r="D127" s="181" t="s">
        <v>301</v>
      </c>
      <c r="E127" s="182">
        <v>1</v>
      </c>
      <c r="F127" s="183"/>
      <c r="G127" s="184">
        <f t="shared" si="14"/>
        <v>0</v>
      </c>
      <c r="H127" s="161">
        <v>0</v>
      </c>
      <c r="I127" s="160">
        <f t="shared" si="15"/>
        <v>0</v>
      </c>
      <c r="J127" s="161">
        <v>3500</v>
      </c>
      <c r="K127" s="160">
        <f t="shared" si="16"/>
        <v>3500</v>
      </c>
      <c r="L127" s="160">
        <v>21</v>
      </c>
      <c r="M127" s="160">
        <f t="shared" si="17"/>
        <v>0</v>
      </c>
      <c r="N127" s="160">
        <v>0</v>
      </c>
      <c r="O127" s="160">
        <f t="shared" si="18"/>
        <v>0</v>
      </c>
      <c r="P127" s="160">
        <v>0</v>
      </c>
      <c r="Q127" s="160">
        <f t="shared" si="19"/>
        <v>0</v>
      </c>
      <c r="R127" s="160"/>
      <c r="S127" s="160" t="s">
        <v>189</v>
      </c>
      <c r="T127" s="160" t="s">
        <v>190</v>
      </c>
      <c r="U127" s="160">
        <v>0</v>
      </c>
      <c r="V127" s="160">
        <f t="shared" si="20"/>
        <v>0</v>
      </c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302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79">
        <v>84</v>
      </c>
      <c r="B128" s="180" t="s">
        <v>318</v>
      </c>
      <c r="C128" s="189" t="s">
        <v>319</v>
      </c>
      <c r="D128" s="181" t="s">
        <v>301</v>
      </c>
      <c r="E128" s="182">
        <v>1</v>
      </c>
      <c r="F128" s="183"/>
      <c r="G128" s="184">
        <f t="shared" si="14"/>
        <v>0</v>
      </c>
      <c r="H128" s="161">
        <v>0</v>
      </c>
      <c r="I128" s="160">
        <f t="shared" si="15"/>
        <v>0</v>
      </c>
      <c r="J128" s="161">
        <v>10000</v>
      </c>
      <c r="K128" s="160">
        <f t="shared" si="16"/>
        <v>10000</v>
      </c>
      <c r="L128" s="160">
        <v>21</v>
      </c>
      <c r="M128" s="160">
        <f t="shared" si="17"/>
        <v>0</v>
      </c>
      <c r="N128" s="160">
        <v>0</v>
      </c>
      <c r="O128" s="160">
        <f t="shared" si="18"/>
        <v>0</v>
      </c>
      <c r="P128" s="160">
        <v>0</v>
      </c>
      <c r="Q128" s="160">
        <f t="shared" si="19"/>
        <v>0</v>
      </c>
      <c r="R128" s="160"/>
      <c r="S128" s="160" t="s">
        <v>189</v>
      </c>
      <c r="T128" s="160" t="s">
        <v>190</v>
      </c>
      <c r="U128" s="160">
        <v>0</v>
      </c>
      <c r="V128" s="160">
        <f t="shared" si="20"/>
        <v>0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9">
        <v>85</v>
      </c>
      <c r="B129" s="180" t="s">
        <v>320</v>
      </c>
      <c r="C129" s="189" t="s">
        <v>321</v>
      </c>
      <c r="D129" s="181" t="s">
        <v>301</v>
      </c>
      <c r="E129" s="182">
        <v>1</v>
      </c>
      <c r="F129" s="183"/>
      <c r="G129" s="184">
        <f t="shared" si="14"/>
        <v>0</v>
      </c>
      <c r="H129" s="161">
        <v>0</v>
      </c>
      <c r="I129" s="160">
        <f t="shared" si="15"/>
        <v>0</v>
      </c>
      <c r="J129" s="161">
        <v>5000</v>
      </c>
      <c r="K129" s="160">
        <f t="shared" si="16"/>
        <v>5000</v>
      </c>
      <c r="L129" s="160">
        <v>21</v>
      </c>
      <c r="M129" s="160">
        <f t="shared" si="17"/>
        <v>0</v>
      </c>
      <c r="N129" s="160">
        <v>0</v>
      </c>
      <c r="O129" s="160">
        <f t="shared" si="18"/>
        <v>0</v>
      </c>
      <c r="P129" s="160">
        <v>0</v>
      </c>
      <c r="Q129" s="160">
        <f t="shared" si="19"/>
        <v>0</v>
      </c>
      <c r="R129" s="160"/>
      <c r="S129" s="160" t="s">
        <v>189</v>
      </c>
      <c r="T129" s="160" t="s">
        <v>190</v>
      </c>
      <c r="U129" s="160">
        <v>0</v>
      </c>
      <c r="V129" s="160">
        <f t="shared" si="20"/>
        <v>0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302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ht="22.5" outlineLevel="1" x14ac:dyDescent="0.2">
      <c r="A130" s="173">
        <v>86</v>
      </c>
      <c r="B130" s="174" t="s">
        <v>322</v>
      </c>
      <c r="C130" s="187" t="s">
        <v>323</v>
      </c>
      <c r="D130" s="175" t="s">
        <v>301</v>
      </c>
      <c r="E130" s="176">
        <v>1</v>
      </c>
      <c r="F130" s="177"/>
      <c r="G130" s="178">
        <f t="shared" si="14"/>
        <v>0</v>
      </c>
      <c r="H130" s="161">
        <v>0</v>
      </c>
      <c r="I130" s="160">
        <f t="shared" si="15"/>
        <v>0</v>
      </c>
      <c r="J130" s="161">
        <v>3500</v>
      </c>
      <c r="K130" s="160">
        <f t="shared" si="16"/>
        <v>3500</v>
      </c>
      <c r="L130" s="160">
        <v>21</v>
      </c>
      <c r="M130" s="160">
        <f t="shared" si="17"/>
        <v>0</v>
      </c>
      <c r="N130" s="160">
        <v>0</v>
      </c>
      <c r="O130" s="160">
        <f t="shared" si="18"/>
        <v>0</v>
      </c>
      <c r="P130" s="160">
        <v>0</v>
      </c>
      <c r="Q130" s="160">
        <f t="shared" si="19"/>
        <v>0</v>
      </c>
      <c r="R130" s="160"/>
      <c r="S130" s="160" t="s">
        <v>189</v>
      </c>
      <c r="T130" s="160" t="s">
        <v>190</v>
      </c>
      <c r="U130" s="160">
        <v>0</v>
      </c>
      <c r="V130" s="160">
        <f t="shared" si="20"/>
        <v>0</v>
      </c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">
      <c r="A131" s="5"/>
      <c r="B131" s="6"/>
      <c r="C131" s="191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AE131">
        <v>15</v>
      </c>
      <c r="AF131">
        <v>21</v>
      </c>
    </row>
    <row r="132" spans="1:60" x14ac:dyDescent="0.2">
      <c r="A132" s="154"/>
      <c r="B132" s="155" t="s">
        <v>31</v>
      </c>
      <c r="C132" s="192"/>
      <c r="D132" s="156"/>
      <c r="E132" s="157"/>
      <c r="F132" s="157"/>
      <c r="G132" s="185">
        <f>G8+G53+G55+G64+G67+G71+G84+G102+G106+G108+G111+G113+G118+G122</f>
        <v>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AE132">
        <f>SUMIF(L7:L130,AE131,G7:G130)</f>
        <v>0</v>
      </c>
      <c r="AF132">
        <f>SUMIF(L7:L130,AF131,G7:G130)</f>
        <v>0</v>
      </c>
      <c r="AG132" t="s">
        <v>324</v>
      </c>
    </row>
    <row r="133" spans="1:60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60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60" x14ac:dyDescent="0.2">
      <c r="A135" s="245" t="s">
        <v>325</v>
      </c>
      <c r="B135" s="245"/>
      <c r="C135" s="246"/>
      <c r="D135" s="8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60" x14ac:dyDescent="0.2">
      <c r="A136" s="247"/>
      <c r="B136" s="248"/>
      <c r="C136" s="249"/>
      <c r="D136" s="248"/>
      <c r="E136" s="248"/>
      <c r="F136" s="248"/>
      <c r="G136" s="250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AG136" t="s">
        <v>326</v>
      </c>
    </row>
    <row r="137" spans="1:60" x14ac:dyDescent="0.2">
      <c r="A137" s="251"/>
      <c r="B137" s="252"/>
      <c r="C137" s="253"/>
      <c r="D137" s="252"/>
      <c r="E137" s="252"/>
      <c r="F137" s="252"/>
      <c r="G137" s="25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60" x14ac:dyDescent="0.2">
      <c r="A138" s="251"/>
      <c r="B138" s="252"/>
      <c r="C138" s="253"/>
      <c r="D138" s="252"/>
      <c r="E138" s="252"/>
      <c r="F138" s="252"/>
      <c r="G138" s="25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60" x14ac:dyDescent="0.2">
      <c r="A139" s="251"/>
      <c r="B139" s="252"/>
      <c r="C139" s="253"/>
      <c r="D139" s="252"/>
      <c r="E139" s="252"/>
      <c r="F139" s="252"/>
      <c r="G139" s="25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60" x14ac:dyDescent="0.2">
      <c r="A140" s="255"/>
      <c r="B140" s="256"/>
      <c r="C140" s="257"/>
      <c r="D140" s="256"/>
      <c r="E140" s="256"/>
      <c r="F140" s="256"/>
      <c r="G140" s="25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60" x14ac:dyDescent="0.2">
      <c r="A141" s="5"/>
      <c r="B141" s="6"/>
      <c r="C141" s="191"/>
      <c r="D141" s="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60" x14ac:dyDescent="0.2">
      <c r="C142" s="193"/>
      <c r="D142" s="142"/>
      <c r="AG142" t="s">
        <v>327</v>
      </c>
    </row>
    <row r="143" spans="1:60" x14ac:dyDescent="0.2">
      <c r="D143" s="142"/>
    </row>
    <row r="144" spans="1:60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7">
    <mergeCell ref="A136:G140"/>
    <mergeCell ref="C83:G83"/>
    <mergeCell ref="A1:G1"/>
    <mergeCell ref="C2:G2"/>
    <mergeCell ref="C3:G3"/>
    <mergeCell ref="C4:G4"/>
    <mergeCell ref="A135:C13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Oprava kanalizace_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'Oprava kanalizace_ Pol'!Názvy_tisku</vt:lpstr>
      <vt:lpstr>oadresa</vt:lpstr>
      <vt:lpstr>Stavba!Objednatel</vt:lpstr>
      <vt:lpstr>Stavba!Objekt</vt:lpstr>
      <vt:lpstr>'Oprava kanalizace_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2014-02-28T09:52:57Z</cp:lastPrinted>
  <dcterms:created xsi:type="dcterms:W3CDTF">2009-04-08T07:15:50Z</dcterms:created>
  <dcterms:modified xsi:type="dcterms:W3CDTF">2018-09-10T10:43:37Z</dcterms:modified>
</cp:coreProperties>
</file>