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'SO01 C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Pol'!$A$1:$X$55</definedName>
    <definedName name="_xlnm.Print_Area" localSheetId="4">'SO01 B Pol'!$A$1:$X$35</definedName>
    <definedName name="_xlnm.Print_Area" localSheetId="5">'SO01 C Pol'!$A$1:$X$61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17" i="1" s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39" i="1"/>
  <c r="F39" i="1"/>
  <c r="F45" i="1" s="1"/>
  <c r="G23" i="1" s="1"/>
  <c r="G60" i="14"/>
  <c r="BA12" i="14"/>
  <c r="BA10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G17" i="14"/>
  <c r="I17" i="14"/>
  <c r="O17" i="14"/>
  <c r="Q17" i="14"/>
  <c r="G18" i="14"/>
  <c r="I18" i="14"/>
  <c r="K18" i="14"/>
  <c r="K17" i="14" s="1"/>
  <c r="M18" i="14"/>
  <c r="M17" i="14" s="1"/>
  <c r="O18" i="14"/>
  <c r="Q18" i="14"/>
  <c r="V18" i="14"/>
  <c r="V17" i="14" s="1"/>
  <c r="G21" i="14"/>
  <c r="M21" i="14" s="1"/>
  <c r="M20" i="14" s="1"/>
  <c r="I21" i="14"/>
  <c r="I20" i="14" s="1"/>
  <c r="K21" i="14"/>
  <c r="O21" i="14"/>
  <c r="O20" i="14" s="1"/>
  <c r="Q21" i="14"/>
  <c r="Q20" i="14" s="1"/>
  <c r="V21" i="14"/>
  <c r="G22" i="14"/>
  <c r="M22" i="14" s="1"/>
  <c r="I22" i="14"/>
  <c r="K22" i="14"/>
  <c r="K20" i="14" s="1"/>
  <c r="O22" i="14"/>
  <c r="Q22" i="14"/>
  <c r="V22" i="14"/>
  <c r="V20" i="14" s="1"/>
  <c r="K23" i="14"/>
  <c r="V23" i="14"/>
  <c r="G24" i="14"/>
  <c r="G23" i="14" s="1"/>
  <c r="I24" i="14"/>
  <c r="I23" i="14" s="1"/>
  <c r="K24" i="14"/>
  <c r="O24" i="14"/>
  <c r="O23" i="14" s="1"/>
  <c r="Q24" i="14"/>
  <c r="Q23" i="14" s="1"/>
  <c r="V24" i="14"/>
  <c r="G26" i="14"/>
  <c r="O26" i="14"/>
  <c r="G27" i="14"/>
  <c r="M27" i="14" s="1"/>
  <c r="M26" i="14" s="1"/>
  <c r="I27" i="14"/>
  <c r="I26" i="14" s="1"/>
  <c r="K27" i="14"/>
  <c r="K26" i="14" s="1"/>
  <c r="O27" i="14"/>
  <c r="Q27" i="14"/>
  <c r="Q26" i="14" s="1"/>
  <c r="V27" i="14"/>
  <c r="V26" i="14" s="1"/>
  <c r="G29" i="14"/>
  <c r="I29" i="14"/>
  <c r="K29" i="14"/>
  <c r="M29" i="14"/>
  <c r="O29" i="14"/>
  <c r="Q29" i="14"/>
  <c r="V29" i="14"/>
  <c r="G39" i="14"/>
  <c r="AE60" i="14" s="1"/>
  <c r="I39" i="14"/>
  <c r="I38" i="14" s="1"/>
  <c r="K39" i="14"/>
  <c r="K38" i="14" s="1"/>
  <c r="O39" i="14"/>
  <c r="O38" i="14" s="1"/>
  <c r="Q39" i="14"/>
  <c r="Q38" i="14" s="1"/>
  <c r="V39" i="14"/>
  <c r="V38" i="14" s="1"/>
  <c r="G41" i="14"/>
  <c r="M41" i="14" s="1"/>
  <c r="I41" i="14"/>
  <c r="K41" i="14"/>
  <c r="O41" i="14"/>
  <c r="Q41" i="14"/>
  <c r="V41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AF60" i="14"/>
  <c r="G34" i="13"/>
  <c r="BA12" i="13"/>
  <c r="BA1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M14" i="13" s="1"/>
  <c r="M13" i="13" s="1"/>
  <c r="I14" i="13"/>
  <c r="I13" i="13" s="1"/>
  <c r="K14" i="13"/>
  <c r="K13" i="13" s="1"/>
  <c r="O14" i="13"/>
  <c r="O13" i="13" s="1"/>
  <c r="Q14" i="13"/>
  <c r="Q13" i="13" s="1"/>
  <c r="V14" i="13"/>
  <c r="V13" i="13" s="1"/>
  <c r="G17" i="13"/>
  <c r="I17" i="13"/>
  <c r="O17" i="13"/>
  <c r="Q17" i="13"/>
  <c r="G18" i="13"/>
  <c r="I18" i="13"/>
  <c r="K18" i="13"/>
  <c r="K17" i="13" s="1"/>
  <c r="M18" i="13"/>
  <c r="M17" i="13" s="1"/>
  <c r="O18" i="13"/>
  <c r="Q18" i="13"/>
  <c r="V18" i="13"/>
  <c r="V17" i="13" s="1"/>
  <c r="K20" i="13"/>
  <c r="V20" i="13"/>
  <c r="G21" i="13"/>
  <c r="M21" i="13" s="1"/>
  <c r="M20" i="13" s="1"/>
  <c r="I21" i="13"/>
  <c r="I20" i="13" s="1"/>
  <c r="K21" i="13"/>
  <c r="O21" i="13"/>
  <c r="O20" i="13" s="1"/>
  <c r="Q21" i="13"/>
  <c r="Q20" i="13" s="1"/>
  <c r="V21" i="13"/>
  <c r="G23" i="13"/>
  <c r="I23" i="13"/>
  <c r="K23" i="13"/>
  <c r="K22" i="13" s="1"/>
  <c r="M23" i="13"/>
  <c r="M22" i="13" s="1"/>
  <c r="O23" i="13"/>
  <c r="Q23" i="13"/>
  <c r="V23" i="13"/>
  <c r="V22" i="13" s="1"/>
  <c r="G28" i="13"/>
  <c r="G22" i="13" s="1"/>
  <c r="I28" i="13"/>
  <c r="K28" i="13"/>
  <c r="M28" i="13"/>
  <c r="O28" i="13"/>
  <c r="O22" i="13" s="1"/>
  <c r="Q28" i="13"/>
  <c r="V28" i="13"/>
  <c r="G29" i="13"/>
  <c r="M29" i="13" s="1"/>
  <c r="I29" i="13"/>
  <c r="I22" i="13" s="1"/>
  <c r="K29" i="13"/>
  <c r="O29" i="13"/>
  <c r="Q29" i="13"/>
  <c r="Q22" i="13" s="1"/>
  <c r="V29" i="13"/>
  <c r="AE34" i="13"/>
  <c r="AF34" i="13"/>
  <c r="G54" i="12"/>
  <c r="BA12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M14" i="12" s="1"/>
  <c r="M13" i="12" s="1"/>
  <c r="I14" i="12"/>
  <c r="I13" i="12" s="1"/>
  <c r="K14" i="12"/>
  <c r="K13" i="12" s="1"/>
  <c r="O14" i="12"/>
  <c r="O13" i="12" s="1"/>
  <c r="Q14" i="12"/>
  <c r="Q13" i="12" s="1"/>
  <c r="V14" i="12"/>
  <c r="V13" i="12" s="1"/>
  <c r="G17" i="12"/>
  <c r="I17" i="12"/>
  <c r="O17" i="12"/>
  <c r="Q17" i="12"/>
  <c r="G18" i="12"/>
  <c r="I18" i="12"/>
  <c r="K18" i="12"/>
  <c r="K17" i="12" s="1"/>
  <c r="M18" i="12"/>
  <c r="M17" i="12" s="1"/>
  <c r="O18" i="12"/>
  <c r="Q18" i="12"/>
  <c r="V18" i="12"/>
  <c r="V17" i="12" s="1"/>
  <c r="K20" i="12"/>
  <c r="V20" i="12"/>
  <c r="G21" i="12"/>
  <c r="M21" i="12" s="1"/>
  <c r="M20" i="12" s="1"/>
  <c r="I21" i="12"/>
  <c r="I20" i="12" s="1"/>
  <c r="K21" i="12"/>
  <c r="O21" i="12"/>
  <c r="O20" i="12" s="1"/>
  <c r="Q21" i="12"/>
  <c r="Q20" i="12" s="1"/>
  <c r="V21" i="12"/>
  <c r="G22" i="12"/>
  <c r="I22" i="12"/>
  <c r="O22" i="12"/>
  <c r="G23" i="12"/>
  <c r="I23" i="12"/>
  <c r="K23" i="12"/>
  <c r="K22" i="12" s="1"/>
  <c r="M23" i="12"/>
  <c r="M22" i="12" s="1"/>
  <c r="O23" i="12"/>
  <c r="Q23" i="12"/>
  <c r="Q22" i="12" s="1"/>
  <c r="V23" i="12"/>
  <c r="V22" i="12" s="1"/>
  <c r="G25" i="12"/>
  <c r="K25" i="12"/>
  <c r="O25" i="12"/>
  <c r="V25" i="12"/>
  <c r="G26" i="12"/>
  <c r="M26" i="12" s="1"/>
  <c r="M25" i="12" s="1"/>
  <c r="I26" i="12"/>
  <c r="I25" i="12" s="1"/>
  <c r="K26" i="12"/>
  <c r="O26" i="12"/>
  <c r="Q26" i="12"/>
  <c r="Q25" i="12" s="1"/>
  <c r="V26" i="12"/>
  <c r="G30" i="12"/>
  <c r="I30" i="12"/>
  <c r="I29" i="12" s="1"/>
  <c r="K30" i="12"/>
  <c r="M30" i="12"/>
  <c r="O30" i="12"/>
  <c r="Q30" i="12"/>
  <c r="Q29" i="12" s="1"/>
  <c r="V30" i="12"/>
  <c r="G32" i="12"/>
  <c r="G29" i="12" s="1"/>
  <c r="I32" i="12"/>
  <c r="K32" i="12"/>
  <c r="O32" i="12"/>
  <c r="O29" i="12" s="1"/>
  <c r="Q32" i="12"/>
  <c r="V32" i="12"/>
  <c r="G40" i="12"/>
  <c r="I40" i="12"/>
  <c r="K40" i="12"/>
  <c r="M40" i="12"/>
  <c r="O40" i="12"/>
  <c r="Q40" i="12"/>
  <c r="V40" i="12"/>
  <c r="G41" i="12"/>
  <c r="M41" i="12" s="1"/>
  <c r="I41" i="12"/>
  <c r="K41" i="12"/>
  <c r="K29" i="12" s="1"/>
  <c r="O41" i="12"/>
  <c r="Q41" i="12"/>
  <c r="V41" i="12"/>
  <c r="V29" i="12" s="1"/>
  <c r="G43" i="12"/>
  <c r="I43" i="12"/>
  <c r="K43" i="12"/>
  <c r="M43" i="12"/>
  <c r="O43" i="12"/>
  <c r="Q43" i="12"/>
  <c r="V43" i="12"/>
  <c r="G50" i="12"/>
  <c r="K50" i="12"/>
  <c r="O50" i="12"/>
  <c r="V50" i="12"/>
  <c r="G51" i="12"/>
  <c r="M51" i="12" s="1"/>
  <c r="M50" i="12" s="1"/>
  <c r="I51" i="12"/>
  <c r="I50" i="12" s="1"/>
  <c r="K51" i="12"/>
  <c r="O51" i="12"/>
  <c r="Q51" i="12"/>
  <c r="Q50" i="12" s="1"/>
  <c r="V51" i="12"/>
  <c r="AE54" i="12"/>
  <c r="AF54" i="12"/>
  <c r="I20" i="1"/>
  <c r="I19" i="1"/>
  <c r="I18" i="1"/>
  <c r="I16" i="1"/>
  <c r="G45" i="1"/>
  <c r="G25" i="1" s="1"/>
  <c r="H45" i="1"/>
  <c r="I44" i="1"/>
  <c r="I43" i="1"/>
  <c r="I42" i="1"/>
  <c r="I40" i="1"/>
  <c r="I60" i="1" l="1"/>
  <c r="J59" i="1" s="1"/>
  <c r="J58" i="1"/>
  <c r="J57" i="1"/>
  <c r="I41" i="1"/>
  <c r="A27" i="1"/>
  <c r="I39" i="1"/>
  <c r="I45" i="1" s="1"/>
  <c r="J41" i="1" s="1"/>
  <c r="G38" i="14"/>
  <c r="G20" i="14"/>
  <c r="G13" i="14"/>
  <c r="M24" i="14"/>
  <c r="M23" i="14" s="1"/>
  <c r="M39" i="14"/>
  <c r="M38" i="14" s="1"/>
  <c r="G20" i="13"/>
  <c r="G13" i="13"/>
  <c r="G20" i="12"/>
  <c r="G13" i="12"/>
  <c r="M32" i="12"/>
  <c r="M29" i="12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6" i="1" l="1"/>
  <c r="J53" i="1"/>
  <c r="J52" i="1"/>
  <c r="J54" i="1"/>
  <c r="J55" i="1"/>
  <c r="J43" i="1"/>
  <c r="J42" i="1"/>
  <c r="J39" i="1"/>
  <c r="J45" i="1" s="1"/>
  <c r="J40" i="1"/>
  <c r="J44" i="1"/>
  <c r="A28" i="1"/>
  <c r="G28" i="1"/>
  <c r="G27" i="1" s="1"/>
  <c r="G29" i="1" s="1"/>
  <c r="J6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<sst xmlns="http://schemas.openxmlformats.org/spreadsheetml/2006/main" count="724" uniqueCount="217">
  <si>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</si>
  <si>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</si>
  <si>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</si>
  <si>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</si>
  <si>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</si>
  <si>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</si>
  <si>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</si>
  <si>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</si>
  <si>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</si>
  <si>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</si>
  <si>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</si>
  <si>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</si>
  <si>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</si>
  <si>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</si>
  <si>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</si>
  <si>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</si>
  <si>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</si>
  <si>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</si>
  <si>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</si>
  <si>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</si>
  <si>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</si>
  <si>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</si>
  <si>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</si>
  <si>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</si>
  <si>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</si>
  <si>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</si>
  <si>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</si>
  <si>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</si>
  <si>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</si>
  <si>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</si>
  <si>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</si>
  <si>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</si>
  <si>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</si>
  <si>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</si>
  <si>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</si>
  <si>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</si>
  <si>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</si>
  <si>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</si>
  <si>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</si>
  <si>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</si>
  <si>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</si>
  <si>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</si>
  <si>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</si>
  <si>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K07/20</t>
  </si>
  <si>
    <t>Opravy bytů</t>
  </si>
  <si>
    <t>Stavba</t>
  </si>
  <si>
    <t>Stavební objekt</t>
  </si>
  <si>
    <t>SO01</t>
  </si>
  <si>
    <t>Opravy omítek a malby</t>
  </si>
  <si>
    <t>A</t>
  </si>
  <si>
    <t>Hlavní náměstí 16 byt 3</t>
  </si>
  <si>
    <t>B</t>
  </si>
  <si>
    <t>Slezská 1 byt 9</t>
  </si>
  <si>
    <t>C</t>
  </si>
  <si>
    <t>Šturzova 3 byt 3</t>
  </si>
  <si>
    <t>Celkem za stavbu</t>
  </si>
  <si>
    <t>CZK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</si>
  <si>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</si>
  <si>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</si>
  <si>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</si>
  <si>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</si>
  <si>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</si>
  <si>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</si>
  <si>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99</t>
  </si>
  <si>
    <t>Staveništní přesun hmot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</si>
  <si>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</si>
  <si>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</si>
  <si>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</si>
  <si>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</si>
  <si>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</si>
  <si>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</si>
  <si>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</si>
  <si>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</si>
  <si>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785</t>
  </si>
  <si>
    <t>Tapety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</si>
  <si>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</si>
  <si>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</si>
  <si>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</si>
  <si>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</si>
  <si>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</si>
  <si>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</si>
  <si>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</si>
  <si>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</si>
  <si>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</si>
  <si>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</si>
  <si>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</si>
  <si>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</si>
  <si>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</si>
  <si>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</si>
  <si>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</si>
  <si>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</si>
  <si>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</si>
  <si>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</si>
  <si>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</si>
  <si>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</si>
  <si>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</si>
  <si>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</si>
  <si>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</si>
  <si>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</si>
  <si>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</si>
  <si>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</si>
  <si>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</si>
  <si>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</si>
  <si>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</si>
  <si>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</si>
  <si>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611401311R00</t>
  </si>
  <si>
    <t>Omítka malých ploch na stropech přes 0,25 do 1 m2, vápennou štukovou omítkou</t>
  </si>
  <si>
    <t>kus</t>
  </si>
  <si>
    <t>801-4</t>
  </si>
  <si>
    <t>RTS 19/ II</t>
  </si>
  <si>
    <t>Kalkul</t>
  </si>
  <si>
    <t>Práce</t>
  </si>
  <si>
    <t>POL1_</t>
  </si>
  <si>
    <t>jakoukoliv maltou, z pomocného pracovního lešení o výšce podlahy do 1900 mm a pro zatížení do 1,5 kPa,</t>
  </si>
  <si>
    <t>SPI</t>
  </si>
  <si>
    <t>612401391R00</t>
  </si>
  <si>
    <t>Omítky malých ploch vnitřních stěn přes 0,25 do 1 m2, vápennou štukovou omítkou</t>
  </si>
  <si>
    <t>952901110R00</t>
  </si>
  <si>
    <t>Čištění budov mytím vnějších ploch oken a dveří</t>
  </si>
  <si>
    <t>m2</t>
  </si>
  <si>
    <t>okna : 1,48*1,44+2,08*1,42*2</t>
  </si>
  <si>
    <t>VV</t>
  </si>
  <si>
    <t>dveře : 2*(3*0,60*2,00+3*0,80*2,00+0,85*2,00)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</si>
  <si>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</si>
  <si>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</si>
  <si>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</si>
  <si>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</si>
  <si>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</si>
  <si>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</si>
  <si>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>766111111KR1</t>
  </si>
  <si>
    <t>Odstranění gárnyže</t>
  </si>
  <si>
    <t>Vlastní</t>
  </si>
  <si>
    <t>Indiv</t>
  </si>
  <si>
    <t>767996801R00</t>
  </si>
  <si>
    <t>Demontáž ostatních doplňků staveb atypických konstrukcí_x000D_
 o hmotnosti přes 20 do 50 kg</t>
  </si>
  <si>
    <t>kg</t>
  </si>
  <si>
    <t>800-767</t>
  </si>
  <si>
    <t>Prvky na stěnách : 5</t>
  </si>
  <si>
    <t>783222100R00</t>
  </si>
  <si>
    <t xml:space="preserve">Nátěry kov.stavebních doplňk.konstrukcí syntetické dvojnásobné,  </t>
  </si>
  <si>
    <t>800-783</t>
  </si>
  <si>
    <t>včetně pomocného lešení.</t>
  </si>
  <si>
    <t>POP</t>
  </si>
  <si>
    <t>zárubně : 3*(0,60+2*2,00)*0,25+3*(0,80+2*2,00)*0,25+(0,85+2*2,00)*0,25</t>
  </si>
  <si>
    <t>784402801R00</t>
  </si>
  <si>
    <t>Odstranění maleb oškrabáním, v místnostech do 3,8 m</t>
  </si>
  <si>
    <t>800-784</t>
  </si>
  <si>
    <t>3,92*2,57</t>
  </si>
  <si>
    <t>784191101R00</t>
  </si>
  <si>
    <t>Příprava povrchu Penetrace (napouštění) podkladu disperzní, jednonásobná</t>
  </si>
  <si>
    <t>2*(3,20+2,60)*2,57+3,20*2,60</t>
  </si>
  <si>
    <t>2*(3,29+3,92)*2,57+3,29*3,92</t>
  </si>
  <si>
    <t>2*(4,752+2,64)*2,57+4,752*1,27+1,35*1,142+3*0,80*2,20</t>
  </si>
  <si>
    <t>2*(0,74+1,90)*2,57+0,74*1,90</t>
  </si>
  <si>
    <t>2*(0,75+1,90)*2,57+0,75*1,90</t>
  </si>
  <si>
    <t>2*(0,80+1,90)*(2,57-1,77)+0,80*1,90</t>
  </si>
  <si>
    <t>2*(5,32+3,30)*2,57+5,32*3,30</t>
  </si>
  <si>
    <t>784195112R00</t>
  </si>
  <si>
    <t>Malby z malířských směsí hlinkových,  , bělost 77 %, dvojnásobné</t>
  </si>
  <si>
    <t>784011221RT2</t>
  </si>
  <si>
    <t>Ostatní práce zakrytí předmětů,  , včetně dodávky fólie tl. 0,04 mm</t>
  </si>
  <si>
    <t>zakrytí skříně : 2,18*2,57+1,00*1,00+4,00*1,20</t>
  </si>
  <si>
    <t>784011222RT2</t>
  </si>
  <si>
    <t>Ostatní práce zakrytí podlah,  , včetně papírové lepenky</t>
  </si>
  <si>
    <t>3,20*2,60</t>
  </si>
  <si>
    <t>4,752*1,27+1,35*1,142</t>
  </si>
  <si>
    <t>0,74*1,90</t>
  </si>
  <si>
    <t>0,75*1,90</t>
  </si>
  <si>
    <t>0,80*1,90</t>
  </si>
  <si>
    <t>5,32*3,30</t>
  </si>
  <si>
    <t>785411800R00</t>
  </si>
  <si>
    <t>Odstranění tapet lepených výšky do 3,80 m výšky do 3,8 m, papírových</t>
  </si>
  <si>
    <t>2,60*2,57*2+3,22*2,57+2,00*1,50</t>
  </si>
  <si>
    <t>SUM</t>
  </si>
  <si>
    <t>END</t>
  </si>
  <si>
    <t>okna : 1,50*1,50+0,90*2,39+0,90*1,48</t>
  </si>
  <si>
    <t>dveře : 0,60*2,00+0,80*2,00+0,85*2,00</t>
  </si>
  <si>
    <t>2*(2,16+1,35)*2,66+2,16*1,35</t>
  </si>
  <si>
    <t>2*(2,16+1,77+0,78)*(2,66-1,82)+2,16*1,77</t>
  </si>
  <si>
    <t>2*(2,965+5,52)*2,66+2,965*5,52+4,00</t>
  </si>
  <si>
    <t>2*(2,22+2,205)*2,66+2,22*2,205</t>
  </si>
  <si>
    <t>2,16*1,35</t>
  </si>
  <si>
    <t>2,16*1,77</t>
  </si>
  <si>
    <t>2,22*2,205</t>
  </si>
  <si>
    <t>okna : 0,95*1,72+1,06*2,036+0,42*0,865+0,86*1,59+1,57*2,02+1,55*2,03</t>
  </si>
  <si>
    <t>vchodové dveře : 2*0,93*2,76</t>
  </si>
  <si>
    <t>766661912RK1</t>
  </si>
  <si>
    <t>kompl. nebo dřevěného obložení, s výměnou prvků</t>
  </si>
  <si>
    <t>783322220R00</t>
  </si>
  <si>
    <t>Nátěry otopných těles syntetické ocelových radiátorrů článkových, dvojnásobné s 1 x emailováním</t>
  </si>
  <si>
    <t>5*0,80*1,20*2</t>
  </si>
  <si>
    <t>783624200R00</t>
  </si>
  <si>
    <t>Nátěry truhlářských výrobků syntetické na vzduchu schnoucí, dvojnásobné + 1x email + 1x tmel</t>
  </si>
  <si>
    <t>včetně montáže, dodávkya demontáže lešení.</t>
  </si>
  <si>
    <t>dveře a obložky : 0,90*2,02*2+(0,90+2*2,02)*0,50</t>
  </si>
  <si>
    <t>0,94*2,02*2+(0,94+2*2,02)*0,50</t>
  </si>
  <si>
    <t>1,12*2,21*2+(1,12+2*2,21)*0,50</t>
  </si>
  <si>
    <t>0,94*2,05*2+(0,94+2*2,05)*0,50</t>
  </si>
  <si>
    <t>0,96*2,065*2+(0,96+2*2,065)*0,50</t>
  </si>
  <si>
    <t>2*((1,00*2,17)*2+(1,00+2*2,17)*0,50)+0,50*2,17</t>
  </si>
  <si>
    <t>1,10*2,16*2+(1,01+2*2,16)*0,50</t>
  </si>
  <si>
    <t>5,00</t>
  </si>
  <si>
    <t>2*(0,89+0,87)*2,14+0,89*0,87</t>
  </si>
  <si>
    <t>2*(1,185+0,87)*2,14+1,185*0,87</t>
  </si>
  <si>
    <t>2*(4,026+3,29)*3,01+4,026*1,21+0,98*(4,026-1,185-0,89)+0,78*1,78</t>
  </si>
  <si>
    <t>2*(5,754+3,96)*2,967+5,754*3,96</t>
  </si>
  <si>
    <t>(4,76+3,50+2,855+6,05)*2,99+2,855*3,50+1,905*3,50/2</t>
  </si>
  <si>
    <t>2*(1,78+2,56)*(3,02-1,50)+1,78*2,56</t>
  </si>
  <si>
    <t>2*(3,52+3,36)*3,02+3,52*3,36</t>
  </si>
  <si>
    <t>2*(3,12+1,61)*3,02+3,12*1,61</t>
  </si>
  <si>
    <t>784496925R00</t>
  </si>
  <si>
    <t xml:space="preserve">Ostatní práce odstranění plísní protiplísňovým roztokem,  </t>
  </si>
  <si>
    <t>5</t>
  </si>
  <si>
    <t>0,89*0,87</t>
  </si>
  <si>
    <t>1,185*0,87</t>
  </si>
  <si>
    <t>1,78*2,56</t>
  </si>
  <si>
    <t>4,026*1,21+0,98*(4,026-1,185-0,89)+0,78*1,78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</si>
</sst>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stMDiqqquuxEbjNTvUq+XgAwXU+1rb/dHPG0AgLsL1P7hunIZG9U2ZlBMAcmETQSpP/mmmJkQWSulD8qOD9YNQ==" saltValue="S7h4k6Cy76iGLHcuehQVQ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SUMIF(F52:F59,A16,I52:I59)+SUMIF(F52:F59,"PSU",I52:I59)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SUMIF(F52:F59,A17,I52:I59)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SUMIF(F52:F59,A18,I52:I59)</f>
        <v>0</v>
      </c>
      <c r="J18" s="85"/>
    </row>
    <row r="19" spans="1:10" ht="23.25" customHeight="1" x14ac:dyDescent="0.2">
      <c r="A19" s="197" t="s">
        <v>75</v>
      </c>
      <c r="B19" s="38" t="s">
        <v>27</v>
      </c>
      <c r="C19" s="62"/>
      <c r="D19" s="63"/>
      <c r="E19" s="83"/>
      <c r="F19" s="84"/>
      <c r="G19" s="83"/>
      <c r="H19" s="84"/>
      <c r="I19" s="83">
        <f>SUMIF(F52:F59,A19,I52:I59)</f>
        <v>0</v>
      </c>
      <c r="J19" s="85"/>
    </row>
    <row r="20" spans="1:10" ht="23.25" customHeight="1" x14ac:dyDescent="0.2">
      <c r="A20" s="197" t="s">
        <v>76</v>
      </c>
      <c r="B20" s="38" t="s">
        <v>28</v>
      </c>
      <c r="C20" s="62"/>
      <c r="D20" s="63"/>
      <c r="E20" s="83"/>
      <c r="F20" s="84"/>
      <c r="G20" s="83"/>
      <c r="H20" s="84"/>
      <c r="I20" s="83">
        <f>SUMIF(F52:F59,A20,I52:I59)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'SO01 A Pol'!AE54+'SO01 B Pol'!AE34+'SO01 C Pol'!AE60</f>
        <v>0</v>
      </c>
      <c r="G39" s="149">
        <f>'SO01 A Pol'!AF54+'SO01 B Pol'!AF34+'SO01 C Pol'!AF60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'SO01 A Pol'!AE54+'SO01 B Pol'!AE34+'SO01 C Pol'!AE60</f>
        <v>0</v>
      </c>
      <c r="G41" s="156">
        <f>'SO01 A Pol'!AF54+'SO01 B Pol'!AF34+'SO01 C Pol'!AF60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'SO01 A Pol'!AE54</f>
        <v>0</v>
      </c>
      <c r="G42" s="150">
        <f>'SO01 A Pol'!AF54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'SO01 B Pol'!AE34</f>
        <v>0</v>
      </c>
      <c r="G43" s="150">
        <f>'SO01 B Pol'!AF34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'SO01 C Pol'!AE60</f>
        <v>0</v>
      </c>
      <c r="G44" s="150">
        <f>'SO01 C Pol'!AF60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/>
      <c r="B45" s="161" t="s">
        <v>55</v>
      </c>
      <c r="C45" s="162"/>
      <c r="D45" s="162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5">
        <f>SUMIF(A39:A44,"=1",I39:I44)</f>
        <v>0</v>
      </c>
      <c r="J45" s="166">
        <f>SUMIF(A39:A44,"=1",J39:J44)</f>
        <v>0</v>
      </c>
    </row>
    <row r="49" spans="1:10" ht="15.75" x14ac:dyDescent="0.25">
      <c r="B49" s="177" t="s">
        <v>57</v>
      </c>
    </row>
    <row r="51" spans="1:10" ht="25.5" customHeight="1" x14ac:dyDescent="0.2">
      <c r="A51" s="179"/>
      <c r="B51" s="182" t="s">
        <v>17</v>
      </c>
      <c r="C51" s="182" t="s">
        <v>5</v>
      </c>
      <c r="D51" s="183"/>
      <c r="E51" s="183"/>
      <c r="F51" s="184" t="s">
        <v>58</v>
      </c>
      <c r="G51" s="184"/>
      <c r="H51" s="184"/>
      <c r="I51" s="184" t="s">
        <v>29</v>
      </c>
      <c r="J51" s="184" t="s">
        <v>0</v>
      </c>
    </row>
    <row r="52" spans="1:10" ht="36.75" customHeight="1" x14ac:dyDescent="0.2">
      <c r="A52" s="180"/>
      <c r="B52" s="185" t="s">
        <v>59</v>
      </c>
      <c r="C52" s="186" t="s">
        <v>60</v>
      </c>
      <c r="D52" s="187"/>
      <c r="E52" s="187"/>
      <c r="F52" s="193" t="s">
        <v>24</v>
      </c>
      <c r="G52" s="194"/>
      <c r="H52" s="194"/>
      <c r="I52" s="194">
        <f>'SO01 A Pol'!G8+'SO01 B Pol'!G8+'SO01 C Pol'!G8</f>
        <v>0</v>
      </c>
      <c r="J52" s="191" t="str">
        <f>IF(I60=0,"",I52/I60*100)</f>
        <v/>
      </c>
    </row>
    <row r="53" spans="1:10" ht="36.75" customHeight="1" x14ac:dyDescent="0.2">
      <c r="A53" s="180"/>
      <c r="B53" s="185" t="s">
        <v>61</v>
      </c>
      <c r="C53" s="186" t="s">
        <v>62</v>
      </c>
      <c r="D53" s="187"/>
      <c r="E53" s="187"/>
      <c r="F53" s="193" t="s">
        <v>24</v>
      </c>
      <c r="G53" s="194"/>
      <c r="H53" s="194"/>
      <c r="I53" s="194">
        <f>'SO01 A Pol'!G13+'SO01 B Pol'!G13+'SO01 C Pol'!G13</f>
        <v>0</v>
      </c>
      <c r="J53" s="191" t="str">
        <f>IF(I60=0,"",I53/I60*100)</f>
        <v/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'SO01 A Pol'!G17+'SO01 B Pol'!G17+'SO01 C Pol'!G17</f>
        <v>0</v>
      </c>
      <c r="J54" s="191" t="str">
        <f>IF(I60=0,"",I54/I60*100)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25</v>
      </c>
      <c r="G55" s="194"/>
      <c r="H55" s="194"/>
      <c r="I55" s="194">
        <f>'SO01 A Pol'!G20+'SO01 C Pol'!G20</f>
        <v>0</v>
      </c>
      <c r="J55" s="191" t="str">
        <f>IF(I60=0,"",I55/I60*100)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25</v>
      </c>
      <c r="G56" s="194"/>
      <c r="H56" s="194"/>
      <c r="I56" s="194">
        <f>'SO01 A Pol'!G22+'SO01 B Pol'!G20+'SO01 C Pol'!G23</f>
        <v>0</v>
      </c>
      <c r="J56" s="191" t="str">
        <f>IF(I60=0,"",I56/I60*100)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25</v>
      </c>
      <c r="G57" s="194"/>
      <c r="H57" s="194"/>
      <c r="I57" s="194">
        <f>'SO01 A Pol'!G25+'SO01 C Pol'!G26</f>
        <v>0</v>
      </c>
      <c r="J57" s="191" t="str">
        <f>IF(I60=0,"",I57/I60*100)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25</v>
      </c>
      <c r="G58" s="194"/>
      <c r="H58" s="194"/>
      <c r="I58" s="194">
        <f>'SO01 A Pol'!G29+'SO01 B Pol'!G22+'SO01 C Pol'!G38</f>
        <v>0</v>
      </c>
      <c r="J58" s="191" t="str">
        <f>IF(I60=0,"",I58/I60*100)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25</v>
      </c>
      <c r="G59" s="194"/>
      <c r="H59" s="194"/>
      <c r="I59" s="194">
        <f>'SO01 A Pol'!G50</f>
        <v>0</v>
      </c>
      <c r="J59" s="191" t="str">
        <f>IF(I60=0,"",I59/I60*100)</f>
        <v/>
      </c>
    </row>
    <row r="60" spans="1:10" ht="25.5" customHeight="1" x14ac:dyDescent="0.2">
      <c r="A60" s="181"/>
      <c r="B60" s="188" t="s">
        <v>1</v>
      </c>
      <c r="C60" s="189"/>
      <c r="D60" s="190"/>
      <c r="E60" s="190"/>
      <c r="F60" s="195"/>
      <c r="G60" s="196"/>
      <c r="H60" s="196"/>
      <c r="I60" s="196">
        <f>SUM(I52:I59)</f>
        <v>0</v>
      </c>
      <c r="J60" s="192">
        <f>SUM(J52:J59)</f>
        <v>0</v>
      </c>
    </row>
    <row r="61" spans="1:10" x14ac:dyDescent="0.2">
      <c r="F61" s="133"/>
      <c r="G61" s="133"/>
      <c r="H61" s="133"/>
      <c r="I61" s="133"/>
      <c r="J61" s="134"/>
    </row>
    <row r="62" spans="1:10" x14ac:dyDescent="0.2">
      <c r="F62" s="133"/>
      <c r="G62" s="133"/>
      <c r="H62" s="133"/>
      <c r="I62" s="133"/>
      <c r="J62" s="134"/>
    </row>
    <row r="63" spans="1:10" x14ac:dyDescent="0.2">
      <c r="F63" s="133"/>
      <c r="G63" s="133"/>
      <c r="H63" s="133"/>
      <c r="I63" s="133"/>
      <c r="J63" s="134"/>
    </row>
  </sheetData>
  <sheetProtection algorithmName="SHA-512" hashValue="vj2/t+hE/7xzy+/EX+67ZyxsWzM7LDAss9tDpqbC4xnWSWl9Ld5SCWmVzhBJFJmHlr8mRUh5DtwVVRWcIA5v7A==" saltValue="tZ7oV010jvrQnABrP1W1u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qD+iiO/mxcSYV0xSKepk1k18iAhuuV/4GKMUBc/b4HImQ+T1iecA1xaADSBn0kXGq3ytgDGBLO/0Ac9cKMHGfQ==" saltValue="kD+2kYgR9tUmyD99hyMbM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77</v>
      </c>
      <c r="B1" s="198"/>
      <c r="C1" s="198"/>
      <c r="D1" s="198"/>
      <c r="E1" s="198"/>
      <c r="F1" s="198"/>
      <c r="G1" s="198"/>
      <c r="AG1" t="s">
        <v>78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79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79</v>
      </c>
      <c r="AG3" t="s">
        <v>80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81</v>
      </c>
    </row>
    <row r="5" spans="1:60" x14ac:dyDescent="0.2">
      <c r="D5" s="10"/>
    </row>
    <row r="6" spans="1:60" ht="38.25" x14ac:dyDescent="0.2">
      <c r="A6" s="209" t="s">
        <v>82</v>
      </c>
      <c r="B6" s="211" t="s">
        <v>83</v>
      </c>
      <c r="C6" s="211" t="s">
        <v>84</v>
      </c>
      <c r="D6" s="210" t="s">
        <v>85</v>
      </c>
      <c r="E6" s="209" t="s">
        <v>86</v>
      </c>
      <c r="F6" s="208" t="s">
        <v>87</v>
      </c>
      <c r="G6" s="209" t="s">
        <v>29</v>
      </c>
      <c r="H6" s="212" t="s">
        <v>30</v>
      </c>
      <c r="I6" s="212" t="s">
        <v>88</v>
      </c>
      <c r="J6" s="212" t="s">
        <v>31</v>
      </c>
      <c r="K6" s="212" t="s">
        <v>89</v>
      </c>
      <c r="L6" s="212" t="s">
        <v>90</v>
      </c>
      <c r="M6" s="212" t="s">
        <v>91</v>
      </c>
      <c r="N6" s="212" t="s">
        <v>92</v>
      </c>
      <c r="O6" s="212" t="s">
        <v>93</v>
      </c>
      <c r="P6" s="212" t="s">
        <v>94</v>
      </c>
      <c r="Q6" s="212" t="s">
        <v>95</v>
      </c>
      <c r="R6" s="212" t="s">
        <v>96</v>
      </c>
      <c r="S6" s="212" t="s">
        <v>97</v>
      </c>
      <c r="T6" s="212" t="s">
        <v>98</v>
      </c>
      <c r="U6" s="212" t="s">
        <v>99</v>
      </c>
      <c r="V6" s="212" t="s">
        <v>100</v>
      </c>
      <c r="W6" s="212" t="s">
        <v>101</v>
      </c>
      <c r="X6" s="212" t="s">
        <v>102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103</v>
      </c>
      <c r="B8" s="227" t="s">
        <v>59</v>
      </c>
      <c r="C8" s="250" t="s">
        <v>60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0.27</v>
      </c>
      <c r="P8" s="230"/>
      <c r="Q8" s="230">
        <f>SUM(Q9:Q12)</f>
        <v>0</v>
      </c>
      <c r="R8" s="230"/>
      <c r="S8" s="230"/>
      <c r="T8" s="231"/>
      <c r="U8" s="225"/>
      <c r="V8" s="225">
        <f>SUM(V9:V12)</f>
        <v>5.4799999999999995</v>
      </c>
      <c r="W8" s="225"/>
      <c r="X8" s="225"/>
      <c r="AG8" t="s">
        <v>104</v>
      </c>
    </row>
    <row r="9" spans="1:60" outlineLevel="1" x14ac:dyDescent="0.2">
      <c r="A9" s="232">
        <v>1</v>
      </c>
      <c r="B9" s="233" t="s">
        <v>105</v>
      </c>
      <c r="C9" s="251" t="s">
        <v>106</v>
      </c>
      <c r="D9" s="234" t="s">
        <v>107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5.4919999999999997E-2</v>
      </c>
      <c r="O9" s="237">
        <f>ROUND(E9*N9,2)</f>
        <v>0.05</v>
      </c>
      <c r="P9" s="237">
        <v>0</v>
      </c>
      <c r="Q9" s="237">
        <f>ROUND(E9*P9,2)</f>
        <v>0</v>
      </c>
      <c r="R9" s="237" t="s">
        <v>108</v>
      </c>
      <c r="S9" s="237" t="s">
        <v>109</v>
      </c>
      <c r="T9" s="238" t="s">
        <v>110</v>
      </c>
      <c r="U9" s="222">
        <v>1.0871</v>
      </c>
      <c r="V9" s="222">
        <f>ROUND(E9*U9,2)</f>
        <v>1.0900000000000001</v>
      </c>
      <c r="W9" s="222"/>
      <c r="X9" s="222" t="s">
        <v>111</v>
      </c>
      <c r="Y9" s="213"/>
      <c r="Z9" s="213"/>
      <c r="AA9" s="213"/>
      <c r="AB9" s="213"/>
      <c r="AC9" s="213"/>
      <c r="AD9" s="213"/>
      <c r="AE9" s="213"/>
      <c r="AF9" s="213"/>
      <c r="AG9" s="213" t="s">
        <v>112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2" t="s">
        <v>113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114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jakoukoliv maltou, z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115</v>
      </c>
      <c r="C11" s="251" t="s">
        <v>116</v>
      </c>
      <c r="D11" s="234" t="s">
        <v>107</v>
      </c>
      <c r="E11" s="235">
        <v>5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4.3049999999999998E-2</v>
      </c>
      <c r="O11" s="237">
        <f>ROUND(E11*N11,2)</f>
        <v>0.22</v>
      </c>
      <c r="P11" s="237">
        <v>0</v>
      </c>
      <c r="Q11" s="237">
        <f>ROUND(E11*P11,2)</f>
        <v>0</v>
      </c>
      <c r="R11" s="237" t="s">
        <v>108</v>
      </c>
      <c r="S11" s="237" t="s">
        <v>109</v>
      </c>
      <c r="T11" s="238" t="s">
        <v>110</v>
      </c>
      <c r="U11" s="222">
        <v>0.87802999999999998</v>
      </c>
      <c r="V11" s="222">
        <f>ROUND(E11*U11,2)</f>
        <v>4.3899999999999997</v>
      </c>
      <c r="W11" s="222"/>
      <c r="X11" s="222" t="s">
        <v>111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2" t="s">
        <v>113</v>
      </c>
      <c r="D12" s="240"/>
      <c r="E12" s="240"/>
      <c r="F12" s="240"/>
      <c r="G12" s="240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114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39" t="str">
        <f>C12</f>
        <v>jakoukoliv maltou, z pomocného pracovního lešení o výšce podlahy do 1900 mm a pro zatížení do 1,5 kPa,</v>
      </c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6" t="s">
        <v>103</v>
      </c>
      <c r="B13" s="227" t="s">
        <v>61</v>
      </c>
      <c r="C13" s="250" t="s">
        <v>62</v>
      </c>
      <c r="D13" s="228"/>
      <c r="E13" s="229"/>
      <c r="F13" s="230"/>
      <c r="G13" s="230">
        <f>SUMIF(AG14:AG16,"&lt;&gt;NOR",G14:G16)</f>
        <v>0</v>
      </c>
      <c r="H13" s="230"/>
      <c r="I13" s="230">
        <f>SUM(I14:I16)</f>
        <v>0</v>
      </c>
      <c r="J13" s="230"/>
      <c r="K13" s="230">
        <f>SUM(K14:K16)</f>
        <v>0</v>
      </c>
      <c r="L13" s="230"/>
      <c r="M13" s="230">
        <f>SUM(M14:M16)</f>
        <v>0</v>
      </c>
      <c r="N13" s="230"/>
      <c r="O13" s="230">
        <f>SUM(O14:O16)</f>
        <v>0</v>
      </c>
      <c r="P13" s="230"/>
      <c r="Q13" s="230">
        <f>SUM(Q14:Q16)</f>
        <v>0</v>
      </c>
      <c r="R13" s="230"/>
      <c r="S13" s="230"/>
      <c r="T13" s="231"/>
      <c r="U13" s="225"/>
      <c r="V13" s="225">
        <f>SUM(V14:V16)</f>
        <v>3.67</v>
      </c>
      <c r="W13" s="225"/>
      <c r="X13" s="225"/>
      <c r="AG13" t="s">
        <v>104</v>
      </c>
    </row>
    <row r="14" spans="1:60" outlineLevel="1" x14ac:dyDescent="0.2">
      <c r="A14" s="232">
        <v>3</v>
      </c>
      <c r="B14" s="233" t="s">
        <v>117</v>
      </c>
      <c r="C14" s="251" t="s">
        <v>118</v>
      </c>
      <c r="D14" s="234" t="s">
        <v>119</v>
      </c>
      <c r="E14" s="235">
        <v>28.238399999999999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1.0000000000000001E-5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108</v>
      </c>
      <c r="S14" s="237" t="s">
        <v>109</v>
      </c>
      <c r="T14" s="238" t="s">
        <v>110</v>
      </c>
      <c r="U14" s="222">
        <v>0.13</v>
      </c>
      <c r="V14" s="222">
        <f>ROUND(E14*U14,2)</f>
        <v>3.67</v>
      </c>
      <c r="W14" s="222"/>
      <c r="X14" s="222" t="s">
        <v>111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112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120</v>
      </c>
      <c r="D15" s="223"/>
      <c r="E15" s="224">
        <v>8.0383999999999993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121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122</v>
      </c>
      <c r="D16" s="223"/>
      <c r="E16" s="224">
        <v>20.2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103</v>
      </c>
      <c r="B17" s="227" t="s">
        <v>63</v>
      </c>
      <c r="C17" s="250" t="s">
        <v>64</v>
      </c>
      <c r="D17" s="228"/>
      <c r="E17" s="229"/>
      <c r="F17" s="230"/>
      <c r="G17" s="230">
        <f>SUMIF(AG18:AG19,"&lt;&gt;NOR",G18:G19)</f>
        <v>0</v>
      </c>
      <c r="H17" s="230"/>
      <c r="I17" s="230">
        <f>SUM(I18:I19)</f>
        <v>0</v>
      </c>
      <c r="J17" s="230"/>
      <c r="K17" s="230">
        <f>SUM(K18:K19)</f>
        <v>0</v>
      </c>
      <c r="L17" s="230"/>
      <c r="M17" s="230">
        <f>SUM(M18:M19)</f>
        <v>0</v>
      </c>
      <c r="N17" s="230"/>
      <c r="O17" s="230">
        <f>SUM(O18:O19)</f>
        <v>0</v>
      </c>
      <c r="P17" s="230"/>
      <c r="Q17" s="230">
        <f>SUM(Q18:Q19)</f>
        <v>0</v>
      </c>
      <c r="R17" s="230"/>
      <c r="S17" s="230"/>
      <c r="T17" s="231"/>
      <c r="U17" s="225"/>
      <c r="V17" s="225">
        <f>SUM(V18:V19)</f>
        <v>0.51</v>
      </c>
      <c r="W17" s="225"/>
      <c r="X17" s="225"/>
      <c r="AG17" t="s">
        <v>104</v>
      </c>
    </row>
    <row r="18" spans="1:60" ht="33.75" outlineLevel="1" x14ac:dyDescent="0.2">
      <c r="A18" s="232">
        <v>4</v>
      </c>
      <c r="B18" s="233" t="s">
        <v>123</v>
      </c>
      <c r="C18" s="251" t="s">
        <v>124</v>
      </c>
      <c r="D18" s="234" t="s">
        <v>125</v>
      </c>
      <c r="E18" s="235">
        <v>0.27045000000000002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108</v>
      </c>
      <c r="S18" s="237" t="s">
        <v>109</v>
      </c>
      <c r="T18" s="238" t="s">
        <v>110</v>
      </c>
      <c r="U18" s="222">
        <v>1.8919999999999999</v>
      </c>
      <c r="V18" s="222">
        <f>ROUND(E18*U18,2)</f>
        <v>0.51</v>
      </c>
      <c r="W18" s="222"/>
      <c r="X18" s="222" t="s">
        <v>126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127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2" t="s">
        <v>128</v>
      </c>
      <c r="D19" s="240"/>
      <c r="E19" s="240"/>
      <c r="F19" s="240"/>
      <c r="G19" s="240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114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6" t="s">
        <v>103</v>
      </c>
      <c r="B20" s="227" t="s">
        <v>65</v>
      </c>
      <c r="C20" s="250" t="s">
        <v>66</v>
      </c>
      <c r="D20" s="228"/>
      <c r="E20" s="229"/>
      <c r="F20" s="230"/>
      <c r="G20" s="230">
        <f>SUMIF(AG21:AG21,"&lt;&gt;NOR",G21:G21)</f>
        <v>0</v>
      </c>
      <c r="H20" s="230"/>
      <c r="I20" s="230">
        <f>SUM(I21:I21)</f>
        <v>0</v>
      </c>
      <c r="J20" s="230"/>
      <c r="K20" s="230">
        <f>SUM(K21:K21)</f>
        <v>0</v>
      </c>
      <c r="L20" s="230"/>
      <c r="M20" s="230">
        <f>SUM(M21:M21)</f>
        <v>0</v>
      </c>
      <c r="N20" s="230"/>
      <c r="O20" s="230">
        <f>SUM(O21:O21)</f>
        <v>0</v>
      </c>
      <c r="P20" s="230"/>
      <c r="Q20" s="230">
        <f>SUM(Q21:Q21)</f>
        <v>0</v>
      </c>
      <c r="R20" s="230"/>
      <c r="S20" s="230"/>
      <c r="T20" s="231"/>
      <c r="U20" s="225"/>
      <c r="V20" s="225">
        <f>SUM(V21:V21)</f>
        <v>0</v>
      </c>
      <c r="W20" s="225"/>
      <c r="X20" s="225"/>
      <c r="AG20" t="s">
        <v>104</v>
      </c>
    </row>
    <row r="21" spans="1:60" outlineLevel="1" x14ac:dyDescent="0.2">
      <c r="A21" s="241">
        <v>5</v>
      </c>
      <c r="B21" s="242" t="s">
        <v>129</v>
      </c>
      <c r="C21" s="254" t="s">
        <v>130</v>
      </c>
      <c r="D21" s="243" t="s">
        <v>107</v>
      </c>
      <c r="E21" s="244">
        <v>3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15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131</v>
      </c>
      <c r="T21" s="247" t="s">
        <v>132</v>
      </c>
      <c r="U21" s="222">
        <v>0</v>
      </c>
      <c r="V21" s="222">
        <f>ROUND(E21*U21,2)</f>
        <v>0</v>
      </c>
      <c r="W21" s="222"/>
      <c r="X21" s="222" t="s">
        <v>111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112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6" t="s">
        <v>103</v>
      </c>
      <c r="B22" s="227" t="s">
        <v>67</v>
      </c>
      <c r="C22" s="250" t="s">
        <v>68</v>
      </c>
      <c r="D22" s="228"/>
      <c r="E22" s="229"/>
      <c r="F22" s="230"/>
      <c r="G22" s="230">
        <f>SUMIF(AG23:AG24,"&lt;&gt;NOR",G23:G24)</f>
        <v>0</v>
      </c>
      <c r="H22" s="230"/>
      <c r="I22" s="230">
        <f>SUM(I23:I24)</f>
        <v>0</v>
      </c>
      <c r="J22" s="230"/>
      <c r="K22" s="230">
        <f>SUM(K23:K24)</f>
        <v>0</v>
      </c>
      <c r="L22" s="230"/>
      <c r="M22" s="230">
        <f>SUM(M23:M24)</f>
        <v>0</v>
      </c>
      <c r="N22" s="230"/>
      <c r="O22" s="230">
        <f>SUM(O23:O24)</f>
        <v>0</v>
      </c>
      <c r="P22" s="230"/>
      <c r="Q22" s="230">
        <f>SUM(Q23:Q24)</f>
        <v>0.01</v>
      </c>
      <c r="R22" s="230"/>
      <c r="S22" s="230"/>
      <c r="T22" s="231"/>
      <c r="U22" s="225"/>
      <c r="V22" s="225">
        <f>SUM(V23:V24)</f>
        <v>0.49</v>
      </c>
      <c r="W22" s="225"/>
      <c r="X22" s="225"/>
      <c r="AG22" t="s">
        <v>104</v>
      </c>
    </row>
    <row r="23" spans="1:60" ht="22.5" outlineLevel="1" x14ac:dyDescent="0.2">
      <c r="A23" s="232">
        <v>6</v>
      </c>
      <c r="B23" s="233" t="s">
        <v>133</v>
      </c>
      <c r="C23" s="251" t="s">
        <v>134</v>
      </c>
      <c r="D23" s="234" t="s">
        <v>135</v>
      </c>
      <c r="E23" s="235">
        <v>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5.0000000000000002E-5</v>
      </c>
      <c r="O23" s="237">
        <f>ROUND(E23*N23,2)</f>
        <v>0</v>
      </c>
      <c r="P23" s="237">
        <v>1E-3</v>
      </c>
      <c r="Q23" s="237">
        <f>ROUND(E23*P23,2)</f>
        <v>0.01</v>
      </c>
      <c r="R23" s="237" t="s">
        <v>136</v>
      </c>
      <c r="S23" s="237" t="s">
        <v>109</v>
      </c>
      <c r="T23" s="238" t="s">
        <v>132</v>
      </c>
      <c r="U23" s="222">
        <v>9.7000000000000003E-2</v>
      </c>
      <c r="V23" s="222">
        <f>ROUND(E23*U23,2)</f>
        <v>0.49</v>
      </c>
      <c r="W23" s="222"/>
      <c r="X23" s="222" t="s">
        <v>111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112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137</v>
      </c>
      <c r="D24" s="223"/>
      <c r="E24" s="224">
        <v>5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121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6" t="s">
        <v>103</v>
      </c>
      <c r="B25" s="227" t="s">
        <v>69</v>
      </c>
      <c r="C25" s="250" t="s">
        <v>70</v>
      </c>
      <c r="D25" s="228"/>
      <c r="E25" s="229"/>
      <c r="F25" s="230"/>
      <c r="G25" s="230">
        <f>SUMIF(AG26:AG28,"&lt;&gt;NOR",G26:G28)</f>
        <v>0</v>
      </c>
      <c r="H25" s="230"/>
      <c r="I25" s="230">
        <f>SUM(I26:I28)</f>
        <v>0</v>
      </c>
      <c r="J25" s="230"/>
      <c r="K25" s="230">
        <f>SUM(K26:K28)</f>
        <v>0</v>
      </c>
      <c r="L25" s="230"/>
      <c r="M25" s="230">
        <f>SUM(M26:M28)</f>
        <v>0</v>
      </c>
      <c r="N25" s="230"/>
      <c r="O25" s="230">
        <f>SUM(O26:O28)</f>
        <v>0</v>
      </c>
      <c r="P25" s="230"/>
      <c r="Q25" s="230">
        <f>SUM(Q26:Q28)</f>
        <v>0</v>
      </c>
      <c r="R25" s="230"/>
      <c r="S25" s="230"/>
      <c r="T25" s="231"/>
      <c r="U25" s="225"/>
      <c r="V25" s="225">
        <f>SUM(V26:V28)</f>
        <v>2.4</v>
      </c>
      <c r="W25" s="225"/>
      <c r="X25" s="225"/>
      <c r="AG25" t="s">
        <v>104</v>
      </c>
    </row>
    <row r="26" spans="1:60" outlineLevel="1" x14ac:dyDescent="0.2">
      <c r="A26" s="232">
        <v>7</v>
      </c>
      <c r="B26" s="233" t="s">
        <v>138</v>
      </c>
      <c r="C26" s="251" t="s">
        <v>139</v>
      </c>
      <c r="D26" s="234" t="s">
        <v>119</v>
      </c>
      <c r="E26" s="235">
        <v>8.2624999999999993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2.4000000000000001E-4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140</v>
      </c>
      <c r="S26" s="237" t="s">
        <v>109</v>
      </c>
      <c r="T26" s="238" t="s">
        <v>110</v>
      </c>
      <c r="U26" s="222">
        <v>0.28999999999999998</v>
      </c>
      <c r="V26" s="222">
        <f>ROUND(E26*U26,2)</f>
        <v>2.4</v>
      </c>
      <c r="W26" s="222"/>
      <c r="X26" s="222" t="s">
        <v>111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112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5" t="s">
        <v>141</v>
      </c>
      <c r="D27" s="248"/>
      <c r="E27" s="248"/>
      <c r="F27" s="248"/>
      <c r="G27" s="248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142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143</v>
      </c>
      <c r="D28" s="223"/>
      <c r="E28" s="224">
        <v>8.2624999999999993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121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26" t="s">
        <v>103</v>
      </c>
      <c r="B29" s="227" t="s">
        <v>71</v>
      </c>
      <c r="C29" s="250" t="s">
        <v>72</v>
      </c>
      <c r="D29" s="228"/>
      <c r="E29" s="229"/>
      <c r="F29" s="230"/>
      <c r="G29" s="230">
        <f>SUMIF(AG30:AG49,"&lt;&gt;NOR",G30:G49)</f>
        <v>0</v>
      </c>
      <c r="H29" s="230"/>
      <c r="I29" s="230">
        <f>SUM(I30:I49)</f>
        <v>0</v>
      </c>
      <c r="J29" s="230"/>
      <c r="K29" s="230">
        <f>SUM(K30:K49)</f>
        <v>0</v>
      </c>
      <c r="L29" s="230"/>
      <c r="M29" s="230">
        <f>SUM(M30:M49)</f>
        <v>0</v>
      </c>
      <c r="N29" s="230"/>
      <c r="O29" s="230">
        <f>SUM(O30:O49)</f>
        <v>6.0000000000000005E-2</v>
      </c>
      <c r="P29" s="230"/>
      <c r="Q29" s="230">
        <f>SUM(Q30:Q49)</f>
        <v>0</v>
      </c>
      <c r="R29" s="230"/>
      <c r="S29" s="230"/>
      <c r="T29" s="231"/>
      <c r="U29" s="225"/>
      <c r="V29" s="225">
        <f>SUM(V30:V49)</f>
        <v>32.640000000000008</v>
      </c>
      <c r="W29" s="225"/>
      <c r="X29" s="225"/>
      <c r="AG29" t="s">
        <v>104</v>
      </c>
    </row>
    <row r="30" spans="1:60" outlineLevel="1" x14ac:dyDescent="0.2">
      <c r="A30" s="232">
        <v>8</v>
      </c>
      <c r="B30" s="233" t="s">
        <v>144</v>
      </c>
      <c r="C30" s="251" t="s">
        <v>145</v>
      </c>
      <c r="D30" s="234" t="s">
        <v>119</v>
      </c>
      <c r="E30" s="235">
        <v>10.074400000000001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 t="s">
        <v>146</v>
      </c>
      <c r="S30" s="237" t="s">
        <v>109</v>
      </c>
      <c r="T30" s="238" t="s">
        <v>110</v>
      </c>
      <c r="U30" s="222">
        <v>6.9709999999999994E-2</v>
      </c>
      <c r="V30" s="222">
        <f>ROUND(E30*U30,2)</f>
        <v>0.7</v>
      </c>
      <c r="W30" s="222"/>
      <c r="X30" s="222" t="s">
        <v>111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112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147</v>
      </c>
      <c r="D31" s="223"/>
      <c r="E31" s="224">
        <v>10.074400000000001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2">
        <v>9</v>
      </c>
      <c r="B32" s="233" t="s">
        <v>148</v>
      </c>
      <c r="C32" s="251" t="s">
        <v>149</v>
      </c>
      <c r="D32" s="234" t="s">
        <v>119</v>
      </c>
      <c r="E32" s="235">
        <v>236.66422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15</v>
      </c>
      <c r="M32" s="237">
        <f>G32*(1+L32/100)</f>
        <v>0</v>
      </c>
      <c r="N32" s="237">
        <v>6.9999999999999994E-5</v>
      </c>
      <c r="O32" s="237">
        <f>ROUND(E32*N32,2)</f>
        <v>0.02</v>
      </c>
      <c r="P32" s="237">
        <v>0</v>
      </c>
      <c r="Q32" s="237">
        <f>ROUND(E32*P32,2)</f>
        <v>0</v>
      </c>
      <c r="R32" s="237" t="s">
        <v>146</v>
      </c>
      <c r="S32" s="237" t="s">
        <v>109</v>
      </c>
      <c r="T32" s="238" t="s">
        <v>110</v>
      </c>
      <c r="U32" s="222">
        <v>0.03</v>
      </c>
      <c r="V32" s="222">
        <f>ROUND(E32*U32,2)</f>
        <v>7.1</v>
      </c>
      <c r="W32" s="222"/>
      <c r="X32" s="222" t="s">
        <v>111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112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150</v>
      </c>
      <c r="D33" s="223"/>
      <c r="E33" s="224">
        <v>38.131999999999998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121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151</v>
      </c>
      <c r="D34" s="223"/>
      <c r="E34" s="224">
        <v>49.956200000000003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121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152</v>
      </c>
      <c r="D35" s="223"/>
      <c r="E35" s="224">
        <v>50.851619999999997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121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153</v>
      </c>
      <c r="D36" s="223"/>
      <c r="E36" s="224">
        <v>14.9756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121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154</v>
      </c>
      <c r="D37" s="223"/>
      <c r="E37" s="224">
        <v>15.045999999999999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121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3" t="s">
        <v>155</v>
      </c>
      <c r="D38" s="223"/>
      <c r="E38" s="224">
        <v>5.84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121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156</v>
      </c>
      <c r="D39" s="223"/>
      <c r="E39" s="224">
        <v>61.8628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121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10</v>
      </c>
      <c r="B40" s="242" t="s">
        <v>157</v>
      </c>
      <c r="C40" s="254" t="s">
        <v>158</v>
      </c>
      <c r="D40" s="243" t="s">
        <v>119</v>
      </c>
      <c r="E40" s="244">
        <v>236.66422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15</v>
      </c>
      <c r="M40" s="246">
        <f>G40*(1+L40/100)</f>
        <v>0</v>
      </c>
      <c r="N40" s="246">
        <v>1.3999999999999999E-4</v>
      </c>
      <c r="O40" s="246">
        <f>ROUND(E40*N40,2)</f>
        <v>0.03</v>
      </c>
      <c r="P40" s="246">
        <v>0</v>
      </c>
      <c r="Q40" s="246">
        <f>ROUND(E40*P40,2)</f>
        <v>0</v>
      </c>
      <c r="R40" s="246" t="s">
        <v>146</v>
      </c>
      <c r="S40" s="246" t="s">
        <v>109</v>
      </c>
      <c r="T40" s="247" t="s">
        <v>110</v>
      </c>
      <c r="U40" s="222">
        <v>0.10191</v>
      </c>
      <c r="V40" s="222">
        <f>ROUND(E40*U40,2)</f>
        <v>24.12</v>
      </c>
      <c r="W40" s="222"/>
      <c r="X40" s="222" t="s">
        <v>111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112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11</v>
      </c>
      <c r="B41" s="233" t="s">
        <v>159</v>
      </c>
      <c r="C41" s="251" t="s">
        <v>160</v>
      </c>
      <c r="D41" s="234" t="s">
        <v>119</v>
      </c>
      <c r="E41" s="235">
        <v>11.4026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2.0000000000000002E-5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146</v>
      </c>
      <c r="S41" s="237" t="s">
        <v>109</v>
      </c>
      <c r="T41" s="238" t="s">
        <v>110</v>
      </c>
      <c r="U41" s="222">
        <v>0.03</v>
      </c>
      <c r="V41" s="222">
        <f>ROUND(E41*U41,2)</f>
        <v>0.34</v>
      </c>
      <c r="W41" s="222"/>
      <c r="X41" s="222" t="s">
        <v>111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112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161</v>
      </c>
      <c r="D42" s="223"/>
      <c r="E42" s="224">
        <v>11.4026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121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2">
        <v>12</v>
      </c>
      <c r="B43" s="233" t="s">
        <v>162</v>
      </c>
      <c r="C43" s="251" t="s">
        <v>163</v>
      </c>
      <c r="D43" s="234" t="s">
        <v>119</v>
      </c>
      <c r="E43" s="235">
        <v>37.803739999999998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3.5E-4</v>
      </c>
      <c r="O43" s="237">
        <f>ROUND(E43*N43,2)</f>
        <v>0.01</v>
      </c>
      <c r="P43" s="237">
        <v>0</v>
      </c>
      <c r="Q43" s="237">
        <f>ROUND(E43*P43,2)</f>
        <v>0</v>
      </c>
      <c r="R43" s="237" t="s">
        <v>146</v>
      </c>
      <c r="S43" s="237" t="s">
        <v>109</v>
      </c>
      <c r="T43" s="238" t="s">
        <v>110</v>
      </c>
      <c r="U43" s="222">
        <v>0.01</v>
      </c>
      <c r="V43" s="222">
        <f>ROUND(E43*U43,2)</f>
        <v>0.38</v>
      </c>
      <c r="W43" s="222"/>
      <c r="X43" s="222" t="s">
        <v>111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112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164</v>
      </c>
      <c r="D44" s="223"/>
      <c r="E44" s="224">
        <v>8.32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121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165</v>
      </c>
      <c r="D45" s="223"/>
      <c r="E45" s="224">
        <v>7.57674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121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166</v>
      </c>
      <c r="D46" s="223"/>
      <c r="E46" s="224">
        <v>1.4059999999999999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121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167</v>
      </c>
      <c r="D47" s="223"/>
      <c r="E47" s="224">
        <v>1.425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121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168</v>
      </c>
      <c r="D48" s="223"/>
      <c r="E48" s="224">
        <v>1.52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121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169</v>
      </c>
      <c r="D49" s="223"/>
      <c r="E49" s="224">
        <v>17.556000000000001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121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">
      <c r="A50" s="226" t="s">
        <v>103</v>
      </c>
      <c r="B50" s="227" t="s">
        <v>73</v>
      </c>
      <c r="C50" s="250" t="s">
        <v>74</v>
      </c>
      <c r="D50" s="228"/>
      <c r="E50" s="229"/>
      <c r="F50" s="230"/>
      <c r="G50" s="230">
        <f>SUMIF(AG51:AG52,"&lt;&gt;NOR",G51:G52)</f>
        <v>0</v>
      </c>
      <c r="H50" s="230"/>
      <c r="I50" s="230">
        <f>SUM(I51:I52)</f>
        <v>0</v>
      </c>
      <c r="J50" s="230"/>
      <c r="K50" s="230">
        <f>SUM(K51:K52)</f>
        <v>0</v>
      </c>
      <c r="L50" s="230"/>
      <c r="M50" s="230">
        <f>SUM(M51:M52)</f>
        <v>0</v>
      </c>
      <c r="N50" s="230"/>
      <c r="O50" s="230">
        <f>SUM(O51:O52)</f>
        <v>0</v>
      </c>
      <c r="P50" s="230"/>
      <c r="Q50" s="230">
        <f>SUM(Q51:Q52)</f>
        <v>0</v>
      </c>
      <c r="R50" s="230"/>
      <c r="S50" s="230"/>
      <c r="T50" s="231"/>
      <c r="U50" s="225"/>
      <c r="V50" s="225">
        <f>SUM(V51:V52)</f>
        <v>2.2200000000000002</v>
      </c>
      <c r="W50" s="225"/>
      <c r="X50" s="225"/>
      <c r="AG50" t="s">
        <v>104</v>
      </c>
    </row>
    <row r="51" spans="1:60" outlineLevel="1" x14ac:dyDescent="0.2">
      <c r="A51" s="232">
        <v>13</v>
      </c>
      <c r="B51" s="233" t="s">
        <v>170</v>
      </c>
      <c r="C51" s="251" t="s">
        <v>171</v>
      </c>
      <c r="D51" s="234" t="s">
        <v>119</v>
      </c>
      <c r="E51" s="235">
        <v>24.639399999999998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15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146</v>
      </c>
      <c r="S51" s="237" t="s">
        <v>109</v>
      </c>
      <c r="T51" s="238" t="s">
        <v>110</v>
      </c>
      <c r="U51" s="222">
        <v>0.09</v>
      </c>
      <c r="V51" s="222">
        <f>ROUND(E51*U51,2)</f>
        <v>2.2200000000000002</v>
      </c>
      <c r="W51" s="222"/>
      <c r="X51" s="222" t="s">
        <v>111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112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3" t="s">
        <v>172</v>
      </c>
      <c r="D52" s="223"/>
      <c r="E52" s="224">
        <v>24.639399999999998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121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3"/>
      <c r="B53" s="4"/>
      <c r="C53" s="25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90</v>
      </c>
    </row>
    <row r="54" spans="1:60" x14ac:dyDescent="0.2">
      <c r="A54" s="216"/>
      <c r="B54" s="217" t="s">
        <v>29</v>
      </c>
      <c r="C54" s="257"/>
      <c r="D54" s="218"/>
      <c r="E54" s="219"/>
      <c r="F54" s="219"/>
      <c r="G54" s="249">
        <f>G8+G13+G17+G20+G22+G25+G29+G50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173</v>
      </c>
    </row>
    <row r="55" spans="1:60" x14ac:dyDescent="0.2">
      <c r="C55" s="258"/>
      <c r="D55" s="10"/>
      <c r="AG55" t="s">
        <v>174</v>
      </c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kWHNILVn3K/ITHHodPOrRTEr2NhrmvXFxMWQhKnEe1nkB/p6fuq67ESpLA4ebXoaiMO7dRnB0DQs95qXdWivQ==" saltValue="HbRgIDkfkqwFjZBdmelIfA==" spinCount="100000" sheet="1"/>
  <mergeCells count="8">
    <mergeCell ref="C19:G19"/>
    <mergeCell ref="C27:G2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77</v>
      </c>
      <c r="B1" s="198"/>
      <c r="C1" s="198"/>
      <c r="D1" s="198"/>
      <c r="E1" s="198"/>
      <c r="F1" s="198"/>
      <c r="G1" s="198"/>
      <c r="AG1" t="s">
        <v>78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79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79</v>
      </c>
      <c r="AG3" t="s">
        <v>80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81</v>
      </c>
    </row>
    <row r="5" spans="1:60" x14ac:dyDescent="0.2">
      <c r="D5" s="10"/>
    </row>
    <row r="6" spans="1:60" ht="38.25" x14ac:dyDescent="0.2">
      <c r="A6" s="209" t="s">
        <v>82</v>
      </c>
      <c r="B6" s="211" t="s">
        <v>83</v>
      </c>
      <c r="C6" s="211" t="s">
        <v>84</v>
      </c>
      <c r="D6" s="210" t="s">
        <v>85</v>
      </c>
      <c r="E6" s="209" t="s">
        <v>86</v>
      </c>
      <c r="F6" s="208" t="s">
        <v>87</v>
      </c>
      <c r="G6" s="209" t="s">
        <v>29</v>
      </c>
      <c r="H6" s="212" t="s">
        <v>30</v>
      </c>
      <c r="I6" s="212" t="s">
        <v>88</v>
      </c>
      <c r="J6" s="212" t="s">
        <v>31</v>
      </c>
      <c r="K6" s="212" t="s">
        <v>89</v>
      </c>
      <c r="L6" s="212" t="s">
        <v>90</v>
      </c>
      <c r="M6" s="212" t="s">
        <v>91</v>
      </c>
      <c r="N6" s="212" t="s">
        <v>92</v>
      </c>
      <c r="O6" s="212" t="s">
        <v>93</v>
      </c>
      <c r="P6" s="212" t="s">
        <v>94</v>
      </c>
      <c r="Q6" s="212" t="s">
        <v>95</v>
      </c>
      <c r="R6" s="212" t="s">
        <v>96</v>
      </c>
      <c r="S6" s="212" t="s">
        <v>97</v>
      </c>
      <c r="T6" s="212" t="s">
        <v>98</v>
      </c>
      <c r="U6" s="212" t="s">
        <v>99</v>
      </c>
      <c r="V6" s="212" t="s">
        <v>100</v>
      </c>
      <c r="W6" s="212" t="s">
        <v>101</v>
      </c>
      <c r="X6" s="212" t="s">
        <v>102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103</v>
      </c>
      <c r="B8" s="227" t="s">
        <v>59</v>
      </c>
      <c r="C8" s="250" t="s">
        <v>60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0.2</v>
      </c>
      <c r="P8" s="230"/>
      <c r="Q8" s="230">
        <f>SUM(Q9:Q12)</f>
        <v>0</v>
      </c>
      <c r="R8" s="230"/>
      <c r="S8" s="230"/>
      <c r="T8" s="231"/>
      <c r="U8" s="225"/>
      <c r="V8" s="225">
        <f>SUM(V9:V12)</f>
        <v>3.9299999999999997</v>
      </c>
      <c r="W8" s="225"/>
      <c r="X8" s="225"/>
      <c r="AG8" t="s">
        <v>104</v>
      </c>
    </row>
    <row r="9" spans="1:60" outlineLevel="1" x14ac:dyDescent="0.2">
      <c r="A9" s="232">
        <v>1</v>
      </c>
      <c r="B9" s="233" t="s">
        <v>105</v>
      </c>
      <c r="C9" s="251" t="s">
        <v>106</v>
      </c>
      <c r="D9" s="234" t="s">
        <v>107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5.4919999999999997E-2</v>
      </c>
      <c r="O9" s="237">
        <f>ROUND(E9*N9,2)</f>
        <v>0.11</v>
      </c>
      <c r="P9" s="237">
        <v>0</v>
      </c>
      <c r="Q9" s="237">
        <f>ROUND(E9*P9,2)</f>
        <v>0</v>
      </c>
      <c r="R9" s="237" t="s">
        <v>108</v>
      </c>
      <c r="S9" s="237" t="s">
        <v>109</v>
      </c>
      <c r="T9" s="238" t="s">
        <v>132</v>
      </c>
      <c r="U9" s="222">
        <v>1.0871</v>
      </c>
      <c r="V9" s="222">
        <f>ROUND(E9*U9,2)</f>
        <v>2.17</v>
      </c>
      <c r="W9" s="222"/>
      <c r="X9" s="222" t="s">
        <v>111</v>
      </c>
      <c r="Y9" s="213"/>
      <c r="Z9" s="213"/>
      <c r="AA9" s="213"/>
      <c r="AB9" s="213"/>
      <c r="AC9" s="213"/>
      <c r="AD9" s="213"/>
      <c r="AE9" s="213"/>
      <c r="AF9" s="213"/>
      <c r="AG9" s="213" t="s">
        <v>112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2" t="s">
        <v>113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114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jakoukoliv maltou, z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115</v>
      </c>
      <c r="C11" s="251" t="s">
        <v>116</v>
      </c>
      <c r="D11" s="234" t="s">
        <v>107</v>
      </c>
      <c r="E11" s="235">
        <v>2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4.3049999999999998E-2</v>
      </c>
      <c r="O11" s="237">
        <f>ROUND(E11*N11,2)</f>
        <v>0.09</v>
      </c>
      <c r="P11" s="237">
        <v>0</v>
      </c>
      <c r="Q11" s="237">
        <f>ROUND(E11*P11,2)</f>
        <v>0</v>
      </c>
      <c r="R11" s="237" t="s">
        <v>108</v>
      </c>
      <c r="S11" s="237" t="s">
        <v>109</v>
      </c>
      <c r="T11" s="238" t="s">
        <v>132</v>
      </c>
      <c r="U11" s="222">
        <v>0.87802999999999998</v>
      </c>
      <c r="V11" s="222">
        <f>ROUND(E11*U11,2)</f>
        <v>1.76</v>
      </c>
      <c r="W11" s="222"/>
      <c r="X11" s="222" t="s">
        <v>111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2" t="s">
        <v>113</v>
      </c>
      <c r="D12" s="240"/>
      <c r="E12" s="240"/>
      <c r="F12" s="240"/>
      <c r="G12" s="240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114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39" t="str">
        <f>C12</f>
        <v>jakoukoliv maltou, z pomocného pracovního lešení o výšce podlahy do 1900 mm a pro zatížení do 1,5 kPa,</v>
      </c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6" t="s">
        <v>103</v>
      </c>
      <c r="B13" s="227" t="s">
        <v>61</v>
      </c>
      <c r="C13" s="250" t="s">
        <v>62</v>
      </c>
      <c r="D13" s="228"/>
      <c r="E13" s="229"/>
      <c r="F13" s="230"/>
      <c r="G13" s="230">
        <f>SUMIF(AG14:AG16,"&lt;&gt;NOR",G14:G16)</f>
        <v>0</v>
      </c>
      <c r="H13" s="230"/>
      <c r="I13" s="230">
        <f>SUM(I14:I16)</f>
        <v>0</v>
      </c>
      <c r="J13" s="230"/>
      <c r="K13" s="230">
        <f>SUM(K14:K16)</f>
        <v>0</v>
      </c>
      <c r="L13" s="230"/>
      <c r="M13" s="230">
        <f>SUM(M14:M16)</f>
        <v>0</v>
      </c>
      <c r="N13" s="230"/>
      <c r="O13" s="230">
        <f>SUM(O14:O16)</f>
        <v>0</v>
      </c>
      <c r="P13" s="230"/>
      <c r="Q13" s="230">
        <f>SUM(Q14:Q16)</f>
        <v>0</v>
      </c>
      <c r="R13" s="230"/>
      <c r="S13" s="230"/>
      <c r="T13" s="231"/>
      <c r="U13" s="225"/>
      <c r="V13" s="225">
        <f>SUM(V14:V16)</f>
        <v>1.33</v>
      </c>
      <c r="W13" s="225"/>
      <c r="X13" s="225"/>
      <c r="AG13" t="s">
        <v>104</v>
      </c>
    </row>
    <row r="14" spans="1:60" outlineLevel="1" x14ac:dyDescent="0.2">
      <c r="A14" s="232">
        <v>3</v>
      </c>
      <c r="B14" s="233" t="s">
        <v>117</v>
      </c>
      <c r="C14" s="251" t="s">
        <v>118</v>
      </c>
      <c r="D14" s="234" t="s">
        <v>119</v>
      </c>
      <c r="E14" s="235">
        <v>10.233000000000001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1.0000000000000001E-5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108</v>
      </c>
      <c r="S14" s="237" t="s">
        <v>109</v>
      </c>
      <c r="T14" s="238" t="s">
        <v>132</v>
      </c>
      <c r="U14" s="222">
        <v>0.13</v>
      </c>
      <c r="V14" s="222">
        <f>ROUND(E14*U14,2)</f>
        <v>1.33</v>
      </c>
      <c r="W14" s="222"/>
      <c r="X14" s="222" t="s">
        <v>111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112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175</v>
      </c>
      <c r="D15" s="223"/>
      <c r="E15" s="224">
        <v>5.7329999999999997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121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176</v>
      </c>
      <c r="D16" s="223"/>
      <c r="E16" s="224">
        <v>4.5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103</v>
      </c>
      <c r="B17" s="227" t="s">
        <v>63</v>
      </c>
      <c r="C17" s="250" t="s">
        <v>64</v>
      </c>
      <c r="D17" s="228"/>
      <c r="E17" s="229"/>
      <c r="F17" s="230"/>
      <c r="G17" s="230">
        <f>SUMIF(AG18:AG19,"&lt;&gt;NOR",G18:G19)</f>
        <v>0</v>
      </c>
      <c r="H17" s="230"/>
      <c r="I17" s="230">
        <f>SUM(I18:I19)</f>
        <v>0</v>
      </c>
      <c r="J17" s="230"/>
      <c r="K17" s="230">
        <f>SUM(K18:K19)</f>
        <v>0</v>
      </c>
      <c r="L17" s="230"/>
      <c r="M17" s="230">
        <f>SUM(M18:M19)</f>
        <v>0</v>
      </c>
      <c r="N17" s="230"/>
      <c r="O17" s="230">
        <f>SUM(O18:O19)</f>
        <v>0</v>
      </c>
      <c r="P17" s="230"/>
      <c r="Q17" s="230">
        <f>SUM(Q18:Q19)</f>
        <v>0</v>
      </c>
      <c r="R17" s="230"/>
      <c r="S17" s="230"/>
      <c r="T17" s="231"/>
      <c r="U17" s="225"/>
      <c r="V17" s="225">
        <f>SUM(V18:V19)</f>
        <v>0.37</v>
      </c>
      <c r="W17" s="225"/>
      <c r="X17" s="225"/>
      <c r="AG17" t="s">
        <v>104</v>
      </c>
    </row>
    <row r="18" spans="1:60" ht="33.75" outlineLevel="1" x14ac:dyDescent="0.2">
      <c r="A18" s="232">
        <v>4</v>
      </c>
      <c r="B18" s="233" t="s">
        <v>123</v>
      </c>
      <c r="C18" s="251" t="s">
        <v>124</v>
      </c>
      <c r="D18" s="234" t="s">
        <v>125</v>
      </c>
      <c r="E18" s="235">
        <v>0.19603999999999999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108</v>
      </c>
      <c r="S18" s="237" t="s">
        <v>109</v>
      </c>
      <c r="T18" s="238" t="s">
        <v>132</v>
      </c>
      <c r="U18" s="222">
        <v>1.8919999999999999</v>
      </c>
      <c r="V18" s="222">
        <f>ROUND(E18*U18,2)</f>
        <v>0.37</v>
      </c>
      <c r="W18" s="222"/>
      <c r="X18" s="222" t="s">
        <v>126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127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2" t="s">
        <v>128</v>
      </c>
      <c r="D19" s="240"/>
      <c r="E19" s="240"/>
      <c r="F19" s="240"/>
      <c r="G19" s="240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114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6" t="s">
        <v>103</v>
      </c>
      <c r="B20" s="227" t="s">
        <v>67</v>
      </c>
      <c r="C20" s="250" t="s">
        <v>68</v>
      </c>
      <c r="D20" s="228"/>
      <c r="E20" s="229"/>
      <c r="F20" s="230"/>
      <c r="G20" s="230">
        <f>SUMIF(AG21:AG21,"&lt;&gt;NOR",G21:G21)</f>
        <v>0</v>
      </c>
      <c r="H20" s="230"/>
      <c r="I20" s="230">
        <f>SUM(I21:I21)</f>
        <v>0</v>
      </c>
      <c r="J20" s="230"/>
      <c r="K20" s="230">
        <f>SUM(K21:K21)</f>
        <v>0</v>
      </c>
      <c r="L20" s="230"/>
      <c r="M20" s="230">
        <f>SUM(M21:M21)</f>
        <v>0</v>
      </c>
      <c r="N20" s="230"/>
      <c r="O20" s="230">
        <f>SUM(O21:O21)</f>
        <v>0</v>
      </c>
      <c r="P20" s="230"/>
      <c r="Q20" s="230">
        <f>SUM(Q21:Q21)</f>
        <v>0</v>
      </c>
      <c r="R20" s="230"/>
      <c r="S20" s="230"/>
      <c r="T20" s="231"/>
      <c r="U20" s="225"/>
      <c r="V20" s="225">
        <f>SUM(V21:V21)</f>
        <v>0.28999999999999998</v>
      </c>
      <c r="W20" s="225"/>
      <c r="X20" s="225"/>
      <c r="AG20" t="s">
        <v>104</v>
      </c>
    </row>
    <row r="21" spans="1:60" ht="22.5" outlineLevel="1" x14ac:dyDescent="0.2">
      <c r="A21" s="241">
        <v>5</v>
      </c>
      <c r="B21" s="242" t="s">
        <v>133</v>
      </c>
      <c r="C21" s="254" t="s">
        <v>134</v>
      </c>
      <c r="D21" s="243" t="s">
        <v>135</v>
      </c>
      <c r="E21" s="244">
        <v>3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15</v>
      </c>
      <c r="M21" s="246">
        <f>G21*(1+L21/100)</f>
        <v>0</v>
      </c>
      <c r="N21" s="246">
        <v>5.0000000000000002E-5</v>
      </c>
      <c r="O21" s="246">
        <f>ROUND(E21*N21,2)</f>
        <v>0</v>
      </c>
      <c r="P21" s="246">
        <v>1E-3</v>
      </c>
      <c r="Q21" s="246">
        <f>ROUND(E21*P21,2)</f>
        <v>0</v>
      </c>
      <c r="R21" s="246" t="s">
        <v>136</v>
      </c>
      <c r="S21" s="246" t="s">
        <v>109</v>
      </c>
      <c r="T21" s="247" t="s">
        <v>132</v>
      </c>
      <c r="U21" s="222">
        <v>9.7000000000000003E-2</v>
      </c>
      <c r="V21" s="222">
        <f>ROUND(E21*U21,2)</f>
        <v>0.28999999999999998</v>
      </c>
      <c r="W21" s="222"/>
      <c r="X21" s="222" t="s">
        <v>111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112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6" t="s">
        <v>103</v>
      </c>
      <c r="B22" s="227" t="s">
        <v>71</v>
      </c>
      <c r="C22" s="250" t="s">
        <v>72</v>
      </c>
      <c r="D22" s="228"/>
      <c r="E22" s="229"/>
      <c r="F22" s="230"/>
      <c r="G22" s="230">
        <f>SUMIF(AG23:AG32,"&lt;&gt;NOR",G23:G32)</f>
        <v>0</v>
      </c>
      <c r="H22" s="230"/>
      <c r="I22" s="230">
        <f>SUM(I23:I32)</f>
        <v>0</v>
      </c>
      <c r="J22" s="230"/>
      <c r="K22" s="230">
        <f>SUM(K23:K32)</f>
        <v>0</v>
      </c>
      <c r="L22" s="230"/>
      <c r="M22" s="230">
        <f>SUM(M23:M32)</f>
        <v>0</v>
      </c>
      <c r="N22" s="230"/>
      <c r="O22" s="230">
        <f>SUM(O23:O32)</f>
        <v>0.03</v>
      </c>
      <c r="P22" s="230"/>
      <c r="Q22" s="230">
        <f>SUM(Q23:Q32)</f>
        <v>0</v>
      </c>
      <c r="R22" s="230"/>
      <c r="S22" s="230"/>
      <c r="T22" s="231"/>
      <c r="U22" s="225"/>
      <c r="V22" s="225">
        <f>SUM(V23:V32)</f>
        <v>16.91</v>
      </c>
      <c r="W22" s="225"/>
      <c r="X22" s="225"/>
      <c r="AG22" t="s">
        <v>104</v>
      </c>
    </row>
    <row r="23" spans="1:60" outlineLevel="1" x14ac:dyDescent="0.2">
      <c r="A23" s="232">
        <v>6</v>
      </c>
      <c r="B23" s="233" t="s">
        <v>148</v>
      </c>
      <c r="C23" s="251" t="s">
        <v>149</v>
      </c>
      <c r="D23" s="234" t="s">
        <v>119</v>
      </c>
      <c r="E23" s="235">
        <v>127.2683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6.9999999999999994E-5</v>
      </c>
      <c r="O23" s="237">
        <f>ROUND(E23*N23,2)</f>
        <v>0.01</v>
      </c>
      <c r="P23" s="237">
        <v>0</v>
      </c>
      <c r="Q23" s="237">
        <f>ROUND(E23*P23,2)</f>
        <v>0</v>
      </c>
      <c r="R23" s="237" t="s">
        <v>146</v>
      </c>
      <c r="S23" s="237" t="s">
        <v>109</v>
      </c>
      <c r="T23" s="238" t="s">
        <v>132</v>
      </c>
      <c r="U23" s="222">
        <v>0.03</v>
      </c>
      <c r="V23" s="222">
        <f>ROUND(E23*U23,2)</f>
        <v>3.82</v>
      </c>
      <c r="W23" s="222"/>
      <c r="X23" s="222" t="s">
        <v>111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112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177</v>
      </c>
      <c r="D24" s="223"/>
      <c r="E24" s="224">
        <v>21.589200000000002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121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178</v>
      </c>
      <c r="D25" s="223"/>
      <c r="E25" s="224">
        <v>11.736000000000001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121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3" t="s">
        <v>179</v>
      </c>
      <c r="D26" s="223"/>
      <c r="E26" s="224">
        <v>65.507000000000005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121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3" t="s">
        <v>180</v>
      </c>
      <c r="D27" s="223"/>
      <c r="E27" s="224">
        <v>28.4361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121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7</v>
      </c>
      <c r="B28" s="242" t="s">
        <v>157</v>
      </c>
      <c r="C28" s="254" t="s">
        <v>158</v>
      </c>
      <c r="D28" s="243" t="s">
        <v>119</v>
      </c>
      <c r="E28" s="244">
        <v>127.2683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15</v>
      </c>
      <c r="M28" s="246">
        <f>G28*(1+L28/100)</f>
        <v>0</v>
      </c>
      <c r="N28" s="246">
        <v>1.3999999999999999E-4</v>
      </c>
      <c r="O28" s="246">
        <f>ROUND(E28*N28,2)</f>
        <v>0.02</v>
      </c>
      <c r="P28" s="246">
        <v>0</v>
      </c>
      <c r="Q28" s="246">
        <f>ROUND(E28*P28,2)</f>
        <v>0</v>
      </c>
      <c r="R28" s="246" t="s">
        <v>146</v>
      </c>
      <c r="S28" s="246" t="s">
        <v>109</v>
      </c>
      <c r="T28" s="247" t="s">
        <v>132</v>
      </c>
      <c r="U28" s="222">
        <v>0.10191</v>
      </c>
      <c r="V28" s="222">
        <f>ROUND(E28*U28,2)</f>
        <v>12.97</v>
      </c>
      <c r="W28" s="222"/>
      <c r="X28" s="222" t="s">
        <v>111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112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2">
        <v>8</v>
      </c>
      <c r="B29" s="233" t="s">
        <v>162</v>
      </c>
      <c r="C29" s="251" t="s">
        <v>163</v>
      </c>
      <c r="D29" s="234" t="s">
        <v>119</v>
      </c>
      <c r="E29" s="235">
        <v>11.6343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3.5E-4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146</v>
      </c>
      <c r="S29" s="237" t="s">
        <v>109</v>
      </c>
      <c r="T29" s="238" t="s">
        <v>132</v>
      </c>
      <c r="U29" s="222">
        <v>0.01</v>
      </c>
      <c r="V29" s="222">
        <f>ROUND(E29*U29,2)</f>
        <v>0.12</v>
      </c>
      <c r="W29" s="222"/>
      <c r="X29" s="222" t="s">
        <v>111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112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181</v>
      </c>
      <c r="D30" s="223"/>
      <c r="E30" s="224">
        <v>2.9159999999999999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121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182</v>
      </c>
      <c r="D31" s="223"/>
      <c r="E31" s="224">
        <v>3.8231999999999999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183</v>
      </c>
      <c r="D32" s="223"/>
      <c r="E32" s="224">
        <v>4.8951000000000002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121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 x14ac:dyDescent="0.2">
      <c r="A33" s="3"/>
      <c r="B33" s="4"/>
      <c r="C33" s="25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90</v>
      </c>
    </row>
    <row r="34" spans="1:33" x14ac:dyDescent="0.2">
      <c r="A34" s="216"/>
      <c r="B34" s="217" t="s">
        <v>29</v>
      </c>
      <c r="C34" s="257"/>
      <c r="D34" s="218"/>
      <c r="E34" s="219"/>
      <c r="F34" s="219"/>
      <c r="G34" s="249">
        <f>G8+G13+G17+G20+G22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173</v>
      </c>
    </row>
    <row r="35" spans="1:33" x14ac:dyDescent="0.2">
      <c r="C35" s="258"/>
      <c r="D35" s="10"/>
      <c r="AG35" t="s">
        <v>174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p5LEn19W/CZGY8Z9U65GhrSfL63In2sdvV5j4Wzi9Qorl/E7uYyKZEsjUAB6rmQ2SGtU4EPDeNk3brFNN01Ww==" saltValue="dRdTjMICbCkxHeL20P/nGg==" spinCount="100000" sheet="1"/>
  <mergeCells count="7"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77</v>
      </c>
      <c r="B1" s="198"/>
      <c r="C1" s="198"/>
      <c r="D1" s="198"/>
      <c r="E1" s="198"/>
      <c r="F1" s="198"/>
      <c r="G1" s="198"/>
      <c r="AG1" t="s">
        <v>78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79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79</v>
      </c>
      <c r="AG3" t="s">
        <v>80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81</v>
      </c>
    </row>
    <row r="5" spans="1:60" x14ac:dyDescent="0.2">
      <c r="D5" s="10"/>
    </row>
    <row r="6" spans="1:60" ht="38.25" x14ac:dyDescent="0.2">
      <c r="A6" s="209" t="s">
        <v>82</v>
      </c>
      <c r="B6" s="211" t="s">
        <v>83</v>
      </c>
      <c r="C6" s="211" t="s">
        <v>84</v>
      </c>
      <c r="D6" s="210" t="s">
        <v>85</v>
      </c>
      <c r="E6" s="209" t="s">
        <v>86</v>
      </c>
      <c r="F6" s="208" t="s">
        <v>87</v>
      </c>
      <c r="G6" s="209" t="s">
        <v>29</v>
      </c>
      <c r="H6" s="212" t="s">
        <v>30</v>
      </c>
      <c r="I6" s="212" t="s">
        <v>88</v>
      </c>
      <c r="J6" s="212" t="s">
        <v>31</v>
      </c>
      <c r="K6" s="212" t="s">
        <v>89</v>
      </c>
      <c r="L6" s="212" t="s">
        <v>90</v>
      </c>
      <c r="M6" s="212" t="s">
        <v>91</v>
      </c>
      <c r="N6" s="212" t="s">
        <v>92</v>
      </c>
      <c r="O6" s="212" t="s">
        <v>93</v>
      </c>
      <c r="P6" s="212" t="s">
        <v>94</v>
      </c>
      <c r="Q6" s="212" t="s">
        <v>95</v>
      </c>
      <c r="R6" s="212" t="s">
        <v>96</v>
      </c>
      <c r="S6" s="212" t="s">
        <v>97</v>
      </c>
      <c r="T6" s="212" t="s">
        <v>98</v>
      </c>
      <c r="U6" s="212" t="s">
        <v>99</v>
      </c>
      <c r="V6" s="212" t="s">
        <v>100</v>
      </c>
      <c r="W6" s="212" t="s">
        <v>101</v>
      </c>
      <c r="X6" s="212" t="s">
        <v>102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103</v>
      </c>
      <c r="B8" s="227" t="s">
        <v>59</v>
      </c>
      <c r="C8" s="250" t="s">
        <v>60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0.27</v>
      </c>
      <c r="P8" s="230"/>
      <c r="Q8" s="230">
        <f>SUM(Q9:Q12)</f>
        <v>0</v>
      </c>
      <c r="R8" s="230"/>
      <c r="S8" s="230"/>
      <c r="T8" s="231"/>
      <c r="U8" s="225"/>
      <c r="V8" s="225">
        <f>SUM(V9:V12)</f>
        <v>5.4799999999999995</v>
      </c>
      <c r="W8" s="225"/>
      <c r="X8" s="225"/>
      <c r="AG8" t="s">
        <v>104</v>
      </c>
    </row>
    <row r="9" spans="1:60" outlineLevel="1" x14ac:dyDescent="0.2">
      <c r="A9" s="232">
        <v>1</v>
      </c>
      <c r="B9" s="233" t="s">
        <v>105</v>
      </c>
      <c r="C9" s="251" t="s">
        <v>106</v>
      </c>
      <c r="D9" s="234" t="s">
        <v>107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5.4919999999999997E-2</v>
      </c>
      <c r="O9" s="237">
        <f>ROUND(E9*N9,2)</f>
        <v>0.05</v>
      </c>
      <c r="P9" s="237">
        <v>0</v>
      </c>
      <c r="Q9" s="237">
        <f>ROUND(E9*P9,2)</f>
        <v>0</v>
      </c>
      <c r="R9" s="237" t="s">
        <v>108</v>
      </c>
      <c r="S9" s="237" t="s">
        <v>109</v>
      </c>
      <c r="T9" s="238" t="s">
        <v>132</v>
      </c>
      <c r="U9" s="222">
        <v>1.0871</v>
      </c>
      <c r="V9" s="222">
        <f>ROUND(E9*U9,2)</f>
        <v>1.0900000000000001</v>
      </c>
      <c r="W9" s="222"/>
      <c r="X9" s="222" t="s">
        <v>111</v>
      </c>
      <c r="Y9" s="213"/>
      <c r="Z9" s="213"/>
      <c r="AA9" s="213"/>
      <c r="AB9" s="213"/>
      <c r="AC9" s="213"/>
      <c r="AD9" s="213"/>
      <c r="AE9" s="213"/>
      <c r="AF9" s="213"/>
      <c r="AG9" s="213" t="s">
        <v>112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2" t="s">
        <v>113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114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jakoukoliv maltou, z pomocného pracovního lešení o výšce podlahy do 1900 mm a pro zatížení do 1,5 kPa,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115</v>
      </c>
      <c r="C11" s="251" t="s">
        <v>116</v>
      </c>
      <c r="D11" s="234" t="s">
        <v>107</v>
      </c>
      <c r="E11" s="235">
        <v>5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4.3049999999999998E-2</v>
      </c>
      <c r="O11" s="237">
        <f>ROUND(E11*N11,2)</f>
        <v>0.22</v>
      </c>
      <c r="P11" s="237">
        <v>0</v>
      </c>
      <c r="Q11" s="237">
        <f>ROUND(E11*P11,2)</f>
        <v>0</v>
      </c>
      <c r="R11" s="237" t="s">
        <v>108</v>
      </c>
      <c r="S11" s="237" t="s">
        <v>109</v>
      </c>
      <c r="T11" s="238" t="s">
        <v>132</v>
      </c>
      <c r="U11" s="222">
        <v>0.87802999999999998</v>
      </c>
      <c r="V11" s="222">
        <f>ROUND(E11*U11,2)</f>
        <v>4.3899999999999997</v>
      </c>
      <c r="W11" s="222"/>
      <c r="X11" s="222" t="s">
        <v>111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112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2" t="s">
        <v>113</v>
      </c>
      <c r="D12" s="240"/>
      <c r="E12" s="240"/>
      <c r="F12" s="240"/>
      <c r="G12" s="240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114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39" t="str">
        <f>C12</f>
        <v>jakoukoliv maltou, z pomocného pracovního lešení o výšce podlahy do 1900 mm a pro zatížení do 1,5 kPa,</v>
      </c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6" t="s">
        <v>103</v>
      </c>
      <c r="B13" s="227" t="s">
        <v>61</v>
      </c>
      <c r="C13" s="250" t="s">
        <v>62</v>
      </c>
      <c r="D13" s="228"/>
      <c r="E13" s="229"/>
      <c r="F13" s="230"/>
      <c r="G13" s="230">
        <f>SUMIF(AG14:AG16,"&lt;&gt;NOR",G14:G16)</f>
        <v>0</v>
      </c>
      <c r="H13" s="230"/>
      <c r="I13" s="230">
        <f>SUM(I14:I16)</f>
        <v>0</v>
      </c>
      <c r="J13" s="230"/>
      <c r="K13" s="230">
        <f>SUM(K14:K16)</f>
        <v>0</v>
      </c>
      <c r="L13" s="230"/>
      <c r="M13" s="230">
        <f>SUM(M14:M16)</f>
        <v>0</v>
      </c>
      <c r="N13" s="230"/>
      <c r="O13" s="230">
        <f>SUM(O14:O16)</f>
        <v>0</v>
      </c>
      <c r="P13" s="230"/>
      <c r="Q13" s="230">
        <f>SUM(Q14:Q16)</f>
        <v>0</v>
      </c>
      <c r="R13" s="230"/>
      <c r="S13" s="230"/>
      <c r="T13" s="231"/>
      <c r="U13" s="225"/>
      <c r="V13" s="225">
        <f>SUM(V14:V16)</f>
        <v>2.21</v>
      </c>
      <c r="W13" s="225"/>
      <c r="X13" s="225"/>
      <c r="AG13" t="s">
        <v>104</v>
      </c>
    </row>
    <row r="14" spans="1:60" outlineLevel="1" x14ac:dyDescent="0.2">
      <c r="A14" s="232">
        <v>3</v>
      </c>
      <c r="B14" s="233" t="s">
        <v>117</v>
      </c>
      <c r="C14" s="251" t="s">
        <v>118</v>
      </c>
      <c r="D14" s="234" t="s">
        <v>119</v>
      </c>
      <c r="E14" s="235">
        <v>16.974360000000001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1.0000000000000001E-5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108</v>
      </c>
      <c r="S14" s="237" t="s">
        <v>109</v>
      </c>
      <c r="T14" s="238" t="s">
        <v>132</v>
      </c>
      <c r="U14" s="222">
        <v>0.13</v>
      </c>
      <c r="V14" s="222">
        <f>ROUND(E14*U14,2)</f>
        <v>2.21</v>
      </c>
      <c r="W14" s="222"/>
      <c r="X14" s="222" t="s">
        <v>111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112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184</v>
      </c>
      <c r="D15" s="223"/>
      <c r="E15" s="224">
        <v>11.84076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121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3" t="s">
        <v>185</v>
      </c>
      <c r="D16" s="223"/>
      <c r="E16" s="224">
        <v>5.1336000000000004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121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103</v>
      </c>
      <c r="B17" s="227" t="s">
        <v>63</v>
      </c>
      <c r="C17" s="250" t="s">
        <v>64</v>
      </c>
      <c r="D17" s="228"/>
      <c r="E17" s="229"/>
      <c r="F17" s="230"/>
      <c r="G17" s="230">
        <f>SUMIF(AG18:AG19,"&lt;&gt;NOR",G18:G19)</f>
        <v>0</v>
      </c>
      <c r="H17" s="230"/>
      <c r="I17" s="230">
        <f>SUM(I18:I19)</f>
        <v>0</v>
      </c>
      <c r="J17" s="230"/>
      <c r="K17" s="230">
        <f>SUM(K18:K19)</f>
        <v>0</v>
      </c>
      <c r="L17" s="230"/>
      <c r="M17" s="230">
        <f>SUM(M18:M19)</f>
        <v>0</v>
      </c>
      <c r="N17" s="230"/>
      <c r="O17" s="230">
        <f>SUM(O18:O19)</f>
        <v>0</v>
      </c>
      <c r="P17" s="230"/>
      <c r="Q17" s="230">
        <f>SUM(Q18:Q19)</f>
        <v>0</v>
      </c>
      <c r="R17" s="230"/>
      <c r="S17" s="230"/>
      <c r="T17" s="231"/>
      <c r="U17" s="225"/>
      <c r="V17" s="225">
        <f>SUM(V18:V19)</f>
        <v>0.51</v>
      </c>
      <c r="W17" s="225"/>
      <c r="X17" s="225"/>
      <c r="AG17" t="s">
        <v>104</v>
      </c>
    </row>
    <row r="18" spans="1:60" ht="33.75" outlineLevel="1" x14ac:dyDescent="0.2">
      <c r="A18" s="232">
        <v>4</v>
      </c>
      <c r="B18" s="233" t="s">
        <v>123</v>
      </c>
      <c r="C18" s="251" t="s">
        <v>124</v>
      </c>
      <c r="D18" s="234" t="s">
        <v>125</v>
      </c>
      <c r="E18" s="235">
        <v>0.27034000000000002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7" t="s">
        <v>108</v>
      </c>
      <c r="S18" s="237" t="s">
        <v>109</v>
      </c>
      <c r="T18" s="238" t="s">
        <v>132</v>
      </c>
      <c r="U18" s="222">
        <v>1.8919999999999999</v>
      </c>
      <c r="V18" s="222">
        <f>ROUND(E18*U18,2)</f>
        <v>0.51</v>
      </c>
      <c r="W18" s="222"/>
      <c r="X18" s="222" t="s">
        <v>126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127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2" t="s">
        <v>128</v>
      </c>
      <c r="D19" s="240"/>
      <c r="E19" s="240"/>
      <c r="F19" s="240"/>
      <c r="G19" s="240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114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6" t="s">
        <v>103</v>
      </c>
      <c r="B20" s="227" t="s">
        <v>65</v>
      </c>
      <c r="C20" s="250" t="s">
        <v>66</v>
      </c>
      <c r="D20" s="228"/>
      <c r="E20" s="229"/>
      <c r="F20" s="230"/>
      <c r="G20" s="230">
        <f>SUMIF(AG21:AG22,"&lt;&gt;NOR",G21:G22)</f>
        <v>0</v>
      </c>
      <c r="H20" s="230"/>
      <c r="I20" s="230">
        <f>SUM(I21:I22)</f>
        <v>0</v>
      </c>
      <c r="J20" s="230"/>
      <c r="K20" s="230">
        <f>SUM(K21:K22)</f>
        <v>0</v>
      </c>
      <c r="L20" s="230"/>
      <c r="M20" s="230">
        <f>SUM(M21:M22)</f>
        <v>0</v>
      </c>
      <c r="N20" s="230"/>
      <c r="O20" s="230">
        <f>SUM(O21:O22)</f>
        <v>0</v>
      </c>
      <c r="P20" s="230"/>
      <c r="Q20" s="230">
        <f>SUM(Q21:Q22)</f>
        <v>0</v>
      </c>
      <c r="R20" s="230"/>
      <c r="S20" s="230"/>
      <c r="T20" s="231"/>
      <c r="U20" s="225"/>
      <c r="V20" s="225">
        <f>SUM(V21:V22)</f>
        <v>2.78</v>
      </c>
      <c r="W20" s="225"/>
      <c r="X20" s="225"/>
      <c r="AG20" t="s">
        <v>104</v>
      </c>
    </row>
    <row r="21" spans="1:60" outlineLevel="1" x14ac:dyDescent="0.2">
      <c r="A21" s="241">
        <v>5</v>
      </c>
      <c r="B21" s="242" t="s">
        <v>129</v>
      </c>
      <c r="C21" s="254" t="s">
        <v>130</v>
      </c>
      <c r="D21" s="243" t="s">
        <v>107</v>
      </c>
      <c r="E21" s="244">
        <v>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15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131</v>
      </c>
      <c r="T21" s="247" t="s">
        <v>132</v>
      </c>
      <c r="U21" s="222">
        <v>0</v>
      </c>
      <c r="V21" s="222">
        <f>ROUND(E21*U21,2)</f>
        <v>0</v>
      </c>
      <c r="W21" s="222"/>
      <c r="X21" s="222" t="s">
        <v>111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112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6</v>
      </c>
      <c r="B22" s="242" t="s">
        <v>186</v>
      </c>
      <c r="C22" s="254" t="s">
        <v>187</v>
      </c>
      <c r="D22" s="243" t="s">
        <v>119</v>
      </c>
      <c r="E22" s="244">
        <v>2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15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131</v>
      </c>
      <c r="T22" s="247" t="s">
        <v>110</v>
      </c>
      <c r="U22" s="222">
        <v>1.39</v>
      </c>
      <c r="V22" s="222">
        <f>ROUND(E22*U22,2)</f>
        <v>2.78</v>
      </c>
      <c r="W22" s="222"/>
      <c r="X22" s="222" t="s">
        <v>111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112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6" t="s">
        <v>103</v>
      </c>
      <c r="B23" s="227" t="s">
        <v>67</v>
      </c>
      <c r="C23" s="250" t="s">
        <v>68</v>
      </c>
      <c r="D23" s="228"/>
      <c r="E23" s="229"/>
      <c r="F23" s="230"/>
      <c r="G23" s="230">
        <f>SUMIF(AG24:AG25,"&lt;&gt;NOR",G24:G25)</f>
        <v>0</v>
      </c>
      <c r="H23" s="230"/>
      <c r="I23" s="230">
        <f>SUM(I24:I25)</f>
        <v>0</v>
      </c>
      <c r="J23" s="230"/>
      <c r="K23" s="230">
        <f>SUM(K24:K25)</f>
        <v>0</v>
      </c>
      <c r="L23" s="230"/>
      <c r="M23" s="230">
        <f>SUM(M24:M25)</f>
        <v>0</v>
      </c>
      <c r="N23" s="230"/>
      <c r="O23" s="230">
        <f>SUM(O24:O25)</f>
        <v>0</v>
      </c>
      <c r="P23" s="230"/>
      <c r="Q23" s="230">
        <f>SUM(Q24:Q25)</f>
        <v>0.01</v>
      </c>
      <c r="R23" s="230"/>
      <c r="S23" s="230"/>
      <c r="T23" s="231"/>
      <c r="U23" s="225"/>
      <c r="V23" s="225">
        <f>SUM(V24:V25)</f>
        <v>0.49</v>
      </c>
      <c r="W23" s="225"/>
      <c r="X23" s="225"/>
      <c r="AG23" t="s">
        <v>104</v>
      </c>
    </row>
    <row r="24" spans="1:60" ht="22.5" outlineLevel="1" x14ac:dyDescent="0.2">
      <c r="A24" s="232">
        <v>7</v>
      </c>
      <c r="B24" s="233" t="s">
        <v>133</v>
      </c>
      <c r="C24" s="251" t="s">
        <v>134</v>
      </c>
      <c r="D24" s="234" t="s">
        <v>135</v>
      </c>
      <c r="E24" s="235">
        <v>5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5.0000000000000002E-5</v>
      </c>
      <c r="O24" s="237">
        <f>ROUND(E24*N24,2)</f>
        <v>0</v>
      </c>
      <c r="P24" s="237">
        <v>1E-3</v>
      </c>
      <c r="Q24" s="237">
        <f>ROUND(E24*P24,2)</f>
        <v>0.01</v>
      </c>
      <c r="R24" s="237" t="s">
        <v>136</v>
      </c>
      <c r="S24" s="237" t="s">
        <v>109</v>
      </c>
      <c r="T24" s="238" t="s">
        <v>132</v>
      </c>
      <c r="U24" s="222">
        <v>9.7000000000000003E-2</v>
      </c>
      <c r="V24" s="222">
        <f>ROUND(E24*U24,2)</f>
        <v>0.49</v>
      </c>
      <c r="W24" s="222"/>
      <c r="X24" s="222" t="s">
        <v>111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112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3" t="s">
        <v>137</v>
      </c>
      <c r="D25" s="223"/>
      <c r="E25" s="224">
        <v>5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121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6" t="s">
        <v>103</v>
      </c>
      <c r="B26" s="227" t="s">
        <v>69</v>
      </c>
      <c r="C26" s="250" t="s">
        <v>70</v>
      </c>
      <c r="D26" s="228"/>
      <c r="E26" s="229"/>
      <c r="F26" s="230"/>
      <c r="G26" s="230">
        <f>SUMIF(AG27:AG37,"&lt;&gt;NOR",G27:G37)</f>
        <v>0</v>
      </c>
      <c r="H26" s="230"/>
      <c r="I26" s="230">
        <f>SUM(I27:I37)</f>
        <v>0</v>
      </c>
      <c r="J26" s="230"/>
      <c r="K26" s="230">
        <f>SUM(K27:K37)</f>
        <v>0</v>
      </c>
      <c r="L26" s="230"/>
      <c r="M26" s="230">
        <f>SUM(M27:M37)</f>
        <v>0</v>
      </c>
      <c r="N26" s="230"/>
      <c r="O26" s="230">
        <f>SUM(O27:O37)</f>
        <v>0.03</v>
      </c>
      <c r="P26" s="230"/>
      <c r="Q26" s="230">
        <f>SUM(Q27:Q37)</f>
        <v>0</v>
      </c>
      <c r="R26" s="230"/>
      <c r="S26" s="230"/>
      <c r="T26" s="231"/>
      <c r="U26" s="225"/>
      <c r="V26" s="225">
        <f>SUM(V27:V37)</f>
        <v>30.45</v>
      </c>
      <c r="W26" s="225"/>
      <c r="X26" s="225"/>
      <c r="AG26" t="s">
        <v>104</v>
      </c>
    </row>
    <row r="27" spans="1:60" ht="22.5" outlineLevel="1" x14ac:dyDescent="0.2">
      <c r="A27" s="232">
        <v>8</v>
      </c>
      <c r="B27" s="233" t="s">
        <v>188</v>
      </c>
      <c r="C27" s="251" t="s">
        <v>189</v>
      </c>
      <c r="D27" s="234" t="s">
        <v>119</v>
      </c>
      <c r="E27" s="235">
        <v>9.6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2.9999999999999997E-4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140</v>
      </c>
      <c r="S27" s="237" t="s">
        <v>109</v>
      </c>
      <c r="T27" s="238" t="s">
        <v>110</v>
      </c>
      <c r="U27" s="222">
        <v>0.246</v>
      </c>
      <c r="V27" s="222">
        <f>ROUND(E27*U27,2)</f>
        <v>2.36</v>
      </c>
      <c r="W27" s="222"/>
      <c r="X27" s="222" t="s">
        <v>111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112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190</v>
      </c>
      <c r="D28" s="223"/>
      <c r="E28" s="224">
        <v>9.6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121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2">
        <v>9</v>
      </c>
      <c r="B29" s="233" t="s">
        <v>191</v>
      </c>
      <c r="C29" s="251" t="s">
        <v>192</v>
      </c>
      <c r="D29" s="234" t="s">
        <v>119</v>
      </c>
      <c r="E29" s="235">
        <v>55.519799999999996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4.6999999999999999E-4</v>
      </c>
      <c r="O29" s="237">
        <f>ROUND(E29*N29,2)</f>
        <v>0.03</v>
      </c>
      <c r="P29" s="237">
        <v>0</v>
      </c>
      <c r="Q29" s="237">
        <f>ROUND(E29*P29,2)</f>
        <v>0</v>
      </c>
      <c r="R29" s="237" t="s">
        <v>140</v>
      </c>
      <c r="S29" s="237" t="s">
        <v>109</v>
      </c>
      <c r="T29" s="238" t="s">
        <v>110</v>
      </c>
      <c r="U29" s="222">
        <v>0.50600000000000001</v>
      </c>
      <c r="V29" s="222">
        <f>ROUND(E29*U29,2)</f>
        <v>28.09</v>
      </c>
      <c r="W29" s="222"/>
      <c r="X29" s="222" t="s">
        <v>111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112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5" t="s">
        <v>193</v>
      </c>
      <c r="D30" s="248"/>
      <c r="E30" s="248"/>
      <c r="F30" s="248"/>
      <c r="G30" s="248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142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3" t="s">
        <v>194</v>
      </c>
      <c r="D31" s="223"/>
      <c r="E31" s="224">
        <v>6.1059999999999999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121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3" t="s">
        <v>195</v>
      </c>
      <c r="D32" s="223"/>
      <c r="E32" s="224">
        <v>6.2876000000000003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121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3" t="s">
        <v>196</v>
      </c>
      <c r="D33" s="223"/>
      <c r="E33" s="224">
        <v>7.7203999999999997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121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3" t="s">
        <v>197</v>
      </c>
      <c r="D34" s="223"/>
      <c r="E34" s="224">
        <v>6.3739999999999997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121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198</v>
      </c>
      <c r="D35" s="223"/>
      <c r="E35" s="224">
        <v>6.5098000000000003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121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3" t="s">
        <v>199</v>
      </c>
      <c r="D36" s="223"/>
      <c r="E36" s="224">
        <v>15.105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121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200</v>
      </c>
      <c r="D37" s="223"/>
      <c r="E37" s="224">
        <v>7.4169999999999998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121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">
      <c r="A38" s="226" t="s">
        <v>103</v>
      </c>
      <c r="B38" s="227" t="s">
        <v>71</v>
      </c>
      <c r="C38" s="250" t="s">
        <v>72</v>
      </c>
      <c r="D38" s="228"/>
      <c r="E38" s="229"/>
      <c r="F38" s="230"/>
      <c r="G38" s="230">
        <f>SUMIF(AG39:AG58,"&lt;&gt;NOR",G39:G58)</f>
        <v>0</v>
      </c>
      <c r="H38" s="230"/>
      <c r="I38" s="230">
        <f>SUM(I39:I58)</f>
        <v>0</v>
      </c>
      <c r="J38" s="230"/>
      <c r="K38" s="230">
        <f>SUM(K39:K58)</f>
        <v>0</v>
      </c>
      <c r="L38" s="230"/>
      <c r="M38" s="230">
        <f>SUM(M39:M58)</f>
        <v>0</v>
      </c>
      <c r="N38" s="230"/>
      <c r="O38" s="230">
        <f>SUM(O39:O58)</f>
        <v>6.9999999999999993E-2</v>
      </c>
      <c r="P38" s="230"/>
      <c r="Q38" s="230">
        <f>SUM(Q39:Q58)</f>
        <v>0</v>
      </c>
      <c r="R38" s="230"/>
      <c r="S38" s="230"/>
      <c r="T38" s="231"/>
      <c r="U38" s="225"/>
      <c r="V38" s="225">
        <f>SUM(V39:V58)</f>
        <v>43.089999999999996</v>
      </c>
      <c r="W38" s="225"/>
      <c r="X38" s="225"/>
      <c r="AG38" t="s">
        <v>104</v>
      </c>
    </row>
    <row r="39" spans="1:60" outlineLevel="1" x14ac:dyDescent="0.2">
      <c r="A39" s="232">
        <v>10</v>
      </c>
      <c r="B39" s="233" t="s">
        <v>144</v>
      </c>
      <c r="C39" s="251" t="s">
        <v>145</v>
      </c>
      <c r="D39" s="234" t="s">
        <v>119</v>
      </c>
      <c r="E39" s="235">
        <v>5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146</v>
      </c>
      <c r="S39" s="237" t="s">
        <v>109</v>
      </c>
      <c r="T39" s="238" t="s">
        <v>132</v>
      </c>
      <c r="U39" s="222">
        <v>7.0000000000000007E-2</v>
      </c>
      <c r="V39" s="222">
        <f>ROUND(E39*U39,2)</f>
        <v>0.35</v>
      </c>
      <c r="W39" s="222"/>
      <c r="X39" s="222" t="s">
        <v>111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112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3" t="s">
        <v>201</v>
      </c>
      <c r="D40" s="223"/>
      <c r="E40" s="224">
        <v>5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121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11</v>
      </c>
      <c r="B41" s="233" t="s">
        <v>148</v>
      </c>
      <c r="C41" s="251" t="s">
        <v>149</v>
      </c>
      <c r="D41" s="234" t="s">
        <v>119</v>
      </c>
      <c r="E41" s="235">
        <v>320.15113000000002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6.9999999999999994E-5</v>
      </c>
      <c r="O41" s="237">
        <f>ROUND(E41*N41,2)</f>
        <v>0.02</v>
      </c>
      <c r="P41" s="237">
        <v>0</v>
      </c>
      <c r="Q41" s="237">
        <f>ROUND(E41*P41,2)</f>
        <v>0</v>
      </c>
      <c r="R41" s="237" t="s">
        <v>146</v>
      </c>
      <c r="S41" s="237" t="s">
        <v>109</v>
      </c>
      <c r="T41" s="238" t="s">
        <v>132</v>
      </c>
      <c r="U41" s="222">
        <v>0.03</v>
      </c>
      <c r="V41" s="222">
        <f>ROUND(E41*U41,2)</f>
        <v>9.6</v>
      </c>
      <c r="W41" s="222"/>
      <c r="X41" s="222" t="s">
        <v>111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112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3" t="s">
        <v>202</v>
      </c>
      <c r="D42" s="223"/>
      <c r="E42" s="224">
        <v>8.3071000000000002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121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203</v>
      </c>
      <c r="D43" s="223"/>
      <c r="E43" s="224">
        <v>9.8263499999999997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121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3" t="s">
        <v>204</v>
      </c>
      <c r="D44" s="223"/>
      <c r="E44" s="224">
        <v>52.21416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121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205</v>
      </c>
      <c r="D45" s="223"/>
      <c r="E45" s="224">
        <v>80.428719999999998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121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3" t="s">
        <v>206</v>
      </c>
      <c r="D46" s="223"/>
      <c r="E46" s="224">
        <v>64.649600000000007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121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207</v>
      </c>
      <c r="D47" s="223"/>
      <c r="E47" s="224">
        <v>17.750399999999999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121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3" t="s">
        <v>208</v>
      </c>
      <c r="D48" s="223"/>
      <c r="E48" s="224">
        <v>53.382399999999997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121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3" t="s">
        <v>209</v>
      </c>
      <c r="D49" s="223"/>
      <c r="E49" s="224">
        <v>33.592399999999998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121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12</v>
      </c>
      <c r="B50" s="242" t="s">
        <v>157</v>
      </c>
      <c r="C50" s="254" t="s">
        <v>158</v>
      </c>
      <c r="D50" s="243" t="s">
        <v>119</v>
      </c>
      <c r="E50" s="244">
        <v>320.15113000000002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15</v>
      </c>
      <c r="M50" s="246">
        <f>G50*(1+L50/100)</f>
        <v>0</v>
      </c>
      <c r="N50" s="246">
        <v>1.3999999999999999E-4</v>
      </c>
      <c r="O50" s="246">
        <f>ROUND(E50*N50,2)</f>
        <v>0.04</v>
      </c>
      <c r="P50" s="246">
        <v>0</v>
      </c>
      <c r="Q50" s="246">
        <f>ROUND(E50*P50,2)</f>
        <v>0</v>
      </c>
      <c r="R50" s="246" t="s">
        <v>146</v>
      </c>
      <c r="S50" s="246" t="s">
        <v>109</v>
      </c>
      <c r="T50" s="247" t="s">
        <v>132</v>
      </c>
      <c r="U50" s="222">
        <v>0.10191</v>
      </c>
      <c r="V50" s="222">
        <f>ROUND(E50*U50,2)</f>
        <v>32.630000000000003</v>
      </c>
      <c r="W50" s="222"/>
      <c r="X50" s="222" t="s">
        <v>111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112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13</v>
      </c>
      <c r="B51" s="242" t="s">
        <v>210</v>
      </c>
      <c r="C51" s="254" t="s">
        <v>211</v>
      </c>
      <c r="D51" s="243" t="s">
        <v>119</v>
      </c>
      <c r="E51" s="244">
        <v>5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15</v>
      </c>
      <c r="M51" s="246">
        <f>G51*(1+L51/100)</f>
        <v>0</v>
      </c>
      <c r="N51" s="246">
        <v>6.0000000000000002E-5</v>
      </c>
      <c r="O51" s="246">
        <f>ROUND(E51*N51,2)</f>
        <v>0</v>
      </c>
      <c r="P51" s="246">
        <v>0</v>
      </c>
      <c r="Q51" s="246">
        <f>ROUND(E51*P51,2)</f>
        <v>0</v>
      </c>
      <c r="R51" s="246" t="s">
        <v>146</v>
      </c>
      <c r="S51" s="246" t="s">
        <v>109</v>
      </c>
      <c r="T51" s="247" t="s">
        <v>110</v>
      </c>
      <c r="U51" s="222">
        <v>4.2099999999999999E-2</v>
      </c>
      <c r="V51" s="222">
        <f>ROUND(E51*U51,2)</f>
        <v>0.21</v>
      </c>
      <c r="W51" s="222"/>
      <c r="X51" s="222" t="s">
        <v>111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112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2">
        <v>14</v>
      </c>
      <c r="B52" s="233" t="s">
        <v>159</v>
      </c>
      <c r="C52" s="251" t="s">
        <v>160</v>
      </c>
      <c r="D52" s="234" t="s">
        <v>119</v>
      </c>
      <c r="E52" s="235">
        <v>5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2.0000000000000002E-5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146</v>
      </c>
      <c r="S52" s="237" t="s">
        <v>109</v>
      </c>
      <c r="T52" s="238" t="s">
        <v>132</v>
      </c>
      <c r="U52" s="222">
        <v>0.03</v>
      </c>
      <c r="V52" s="222">
        <f>ROUND(E52*U52,2)</f>
        <v>0.15</v>
      </c>
      <c r="W52" s="222"/>
      <c r="X52" s="222" t="s">
        <v>111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112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212</v>
      </c>
      <c r="D53" s="223"/>
      <c r="E53" s="224">
        <v>5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121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2">
        <v>15</v>
      </c>
      <c r="B54" s="233" t="s">
        <v>162</v>
      </c>
      <c r="C54" s="251" t="s">
        <v>163</v>
      </c>
      <c r="D54" s="234" t="s">
        <v>119</v>
      </c>
      <c r="E54" s="235">
        <v>14.53389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3.5E-4</v>
      </c>
      <c r="O54" s="237">
        <f>ROUND(E54*N54,2)</f>
        <v>0.01</v>
      </c>
      <c r="P54" s="237">
        <v>0</v>
      </c>
      <c r="Q54" s="237">
        <f>ROUND(E54*P54,2)</f>
        <v>0</v>
      </c>
      <c r="R54" s="237" t="s">
        <v>146</v>
      </c>
      <c r="S54" s="237" t="s">
        <v>109</v>
      </c>
      <c r="T54" s="238" t="s">
        <v>132</v>
      </c>
      <c r="U54" s="222">
        <v>0.01</v>
      </c>
      <c r="V54" s="222">
        <f>ROUND(E54*U54,2)</f>
        <v>0.15</v>
      </c>
      <c r="W54" s="222"/>
      <c r="X54" s="222" t="s">
        <v>111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112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213</v>
      </c>
      <c r="D55" s="223"/>
      <c r="E55" s="224">
        <v>0.77429999999999999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121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3" t="s">
        <v>214</v>
      </c>
      <c r="D56" s="223"/>
      <c r="E56" s="224">
        <v>1.03095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121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215</v>
      </c>
      <c r="D57" s="223"/>
      <c r="E57" s="224">
        <v>4.5568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121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3" t="s">
        <v>216</v>
      </c>
      <c r="D58" s="223"/>
      <c r="E58" s="224">
        <v>8.1718399999999995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121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3"/>
      <c r="B59" s="4"/>
      <c r="C59" s="25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90</v>
      </c>
    </row>
    <row r="60" spans="1:60" x14ac:dyDescent="0.2">
      <c r="A60" s="216"/>
      <c r="B60" s="217" t="s">
        <v>29</v>
      </c>
      <c r="C60" s="257"/>
      <c r="D60" s="218"/>
      <c r="E60" s="219"/>
      <c r="F60" s="219"/>
      <c r="G60" s="249">
        <f>G8+G13+G17+G20+G23+G26+G38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173</v>
      </c>
    </row>
    <row r="61" spans="1:60" x14ac:dyDescent="0.2">
      <c r="C61" s="258"/>
      <c r="D61" s="10"/>
      <c r="AG61" t="s">
        <v>174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PrgZ9ofRWgLjRXueKHBpmyAV9OkLyqCbD9quIfyYcognI0DUzQuQaT6zAXeOW/Y2j3jrix86EbU0zcGHRiV0Q==" saltValue="v/w/oZwz+HHc6wuwWJOKOw==" spinCount="100000" sheet="1"/>
  <mergeCells count="8">
    <mergeCell ref="C19:G19"/>
    <mergeCell ref="C30:G3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SO01 A Pol</vt:lpstr>
      <vt:lpstr>SO01 B Pol</vt:lpstr>
      <vt:lpstr>SO01 C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2020-10-07T12:38:58Z</dcterms:modified>
</cp:coreProperties>
</file>