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activeTab="1"/>
  </bookViews>
  <sheets>
    <sheet name="Rozpočet  rekapitulace" sheetId="8" r:id="rId1"/>
    <sheet name="Stavební rozpočet" sheetId="1" r:id="rId2"/>
  </sheets>
  <definedNames>
    <definedName name="CenaCelkem">'Rozpočet  rekapitulace'!$G$32</definedName>
    <definedName name="DPHSni">'Rozpočet  rekapitulace'!$G$24</definedName>
    <definedName name="DPHZakl">'Rozpočet  rekapitulace'!$G$26</definedName>
    <definedName name="Mena">'Rozpočet  rekapitulace'!$J$32</definedName>
    <definedName name="SazbaDPH1" localSheetId="0">'Rozpočet  rekapitulace'!$E$23</definedName>
    <definedName name="SazbaDPH2" localSheetId="0">'Rozpočet  rekapitulace'!$E$25</definedName>
    <definedName name="ZakladDPHSni">'Rozpočet  rekapitulace'!$G$23</definedName>
    <definedName name="ZakladDPHSniVypocet" localSheetId="0">'Rozpočet  rekapitulace'!$F$57</definedName>
    <definedName name="ZakladDPHZakl">'Rozpočet  rekapitulace'!$G$25</definedName>
    <definedName name="ZakladDPHZaklVypocet" localSheetId="0">'Rozpočet  rekapitulace'!$G$57</definedName>
  </definedNames>
  <calcPr calcId="181029"/>
  <extLst/>
</workbook>
</file>

<file path=xl/sharedStrings.xml><?xml version="1.0" encoding="utf-8"?>
<sst xmlns="http://schemas.openxmlformats.org/spreadsheetml/2006/main" count="264" uniqueCount="110">
  <si>
    <t>Název stavby:</t>
  </si>
  <si>
    <t>Druh stavby:</t>
  </si>
  <si>
    <t>Lokalita: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</si>
  <si>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</si>
  <si>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</si>
  <si>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</si>
  <si>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</si>
  <si>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</si>
  <si>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</si>
  <si>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</si>
  <si>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</si>
  <si>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</si>
  <si>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</si>
  <si>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</si>
  <si>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001</t>
  </si>
  <si>
    <t>Zkrácený popis</t>
  </si>
  <si>
    <t>Doba výstavby:</t>
  </si>
  <si>
    <t>Začátek výstavby:</t>
  </si>
  <si>
    <t>Konec výstavby:</t>
  </si>
  <si>
    <t>Zpracováno dne:</t>
  </si>
  <si>
    <t>MJ</t>
  </si>
  <si>
    <t>Množství</t>
  </si>
  <si>
    <t>Cena/MJ</t>
  </si>
  <si>
    <t>Objednatel:</t>
  </si>
  <si>
    <t>Projektant:</t>
  </si>
  <si>
    <t>Zhotovitel: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</si>
  <si>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</si>
  <si>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</si>
  <si>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</si>
  <si>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</si>
  <si>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</si>
  <si>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</si>
  <si>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</si>
  <si>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</si>
  <si>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</si>
  <si>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</si>
  <si>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</si>
  <si>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</si>
  <si>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Z99999_</t>
  </si>
  <si>
    <t>1_</t>
  </si>
  <si>
    <t>11_</t>
  </si>
  <si>
    <t>13_</t>
  </si>
  <si>
    <t>15_</t>
  </si>
  <si>
    <t>16_</t>
  </si>
  <si>
    <t>17_</t>
  </si>
  <si>
    <t>57_</t>
  </si>
  <si>
    <t>90_</t>
  </si>
  <si>
    <t>91_</t>
  </si>
  <si>
    <t>001_Z_</t>
  </si>
  <si>
    <t>10_1_</t>
  </si>
  <si>
    <t>10_5_</t>
  </si>
  <si>
    <t>10_9_</t>
  </si>
  <si>
    <t>10_Z_</t>
  </si>
  <si>
    <t>001_</t>
  </si>
  <si>
    <t>10_</t>
  </si>
  <si>
    <t>MAT</t>
  </si>
  <si>
    <t>WORK</t>
  </si>
  <si>
    <t>CELK</t>
  </si>
  <si>
    <t>Dodávky</t>
  </si>
  <si>
    <t>Dodávka a montáž</t>
  </si>
  <si>
    <t>ČOV Krnov</t>
  </si>
  <si>
    <t>Město Krnov</t>
  </si>
  <si>
    <t>č. položky</t>
  </si>
  <si>
    <t>kpl</t>
  </si>
  <si>
    <t xml:space="preserve">Vizualizace </t>
  </si>
  <si>
    <t>Dodávka HW a dalšího materiálu souvisejícího s vizualizací</t>
  </si>
  <si>
    <t>ks</t>
  </si>
  <si>
    <t xml:space="preserve">(Kč) </t>
  </si>
  <si>
    <t>Ostatní části a materiál, který je nutný pro řádný chod stanice</t>
  </si>
  <si>
    <t>Dokumentace provedení vizualizace (vč. technické zprávy) v papírové i elektronické podobě</t>
  </si>
  <si>
    <t>DIČ:</t>
  </si>
  <si>
    <t>Cena celkem bez DPH</t>
  </si>
  <si>
    <t>Položkový rozpočet stavby</t>
  </si>
  <si>
    <t>Stavba:</t>
  </si>
  <si>
    <t>Objekt:</t>
  </si>
  <si>
    <t>Rozpočet:</t>
  </si>
  <si>
    <t>1/1</t>
  </si>
  <si>
    <t>Položkový rozpočet</t>
  </si>
  <si>
    <t>IČO:</t>
  </si>
  <si>
    <t>79401</t>
  </si>
  <si>
    <t>Vypracoval:</t>
  </si>
  <si>
    <t>Rozpis ceny</t>
  </si>
  <si>
    <t>%</t>
  </si>
  <si>
    <t xml:space="preserve">Základní DPH </t>
  </si>
  <si>
    <t>Cena celkem s DPH</t>
  </si>
  <si>
    <t>CZK</t>
  </si>
  <si>
    <t>v</t>
  </si>
  <si>
    <t>dne</t>
  </si>
  <si>
    <t>Za zhotovitele</t>
  </si>
  <si>
    <t>Za objednatele</t>
  </si>
  <si>
    <t>CZ00296139</t>
  </si>
  <si>
    <t>Hlavní náměstí 96/1</t>
  </si>
  <si>
    <t>Pod Bezručovým vrchem</t>
  </si>
  <si>
    <t>Vizualizace</t>
  </si>
  <si>
    <t>Základ pro DPH</t>
  </si>
  <si>
    <t>Úprava SW na řídícím počítači ČOV, který technicky zajišťuje externí firma (Prospect)</t>
  </si>
  <si>
    <t xml:space="preserve">ČOV Krnov - dmychadla pro provzdušnování aktivace </t>
  </si>
  <si>
    <t>Dodávka dmychadel</t>
  </si>
  <si>
    <t xml:space="preserve">Dodávka napájecích a komunikačních kabelů </t>
  </si>
  <si>
    <t>Doprava a vykládka na ČOV Krnov</t>
  </si>
  <si>
    <t>El.připojení + ASŘ</t>
  </si>
  <si>
    <t>Libor Staněk</t>
  </si>
  <si>
    <t xml:space="preserve">ČOV Krnov - dmychadla pro provzdušňování aktivace </t>
  </si>
  <si>
    <t>úprava lože soustrojí -montáž frémy</t>
  </si>
  <si>
    <t>Doložení písemné dokumentace v CZ jazyce</t>
  </si>
  <si>
    <t xml:space="preserve">Montáž dmychadel </t>
  </si>
  <si>
    <t xml:space="preserve">Připojení dmychadel na sací a výtlačné vzduchové potrubí </t>
  </si>
  <si>
    <t>11</t>
  </si>
  <si>
    <t>Provozní zkoušky</t>
  </si>
  <si>
    <t>Vizualizace na dispečinku ČOV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</si>
</sst>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54"/>
      <name val="Arial"/>
      <family val="2"/>
    </font>
    <font>
      <b/>
      <sz val="12"/>
      <color indexed="54"/>
      <name val="Arial"/>
      <family val="2"/>
    </font>
    <font>
      <sz val="12"/>
      <color indexed="54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0"/>
      <color rgb="FF44444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6E1EE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1" fillId="0" borderId="0" xfId="0" applyFont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 wrapText="1"/>
      <protection/>
    </xf>
    <xf numFmtId="0" fontId="1" fillId="0" borderId="2" xfId="0" applyNumberFormat="1" applyFont="1" applyFill="1" applyBorder="1" applyAlignment="1" applyProtection="1">
      <alignment vertical="center" wrapText="1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49" fontId="5" fillId="3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49" fontId="10" fillId="4" borderId="7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 indent="2"/>
      <protection/>
    </xf>
    <xf numFmtId="49" fontId="11" fillId="5" borderId="7" xfId="0" applyNumberFormat="1" applyFont="1" applyFill="1" applyBorder="1" applyAlignment="1" applyProtection="1">
      <alignment horizontal="center" vertical="center"/>
      <protection/>
    </xf>
    <xf numFmtId="4" fontId="10" fillId="5" borderId="7" xfId="0" applyNumberFormat="1" applyFont="1" applyFill="1" applyBorder="1" applyAlignment="1" applyProtection="1">
      <alignment horizontal="center" vertical="center"/>
      <protection/>
    </xf>
    <xf numFmtId="49" fontId="13" fillId="3" borderId="0" xfId="0" applyNumberFormat="1" applyFont="1" applyFill="1" applyBorder="1" applyAlignment="1" applyProtection="1">
      <alignment horizontal="left" vertical="center" wrapText="1"/>
      <protection/>
    </xf>
    <xf numFmtId="49" fontId="12" fillId="3" borderId="0" xfId="0" applyNumberFormat="1" applyFont="1" applyFill="1" applyBorder="1" applyAlignment="1" applyProtection="1">
      <alignment horizontal="center" vertical="center"/>
      <protection/>
    </xf>
    <xf numFmtId="4" fontId="12" fillId="3" borderId="0" xfId="0" applyNumberFormat="1" applyFont="1" applyFill="1" applyBorder="1" applyAlignment="1" applyProtection="1">
      <alignment horizontal="center" vertical="center"/>
      <protection/>
    </xf>
    <xf numFmtId="4" fontId="13" fillId="3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4" fontId="11" fillId="5" borderId="7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12" fillId="3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0" fillId="6" borderId="0" xfId="0" applyFill="1" applyAlignment="1">
      <alignment wrapText="1"/>
    </xf>
    <xf numFmtId="49" fontId="16" fillId="6" borderId="0" xfId="0" applyNumberFormat="1" applyFont="1" applyFill="1" applyAlignment="1">
      <alignment horizontal="left" vertical="center" wrapText="1"/>
    </xf>
    <xf numFmtId="49" fontId="17" fillId="6" borderId="0" xfId="0" applyNumberFormat="1" applyFont="1" applyFill="1" applyAlignment="1">
      <alignment horizontal="left" vertical="center" wrapText="1"/>
    </xf>
    <xf numFmtId="0" fontId="0" fillId="6" borderId="8" xfId="0" applyFill="1" applyBorder="1" applyAlignment="1">
      <alignment wrapText="1"/>
    </xf>
    <xf numFmtId="49" fontId="17" fillId="6" borderId="8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0" fillId="0" borderId="9" xfId="0" applyBorder="1"/>
    <xf numFmtId="0" fontId="17" fillId="0" borderId="3" xfId="0" applyFont="1" applyBorder="1" applyAlignment="1">
      <alignment horizontal="left" vertical="center" indent="1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right" vertical="center" wrapText="1"/>
    </xf>
    <xf numFmtId="49" fontId="17" fillId="0" borderId="8" xfId="0" applyNumberFormat="1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17" fillId="0" borderId="8" xfId="0" applyFont="1" applyBorder="1" applyAlignment="1">
      <alignment vertical="center"/>
    </xf>
    <xf numFmtId="0" fontId="0" fillId="0" borderId="11" xfId="0" applyBorder="1"/>
    <xf numFmtId="0" fontId="17" fillId="0" borderId="0" xfId="0" applyFont="1" applyAlignment="1">
      <alignment horizontal="left" vertical="center" wrapText="1"/>
    </xf>
    <xf numFmtId="0" fontId="0" fillId="0" borderId="0" xfId="0"/>
    <xf numFmtId="0" fontId="17" fillId="0" borderId="0" xfId="0" applyFont="1" applyAlignment="1">
      <alignment horizontal="left" vertical="center"/>
    </xf>
    <xf numFmtId="0" fontId="0" fillId="0" borderId="3" xfId="0" applyBorder="1"/>
    <xf numFmtId="0" fontId="0" fillId="0" borderId="10" xfId="0" applyBorder="1" applyAlignment="1">
      <alignment horizontal="left" indent="1"/>
    </xf>
    <xf numFmtId="0" fontId="17" fillId="0" borderId="8" xfId="0" applyFont="1" applyBorder="1" applyAlignment="1">
      <alignment horizontal="left" vertical="center" wrapText="1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12" xfId="0" applyBorder="1" applyAlignment="1">
      <alignment horizontal="left" vertical="top" indent="1"/>
    </xf>
    <xf numFmtId="0" fontId="0" fillId="0" borderId="13" xfId="0" applyBorder="1" applyAlignment="1">
      <alignment vertical="top" wrapText="1"/>
    </xf>
    <xf numFmtId="0" fontId="17" fillId="0" borderId="13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/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17" fillId="0" borderId="15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wrapTex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vertical="center" indent="1"/>
    </xf>
    <xf numFmtId="0" fontId="17" fillId="0" borderId="16" xfId="0" applyFont="1" applyBorder="1" applyAlignment="1">
      <alignment vertical="center"/>
    </xf>
    <xf numFmtId="49" fontId="0" fillId="0" borderId="17" xfId="0" applyNumberFormat="1" applyBorder="1" applyAlignment="1">
      <alignment horizontal="left" vertical="center"/>
    </xf>
    <xf numFmtId="1" fontId="17" fillId="0" borderId="18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inden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6" borderId="19" xfId="0" applyNumberFormat="1" applyFill="1" applyBorder="1" applyAlignment="1">
      <alignment horizontal="left" vertical="center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7" fillId="0" borderId="8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7" fillId="0" borderId="8" xfId="0" applyFont="1" applyBorder="1" applyAlignment="1">
      <alignment vertical="top"/>
    </xf>
    <xf numFmtId="14" fontId="17" fillId="0" borderId="8" xfId="0" applyNumberFormat="1" applyFont="1" applyBorder="1" applyAlignment="1">
      <alignment horizontal="center" vertical="top"/>
    </xf>
    <xf numFmtId="0" fontId="17" fillId="0" borderId="3" xfId="0" applyFont="1" applyBorder="1"/>
    <xf numFmtId="0" fontId="17" fillId="0" borderId="0" xfId="0" applyFont="1" applyAlignment="1">
      <alignment wrapText="1"/>
    </xf>
    <xf numFmtId="0" fontId="17" fillId="0" borderId="0" xfId="0" applyFont="1"/>
    <xf numFmtId="0" fontId="0" fillId="0" borderId="8" xfId="0" applyBorder="1" applyAlignment="1">
      <alignment horizontal="center" vertical="center"/>
    </xf>
    <xf numFmtId="0" fontId="17" fillId="0" borderId="9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20" xfId="0" applyBorder="1"/>
    <xf numFmtId="0" fontId="0" fillId="0" borderId="21" xfId="0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right"/>
    </xf>
    <xf numFmtId="0" fontId="21" fillId="6" borderId="3" xfId="0" applyFont="1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0" xfId="0" applyFill="1" applyAlignment="1">
      <alignment horizontal="right" vertical="center"/>
    </xf>
    <xf numFmtId="49" fontId="17" fillId="0" borderId="0" xfId="0" applyNumberFormat="1" applyFont="1" applyFill="1" applyAlignment="1" applyProtection="1">
      <alignment horizontal="left" vertical="center"/>
      <protection locked="0"/>
    </xf>
    <xf numFmtId="49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>
      <alignment horizontal="right" vertical="center"/>
    </xf>
    <xf numFmtId="0" fontId="17" fillId="0" borderId="8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16" fillId="0" borderId="3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" fontId="20" fillId="0" borderId="0" xfId="0" applyNumberFormat="1" applyFont="1" applyFill="1" applyBorder="1" applyAlignment="1">
      <alignment horizontal="right" vertical="center"/>
    </xf>
    <xf numFmtId="49" fontId="17" fillId="0" borderId="9" xfId="0" applyNumberFormat="1" applyFont="1" applyFill="1" applyBorder="1" applyAlignment="1">
      <alignment horizontal="left" vertical="center"/>
    </xf>
    <xf numFmtId="0" fontId="22" fillId="6" borderId="23" xfId="0" applyFont="1" applyFill="1" applyBorder="1" applyAlignment="1">
      <alignment horizontal="left" vertical="center" indent="1"/>
    </xf>
    <xf numFmtId="0" fontId="22" fillId="6" borderId="24" xfId="0" applyFont="1" applyFill="1" applyBorder="1" applyAlignment="1">
      <alignment horizontal="left" vertical="center" wrapText="1"/>
    </xf>
    <xf numFmtId="0" fontId="23" fillId="6" borderId="24" xfId="0" applyFont="1" applyFill="1" applyBorder="1" applyAlignment="1">
      <alignment horizontal="left" vertical="center" wrapText="1"/>
    </xf>
    <xf numFmtId="4" fontId="22" fillId="6" borderId="24" xfId="0" applyNumberFormat="1" applyFont="1" applyFill="1" applyBorder="1" applyAlignment="1">
      <alignment horizontal="left" vertical="center"/>
    </xf>
    <xf numFmtId="0" fontId="23" fillId="6" borderId="24" xfId="0" applyFont="1" applyFill="1" applyBorder="1" applyAlignment="1">
      <alignment wrapText="1"/>
    </xf>
    <xf numFmtId="0" fontId="23" fillId="6" borderId="24" xfId="0" applyFont="1" applyFill="1" applyBorder="1"/>
    <xf numFmtId="4" fontId="19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14" fontId="17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1" fontId="1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indent="1"/>
    </xf>
    <xf numFmtId="4" fontId="19" fillId="0" borderId="18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4" fontId="19" fillId="0" borderId="25" xfId="0" applyNumberFormat="1" applyFont="1" applyBorder="1" applyAlignment="1">
      <alignment vertical="center"/>
    </xf>
    <xf numFmtId="4" fontId="19" fillId="0" borderId="8" xfId="0" applyNumberFormat="1" applyFont="1" applyBorder="1" applyAlignment="1">
      <alignment vertical="center"/>
    </xf>
    <xf numFmtId="1" fontId="17" fillId="0" borderId="25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/>
    </xf>
    <xf numFmtId="49" fontId="22" fillId="6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 indent="2"/>
      <protection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49" fontId="16" fillId="6" borderId="13" xfId="0" applyNumberFormat="1" applyFont="1" applyFill="1" applyBorder="1" applyAlignment="1">
      <alignment horizontal="left" vertical="center" wrapText="1"/>
    </xf>
    <xf numFmtId="0" fontId="0" fillId="6" borderId="13" xfId="0" applyFill="1" applyBorder="1" applyAlignment="1">
      <alignment wrapText="1"/>
    </xf>
    <xf numFmtId="0" fontId="0" fillId="6" borderId="14" xfId="0" applyFill="1" applyBorder="1" applyAlignment="1">
      <alignment wrapText="1"/>
    </xf>
    <xf numFmtId="49" fontId="17" fillId="6" borderId="0" xfId="0" applyNumberFormat="1" applyFont="1" applyFill="1" applyAlignment="1">
      <alignment horizontal="left" vertical="center" wrapText="1"/>
    </xf>
    <xf numFmtId="0" fontId="0" fillId="6" borderId="0" xfId="0" applyFill="1" applyAlignment="1">
      <alignment wrapText="1"/>
    </xf>
    <xf numFmtId="0" fontId="0" fillId="6" borderId="9" xfId="0" applyFill="1" applyBorder="1" applyAlignment="1">
      <alignment wrapText="1"/>
    </xf>
    <xf numFmtId="49" fontId="17" fillId="6" borderId="8" xfId="0" applyNumberFormat="1" applyFont="1" applyFill="1" applyBorder="1" applyAlignment="1">
      <alignment horizontal="left" vertical="center" wrapText="1"/>
    </xf>
    <xf numFmtId="0" fontId="17" fillId="6" borderId="8" xfId="0" applyFont="1" applyFill="1" applyBorder="1" applyAlignment="1">
      <alignment horizontal="left" vertical="center" wrapText="1"/>
    </xf>
    <xf numFmtId="0" fontId="17" fillId="6" borderId="11" xfId="0" applyFont="1" applyFill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49" fontId="17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17" fillId="0" borderId="8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49" fontId="17" fillId="0" borderId="13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Alignment="1" applyProtection="1">
      <alignment horizontal="left" vertical="center"/>
      <protection locked="0"/>
    </xf>
    <xf numFmtId="49" fontId="17" fillId="0" borderId="8" xfId="0" applyNumberFormat="1" applyFont="1" applyFill="1" applyBorder="1" applyAlignment="1" applyProtection="1">
      <alignment horizontal="left" vertical="center"/>
      <protection locked="0"/>
    </xf>
    <xf numFmtId="49" fontId="0" fillId="0" borderId="8" xfId="0" applyNumberFormat="1" applyFill="1" applyBorder="1" applyAlignment="1" applyProtection="1">
      <alignment horizontal="left" vertical="center"/>
      <protection locked="0"/>
    </xf>
    <xf numFmtId="1" fontId="0" fillId="0" borderId="8" xfId="0" applyNumberFormat="1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8" fillId="0" borderId="18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4" fontId="18" fillId="0" borderId="18" xfId="0" applyNumberFormat="1" applyFont="1" applyBorder="1" applyAlignment="1">
      <alignment horizontal="right" vertical="center" indent="1"/>
    </xf>
    <xf numFmtId="4" fontId="18" fillId="0" borderId="29" xfId="0" applyNumberFormat="1" applyFont="1" applyBorder="1" applyAlignment="1">
      <alignment horizontal="right" vertical="center" indent="1"/>
    </xf>
    <xf numFmtId="4" fontId="19" fillId="0" borderId="18" xfId="0" applyNumberFormat="1" applyFont="1" applyBorder="1" applyAlignment="1">
      <alignment horizontal="right" vertical="center" indent="1"/>
    </xf>
    <xf numFmtId="4" fontId="19" fillId="0" borderId="29" xfId="0" applyNumberFormat="1" applyFont="1" applyBorder="1" applyAlignment="1">
      <alignment horizontal="right" vertical="center" indent="1"/>
    </xf>
    <xf numFmtId="4" fontId="19" fillId="0" borderId="18" xfId="0" applyNumberFormat="1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/>
    </xf>
    <xf numFmtId="4" fontId="22" fillId="6" borderId="24" xfId="0" applyNumberFormat="1" applyFont="1" applyFill="1" applyBorder="1" applyAlignment="1">
      <alignment horizontal="right" vertical="center"/>
    </xf>
    <xf numFmtId="0" fontId="1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21" fillId="0" borderId="13" xfId="0" applyFont="1" applyBorder="1" applyAlignment="1">
      <alignment horizontal="left" vertical="top" wrapText="1"/>
    </xf>
    <xf numFmtId="4" fontId="19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8" xfId="0" applyNumberFormat="1" applyFont="1" applyFill="1" applyBorder="1" applyAlignment="1" applyProtection="1">
      <alignment horizont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 topLeftCell="A1">
      <selection activeCell="H18" sqref="H18:I18"/>
    </sheetView>
  </sheetViews>
  <sheetFormatPr defaultColWidth="9.140625" defaultRowHeight="12.75"/>
  <cols>
    <col min="9" max="9" width="10.7109375" style="0" customWidth="1"/>
  </cols>
  <sheetData>
    <row r="1" spans="1:9" ht="18">
      <c r="A1" s="160" t="s">
        <v>72</v>
      </c>
      <c r="B1" s="161"/>
      <c r="C1" s="161"/>
      <c r="D1" s="161"/>
      <c r="E1" s="161"/>
      <c r="F1" s="161"/>
      <c r="G1" s="161"/>
      <c r="H1" s="161"/>
      <c r="I1" s="162"/>
    </row>
    <row r="2" spans="1:9" ht="33.75" customHeight="1">
      <c r="A2" s="121" t="s">
        <v>73</v>
      </c>
      <c r="B2" s="53"/>
      <c r="C2" s="54"/>
      <c r="D2" s="163" t="s">
        <v>102</v>
      </c>
      <c r="E2" s="164"/>
      <c r="F2" s="164"/>
      <c r="G2" s="164"/>
      <c r="H2" s="164"/>
      <c r="I2" s="165"/>
    </row>
    <row r="3" spans="1:9" ht="12.75">
      <c r="A3" s="122" t="s">
        <v>74</v>
      </c>
      <c r="B3" s="53"/>
      <c r="C3" s="55"/>
      <c r="D3" s="166"/>
      <c r="E3" s="167"/>
      <c r="F3" s="167"/>
      <c r="G3" s="167"/>
      <c r="H3" s="167"/>
      <c r="I3" s="168"/>
    </row>
    <row r="4" spans="1:9" ht="12.75">
      <c r="A4" s="123" t="s">
        <v>75</v>
      </c>
      <c r="B4" s="56"/>
      <c r="C4" s="57" t="s">
        <v>76</v>
      </c>
      <c r="D4" s="169" t="s">
        <v>77</v>
      </c>
      <c r="E4" s="170"/>
      <c r="F4" s="170"/>
      <c r="G4" s="170"/>
      <c r="H4" s="170"/>
      <c r="I4" s="171"/>
    </row>
    <row r="5" spans="1:9" ht="12.75">
      <c r="A5" s="58" t="s">
        <v>23</v>
      </c>
      <c r="B5" s="59"/>
      <c r="C5" s="172" t="s">
        <v>61</v>
      </c>
      <c r="D5" s="173"/>
      <c r="E5" s="173"/>
      <c r="F5" s="173"/>
      <c r="G5" s="60" t="s">
        <v>78</v>
      </c>
      <c r="H5" s="124">
        <v>296139</v>
      </c>
      <c r="I5" s="61"/>
    </row>
    <row r="6" spans="1:9" ht="12.75">
      <c r="A6" s="62"/>
      <c r="B6" s="63"/>
      <c r="C6" s="174" t="s">
        <v>91</v>
      </c>
      <c r="D6" s="175"/>
      <c r="E6" s="175"/>
      <c r="F6" s="175"/>
      <c r="G6" s="60" t="s">
        <v>70</v>
      </c>
      <c r="H6" s="124" t="s">
        <v>90</v>
      </c>
      <c r="I6" s="61"/>
    </row>
    <row r="7" spans="1:9" ht="12.75">
      <c r="A7" s="64"/>
      <c r="B7" s="65"/>
      <c r="C7" s="66" t="s">
        <v>79</v>
      </c>
      <c r="D7" s="176" t="s">
        <v>92</v>
      </c>
      <c r="E7" s="177"/>
      <c r="F7" s="177"/>
      <c r="G7" s="68"/>
      <c r="H7" s="69"/>
      <c r="I7" s="70"/>
    </row>
    <row r="8" spans="1:9" ht="12.75">
      <c r="A8" s="58" t="s">
        <v>24</v>
      </c>
      <c r="B8" s="59"/>
      <c r="C8" s="71"/>
      <c r="D8" s="59"/>
      <c r="E8" s="72"/>
      <c r="F8" s="72"/>
      <c r="G8" s="60" t="s">
        <v>78</v>
      </c>
      <c r="H8" s="73"/>
      <c r="I8" s="61"/>
    </row>
    <row r="9" spans="1:9" ht="12.75">
      <c r="A9" s="74"/>
      <c r="B9" s="59"/>
      <c r="C9" s="71"/>
      <c r="D9" s="59"/>
      <c r="E9" s="72"/>
      <c r="F9" s="72"/>
      <c r="G9" s="60" t="s">
        <v>70</v>
      </c>
      <c r="H9" s="73"/>
      <c r="I9" s="61"/>
    </row>
    <row r="10" spans="1:9" ht="12.75">
      <c r="A10" s="75"/>
      <c r="B10" s="65"/>
      <c r="C10" s="76"/>
      <c r="D10" s="67"/>
      <c r="E10" s="68"/>
      <c r="F10" s="77"/>
      <c r="G10" s="77"/>
      <c r="H10" s="78"/>
      <c r="I10" s="70"/>
    </row>
    <row r="11" spans="1:9" ht="12.75">
      <c r="A11" s="58" t="s">
        <v>25</v>
      </c>
      <c r="B11" s="59"/>
      <c r="C11" s="178"/>
      <c r="D11" s="178"/>
      <c r="E11" s="178"/>
      <c r="F11" s="178"/>
      <c r="G11" s="125" t="s">
        <v>78</v>
      </c>
      <c r="H11" s="126"/>
      <c r="I11" s="61"/>
    </row>
    <row r="12" spans="1:9" ht="12.75">
      <c r="A12" s="62"/>
      <c r="B12" s="63"/>
      <c r="C12" s="179"/>
      <c r="D12" s="179"/>
      <c r="E12" s="179"/>
      <c r="F12" s="179"/>
      <c r="G12" s="125" t="s">
        <v>70</v>
      </c>
      <c r="H12" s="126"/>
      <c r="I12" s="61"/>
    </row>
    <row r="13" spans="1:9" ht="12.75">
      <c r="A13" s="64"/>
      <c r="B13" s="65"/>
      <c r="C13" s="127"/>
      <c r="D13" s="180"/>
      <c r="E13" s="181"/>
      <c r="F13" s="181"/>
      <c r="G13" s="128"/>
      <c r="H13" s="129"/>
      <c r="I13" s="70"/>
    </row>
    <row r="14" spans="1:9" ht="14.25" customHeight="1">
      <c r="A14" s="79" t="s">
        <v>80</v>
      </c>
      <c r="B14" s="80"/>
      <c r="C14" s="200" t="s">
        <v>101</v>
      </c>
      <c r="D14" s="200"/>
      <c r="E14" s="81"/>
      <c r="F14" s="81"/>
      <c r="G14" s="82"/>
      <c r="H14" s="81"/>
      <c r="I14" s="83"/>
    </row>
    <row r="15" spans="1:9" ht="12.75">
      <c r="A15" s="75" t="s">
        <v>81</v>
      </c>
      <c r="B15" s="84"/>
      <c r="C15" s="85"/>
      <c r="D15" s="182"/>
      <c r="E15" s="182"/>
      <c r="F15" s="183"/>
      <c r="G15" s="183"/>
      <c r="H15" s="186" t="s">
        <v>27</v>
      </c>
      <c r="I15" s="187"/>
    </row>
    <row r="16" spans="1:9" ht="14.25">
      <c r="A16" s="130" t="s">
        <v>58</v>
      </c>
      <c r="B16" s="87"/>
      <c r="C16" s="88"/>
      <c r="D16" s="188"/>
      <c r="E16" s="189"/>
      <c r="F16" s="188"/>
      <c r="G16" s="189"/>
      <c r="H16" s="184">
        <f>'Stavební rozpočet'!G12</f>
        <v>0</v>
      </c>
      <c r="I16" s="185"/>
    </row>
    <row r="17" spans="1:9" ht="14.25">
      <c r="A17" s="130" t="s">
        <v>26</v>
      </c>
      <c r="B17" s="87"/>
      <c r="C17" s="88"/>
      <c r="D17" s="188"/>
      <c r="E17" s="189"/>
      <c r="F17" s="188"/>
      <c r="G17" s="189"/>
      <c r="H17" s="184">
        <f>'Stavební rozpočet'!G17</f>
        <v>0</v>
      </c>
      <c r="I17" s="185"/>
    </row>
    <row r="18" spans="1:9" ht="14.25">
      <c r="A18" s="130" t="s">
        <v>93</v>
      </c>
      <c r="B18" s="87"/>
      <c r="C18" s="88"/>
      <c r="D18" s="188"/>
      <c r="E18" s="189"/>
      <c r="F18" s="188"/>
      <c r="G18" s="189"/>
      <c r="H18" s="184">
        <f>'Stavební rozpočet'!G24</f>
        <v>0</v>
      </c>
      <c r="I18" s="185"/>
    </row>
    <row r="19" spans="1:9" ht="14.25">
      <c r="A19" s="86"/>
      <c r="B19" s="87"/>
      <c r="C19" s="88"/>
      <c r="D19" s="188"/>
      <c r="E19" s="189"/>
      <c r="F19" s="188"/>
      <c r="G19" s="189"/>
      <c r="H19" s="184"/>
      <c r="I19" s="185"/>
    </row>
    <row r="20" spans="1:9" ht="14.25">
      <c r="A20" s="86"/>
      <c r="B20" s="87"/>
      <c r="C20" s="88"/>
      <c r="D20" s="188"/>
      <c r="E20" s="189"/>
      <c r="F20" s="188"/>
      <c r="G20" s="189"/>
      <c r="H20" s="184"/>
      <c r="I20" s="185"/>
    </row>
    <row r="21" spans="1:9" ht="15">
      <c r="A21" s="89" t="s">
        <v>27</v>
      </c>
      <c r="B21" s="90"/>
      <c r="C21" s="91"/>
      <c r="D21" s="190"/>
      <c r="E21" s="191"/>
      <c r="F21" s="190"/>
      <c r="G21" s="191"/>
      <c r="H21" s="192">
        <f>SUM(H16:I18)</f>
        <v>0</v>
      </c>
      <c r="I21" s="193"/>
    </row>
    <row r="22" spans="1:9" ht="12.75">
      <c r="A22" s="92"/>
      <c r="B22" s="87"/>
      <c r="C22" s="88"/>
      <c r="D22" s="96"/>
      <c r="E22" s="93"/>
      <c r="F22" s="155"/>
      <c r="G22" s="94"/>
      <c r="H22" s="155"/>
      <c r="I22" s="95"/>
    </row>
    <row r="23" spans="1:9" ht="15">
      <c r="A23" s="86"/>
      <c r="B23" s="87"/>
      <c r="C23" s="88"/>
      <c r="D23" s="96"/>
      <c r="E23" s="93"/>
      <c r="F23" s="150"/>
      <c r="G23" s="151"/>
      <c r="H23" s="150"/>
      <c r="I23" s="95"/>
    </row>
    <row r="24" spans="1:9" ht="15">
      <c r="A24" s="86"/>
      <c r="B24" s="87"/>
      <c r="C24" s="88"/>
      <c r="D24" s="96"/>
      <c r="E24" s="93"/>
      <c r="F24" s="150"/>
      <c r="G24" s="151"/>
      <c r="H24" s="150"/>
      <c r="I24" s="95"/>
    </row>
    <row r="25" spans="1:9" ht="15">
      <c r="A25" s="130" t="s">
        <v>94</v>
      </c>
      <c r="B25" s="87"/>
      <c r="C25" s="88"/>
      <c r="D25" s="96"/>
      <c r="E25" s="93"/>
      <c r="F25" s="150"/>
      <c r="G25" s="151"/>
      <c r="H25" s="192">
        <f>H21</f>
        <v>0</v>
      </c>
      <c r="I25" s="193"/>
    </row>
    <row r="26" spans="1:9" ht="15">
      <c r="A26" s="97" t="s">
        <v>83</v>
      </c>
      <c r="B26" s="98"/>
      <c r="C26" s="85"/>
      <c r="D26" s="154">
        <v>21</v>
      </c>
      <c r="E26" s="114" t="s">
        <v>82</v>
      </c>
      <c r="F26" s="152"/>
      <c r="G26" s="153"/>
      <c r="H26" s="192">
        <f>(H25*1.21)-H25</f>
        <v>0</v>
      </c>
      <c r="I26" s="193"/>
    </row>
    <row r="27" spans="1:9" ht="15">
      <c r="A27" s="58"/>
      <c r="B27" s="146"/>
      <c r="C27" s="147"/>
      <c r="D27" s="148"/>
      <c r="E27" s="149"/>
      <c r="F27" s="142"/>
      <c r="G27" s="142"/>
      <c r="H27" s="142"/>
      <c r="I27" s="102"/>
    </row>
    <row r="28" spans="1:9" ht="15">
      <c r="A28" s="58"/>
      <c r="B28" s="146"/>
      <c r="C28" s="147"/>
      <c r="D28" s="148"/>
      <c r="E28" s="149"/>
      <c r="F28" s="142"/>
      <c r="G28" s="142"/>
      <c r="H28" s="142"/>
      <c r="I28" s="102"/>
    </row>
    <row r="29" spans="1:9" ht="15">
      <c r="A29" s="58"/>
      <c r="B29" s="99"/>
      <c r="C29" s="100"/>
      <c r="D29" s="99"/>
      <c r="E29" s="101"/>
      <c r="F29" s="201"/>
      <c r="G29" s="201"/>
      <c r="H29" s="201"/>
      <c r="I29" s="102"/>
    </row>
    <row r="30" spans="1:9" ht="15.75" thickBot="1">
      <c r="A30" s="58"/>
      <c r="B30" s="99"/>
      <c r="C30" s="100"/>
      <c r="D30" s="99"/>
      <c r="E30" s="101"/>
      <c r="F30" s="142"/>
      <c r="G30" s="142"/>
      <c r="H30" s="142"/>
      <c r="I30" s="102"/>
    </row>
    <row r="31" spans="1:9" ht="21" thickBot="1">
      <c r="A31" s="136" t="s">
        <v>71</v>
      </c>
      <c r="B31" s="137"/>
      <c r="C31" s="137"/>
      <c r="D31" s="138"/>
      <c r="E31" s="139"/>
      <c r="F31" s="194">
        <f>H25</f>
        <v>0</v>
      </c>
      <c r="G31" s="194"/>
      <c r="H31" s="194"/>
      <c r="I31" s="103"/>
    </row>
    <row r="32" spans="1:9" ht="21" thickBot="1">
      <c r="A32" s="136" t="s">
        <v>84</v>
      </c>
      <c r="B32" s="140"/>
      <c r="C32" s="140"/>
      <c r="D32" s="140"/>
      <c r="E32" s="141"/>
      <c r="F32" s="194">
        <f>F31*1.21</f>
        <v>0</v>
      </c>
      <c r="G32" s="194"/>
      <c r="H32" s="194"/>
      <c r="I32" s="156" t="s">
        <v>85</v>
      </c>
    </row>
    <row r="33" spans="1:9" ht="16.5">
      <c r="A33" s="131"/>
      <c r="B33" s="132"/>
      <c r="C33" s="132"/>
      <c r="D33" s="132"/>
      <c r="E33" s="133"/>
      <c r="F33" s="134"/>
      <c r="G33" s="134"/>
      <c r="H33" s="134"/>
      <c r="I33" s="135"/>
    </row>
    <row r="34" spans="1:9" ht="16.5">
      <c r="A34" s="131"/>
      <c r="B34" s="132"/>
      <c r="C34" s="132"/>
      <c r="D34" s="132"/>
      <c r="E34" s="133"/>
      <c r="F34" s="134"/>
      <c r="G34" s="134"/>
      <c r="H34" s="134"/>
      <c r="I34" s="135"/>
    </row>
    <row r="35" spans="1:9" ht="16.5">
      <c r="A35" s="131"/>
      <c r="B35" s="132"/>
      <c r="C35" s="132"/>
      <c r="D35" s="132"/>
      <c r="E35" s="133"/>
      <c r="F35" s="134"/>
      <c r="G35" s="134"/>
      <c r="H35" s="134"/>
      <c r="I35" s="135"/>
    </row>
    <row r="36" spans="1:9" ht="16.5">
      <c r="A36" s="131"/>
      <c r="B36" s="132"/>
      <c r="C36" s="132"/>
      <c r="D36" s="132"/>
      <c r="E36" s="133"/>
      <c r="F36" s="134"/>
      <c r="G36" s="134"/>
      <c r="H36" s="134"/>
      <c r="I36" s="135"/>
    </row>
    <row r="37" spans="1:9" ht="16.5">
      <c r="A37" s="131"/>
      <c r="B37" s="132"/>
      <c r="C37" s="132"/>
      <c r="D37" s="132"/>
      <c r="E37" s="133"/>
      <c r="F37" s="134"/>
      <c r="G37" s="134"/>
      <c r="H37" s="134"/>
      <c r="I37" s="135"/>
    </row>
    <row r="38" spans="1:9" ht="16.5">
      <c r="A38" s="131"/>
      <c r="B38" s="132"/>
      <c r="C38" s="132"/>
      <c r="D38" s="132"/>
      <c r="E38" s="133"/>
      <c r="F38" s="134"/>
      <c r="G38" s="134"/>
      <c r="H38" s="134"/>
      <c r="I38" s="135"/>
    </row>
    <row r="39" spans="1:9" ht="12.75">
      <c r="A39" s="74"/>
      <c r="B39" s="59"/>
      <c r="C39" s="59"/>
      <c r="D39" s="59"/>
      <c r="E39" s="72"/>
      <c r="F39" s="72"/>
      <c r="G39" s="72"/>
      <c r="H39" s="72"/>
      <c r="I39" s="104"/>
    </row>
    <row r="40" spans="1:9" ht="12.75">
      <c r="A40" s="74"/>
      <c r="B40" s="59"/>
      <c r="C40" s="59"/>
      <c r="D40" s="59"/>
      <c r="E40" s="72"/>
      <c r="F40" s="72"/>
      <c r="G40" s="72"/>
      <c r="H40" s="72"/>
      <c r="I40" s="104"/>
    </row>
    <row r="41" spans="1:9" ht="12.75">
      <c r="A41" s="105"/>
      <c r="B41" s="106" t="s">
        <v>86</v>
      </c>
      <c r="C41" s="107"/>
      <c r="D41" s="107"/>
      <c r="E41" s="108" t="s">
        <v>87</v>
      </c>
      <c r="F41" s="109"/>
      <c r="G41" s="110"/>
      <c r="H41" s="109"/>
      <c r="I41" s="104"/>
    </row>
    <row r="42" spans="1:9" ht="12.75">
      <c r="A42" s="105"/>
      <c r="B42" s="106"/>
      <c r="C42" s="143"/>
      <c r="D42" s="143"/>
      <c r="E42" s="108"/>
      <c r="F42" s="144"/>
      <c r="G42" s="145"/>
      <c r="H42" s="144"/>
      <c r="I42" s="104"/>
    </row>
    <row r="43" spans="1:9" ht="12.75">
      <c r="A43" s="105"/>
      <c r="B43" s="106"/>
      <c r="C43" s="143"/>
      <c r="D43" s="143"/>
      <c r="E43" s="108"/>
      <c r="F43" s="144"/>
      <c r="G43" s="145"/>
      <c r="H43" s="144"/>
      <c r="I43" s="104"/>
    </row>
    <row r="44" spans="1:9" ht="12.75">
      <c r="A44" s="105"/>
      <c r="B44" s="106"/>
      <c r="C44" s="143"/>
      <c r="D44" s="143"/>
      <c r="E44" s="108"/>
      <c r="F44" s="144"/>
      <c r="G44" s="145"/>
      <c r="H44" s="144"/>
      <c r="I44" s="104"/>
    </row>
    <row r="45" spans="1:9" ht="12.75">
      <c r="A45" s="105"/>
      <c r="B45" s="106"/>
      <c r="C45" s="143"/>
      <c r="D45" s="143"/>
      <c r="E45" s="108"/>
      <c r="F45" s="144"/>
      <c r="G45" s="145"/>
      <c r="H45" s="144"/>
      <c r="I45" s="104"/>
    </row>
    <row r="46" spans="1:9" ht="12.75">
      <c r="A46" s="105"/>
      <c r="B46" s="106"/>
      <c r="C46" s="143"/>
      <c r="D46" s="143"/>
      <c r="E46" s="108"/>
      <c r="F46" s="144"/>
      <c r="G46" s="145"/>
      <c r="H46" s="144"/>
      <c r="I46" s="104"/>
    </row>
    <row r="47" spans="1:9" ht="12.75">
      <c r="A47" s="105"/>
      <c r="B47" s="106"/>
      <c r="C47" s="143"/>
      <c r="D47" s="143"/>
      <c r="E47" s="108"/>
      <c r="F47" s="144"/>
      <c r="G47" s="145"/>
      <c r="H47" s="144"/>
      <c r="I47" s="104"/>
    </row>
    <row r="48" spans="1:9" ht="12.75">
      <c r="A48" s="74"/>
      <c r="B48" s="59"/>
      <c r="C48" s="59"/>
      <c r="D48" s="59"/>
      <c r="E48" s="72"/>
      <c r="F48" s="72"/>
      <c r="G48" s="72"/>
      <c r="H48" s="72"/>
      <c r="I48" s="104"/>
    </row>
    <row r="49" spans="1:9" ht="12.75">
      <c r="A49" s="111"/>
      <c r="B49" s="112"/>
      <c r="C49" s="195"/>
      <c r="D49" s="196"/>
      <c r="E49" s="113"/>
      <c r="F49" s="197"/>
      <c r="G49" s="198"/>
      <c r="H49" s="198"/>
      <c r="I49" s="115"/>
    </row>
    <row r="50" spans="1:9" ht="12.75">
      <c r="A50" s="74"/>
      <c r="B50" s="59"/>
      <c r="C50" s="199" t="s">
        <v>88</v>
      </c>
      <c r="D50" s="199"/>
      <c r="E50" s="72"/>
      <c r="F50" s="72"/>
      <c r="G50" s="116" t="s">
        <v>89</v>
      </c>
      <c r="H50" s="72"/>
      <c r="I50" s="104"/>
    </row>
    <row r="51" spans="1:9" ht="13.5" thickBot="1">
      <c r="A51" s="117"/>
      <c r="B51" s="118"/>
      <c r="C51" s="118"/>
      <c r="D51" s="118"/>
      <c r="E51" s="119"/>
      <c r="F51" s="119"/>
      <c r="G51" s="119"/>
      <c r="H51" s="119"/>
      <c r="I51" s="120"/>
    </row>
  </sheetData>
  <mergeCells count="40">
    <mergeCell ref="F32:H32"/>
    <mergeCell ref="C49:D49"/>
    <mergeCell ref="F49:H49"/>
    <mergeCell ref="C50:D50"/>
    <mergeCell ref="C14:D14"/>
    <mergeCell ref="H25:I25"/>
    <mergeCell ref="H26:I26"/>
    <mergeCell ref="F29:H29"/>
    <mergeCell ref="F31:H31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H15:I15"/>
    <mergeCell ref="D16:E16"/>
    <mergeCell ref="F16:G16"/>
    <mergeCell ref="H16:I16"/>
    <mergeCell ref="D17:E17"/>
    <mergeCell ref="F17:G17"/>
    <mergeCell ref="H17:I17"/>
    <mergeCell ref="D7:F7"/>
    <mergeCell ref="C11:F11"/>
    <mergeCell ref="C12:F12"/>
    <mergeCell ref="D13:F13"/>
    <mergeCell ref="D15:E15"/>
    <mergeCell ref="F15:G15"/>
    <mergeCell ref="A1:I1"/>
    <mergeCell ref="D2:I2"/>
    <mergeCell ref="D3:I3"/>
    <mergeCell ref="D4:I4"/>
    <mergeCell ref="C5:F5"/>
    <mergeCell ref="C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D61"/>
  <sheetViews>
    <sheetView tabSelected="1" workbookViewId="0" topLeftCell="A1">
      <pane ySplit="11" topLeftCell="A12" activePane="bottomLeft" state="frozen"/>
      <selection pane="bottomLeft" activeCell="I20" sqref="I20"/>
    </sheetView>
  </sheetViews>
  <sheetFormatPr defaultColWidth="11.57421875" defaultRowHeight="12.75"/>
  <cols>
    <col min="1" max="1" width="7.28125" style="0" customWidth="1"/>
    <col min="2" max="2" width="12.8515625" style="0" customWidth="1"/>
    <col min="3" max="3" width="51.28125" style="0" customWidth="1"/>
    <col min="4" max="4" width="6.421875" style="0" customWidth="1"/>
    <col min="5" max="5" width="12.8515625" style="0" customWidth="1"/>
    <col min="6" max="6" width="12.00390625" style="0" customWidth="1"/>
    <col min="7" max="7" width="14.28125" style="0" customWidth="1"/>
    <col min="19" max="56" width="12.140625" style="0" hidden="1" customWidth="1"/>
  </cols>
  <sheetData>
    <row r="1" spans="2:7" ht="72.95" customHeight="1">
      <c r="B1" s="206" t="s">
        <v>77</v>
      </c>
      <c r="C1" s="207"/>
      <c r="D1" s="207"/>
      <c r="E1" s="207"/>
      <c r="F1" s="207"/>
      <c r="G1" s="207"/>
    </row>
    <row r="2" spans="2:8" ht="12.75" customHeight="1">
      <c r="B2" s="15" t="s">
        <v>0</v>
      </c>
      <c r="C2" s="208" t="s">
        <v>96</v>
      </c>
      <c r="D2" s="210" t="s">
        <v>16</v>
      </c>
      <c r="E2" s="211"/>
      <c r="F2" s="210"/>
      <c r="G2" s="211"/>
      <c r="H2" s="10"/>
    </row>
    <row r="3" spans="2:8" ht="12.75">
      <c r="B3" s="10"/>
      <c r="C3" s="209"/>
      <c r="D3" s="203"/>
      <c r="E3" s="203"/>
      <c r="F3" s="203"/>
      <c r="G3" s="203"/>
      <c r="H3" s="10"/>
    </row>
    <row r="4" spans="2:8" ht="12.75" customHeight="1">
      <c r="B4" s="16" t="s">
        <v>1</v>
      </c>
      <c r="C4" s="212" t="s">
        <v>59</v>
      </c>
      <c r="D4" s="202" t="s">
        <v>17</v>
      </c>
      <c r="E4" s="203"/>
      <c r="F4" s="202"/>
      <c r="G4" s="203"/>
      <c r="H4" s="10"/>
    </row>
    <row r="5" spans="2:8" ht="12.75">
      <c r="B5" s="10"/>
      <c r="C5" s="203"/>
      <c r="D5" s="203"/>
      <c r="E5" s="203"/>
      <c r="F5" s="203"/>
      <c r="G5" s="203"/>
      <c r="H5" s="10"/>
    </row>
    <row r="6" spans="2:8" ht="12.75" customHeight="1">
      <c r="B6" s="16" t="s">
        <v>2</v>
      </c>
      <c r="C6" s="212" t="s">
        <v>60</v>
      </c>
      <c r="D6" s="202" t="s">
        <v>18</v>
      </c>
      <c r="E6" s="203"/>
      <c r="F6" s="202"/>
      <c r="G6" s="203"/>
      <c r="H6" s="10"/>
    </row>
    <row r="7" spans="2:8" ht="12.75">
      <c r="B7" s="10"/>
      <c r="C7" s="203"/>
      <c r="D7" s="203"/>
      <c r="E7" s="203"/>
      <c r="F7" s="203"/>
      <c r="G7" s="203"/>
      <c r="H7" s="10"/>
    </row>
    <row r="8" spans="2:8" ht="12.75" customHeight="1">
      <c r="B8" s="16"/>
      <c r="C8" s="212" t="s">
        <v>3</v>
      </c>
      <c r="D8" s="202" t="s">
        <v>19</v>
      </c>
      <c r="E8" s="203"/>
      <c r="F8" s="202"/>
      <c r="G8" s="203"/>
      <c r="H8" s="10"/>
    </row>
    <row r="9" spans="2:8" ht="13.5" thickBot="1">
      <c r="B9" s="17"/>
      <c r="C9" s="213"/>
      <c r="D9" s="213"/>
      <c r="E9" s="213"/>
      <c r="F9" s="213"/>
      <c r="G9" s="213"/>
      <c r="H9" s="10"/>
    </row>
    <row r="10" spans="2:8" ht="12.75">
      <c r="B10" s="204" t="s">
        <v>62</v>
      </c>
      <c r="C10" s="214" t="s">
        <v>15</v>
      </c>
      <c r="D10" s="214" t="s">
        <v>20</v>
      </c>
      <c r="E10" s="214" t="s">
        <v>21</v>
      </c>
      <c r="F10" s="6" t="s">
        <v>22</v>
      </c>
      <c r="G10" s="216" t="s">
        <v>27</v>
      </c>
      <c r="H10" s="11"/>
    </row>
    <row r="11" spans="2:56" ht="13.5" thickBot="1">
      <c r="B11" s="205"/>
      <c r="C11" s="215"/>
      <c r="D11" s="215"/>
      <c r="E11" s="215"/>
      <c r="F11" s="25" t="s">
        <v>67</v>
      </c>
      <c r="G11" s="217"/>
      <c r="H11" s="11"/>
      <c r="T11" s="7" t="s">
        <v>28</v>
      </c>
      <c r="U11" s="7" t="s">
        <v>29</v>
      </c>
      <c r="V11" s="7" t="s">
        <v>30</v>
      </c>
      <c r="W11" s="7" t="s">
        <v>31</v>
      </c>
      <c r="X11" s="7" t="s">
        <v>32</v>
      </c>
      <c r="Y11" s="7" t="s">
        <v>33</v>
      </c>
      <c r="Z11" s="7" t="s">
        <v>34</v>
      </c>
      <c r="AA11" s="7" t="s">
        <v>35</v>
      </c>
      <c r="AB11" s="7" t="s">
        <v>36</v>
      </c>
      <c r="BB11" s="7" t="s">
        <v>55</v>
      </c>
      <c r="BC11" s="7" t="s">
        <v>56</v>
      </c>
      <c r="BD11" s="7" t="s">
        <v>57</v>
      </c>
    </row>
    <row r="12" spans="2:7" ht="15.75">
      <c r="B12" s="38"/>
      <c r="C12" s="36" t="s">
        <v>58</v>
      </c>
      <c r="D12" s="38"/>
      <c r="E12" s="38" t="s">
        <v>3</v>
      </c>
      <c r="F12" s="45" t="s">
        <v>3</v>
      </c>
      <c r="G12" s="39">
        <f>G13</f>
        <v>0</v>
      </c>
    </row>
    <row r="13" spans="2:7" s="18" customFormat="1" ht="12.75">
      <c r="B13" s="26" t="s">
        <v>4</v>
      </c>
      <c r="C13" s="23" t="s">
        <v>97</v>
      </c>
      <c r="D13" s="26" t="s">
        <v>66</v>
      </c>
      <c r="E13" s="46">
        <v>2</v>
      </c>
      <c r="F13" s="35"/>
      <c r="G13" s="35">
        <f>E13*F13</f>
        <v>0</v>
      </c>
    </row>
    <row r="14" spans="2:56" ht="12.75">
      <c r="B14" s="27"/>
      <c r="C14" s="159" t="s">
        <v>104</v>
      </c>
      <c r="D14" s="27"/>
      <c r="E14" s="47"/>
      <c r="F14" s="28"/>
      <c r="G14" s="28"/>
      <c r="T14" s="12"/>
      <c r="V14" s="12"/>
      <c r="W14" s="12"/>
      <c r="X14" s="12"/>
      <c r="Y14" s="12"/>
      <c r="Z14" s="12"/>
      <c r="AA14" s="12"/>
      <c r="AB14" s="12"/>
      <c r="AC14" s="7"/>
      <c r="AD14" s="4"/>
      <c r="AE14" s="4"/>
      <c r="AF14" s="4"/>
      <c r="AH14" s="12"/>
      <c r="AI14" s="12"/>
      <c r="AJ14" s="12"/>
      <c r="AK14" s="8"/>
      <c r="AP14" s="12"/>
      <c r="AQ14" s="12"/>
      <c r="AR14" s="12"/>
      <c r="AS14" s="13"/>
      <c r="AT14" s="13"/>
      <c r="AU14" s="7"/>
      <c r="AW14" s="12"/>
      <c r="AX14" s="12"/>
      <c r="AY14" s="12"/>
      <c r="AZ14" s="12"/>
      <c r="BB14" s="4"/>
      <c r="BC14" s="4"/>
      <c r="BD14" s="4"/>
    </row>
    <row r="15" spans="2:56" ht="12.75">
      <c r="B15" s="27"/>
      <c r="C15" s="159" t="s">
        <v>98</v>
      </c>
      <c r="D15" s="27"/>
      <c r="E15" s="47"/>
      <c r="F15" s="28"/>
      <c r="G15" s="28"/>
      <c r="T15" s="12"/>
      <c r="V15" s="12"/>
      <c r="W15" s="12"/>
      <c r="X15" s="12"/>
      <c r="Y15" s="12"/>
      <c r="Z15" s="12"/>
      <c r="AA15" s="12"/>
      <c r="AB15" s="12"/>
      <c r="AC15" s="7"/>
      <c r="AD15" s="4"/>
      <c r="AE15" s="4"/>
      <c r="AF15" s="4"/>
      <c r="AH15" s="12"/>
      <c r="AI15" s="12"/>
      <c r="AJ15" s="12"/>
      <c r="AK15" s="8"/>
      <c r="AP15" s="12"/>
      <c r="AQ15" s="12"/>
      <c r="AR15" s="12"/>
      <c r="AS15" s="13"/>
      <c r="AT15" s="13"/>
      <c r="AU15" s="7"/>
      <c r="AW15" s="12"/>
      <c r="AX15" s="12"/>
      <c r="AY15" s="12"/>
      <c r="AZ15" s="12"/>
      <c r="BB15" s="4"/>
      <c r="BC15" s="4"/>
      <c r="BD15" s="4"/>
    </row>
    <row r="16" spans="2:56" ht="25.5">
      <c r="B16" s="27"/>
      <c r="C16" s="37" t="s">
        <v>68</v>
      </c>
      <c r="D16" s="27"/>
      <c r="E16" s="47"/>
      <c r="F16" s="28"/>
      <c r="G16" s="28"/>
      <c r="T16" s="12"/>
      <c r="V16" s="12"/>
      <c r="W16" s="12"/>
      <c r="X16" s="12"/>
      <c r="Y16" s="12"/>
      <c r="Z16" s="12"/>
      <c r="AA16" s="12"/>
      <c r="AB16" s="12"/>
      <c r="AC16" s="7"/>
      <c r="AD16" s="4"/>
      <c r="AE16" s="4"/>
      <c r="AF16" s="4"/>
      <c r="AH16" s="12"/>
      <c r="AI16" s="12"/>
      <c r="AJ16" s="12"/>
      <c r="AK16" s="8"/>
      <c r="AP16" s="12"/>
      <c r="AQ16" s="12"/>
      <c r="AR16" s="12"/>
      <c r="AS16" s="13"/>
      <c r="AT16" s="13"/>
      <c r="AU16" s="7"/>
      <c r="AW16" s="12"/>
      <c r="AX16" s="12"/>
      <c r="AY16" s="12"/>
      <c r="AZ16" s="12"/>
      <c r="BB16" s="4"/>
      <c r="BC16" s="4"/>
      <c r="BD16" s="4"/>
    </row>
    <row r="17" spans="2:56" ht="15.75">
      <c r="B17" s="41"/>
      <c r="C17" s="40" t="s">
        <v>26</v>
      </c>
      <c r="D17" s="41"/>
      <c r="E17" s="48"/>
      <c r="F17" s="42"/>
      <c r="G17" s="43">
        <f>SUM(G18:G23)</f>
        <v>0</v>
      </c>
      <c r="T17" s="12">
        <f aca="true" t="shared" si="0" ref="T17:T26">IF(AK17="5",BD17,0)</f>
        <v>0</v>
      </c>
      <c r="V17" s="12">
        <f aca="true" t="shared" si="1" ref="V17:V26">IF(AK17="1",BB17,0)</f>
        <v>0</v>
      </c>
      <c r="W17" s="12">
        <f aca="true" t="shared" si="2" ref="W17:W26">IF(AK17="1",BC17,0)</f>
        <v>0</v>
      </c>
      <c r="X17" s="12">
        <f aca="true" t="shared" si="3" ref="X17:X26">IF(AK17="7",BB17,0)</f>
        <v>0</v>
      </c>
      <c r="Y17" s="12">
        <f aca="true" t="shared" si="4" ref="Y17:Y26">IF(AK17="7",BC17,0)</f>
        <v>0</v>
      </c>
      <c r="Z17" s="12">
        <f aca="true" t="shared" si="5" ref="Z17:Z26">IF(AK17="2",BB17,0)</f>
        <v>0</v>
      </c>
      <c r="AA17" s="12">
        <f aca="true" t="shared" si="6" ref="AA17:AA26">IF(AK17="2",BC17,0)</f>
        <v>0</v>
      </c>
      <c r="AB17" s="12">
        <f aca="true" t="shared" si="7" ref="AB17:AB26">IF(AK17="0",BD17,0)</f>
        <v>0</v>
      </c>
      <c r="AC17" s="7" t="s">
        <v>14</v>
      </c>
      <c r="AD17" s="4">
        <f aca="true" t="shared" si="8" ref="AD17:AD26">IF(AH17=0,G17,0)</f>
        <v>0</v>
      </c>
      <c r="AE17" s="4">
        <f aca="true" t="shared" si="9" ref="AE17:AE26">IF(AH17=15,G17,0)</f>
        <v>0</v>
      </c>
      <c r="AF17" s="4">
        <f aca="true" t="shared" si="10" ref="AF17:AF26">IF(AH17=21,G17,0)</f>
        <v>0</v>
      </c>
      <c r="AH17" s="12">
        <v>21</v>
      </c>
      <c r="AI17" s="12">
        <f aca="true" t="shared" si="11" ref="AI17:AI28">F17*1</f>
        <v>0</v>
      </c>
      <c r="AJ17" s="12">
        <f aca="true" t="shared" si="12" ref="AJ17:AJ28">F17*(1-1)</f>
        <v>0</v>
      </c>
      <c r="AK17" s="8" t="s">
        <v>37</v>
      </c>
      <c r="AP17" s="12">
        <f aca="true" t="shared" si="13" ref="AP17:AP26">AQ17+AR17</f>
        <v>0</v>
      </c>
      <c r="AQ17" s="12">
        <f aca="true" t="shared" si="14" ref="AQ17:AQ26">E17*AI17</f>
        <v>0</v>
      </c>
      <c r="AR17" s="12">
        <f aca="true" t="shared" si="15" ref="AR17:AR26">E17*AJ17</f>
        <v>0</v>
      </c>
      <c r="AS17" s="13" t="s">
        <v>38</v>
      </c>
      <c r="AT17" s="13" t="s">
        <v>48</v>
      </c>
      <c r="AU17" s="7" t="s">
        <v>53</v>
      </c>
      <c r="AW17" s="12">
        <f aca="true" t="shared" si="16" ref="AW17:AW26">AQ17+AR17</f>
        <v>0</v>
      </c>
      <c r="AX17" s="12">
        <f aca="true" t="shared" si="17" ref="AX17:AX26">F17/(100-AY17)*100</f>
        <v>0</v>
      </c>
      <c r="AY17" s="12">
        <v>0</v>
      </c>
      <c r="AZ17" s="12" t="e">
        <f>#REF!</f>
        <v>#REF!</v>
      </c>
      <c r="BB17" s="4">
        <f aca="true" t="shared" si="18" ref="BB17:BB26">E17*AI17</f>
        <v>0</v>
      </c>
      <c r="BC17" s="4">
        <f aca="true" t="shared" si="19" ref="BC17:BC26">E17*AJ17</f>
        <v>0</v>
      </c>
      <c r="BD17" s="4">
        <f aca="true" t="shared" si="20" ref="BD17:BD26">E17*F17</f>
        <v>0</v>
      </c>
    </row>
    <row r="18" spans="2:56" ht="12.75">
      <c r="B18" s="31" t="s">
        <v>5</v>
      </c>
      <c r="C18" s="218" t="s">
        <v>99</v>
      </c>
      <c r="D18" s="27" t="s">
        <v>63</v>
      </c>
      <c r="E18" s="47">
        <v>1</v>
      </c>
      <c r="F18" s="28"/>
      <c r="G18" s="28">
        <f>E18*F18</f>
        <v>0</v>
      </c>
      <c r="T18" s="12">
        <f t="shared" si="0"/>
        <v>0</v>
      </c>
      <c r="V18" s="12">
        <f t="shared" si="1"/>
        <v>0</v>
      </c>
      <c r="W18" s="12">
        <f t="shared" si="2"/>
        <v>0</v>
      </c>
      <c r="X18" s="12">
        <f t="shared" si="3"/>
        <v>0</v>
      </c>
      <c r="Y18" s="12">
        <f t="shared" si="4"/>
        <v>0</v>
      </c>
      <c r="Z18" s="12">
        <f t="shared" si="5"/>
        <v>0</v>
      </c>
      <c r="AA18" s="12">
        <f t="shared" si="6"/>
        <v>0</v>
      </c>
      <c r="AB18" s="12">
        <f t="shared" si="7"/>
        <v>0</v>
      </c>
      <c r="AC18" s="7" t="s">
        <v>14</v>
      </c>
      <c r="AD18" s="4">
        <f t="shared" si="8"/>
        <v>0</v>
      </c>
      <c r="AE18" s="4">
        <f t="shared" si="9"/>
        <v>0</v>
      </c>
      <c r="AF18" s="4">
        <f t="shared" si="10"/>
        <v>0</v>
      </c>
      <c r="AH18" s="12">
        <v>21</v>
      </c>
      <c r="AI18" s="12">
        <f t="shared" si="11"/>
        <v>0</v>
      </c>
      <c r="AJ18" s="12">
        <f t="shared" si="12"/>
        <v>0</v>
      </c>
      <c r="AK18" s="8" t="s">
        <v>37</v>
      </c>
      <c r="AP18" s="12">
        <f t="shared" si="13"/>
        <v>0</v>
      </c>
      <c r="AQ18" s="12">
        <f t="shared" si="14"/>
        <v>0</v>
      </c>
      <c r="AR18" s="12">
        <f t="shared" si="15"/>
        <v>0</v>
      </c>
      <c r="AS18" s="13" t="s">
        <v>38</v>
      </c>
      <c r="AT18" s="13" t="s">
        <v>48</v>
      </c>
      <c r="AU18" s="7" t="s">
        <v>53</v>
      </c>
      <c r="AW18" s="12">
        <f t="shared" si="16"/>
        <v>0</v>
      </c>
      <c r="AX18" s="12">
        <f t="shared" si="17"/>
        <v>0</v>
      </c>
      <c r="AY18" s="12">
        <v>0</v>
      </c>
      <c r="AZ18" s="12" t="e">
        <f>#REF!</f>
        <v>#REF!</v>
      </c>
      <c r="BB18" s="4">
        <f t="shared" si="18"/>
        <v>0</v>
      </c>
      <c r="BC18" s="4">
        <f t="shared" si="19"/>
        <v>0</v>
      </c>
      <c r="BD18" s="4">
        <f t="shared" si="20"/>
        <v>0</v>
      </c>
    </row>
    <row r="19" spans="2:56" ht="12.75">
      <c r="B19" s="27" t="s">
        <v>6</v>
      </c>
      <c r="C19" s="218" t="s">
        <v>103</v>
      </c>
      <c r="D19" s="27" t="s">
        <v>63</v>
      </c>
      <c r="E19" s="47">
        <v>2</v>
      </c>
      <c r="F19" s="28"/>
      <c r="G19" s="28">
        <f>E19*F19</f>
        <v>0</v>
      </c>
      <c r="T19" s="12"/>
      <c r="V19" s="12"/>
      <c r="W19" s="12"/>
      <c r="X19" s="12"/>
      <c r="Y19" s="12"/>
      <c r="Z19" s="12"/>
      <c r="AA19" s="12"/>
      <c r="AB19" s="12"/>
      <c r="AC19" s="7"/>
      <c r="AD19" s="4"/>
      <c r="AE19" s="4"/>
      <c r="AF19" s="4"/>
      <c r="AH19" s="12"/>
      <c r="AI19" s="12"/>
      <c r="AJ19" s="12"/>
      <c r="AK19" s="8"/>
      <c r="AP19" s="12"/>
      <c r="AQ19" s="12"/>
      <c r="AR19" s="12"/>
      <c r="AS19" s="13"/>
      <c r="AT19" s="13"/>
      <c r="AU19" s="7"/>
      <c r="AW19" s="12"/>
      <c r="AX19" s="12"/>
      <c r="AY19" s="12"/>
      <c r="AZ19" s="12"/>
      <c r="BB19" s="4"/>
      <c r="BC19" s="4"/>
      <c r="BD19" s="4"/>
    </row>
    <row r="20" spans="2:56" ht="12.75">
      <c r="B20" s="27" t="s">
        <v>7</v>
      </c>
      <c r="C20" s="218" t="s">
        <v>105</v>
      </c>
      <c r="D20" s="31" t="s">
        <v>63</v>
      </c>
      <c r="E20" s="47">
        <v>2</v>
      </c>
      <c r="F20" s="28"/>
      <c r="G20" s="28">
        <f>E20*F20</f>
        <v>0</v>
      </c>
      <c r="I20" s="157" t="s">
        <v>3</v>
      </c>
      <c r="T20" s="12">
        <f t="shared" si="0"/>
        <v>0</v>
      </c>
      <c r="V20" s="12">
        <f t="shared" si="1"/>
        <v>0</v>
      </c>
      <c r="W20" s="12">
        <f t="shared" si="2"/>
        <v>0</v>
      </c>
      <c r="X20" s="12">
        <f t="shared" si="3"/>
        <v>0</v>
      </c>
      <c r="Y20" s="12">
        <f t="shared" si="4"/>
        <v>0</v>
      </c>
      <c r="Z20" s="12">
        <f t="shared" si="5"/>
        <v>0</v>
      </c>
      <c r="AA20" s="12">
        <f t="shared" si="6"/>
        <v>0</v>
      </c>
      <c r="AB20" s="12">
        <f t="shared" si="7"/>
        <v>0</v>
      </c>
      <c r="AC20" s="7" t="s">
        <v>14</v>
      </c>
      <c r="AD20" s="4">
        <f t="shared" si="8"/>
        <v>0</v>
      </c>
      <c r="AE20" s="4">
        <f t="shared" si="9"/>
        <v>0</v>
      </c>
      <c r="AF20" s="4">
        <f t="shared" si="10"/>
        <v>0</v>
      </c>
      <c r="AH20" s="12">
        <v>21</v>
      </c>
      <c r="AI20" s="12">
        <f t="shared" si="11"/>
        <v>0</v>
      </c>
      <c r="AJ20" s="12">
        <f t="shared" si="12"/>
        <v>0</v>
      </c>
      <c r="AK20" s="8" t="s">
        <v>37</v>
      </c>
      <c r="AP20" s="12">
        <f t="shared" si="13"/>
        <v>0</v>
      </c>
      <c r="AQ20" s="12">
        <f t="shared" si="14"/>
        <v>0</v>
      </c>
      <c r="AR20" s="12">
        <f t="shared" si="15"/>
        <v>0</v>
      </c>
      <c r="AS20" s="13" t="s">
        <v>38</v>
      </c>
      <c r="AT20" s="13" t="s">
        <v>48</v>
      </c>
      <c r="AU20" s="7" t="s">
        <v>53</v>
      </c>
      <c r="AW20" s="12">
        <f t="shared" si="16"/>
        <v>0</v>
      </c>
      <c r="AX20" s="12">
        <f t="shared" si="17"/>
        <v>0</v>
      </c>
      <c r="AY20" s="12">
        <v>0</v>
      </c>
      <c r="AZ20" s="12" t="e">
        <f>#REF!</f>
        <v>#REF!</v>
      </c>
      <c r="BB20" s="4">
        <f t="shared" si="18"/>
        <v>0</v>
      </c>
      <c r="BC20" s="4">
        <f t="shared" si="19"/>
        <v>0</v>
      </c>
      <c r="BD20" s="4">
        <f t="shared" si="20"/>
        <v>0</v>
      </c>
    </row>
    <row r="21" spans="2:56" ht="12.75">
      <c r="B21" s="27" t="s">
        <v>8</v>
      </c>
      <c r="C21" s="218" t="s">
        <v>106</v>
      </c>
      <c r="D21" s="31" t="s">
        <v>63</v>
      </c>
      <c r="E21" s="47">
        <v>2</v>
      </c>
      <c r="F21" s="28"/>
      <c r="G21" s="28">
        <f>E21*F21</f>
        <v>0</v>
      </c>
      <c r="T21" s="12">
        <f t="shared" si="0"/>
        <v>0</v>
      </c>
      <c r="V21" s="12">
        <f t="shared" si="1"/>
        <v>0</v>
      </c>
      <c r="W21" s="12">
        <f t="shared" si="2"/>
        <v>0</v>
      </c>
      <c r="X21" s="12">
        <f t="shared" si="3"/>
        <v>0</v>
      </c>
      <c r="Y21" s="12">
        <f t="shared" si="4"/>
        <v>0</v>
      </c>
      <c r="Z21" s="12">
        <f t="shared" si="5"/>
        <v>0</v>
      </c>
      <c r="AA21" s="12">
        <f t="shared" si="6"/>
        <v>0</v>
      </c>
      <c r="AB21" s="12">
        <f t="shared" si="7"/>
        <v>0</v>
      </c>
      <c r="AC21" s="7" t="s">
        <v>14</v>
      </c>
      <c r="AD21" s="4">
        <f t="shared" si="8"/>
        <v>0</v>
      </c>
      <c r="AE21" s="4">
        <f t="shared" si="9"/>
        <v>0</v>
      </c>
      <c r="AF21" s="4">
        <f t="shared" si="10"/>
        <v>0</v>
      </c>
      <c r="AH21" s="12">
        <v>21</v>
      </c>
      <c r="AI21" s="12">
        <f t="shared" si="11"/>
        <v>0</v>
      </c>
      <c r="AJ21" s="12">
        <f t="shared" si="12"/>
        <v>0</v>
      </c>
      <c r="AK21" s="8" t="s">
        <v>37</v>
      </c>
      <c r="AP21" s="12">
        <f t="shared" si="13"/>
        <v>0</v>
      </c>
      <c r="AQ21" s="12">
        <f t="shared" si="14"/>
        <v>0</v>
      </c>
      <c r="AR21" s="12">
        <f t="shared" si="15"/>
        <v>0</v>
      </c>
      <c r="AS21" s="13" t="s">
        <v>38</v>
      </c>
      <c r="AT21" s="13" t="s">
        <v>48</v>
      </c>
      <c r="AU21" s="7" t="s">
        <v>53</v>
      </c>
      <c r="AW21" s="12">
        <f t="shared" si="16"/>
        <v>0</v>
      </c>
      <c r="AX21" s="12">
        <f t="shared" si="17"/>
        <v>0</v>
      </c>
      <c r="AY21" s="12">
        <v>0</v>
      </c>
      <c r="AZ21" s="12" t="e">
        <f>#REF!</f>
        <v>#REF!</v>
      </c>
      <c r="BB21" s="4">
        <f t="shared" si="18"/>
        <v>0</v>
      </c>
      <c r="BC21" s="4">
        <f t="shared" si="19"/>
        <v>0</v>
      </c>
      <c r="BD21" s="4">
        <f t="shared" si="20"/>
        <v>0</v>
      </c>
    </row>
    <row r="22" spans="2:56" ht="12.75">
      <c r="B22" s="27" t="s">
        <v>9</v>
      </c>
      <c r="C22" s="218" t="s">
        <v>100</v>
      </c>
      <c r="D22" s="31" t="s">
        <v>63</v>
      </c>
      <c r="E22" s="47">
        <v>2</v>
      </c>
      <c r="F22" s="28"/>
      <c r="G22" s="28">
        <f>E22*F22</f>
        <v>0</v>
      </c>
      <c r="T22" s="12">
        <f t="shared" si="0"/>
        <v>0</v>
      </c>
      <c r="V22" s="12">
        <f t="shared" si="1"/>
        <v>0</v>
      </c>
      <c r="W22" s="12">
        <f t="shared" si="2"/>
        <v>0</v>
      </c>
      <c r="X22" s="12">
        <f t="shared" si="3"/>
        <v>0</v>
      </c>
      <c r="Y22" s="12">
        <f t="shared" si="4"/>
        <v>0</v>
      </c>
      <c r="Z22" s="12">
        <f t="shared" si="5"/>
        <v>0</v>
      </c>
      <c r="AA22" s="12">
        <f t="shared" si="6"/>
        <v>0</v>
      </c>
      <c r="AB22" s="12">
        <f t="shared" si="7"/>
        <v>0</v>
      </c>
      <c r="AC22" s="7" t="s">
        <v>14</v>
      </c>
      <c r="AD22" s="4">
        <f t="shared" si="8"/>
        <v>0</v>
      </c>
      <c r="AE22" s="4">
        <f t="shared" si="9"/>
        <v>0</v>
      </c>
      <c r="AF22" s="4">
        <f t="shared" si="10"/>
        <v>0</v>
      </c>
      <c r="AH22" s="12">
        <v>21</v>
      </c>
      <c r="AI22" s="12">
        <f t="shared" si="11"/>
        <v>0</v>
      </c>
      <c r="AJ22" s="12">
        <f t="shared" si="12"/>
        <v>0</v>
      </c>
      <c r="AK22" s="8" t="s">
        <v>37</v>
      </c>
      <c r="AP22" s="12">
        <f t="shared" si="13"/>
        <v>0</v>
      </c>
      <c r="AQ22" s="12">
        <f t="shared" si="14"/>
        <v>0</v>
      </c>
      <c r="AR22" s="12">
        <f t="shared" si="15"/>
        <v>0</v>
      </c>
      <c r="AS22" s="13" t="s">
        <v>38</v>
      </c>
      <c r="AT22" s="13" t="s">
        <v>48</v>
      </c>
      <c r="AU22" s="7" t="s">
        <v>53</v>
      </c>
      <c r="AW22" s="12">
        <f t="shared" si="16"/>
        <v>0</v>
      </c>
      <c r="AX22" s="12">
        <f t="shared" si="17"/>
        <v>0</v>
      </c>
      <c r="AY22" s="12">
        <v>0</v>
      </c>
      <c r="AZ22" s="12" t="e">
        <f>#REF!</f>
        <v>#REF!</v>
      </c>
      <c r="BB22" s="4">
        <f t="shared" si="18"/>
        <v>0</v>
      </c>
      <c r="BC22" s="4">
        <f t="shared" si="19"/>
        <v>0</v>
      </c>
      <c r="BD22" s="4">
        <f t="shared" si="20"/>
        <v>0</v>
      </c>
    </row>
    <row r="23" spans="2:56" ht="12.75">
      <c r="B23" s="27" t="s">
        <v>10</v>
      </c>
      <c r="C23" s="218" t="s">
        <v>108</v>
      </c>
      <c r="D23" s="31" t="s">
        <v>63</v>
      </c>
      <c r="E23" s="47">
        <v>1</v>
      </c>
      <c r="F23" s="28"/>
      <c r="G23" s="28">
        <f>E23*F23</f>
        <v>0</v>
      </c>
      <c r="T23" s="12"/>
      <c r="V23" s="12"/>
      <c r="W23" s="12"/>
      <c r="X23" s="12"/>
      <c r="Y23" s="12"/>
      <c r="Z23" s="12"/>
      <c r="AA23" s="12"/>
      <c r="AB23" s="12"/>
      <c r="AC23" s="7"/>
      <c r="AD23" s="4"/>
      <c r="AE23" s="4"/>
      <c r="AF23" s="4"/>
      <c r="AH23" s="12"/>
      <c r="AI23" s="12"/>
      <c r="AJ23" s="12"/>
      <c r="AK23" s="8"/>
      <c r="AP23" s="12"/>
      <c r="AQ23" s="12"/>
      <c r="AR23" s="12"/>
      <c r="AS23" s="13"/>
      <c r="AT23" s="13"/>
      <c r="AU23" s="7"/>
      <c r="AW23" s="12"/>
      <c r="AX23" s="12"/>
      <c r="AY23" s="12"/>
      <c r="AZ23" s="12"/>
      <c r="BB23" s="4"/>
      <c r="BC23" s="4"/>
      <c r="BD23" s="4"/>
    </row>
    <row r="24" spans="2:56" ht="15.75">
      <c r="B24" s="30"/>
      <c r="C24" s="40" t="s">
        <v>64</v>
      </c>
      <c r="D24" s="41"/>
      <c r="E24" s="48"/>
      <c r="F24" s="42"/>
      <c r="G24" s="43">
        <f>SUM(G25:G28)</f>
        <v>0</v>
      </c>
      <c r="T24" s="12">
        <f t="shared" si="0"/>
        <v>0</v>
      </c>
      <c r="V24" s="12">
        <f t="shared" si="1"/>
        <v>0</v>
      </c>
      <c r="W24" s="12">
        <f t="shared" si="2"/>
        <v>0</v>
      </c>
      <c r="X24" s="12">
        <f t="shared" si="3"/>
        <v>0</v>
      </c>
      <c r="Y24" s="12">
        <f t="shared" si="4"/>
        <v>0</v>
      </c>
      <c r="Z24" s="12">
        <f t="shared" si="5"/>
        <v>0</v>
      </c>
      <c r="AA24" s="12">
        <f t="shared" si="6"/>
        <v>0</v>
      </c>
      <c r="AB24" s="12">
        <f t="shared" si="7"/>
        <v>0</v>
      </c>
      <c r="AC24" s="7" t="s">
        <v>14</v>
      </c>
      <c r="AD24" s="4">
        <f t="shared" si="8"/>
        <v>0</v>
      </c>
      <c r="AE24" s="4">
        <f t="shared" si="9"/>
        <v>0</v>
      </c>
      <c r="AF24" s="4">
        <f t="shared" si="10"/>
        <v>0</v>
      </c>
      <c r="AH24" s="12">
        <v>21</v>
      </c>
      <c r="AI24" s="12">
        <f t="shared" si="11"/>
        <v>0</v>
      </c>
      <c r="AJ24" s="12">
        <f t="shared" si="12"/>
        <v>0</v>
      </c>
      <c r="AK24" s="8" t="s">
        <v>37</v>
      </c>
      <c r="AP24" s="12">
        <f t="shared" si="13"/>
        <v>0</v>
      </c>
      <c r="AQ24" s="12">
        <f t="shared" si="14"/>
        <v>0</v>
      </c>
      <c r="AR24" s="12">
        <f t="shared" si="15"/>
        <v>0</v>
      </c>
      <c r="AS24" s="13" t="s">
        <v>38</v>
      </c>
      <c r="AT24" s="13" t="s">
        <v>48</v>
      </c>
      <c r="AU24" s="7" t="s">
        <v>53</v>
      </c>
      <c r="AW24" s="12">
        <f t="shared" si="16"/>
        <v>0</v>
      </c>
      <c r="AX24" s="12">
        <f t="shared" si="17"/>
        <v>0</v>
      </c>
      <c r="AY24" s="12">
        <v>0</v>
      </c>
      <c r="AZ24" s="12" t="e">
        <f>#REF!</f>
        <v>#REF!</v>
      </c>
      <c r="BB24" s="4">
        <f t="shared" si="18"/>
        <v>0</v>
      </c>
      <c r="BC24" s="4">
        <f t="shared" si="19"/>
        <v>0</v>
      </c>
      <c r="BD24" s="4">
        <f t="shared" si="20"/>
        <v>0</v>
      </c>
    </row>
    <row r="25" spans="2:56" ht="25.5">
      <c r="B25" s="27" t="s">
        <v>11</v>
      </c>
      <c r="C25" s="22" t="s">
        <v>95</v>
      </c>
      <c r="D25" s="31" t="s">
        <v>63</v>
      </c>
      <c r="E25" s="47">
        <v>1</v>
      </c>
      <c r="F25" s="28"/>
      <c r="G25" s="28">
        <f>E25*F25</f>
        <v>0</v>
      </c>
      <c r="H25" s="18"/>
      <c r="T25" s="12">
        <f t="shared" si="0"/>
        <v>0</v>
      </c>
      <c r="V25" s="12">
        <f t="shared" si="1"/>
        <v>0</v>
      </c>
      <c r="W25" s="12">
        <f t="shared" si="2"/>
        <v>0</v>
      </c>
      <c r="X25" s="12">
        <f t="shared" si="3"/>
        <v>0</v>
      </c>
      <c r="Y25" s="12">
        <f t="shared" si="4"/>
        <v>0</v>
      </c>
      <c r="Z25" s="12">
        <f t="shared" si="5"/>
        <v>0</v>
      </c>
      <c r="AA25" s="12">
        <f t="shared" si="6"/>
        <v>0</v>
      </c>
      <c r="AB25" s="12">
        <f t="shared" si="7"/>
        <v>0</v>
      </c>
      <c r="AC25" s="7" t="s">
        <v>14</v>
      </c>
      <c r="AD25" s="4">
        <f t="shared" si="8"/>
        <v>0</v>
      </c>
      <c r="AE25" s="4">
        <f t="shared" si="9"/>
        <v>0</v>
      </c>
      <c r="AF25" s="4">
        <f t="shared" si="10"/>
        <v>0</v>
      </c>
      <c r="AH25" s="12">
        <v>21</v>
      </c>
      <c r="AI25" s="12">
        <f t="shared" si="11"/>
        <v>0</v>
      </c>
      <c r="AJ25" s="12">
        <f t="shared" si="12"/>
        <v>0</v>
      </c>
      <c r="AK25" s="8" t="s">
        <v>37</v>
      </c>
      <c r="AP25" s="12">
        <f t="shared" si="13"/>
        <v>0</v>
      </c>
      <c r="AQ25" s="12">
        <f t="shared" si="14"/>
        <v>0</v>
      </c>
      <c r="AR25" s="12">
        <f t="shared" si="15"/>
        <v>0</v>
      </c>
      <c r="AS25" s="13" t="s">
        <v>38</v>
      </c>
      <c r="AT25" s="13" t="s">
        <v>48</v>
      </c>
      <c r="AU25" s="7" t="s">
        <v>53</v>
      </c>
      <c r="AW25" s="12">
        <f t="shared" si="16"/>
        <v>0</v>
      </c>
      <c r="AX25" s="12">
        <f t="shared" si="17"/>
        <v>0</v>
      </c>
      <c r="AY25" s="12">
        <v>0</v>
      </c>
      <c r="AZ25" s="12" t="e">
        <f>#REF!</f>
        <v>#REF!</v>
      </c>
      <c r="BB25" s="4">
        <f t="shared" si="18"/>
        <v>0</v>
      </c>
      <c r="BC25" s="4">
        <f t="shared" si="19"/>
        <v>0</v>
      </c>
      <c r="BD25" s="4">
        <f t="shared" si="20"/>
        <v>0</v>
      </c>
    </row>
    <row r="26" spans="2:56" ht="12.75">
      <c r="B26" s="27" t="s">
        <v>12</v>
      </c>
      <c r="C26" s="218" t="s">
        <v>109</v>
      </c>
      <c r="D26" s="31" t="s">
        <v>63</v>
      </c>
      <c r="E26" s="47">
        <v>1</v>
      </c>
      <c r="F26" s="28"/>
      <c r="G26" s="28">
        <f>E26*F26</f>
        <v>0</v>
      </c>
      <c r="H26" s="18"/>
      <c r="T26" s="12">
        <f t="shared" si="0"/>
        <v>0</v>
      </c>
      <c r="V26" s="12">
        <f t="shared" si="1"/>
        <v>0</v>
      </c>
      <c r="W26" s="12">
        <f t="shared" si="2"/>
        <v>0</v>
      </c>
      <c r="X26" s="12">
        <f t="shared" si="3"/>
        <v>0</v>
      </c>
      <c r="Y26" s="12">
        <f t="shared" si="4"/>
        <v>0</v>
      </c>
      <c r="Z26" s="12">
        <f t="shared" si="5"/>
        <v>0</v>
      </c>
      <c r="AA26" s="12">
        <f t="shared" si="6"/>
        <v>0</v>
      </c>
      <c r="AB26" s="12">
        <f t="shared" si="7"/>
        <v>0</v>
      </c>
      <c r="AC26" s="7" t="s">
        <v>14</v>
      </c>
      <c r="AD26" s="4">
        <f t="shared" si="8"/>
        <v>0</v>
      </c>
      <c r="AE26" s="4">
        <f t="shared" si="9"/>
        <v>0</v>
      </c>
      <c r="AF26" s="4">
        <f t="shared" si="10"/>
        <v>0</v>
      </c>
      <c r="AH26" s="12">
        <v>21</v>
      </c>
      <c r="AI26" s="12">
        <f t="shared" si="11"/>
        <v>0</v>
      </c>
      <c r="AJ26" s="12">
        <f t="shared" si="12"/>
        <v>0</v>
      </c>
      <c r="AK26" s="8" t="s">
        <v>37</v>
      </c>
      <c r="AP26" s="12">
        <f t="shared" si="13"/>
        <v>0</v>
      </c>
      <c r="AQ26" s="12">
        <f t="shared" si="14"/>
        <v>0</v>
      </c>
      <c r="AR26" s="12">
        <f t="shared" si="15"/>
        <v>0</v>
      </c>
      <c r="AS26" s="13" t="s">
        <v>38</v>
      </c>
      <c r="AT26" s="13" t="s">
        <v>48</v>
      </c>
      <c r="AU26" s="7" t="s">
        <v>53</v>
      </c>
      <c r="AW26" s="12">
        <f t="shared" si="16"/>
        <v>0</v>
      </c>
      <c r="AX26" s="12">
        <f t="shared" si="17"/>
        <v>0</v>
      </c>
      <c r="AY26" s="12">
        <v>0</v>
      </c>
      <c r="AZ26" s="12" t="e">
        <f>#REF!</f>
        <v>#REF!</v>
      </c>
      <c r="BB26" s="4">
        <f t="shared" si="18"/>
        <v>0</v>
      </c>
      <c r="BC26" s="4">
        <f t="shared" si="19"/>
        <v>0</v>
      </c>
      <c r="BD26" s="4">
        <f t="shared" si="20"/>
        <v>0</v>
      </c>
    </row>
    <row r="27" spans="2:36" ht="12.75">
      <c r="B27" s="26" t="s">
        <v>13</v>
      </c>
      <c r="C27" s="23" t="s">
        <v>65</v>
      </c>
      <c r="D27" s="31" t="s">
        <v>63</v>
      </c>
      <c r="E27" s="46" t="s">
        <v>4</v>
      </c>
      <c r="F27" s="35"/>
      <c r="G27" s="28">
        <f>E27*F27</f>
        <v>0</v>
      </c>
      <c r="H27" s="18"/>
      <c r="AI27">
        <f t="shared" si="11"/>
        <v>0</v>
      </c>
      <c r="AJ27">
        <f t="shared" si="12"/>
        <v>0</v>
      </c>
    </row>
    <row r="28" spans="2:41" ht="25.5">
      <c r="B28" s="32" t="s">
        <v>107</v>
      </c>
      <c r="C28" s="24" t="s">
        <v>69</v>
      </c>
      <c r="D28" s="31" t="s">
        <v>63</v>
      </c>
      <c r="E28" s="49" t="s">
        <v>4</v>
      </c>
      <c r="F28" s="44"/>
      <c r="G28" s="28">
        <f>E28*F28</f>
        <v>0</v>
      </c>
      <c r="H28" s="18"/>
      <c r="AC28" s="7" t="s">
        <v>13</v>
      </c>
      <c r="AI28">
        <f t="shared" si="11"/>
        <v>0</v>
      </c>
      <c r="AJ28">
        <f t="shared" si="12"/>
        <v>0</v>
      </c>
      <c r="AM28" s="14">
        <f>SUM(AD29:AD30)</f>
        <v>0</v>
      </c>
      <c r="AN28" s="14">
        <f>SUM(AE29:AE30)</f>
        <v>0</v>
      </c>
      <c r="AO28" s="14">
        <f>SUM(AF29:AF30)</f>
        <v>0</v>
      </c>
    </row>
    <row r="29" spans="2:56" ht="12.75">
      <c r="B29" s="158"/>
      <c r="C29" s="2"/>
      <c r="D29" s="33"/>
      <c r="E29" s="34"/>
      <c r="F29" s="34"/>
      <c r="G29" s="34"/>
      <c r="H29" s="18"/>
      <c r="T29" s="12">
        <f>IF(AK29="5",BD29,0)</f>
        <v>0</v>
      </c>
      <c r="V29" s="12">
        <f>IF(AK29="1",BB29,0)</f>
        <v>0</v>
      </c>
      <c r="W29" s="12">
        <f>IF(AK29="1",BC29,0)</f>
        <v>0</v>
      </c>
      <c r="X29" s="12">
        <f>IF(AK29="7",BB29,0)</f>
        <v>0</v>
      </c>
      <c r="Y29" s="12">
        <f>IF(AK29="7",BC29,0)</f>
        <v>0</v>
      </c>
      <c r="Z29" s="12">
        <f>IF(AK29="2",BB29,0)</f>
        <v>0</v>
      </c>
      <c r="AA29" s="12">
        <f>IF(AK29="2",BC29,0)</f>
        <v>0</v>
      </c>
      <c r="AB29" s="12">
        <f>IF(AK29="0",BD29,0)</f>
        <v>0</v>
      </c>
      <c r="AC29" s="7" t="s">
        <v>13</v>
      </c>
      <c r="AD29" s="5">
        <f>IF(AH29=0,G29,0)</f>
        <v>0</v>
      </c>
      <c r="AE29" s="5">
        <f>IF(AH29=15,G29,0)</f>
        <v>0</v>
      </c>
      <c r="AF29" s="5">
        <f>IF(AH29=21,G29,0)</f>
        <v>0</v>
      </c>
      <c r="AH29" s="12">
        <v>21</v>
      </c>
      <c r="AI29" s="12">
        <f>F29*0</f>
        <v>0</v>
      </c>
      <c r="AJ29" s="12">
        <f>F29*(1-0)</f>
        <v>0</v>
      </c>
      <c r="AK29" s="9" t="s">
        <v>4</v>
      </c>
      <c r="AP29" s="12">
        <f>AQ29+AR29</f>
        <v>0</v>
      </c>
      <c r="AQ29" s="12">
        <f>E29*AI29</f>
        <v>0</v>
      </c>
      <c r="AR29" s="12">
        <f>E29*AJ29</f>
        <v>0</v>
      </c>
      <c r="AS29" s="13" t="s">
        <v>39</v>
      </c>
      <c r="AT29" s="13" t="s">
        <v>49</v>
      </c>
      <c r="AU29" s="7" t="s">
        <v>54</v>
      </c>
      <c r="AW29" s="12">
        <f>AQ29+AR29</f>
        <v>0</v>
      </c>
      <c r="AX29" s="12">
        <f>F29/(100-AY29)*100</f>
        <v>0</v>
      </c>
      <c r="AY29" s="12">
        <v>0</v>
      </c>
      <c r="AZ29" s="12" t="e">
        <f>#REF!</f>
        <v>#REF!</v>
      </c>
      <c r="BB29" s="5">
        <f>E29*AI29</f>
        <v>0</v>
      </c>
      <c r="BC29" s="5">
        <f>E29*AJ29</f>
        <v>0</v>
      </c>
      <c r="BD29" s="5">
        <f>E29*F29</f>
        <v>0</v>
      </c>
    </row>
    <row r="30" spans="2:56" ht="12.75">
      <c r="B30" s="2"/>
      <c r="C30" s="2"/>
      <c r="D30" s="33"/>
      <c r="E30" s="34"/>
      <c r="F30" s="34"/>
      <c r="G30" s="34"/>
      <c r="H30" s="18"/>
      <c r="T30" s="12">
        <f>IF(AK30="5",BD30,0)</f>
        <v>0</v>
      </c>
      <c r="V30" s="12">
        <f>IF(AK30="1",BB30,0)</f>
        <v>0</v>
      </c>
      <c r="W30" s="12">
        <f>IF(AK30="1",BC30,0)</f>
        <v>0</v>
      </c>
      <c r="X30" s="12">
        <f>IF(AK30="7",BB30,0)</f>
        <v>0</v>
      </c>
      <c r="Y30" s="12">
        <f>IF(AK30="7",BC30,0)</f>
        <v>0</v>
      </c>
      <c r="Z30" s="12">
        <f>IF(AK30="2",BB30,0)</f>
        <v>0</v>
      </c>
      <c r="AA30" s="12">
        <f>IF(AK30="2",BC30,0)</f>
        <v>0</v>
      </c>
      <c r="AB30" s="12">
        <f>IF(AK30="0",BD30,0)</f>
        <v>0</v>
      </c>
      <c r="AC30" s="7" t="s">
        <v>13</v>
      </c>
      <c r="AD30" s="5">
        <f>IF(AH30=0,G30,0)</f>
        <v>0</v>
      </c>
      <c r="AE30" s="5">
        <f>IF(AH30=15,G30,0)</f>
        <v>0</v>
      </c>
      <c r="AF30" s="5">
        <f>IF(AH30=21,G30,0)</f>
        <v>0</v>
      </c>
      <c r="AH30" s="12">
        <v>21</v>
      </c>
      <c r="AI30" s="12">
        <f>F30*0</f>
        <v>0</v>
      </c>
      <c r="AJ30" s="12">
        <f>F30*(1-0)</f>
        <v>0</v>
      </c>
      <c r="AK30" s="9" t="s">
        <v>4</v>
      </c>
      <c r="AP30" s="12">
        <f>AQ30+AR30</f>
        <v>0</v>
      </c>
      <c r="AQ30" s="12">
        <f>E30*AI30</f>
        <v>0</v>
      </c>
      <c r="AR30" s="12">
        <f>E30*AJ30</f>
        <v>0</v>
      </c>
      <c r="AS30" s="13" t="s">
        <v>39</v>
      </c>
      <c r="AT30" s="13" t="s">
        <v>49</v>
      </c>
      <c r="AU30" s="7" t="s">
        <v>54</v>
      </c>
      <c r="AW30" s="12">
        <f>AQ30+AR30</f>
        <v>0</v>
      </c>
      <c r="AX30" s="12">
        <f>F30/(100-AY30)*100</f>
        <v>0</v>
      </c>
      <c r="AY30" s="12">
        <v>0</v>
      </c>
      <c r="AZ30" s="12" t="e">
        <f>#REF!</f>
        <v>#REF!</v>
      </c>
      <c r="BB30" s="5">
        <f>E30*AI30</f>
        <v>0</v>
      </c>
      <c r="BC30" s="5">
        <f>E30*AJ30</f>
        <v>0</v>
      </c>
      <c r="BD30" s="5">
        <f>E30*F30</f>
        <v>0</v>
      </c>
    </row>
    <row r="31" spans="2:41" ht="12.75">
      <c r="B31" s="19"/>
      <c r="C31" s="20"/>
      <c r="D31" s="32"/>
      <c r="E31" s="32"/>
      <c r="F31" s="32"/>
      <c r="G31" s="29"/>
      <c r="H31" s="18"/>
      <c r="AC31" s="7" t="s">
        <v>13</v>
      </c>
      <c r="AM31" s="14">
        <f>SUM(AD32:AD32)</f>
        <v>0</v>
      </c>
      <c r="AN31" s="14">
        <f>SUM(AE32:AE32)</f>
        <v>0</v>
      </c>
      <c r="AO31" s="14">
        <f>SUM(AF32:AF32)</f>
        <v>0</v>
      </c>
    </row>
    <row r="32" spans="2:56" ht="12.75">
      <c r="B32" s="2"/>
      <c r="C32" s="2"/>
      <c r="D32" s="2"/>
      <c r="E32" s="5"/>
      <c r="F32" s="5"/>
      <c r="G32" s="5"/>
      <c r="H32" s="18"/>
      <c r="T32" s="12">
        <f>IF(AK32="5",BD32,0)</f>
        <v>0</v>
      </c>
      <c r="V32" s="12">
        <f>IF(AK32="1",BB32,0)</f>
        <v>0</v>
      </c>
      <c r="W32" s="12">
        <f>IF(AK32="1",BC32,0)</f>
        <v>0</v>
      </c>
      <c r="X32" s="12">
        <f>IF(AK32="7",BB32,0)</f>
        <v>0</v>
      </c>
      <c r="Y32" s="12">
        <f>IF(AK32="7",BC32,0)</f>
        <v>0</v>
      </c>
      <c r="Z32" s="12">
        <f>IF(AK32="2",BB32,0)</f>
        <v>0</v>
      </c>
      <c r="AA32" s="12">
        <f>IF(AK32="2",BC32,0)</f>
        <v>0</v>
      </c>
      <c r="AB32" s="12">
        <f>IF(AK32="0",BD32,0)</f>
        <v>0</v>
      </c>
      <c r="AC32" s="7" t="s">
        <v>13</v>
      </c>
      <c r="AD32" s="5">
        <f>IF(AH32=0,G32,0)</f>
        <v>0</v>
      </c>
      <c r="AE32" s="5">
        <f>IF(AH32=15,G32,0)</f>
        <v>0</v>
      </c>
      <c r="AF32" s="5">
        <f>IF(AH32=21,G32,0)</f>
        <v>0</v>
      </c>
      <c r="AH32" s="12">
        <v>21</v>
      </c>
      <c r="AI32" s="12">
        <f>F32*0</f>
        <v>0</v>
      </c>
      <c r="AJ32" s="12">
        <f>F32*(1-0)</f>
        <v>0</v>
      </c>
      <c r="AK32" s="9" t="s">
        <v>4</v>
      </c>
      <c r="AP32" s="12">
        <f>AQ32+AR32</f>
        <v>0</v>
      </c>
      <c r="AQ32" s="12">
        <f>E32*AI32</f>
        <v>0</v>
      </c>
      <c r="AR32" s="12">
        <f>E32*AJ32</f>
        <v>0</v>
      </c>
      <c r="AS32" s="13" t="s">
        <v>40</v>
      </c>
      <c r="AT32" s="13" t="s">
        <v>49</v>
      </c>
      <c r="AU32" s="7" t="s">
        <v>54</v>
      </c>
      <c r="AW32" s="12">
        <f>AQ32+AR32</f>
        <v>0</v>
      </c>
      <c r="AX32" s="12">
        <f>F32/(100-AY32)*100</f>
        <v>0</v>
      </c>
      <c r="AY32" s="12">
        <v>0</v>
      </c>
      <c r="AZ32" s="12" t="e">
        <f>#REF!</f>
        <v>#REF!</v>
      </c>
      <c r="BB32" s="5">
        <f>E32*AI32</f>
        <v>0</v>
      </c>
      <c r="BC32" s="5">
        <f>E32*AJ32</f>
        <v>0</v>
      </c>
      <c r="BD32" s="5">
        <f>E32*F32</f>
        <v>0</v>
      </c>
    </row>
    <row r="33" spans="2:41" ht="12.75">
      <c r="B33" s="19"/>
      <c r="C33" s="20"/>
      <c r="D33" s="19"/>
      <c r="E33" s="19"/>
      <c r="F33" s="19"/>
      <c r="G33" s="21"/>
      <c r="H33" s="18"/>
      <c r="AC33" s="7" t="s">
        <v>13</v>
      </c>
      <c r="AM33" s="14">
        <f>SUM(AD34:AD34)</f>
        <v>0</v>
      </c>
      <c r="AN33" s="14">
        <f>SUM(AE34:AE34)</f>
        <v>0</v>
      </c>
      <c r="AO33" s="14">
        <f>SUM(AF34:AF34)</f>
        <v>0</v>
      </c>
    </row>
    <row r="34" spans="2:56" ht="12.75">
      <c r="B34" s="2"/>
      <c r="C34" s="2"/>
      <c r="D34" s="2"/>
      <c r="E34" s="5"/>
      <c r="F34" s="5"/>
      <c r="G34" s="5"/>
      <c r="H34" s="18"/>
      <c r="T34" s="12">
        <f>IF(AK34="5",BD34,0)</f>
        <v>0</v>
      </c>
      <c r="V34" s="12">
        <f>IF(AK34="1",BB34,0)</f>
        <v>0</v>
      </c>
      <c r="W34" s="12">
        <f>IF(AK34="1",BC34,0)</f>
        <v>0</v>
      </c>
      <c r="X34" s="12">
        <f>IF(AK34="7",BB34,0)</f>
        <v>0</v>
      </c>
      <c r="Y34" s="12">
        <f>IF(AK34="7",BC34,0)</f>
        <v>0</v>
      </c>
      <c r="Z34" s="12">
        <f>IF(AK34="2",BB34,0)</f>
        <v>0</v>
      </c>
      <c r="AA34" s="12">
        <f>IF(AK34="2",BC34,0)</f>
        <v>0</v>
      </c>
      <c r="AB34" s="12">
        <f>IF(AK34="0",BD34,0)</f>
        <v>0</v>
      </c>
      <c r="AC34" s="7" t="s">
        <v>13</v>
      </c>
      <c r="AD34" s="5">
        <f>IF(AH34=0,G34,0)</f>
        <v>0</v>
      </c>
      <c r="AE34" s="5">
        <f>IF(AH34=15,G34,0)</f>
        <v>0</v>
      </c>
      <c r="AF34" s="5">
        <f>IF(AH34=21,G34,0)</f>
        <v>0</v>
      </c>
      <c r="AH34" s="12">
        <v>21</v>
      </c>
      <c r="AI34" s="12">
        <f>F34*0</f>
        <v>0</v>
      </c>
      <c r="AJ34" s="12">
        <f>F34*(1-0)</f>
        <v>0</v>
      </c>
      <c r="AK34" s="9" t="s">
        <v>4</v>
      </c>
      <c r="AP34" s="12">
        <f>AQ34+AR34</f>
        <v>0</v>
      </c>
      <c r="AQ34" s="12">
        <f>E34*AI34</f>
        <v>0</v>
      </c>
      <c r="AR34" s="12">
        <f>E34*AJ34</f>
        <v>0</v>
      </c>
      <c r="AS34" s="13" t="s">
        <v>41</v>
      </c>
      <c r="AT34" s="13" t="s">
        <v>49</v>
      </c>
      <c r="AU34" s="7" t="s">
        <v>54</v>
      </c>
      <c r="AW34" s="12">
        <f>AQ34+AR34</f>
        <v>0</v>
      </c>
      <c r="AX34" s="12">
        <f>F34/(100-AY34)*100</f>
        <v>0</v>
      </c>
      <c r="AY34" s="12">
        <v>0</v>
      </c>
      <c r="AZ34" s="12" t="e">
        <f>#REF!</f>
        <v>#REF!</v>
      </c>
      <c r="BB34" s="5">
        <f>E34*AI34</f>
        <v>0</v>
      </c>
      <c r="BC34" s="5">
        <f>E34*AJ34</f>
        <v>0</v>
      </c>
      <c r="BD34" s="5">
        <f>E34*F34</f>
        <v>0</v>
      </c>
    </row>
    <row r="35" spans="2:41" ht="12.75">
      <c r="B35" s="19"/>
      <c r="C35" s="20"/>
      <c r="D35" s="19"/>
      <c r="E35" s="19"/>
      <c r="F35" s="19"/>
      <c r="G35" s="21"/>
      <c r="H35" s="18"/>
      <c r="AC35" s="7" t="s">
        <v>13</v>
      </c>
      <c r="AM35" s="14">
        <f>SUM(AD36:AD37)</f>
        <v>0</v>
      </c>
      <c r="AN35" s="14">
        <f>SUM(AE36:AE37)</f>
        <v>0</v>
      </c>
      <c r="AO35" s="14">
        <f>SUM(AF36:AF37)</f>
        <v>0</v>
      </c>
    </row>
    <row r="36" spans="2:56" ht="12.75">
      <c r="B36" s="2"/>
      <c r="C36" s="2"/>
      <c r="D36" s="2"/>
      <c r="E36" s="5"/>
      <c r="F36" s="5"/>
      <c r="G36" s="5"/>
      <c r="H36" s="18"/>
      <c r="T36" s="12">
        <f>IF(AK36="5",BD36,0)</f>
        <v>0</v>
      </c>
      <c r="V36" s="12">
        <f>IF(AK36="1",BB36,0)</f>
        <v>0</v>
      </c>
      <c r="W36" s="12">
        <f>IF(AK36="1",BC36,0)</f>
        <v>0</v>
      </c>
      <c r="X36" s="12">
        <f>IF(AK36="7",BB36,0)</f>
        <v>0</v>
      </c>
      <c r="Y36" s="12">
        <f>IF(AK36="7",BC36,0)</f>
        <v>0</v>
      </c>
      <c r="Z36" s="12">
        <f>IF(AK36="2",BB36,0)</f>
        <v>0</v>
      </c>
      <c r="AA36" s="12">
        <f>IF(AK36="2",BC36,0)</f>
        <v>0</v>
      </c>
      <c r="AB36" s="12">
        <f>IF(AK36="0",BD36,0)</f>
        <v>0</v>
      </c>
      <c r="AC36" s="7" t="s">
        <v>13</v>
      </c>
      <c r="AD36" s="5">
        <f>IF(AH36=0,G36,0)</f>
        <v>0</v>
      </c>
      <c r="AE36" s="5">
        <f>IF(AH36=15,G36,0)</f>
        <v>0</v>
      </c>
      <c r="AF36" s="5">
        <f>IF(AH36=21,G36,0)</f>
        <v>0</v>
      </c>
      <c r="AH36" s="12">
        <v>21</v>
      </c>
      <c r="AI36" s="12">
        <f>F36*0.0930863665495785</f>
        <v>0</v>
      </c>
      <c r="AJ36" s="12">
        <f>F36*(1-0.0930863665495785)</f>
        <v>0</v>
      </c>
      <c r="AK36" s="9" t="s">
        <v>4</v>
      </c>
      <c r="AP36" s="12">
        <f>AQ36+AR36</f>
        <v>0</v>
      </c>
      <c r="AQ36" s="12">
        <f>E36*AI36</f>
        <v>0</v>
      </c>
      <c r="AR36" s="12">
        <f>E36*AJ36</f>
        <v>0</v>
      </c>
      <c r="AS36" s="13" t="s">
        <v>42</v>
      </c>
      <c r="AT36" s="13" t="s">
        <v>49</v>
      </c>
      <c r="AU36" s="7" t="s">
        <v>54</v>
      </c>
      <c r="AW36" s="12">
        <f>AQ36+AR36</f>
        <v>0</v>
      </c>
      <c r="AX36" s="12">
        <f>F36/(100-AY36)*100</f>
        <v>0</v>
      </c>
      <c r="AY36" s="12">
        <v>0</v>
      </c>
      <c r="AZ36" s="12" t="e">
        <f>#REF!</f>
        <v>#REF!</v>
      </c>
      <c r="BB36" s="5">
        <f>E36*AI36</f>
        <v>0</v>
      </c>
      <c r="BC36" s="5">
        <f>E36*AJ36</f>
        <v>0</v>
      </c>
      <c r="BD36" s="5">
        <f>E36*F36</f>
        <v>0</v>
      </c>
    </row>
    <row r="37" spans="2:56" ht="12.75">
      <c r="B37" s="2"/>
      <c r="C37" s="2"/>
      <c r="D37" s="2"/>
      <c r="E37" s="5"/>
      <c r="F37" s="5"/>
      <c r="G37" s="5"/>
      <c r="H37" s="18"/>
      <c r="T37" s="12">
        <f>IF(AK37="5",BD37,0)</f>
        <v>0</v>
      </c>
      <c r="V37" s="12">
        <f>IF(AK37="1",BB37,0)</f>
        <v>0</v>
      </c>
      <c r="W37" s="12">
        <f>IF(AK37="1",BC37,0)</f>
        <v>0</v>
      </c>
      <c r="X37" s="12">
        <f>IF(AK37="7",BB37,0)</f>
        <v>0</v>
      </c>
      <c r="Y37" s="12">
        <f>IF(AK37="7",BC37,0)</f>
        <v>0</v>
      </c>
      <c r="Z37" s="12">
        <f>IF(AK37="2",BB37,0)</f>
        <v>0</v>
      </c>
      <c r="AA37" s="12">
        <f>IF(AK37="2",BC37,0)</f>
        <v>0</v>
      </c>
      <c r="AB37" s="12">
        <f>IF(AK37="0",BD37,0)</f>
        <v>0</v>
      </c>
      <c r="AC37" s="7" t="s">
        <v>13</v>
      </c>
      <c r="AD37" s="5">
        <f>IF(AH37=0,G37,0)</f>
        <v>0</v>
      </c>
      <c r="AE37" s="5">
        <f>IF(AH37=15,G37,0)</f>
        <v>0</v>
      </c>
      <c r="AF37" s="5">
        <f>IF(AH37=21,G37,0)</f>
        <v>0</v>
      </c>
      <c r="AH37" s="12">
        <v>21</v>
      </c>
      <c r="AI37" s="12">
        <f>F37*0</f>
        <v>0</v>
      </c>
      <c r="AJ37" s="12">
        <f>F37*(1-0)</f>
        <v>0</v>
      </c>
      <c r="AK37" s="9" t="s">
        <v>4</v>
      </c>
      <c r="AP37" s="12">
        <f>AQ37+AR37</f>
        <v>0</v>
      </c>
      <c r="AQ37" s="12">
        <f>E37*AI37</f>
        <v>0</v>
      </c>
      <c r="AR37" s="12">
        <f>E37*AJ37</f>
        <v>0</v>
      </c>
      <c r="AS37" s="13" t="s">
        <v>42</v>
      </c>
      <c r="AT37" s="13" t="s">
        <v>49</v>
      </c>
      <c r="AU37" s="7" t="s">
        <v>54</v>
      </c>
      <c r="AW37" s="12">
        <f>AQ37+AR37</f>
        <v>0</v>
      </c>
      <c r="AX37" s="12">
        <f>F37/(100-AY37)*100</f>
        <v>0</v>
      </c>
      <c r="AY37" s="12">
        <v>0</v>
      </c>
      <c r="AZ37" s="12" t="e">
        <f>#REF!</f>
        <v>#REF!</v>
      </c>
      <c r="BB37" s="5">
        <f>E37*AI37</f>
        <v>0</v>
      </c>
      <c r="BC37" s="5">
        <f>E37*AJ37</f>
        <v>0</v>
      </c>
      <c r="BD37" s="5">
        <f>E37*F37</f>
        <v>0</v>
      </c>
    </row>
    <row r="38" spans="2:41" ht="12.75">
      <c r="B38" s="19"/>
      <c r="C38" s="20"/>
      <c r="D38" s="19"/>
      <c r="E38" s="19"/>
      <c r="F38" s="19"/>
      <c r="G38" s="21"/>
      <c r="H38" s="18"/>
      <c r="AC38" s="7" t="s">
        <v>13</v>
      </c>
      <c r="AM38" s="14">
        <f>SUM(AD39:AD42)</f>
        <v>0</v>
      </c>
      <c r="AN38" s="14">
        <f>SUM(AE39:AE42)</f>
        <v>0</v>
      </c>
      <c r="AO38" s="14">
        <f>SUM(AF39:AF42)</f>
        <v>0</v>
      </c>
    </row>
    <row r="39" spans="2:56" ht="12.75">
      <c r="B39" s="2"/>
      <c r="C39" s="2"/>
      <c r="D39" s="2"/>
      <c r="E39" s="5"/>
      <c r="F39" s="5"/>
      <c r="G39" s="5"/>
      <c r="H39" s="18"/>
      <c r="T39" s="12">
        <f>IF(AK39="5",BD39,0)</f>
        <v>0</v>
      </c>
      <c r="V39" s="12">
        <f>IF(AK39="1",BB39,0)</f>
        <v>0</v>
      </c>
      <c r="W39" s="12">
        <f>IF(AK39="1",BC39,0)</f>
        <v>0</v>
      </c>
      <c r="X39" s="12">
        <f>IF(AK39="7",BB39,0)</f>
        <v>0</v>
      </c>
      <c r="Y39" s="12">
        <f>IF(AK39="7",BC39,0)</f>
        <v>0</v>
      </c>
      <c r="Z39" s="12">
        <f>IF(AK39="2",BB39,0)</f>
        <v>0</v>
      </c>
      <c r="AA39" s="12">
        <f>IF(AK39="2",BC39,0)</f>
        <v>0</v>
      </c>
      <c r="AB39" s="12">
        <f>IF(AK39="0",BD39,0)</f>
        <v>0</v>
      </c>
      <c r="AC39" s="7" t="s">
        <v>13</v>
      </c>
      <c r="AD39" s="5">
        <f>IF(AH39=0,G39,0)</f>
        <v>0</v>
      </c>
      <c r="AE39" s="5">
        <f>IF(AH39=15,G39,0)</f>
        <v>0</v>
      </c>
      <c r="AF39" s="5">
        <f>IF(AH39=21,G39,0)</f>
        <v>0</v>
      </c>
      <c r="AH39" s="12">
        <v>21</v>
      </c>
      <c r="AI39" s="12">
        <f>F39*0</f>
        <v>0</v>
      </c>
      <c r="AJ39" s="12">
        <f>F39*(1-0)</f>
        <v>0</v>
      </c>
      <c r="AK39" s="9" t="s">
        <v>4</v>
      </c>
      <c r="AP39" s="12">
        <f>AQ39+AR39</f>
        <v>0</v>
      </c>
      <c r="AQ39" s="12">
        <f>E39*AI39</f>
        <v>0</v>
      </c>
      <c r="AR39" s="12">
        <f>E39*AJ39</f>
        <v>0</v>
      </c>
      <c r="AS39" s="13" t="s">
        <v>43</v>
      </c>
      <c r="AT39" s="13" t="s">
        <v>49</v>
      </c>
      <c r="AU39" s="7" t="s">
        <v>54</v>
      </c>
      <c r="AW39" s="12">
        <f>AQ39+AR39</f>
        <v>0</v>
      </c>
      <c r="AX39" s="12">
        <f>F39/(100-AY39)*100</f>
        <v>0</v>
      </c>
      <c r="AY39" s="12">
        <v>0</v>
      </c>
      <c r="AZ39" s="12" t="e">
        <f>#REF!</f>
        <v>#REF!</v>
      </c>
      <c r="BB39" s="5">
        <f>E39*AI39</f>
        <v>0</v>
      </c>
      <c r="BC39" s="5">
        <f>E39*AJ39</f>
        <v>0</v>
      </c>
      <c r="BD39" s="5">
        <f>E39*F39</f>
        <v>0</v>
      </c>
    </row>
    <row r="40" spans="2:56" ht="12.75">
      <c r="B40" s="2"/>
      <c r="C40" s="2"/>
      <c r="D40" s="2"/>
      <c r="E40" s="5"/>
      <c r="F40" s="5"/>
      <c r="G40" s="5"/>
      <c r="H40" s="18"/>
      <c r="T40" s="12">
        <f>IF(AK40="5",BD40,0)</f>
        <v>0</v>
      </c>
      <c r="V40" s="12">
        <f>IF(AK40="1",BB40,0)</f>
        <v>0</v>
      </c>
      <c r="W40" s="12">
        <f>IF(AK40="1",BC40,0)</f>
        <v>0</v>
      </c>
      <c r="X40" s="12">
        <f>IF(AK40="7",BB40,0)</f>
        <v>0</v>
      </c>
      <c r="Y40" s="12">
        <f>IF(AK40="7",BC40,0)</f>
        <v>0</v>
      </c>
      <c r="Z40" s="12">
        <f>IF(AK40="2",BB40,0)</f>
        <v>0</v>
      </c>
      <c r="AA40" s="12">
        <f>IF(AK40="2",BC40,0)</f>
        <v>0</v>
      </c>
      <c r="AB40" s="12">
        <f>IF(AK40="0",BD40,0)</f>
        <v>0</v>
      </c>
      <c r="AC40" s="7" t="s">
        <v>13</v>
      </c>
      <c r="AD40" s="5">
        <f>IF(AH40=0,G40,0)</f>
        <v>0</v>
      </c>
      <c r="AE40" s="5">
        <f>IF(AH40=15,G40,0)</f>
        <v>0</v>
      </c>
      <c r="AF40" s="5">
        <f>IF(AH40=21,G40,0)</f>
        <v>0</v>
      </c>
      <c r="AH40" s="12">
        <v>21</v>
      </c>
      <c r="AI40" s="12">
        <f>F40*0</f>
        <v>0</v>
      </c>
      <c r="AJ40" s="12">
        <f>F40*(1-0)</f>
        <v>0</v>
      </c>
      <c r="AK40" s="9" t="s">
        <v>4</v>
      </c>
      <c r="AP40" s="12">
        <f>AQ40+AR40</f>
        <v>0</v>
      </c>
      <c r="AQ40" s="12">
        <f>E40*AI40</f>
        <v>0</v>
      </c>
      <c r="AR40" s="12">
        <f>E40*AJ40</f>
        <v>0</v>
      </c>
      <c r="AS40" s="13" t="s">
        <v>43</v>
      </c>
      <c r="AT40" s="13" t="s">
        <v>49</v>
      </c>
      <c r="AU40" s="7" t="s">
        <v>54</v>
      </c>
      <c r="AW40" s="12">
        <f>AQ40+AR40</f>
        <v>0</v>
      </c>
      <c r="AX40" s="12">
        <f>F40/(100-AY40)*100</f>
        <v>0</v>
      </c>
      <c r="AY40" s="12">
        <v>0</v>
      </c>
      <c r="AZ40" s="12" t="e">
        <f>#REF!</f>
        <v>#REF!</v>
      </c>
      <c r="BB40" s="5">
        <f>E40*AI40</f>
        <v>0</v>
      </c>
      <c r="BC40" s="5">
        <f>E40*AJ40</f>
        <v>0</v>
      </c>
      <c r="BD40" s="5">
        <f>E40*F40</f>
        <v>0</v>
      </c>
    </row>
    <row r="41" spans="2:56" ht="12.75">
      <c r="B41" s="2"/>
      <c r="C41" s="2"/>
      <c r="D41" s="2"/>
      <c r="E41" s="5"/>
      <c r="F41" s="5"/>
      <c r="G41" s="5"/>
      <c r="H41" s="18"/>
      <c r="T41" s="12">
        <f>IF(AK41="5",BD41,0)</f>
        <v>0</v>
      </c>
      <c r="V41" s="12">
        <f>IF(AK41="1",BB41,0)</f>
        <v>0</v>
      </c>
      <c r="W41" s="12">
        <f>IF(AK41="1",BC41,0)</f>
        <v>0</v>
      </c>
      <c r="X41" s="12">
        <f>IF(AK41="7",BB41,0)</f>
        <v>0</v>
      </c>
      <c r="Y41" s="12">
        <f>IF(AK41="7",BC41,0)</f>
        <v>0</v>
      </c>
      <c r="Z41" s="12">
        <f>IF(AK41="2",BB41,0)</f>
        <v>0</v>
      </c>
      <c r="AA41" s="12">
        <f>IF(AK41="2",BC41,0)</f>
        <v>0</v>
      </c>
      <c r="AB41" s="12">
        <f>IF(AK41="0",BD41,0)</f>
        <v>0</v>
      </c>
      <c r="AC41" s="7" t="s">
        <v>13</v>
      </c>
      <c r="AD41" s="5">
        <f>IF(AH41=0,G41,0)</f>
        <v>0</v>
      </c>
      <c r="AE41" s="5">
        <f>IF(AH41=15,G41,0)</f>
        <v>0</v>
      </c>
      <c r="AF41" s="5">
        <f>IF(AH41=21,G41,0)</f>
        <v>0</v>
      </c>
      <c r="AH41" s="12">
        <v>21</v>
      </c>
      <c r="AI41" s="12">
        <f>F41*0</f>
        <v>0</v>
      </c>
      <c r="AJ41" s="12">
        <f>F41*(1-0)</f>
        <v>0</v>
      </c>
      <c r="AK41" s="9" t="s">
        <v>4</v>
      </c>
      <c r="AP41" s="12">
        <f>AQ41+AR41</f>
        <v>0</v>
      </c>
      <c r="AQ41" s="12">
        <f>E41*AI41</f>
        <v>0</v>
      </c>
      <c r="AR41" s="12">
        <f>E41*AJ41</f>
        <v>0</v>
      </c>
      <c r="AS41" s="13" t="s">
        <v>43</v>
      </c>
      <c r="AT41" s="13" t="s">
        <v>49</v>
      </c>
      <c r="AU41" s="7" t="s">
        <v>54</v>
      </c>
      <c r="AW41" s="12">
        <f>AQ41+AR41</f>
        <v>0</v>
      </c>
      <c r="AX41" s="12">
        <f>F41/(100-AY41)*100</f>
        <v>0</v>
      </c>
      <c r="AY41" s="12">
        <v>0</v>
      </c>
      <c r="AZ41" s="12" t="e">
        <f>#REF!</f>
        <v>#REF!</v>
      </c>
      <c r="BB41" s="5">
        <f>E41*AI41</f>
        <v>0</v>
      </c>
      <c r="BC41" s="5">
        <f>E41*AJ41</f>
        <v>0</v>
      </c>
      <c r="BD41" s="5">
        <f>E41*F41</f>
        <v>0</v>
      </c>
    </row>
    <row r="42" spans="2:56" ht="12.75">
      <c r="B42" s="2"/>
      <c r="C42" s="2"/>
      <c r="D42" s="2"/>
      <c r="E42" s="5"/>
      <c r="F42" s="5"/>
      <c r="G42" s="5"/>
      <c r="H42" s="18"/>
      <c r="T42" s="12">
        <f>IF(AK42="5",BD42,0)</f>
        <v>0</v>
      </c>
      <c r="V42" s="12">
        <f>IF(AK42="1",BB42,0)</f>
        <v>0</v>
      </c>
      <c r="W42" s="12">
        <f>IF(AK42="1",BC42,0)</f>
        <v>0</v>
      </c>
      <c r="X42" s="12">
        <f>IF(AK42="7",BB42,0)</f>
        <v>0</v>
      </c>
      <c r="Y42" s="12">
        <f>IF(AK42="7",BC42,0)</f>
        <v>0</v>
      </c>
      <c r="Z42" s="12">
        <f>IF(AK42="2",BB42,0)</f>
        <v>0</v>
      </c>
      <c r="AA42" s="12">
        <f>IF(AK42="2",BC42,0)</f>
        <v>0</v>
      </c>
      <c r="AB42" s="12">
        <f>IF(AK42="0",BD42,0)</f>
        <v>0</v>
      </c>
      <c r="AC42" s="7" t="s">
        <v>13</v>
      </c>
      <c r="AD42" s="5">
        <f>IF(AH42=0,G42,0)</f>
        <v>0</v>
      </c>
      <c r="AE42" s="5">
        <f>IF(AH42=15,G42,0)</f>
        <v>0</v>
      </c>
      <c r="AF42" s="5">
        <f>IF(AH42=21,G42,0)</f>
        <v>0</v>
      </c>
      <c r="AH42" s="12">
        <v>21</v>
      </c>
      <c r="AI42" s="12">
        <f>F42*0</f>
        <v>0</v>
      </c>
      <c r="AJ42" s="12">
        <f>F42*(1-0)</f>
        <v>0</v>
      </c>
      <c r="AK42" s="9" t="s">
        <v>4</v>
      </c>
      <c r="AP42" s="12">
        <f>AQ42+AR42</f>
        <v>0</v>
      </c>
      <c r="AQ42" s="12">
        <f>E42*AI42</f>
        <v>0</v>
      </c>
      <c r="AR42" s="12">
        <f>E42*AJ42</f>
        <v>0</v>
      </c>
      <c r="AS42" s="13" t="s">
        <v>43</v>
      </c>
      <c r="AT42" s="13" t="s">
        <v>49</v>
      </c>
      <c r="AU42" s="7" t="s">
        <v>54</v>
      </c>
      <c r="AW42" s="12">
        <f>AQ42+AR42</f>
        <v>0</v>
      </c>
      <c r="AX42" s="12">
        <f>F42/(100-AY42)*100</f>
        <v>0</v>
      </c>
      <c r="AY42" s="12">
        <v>0</v>
      </c>
      <c r="AZ42" s="12" t="e">
        <f>#REF!</f>
        <v>#REF!</v>
      </c>
      <c r="BB42" s="5">
        <f>E42*AI42</f>
        <v>0</v>
      </c>
      <c r="BC42" s="5">
        <f>E42*AJ42</f>
        <v>0</v>
      </c>
      <c r="BD42" s="5">
        <f>E42*F42</f>
        <v>0</v>
      </c>
    </row>
    <row r="43" spans="2:41" ht="12.75">
      <c r="B43" s="19"/>
      <c r="C43" s="20"/>
      <c r="D43" s="19"/>
      <c r="E43" s="19"/>
      <c r="F43" s="19"/>
      <c r="G43" s="21"/>
      <c r="H43" s="18"/>
      <c r="AC43" s="7" t="s">
        <v>13</v>
      </c>
      <c r="AM43" s="14">
        <f>SUM(AD44:AD45)</f>
        <v>0</v>
      </c>
      <c r="AN43" s="14">
        <f>SUM(AE44:AE45)</f>
        <v>0</v>
      </c>
      <c r="AO43" s="14">
        <f>SUM(AF44:AF45)</f>
        <v>0</v>
      </c>
    </row>
    <row r="44" spans="2:56" ht="12.75">
      <c r="B44" s="2"/>
      <c r="C44" s="2"/>
      <c r="D44" s="2"/>
      <c r="E44" s="5"/>
      <c r="F44" s="5"/>
      <c r="G44" s="5"/>
      <c r="H44" s="18"/>
      <c r="T44" s="12">
        <f>IF(AK44="5",BD44,0)</f>
        <v>0</v>
      </c>
      <c r="V44" s="12">
        <f>IF(AK44="1",BB44,0)</f>
        <v>0</v>
      </c>
      <c r="W44" s="12">
        <f>IF(AK44="1",BC44,0)</f>
        <v>0</v>
      </c>
      <c r="X44" s="12">
        <f>IF(AK44="7",BB44,0)</f>
        <v>0</v>
      </c>
      <c r="Y44" s="12">
        <f>IF(AK44="7",BC44,0)</f>
        <v>0</v>
      </c>
      <c r="Z44" s="12">
        <f>IF(AK44="2",BB44,0)</f>
        <v>0</v>
      </c>
      <c r="AA44" s="12">
        <f>IF(AK44="2",BC44,0)</f>
        <v>0</v>
      </c>
      <c r="AB44" s="12">
        <f>IF(AK44="0",BD44,0)</f>
        <v>0</v>
      </c>
      <c r="AC44" s="7" t="s">
        <v>13</v>
      </c>
      <c r="AD44" s="5">
        <f>IF(AH44=0,G44,0)</f>
        <v>0</v>
      </c>
      <c r="AE44" s="5">
        <f>IF(AH44=15,G44,0)</f>
        <v>0</v>
      </c>
      <c r="AF44" s="5">
        <f>IF(AH44=21,G44,0)</f>
        <v>0</v>
      </c>
      <c r="AH44" s="12">
        <v>21</v>
      </c>
      <c r="AI44" s="12">
        <f>F44*0</f>
        <v>0</v>
      </c>
      <c r="AJ44" s="12">
        <f>F44*(1-0)</f>
        <v>0</v>
      </c>
      <c r="AK44" s="9" t="s">
        <v>4</v>
      </c>
      <c r="AP44" s="12">
        <f>AQ44+AR44</f>
        <v>0</v>
      </c>
      <c r="AQ44" s="12">
        <f>E44*AI44</f>
        <v>0</v>
      </c>
      <c r="AR44" s="12">
        <f>E44*AJ44</f>
        <v>0</v>
      </c>
      <c r="AS44" s="13" t="s">
        <v>44</v>
      </c>
      <c r="AT44" s="13" t="s">
        <v>49</v>
      </c>
      <c r="AU44" s="7" t="s">
        <v>54</v>
      </c>
      <c r="AW44" s="12">
        <f>AQ44+AR44</f>
        <v>0</v>
      </c>
      <c r="AX44" s="12">
        <f>F44/(100-AY44)*100</f>
        <v>0</v>
      </c>
      <c r="AY44" s="12">
        <v>0</v>
      </c>
      <c r="AZ44" s="12" t="e">
        <f>#REF!</f>
        <v>#REF!</v>
      </c>
      <c r="BB44" s="5">
        <f>E44*AI44</f>
        <v>0</v>
      </c>
      <c r="BC44" s="5">
        <f>E44*AJ44</f>
        <v>0</v>
      </c>
      <c r="BD44" s="5">
        <f>E44*F44</f>
        <v>0</v>
      </c>
    </row>
    <row r="45" spans="2:56" ht="12.75">
      <c r="B45" s="2"/>
      <c r="C45" s="2"/>
      <c r="D45" s="2"/>
      <c r="E45" s="5"/>
      <c r="F45" s="5"/>
      <c r="G45" s="5"/>
      <c r="H45" s="18"/>
      <c r="T45" s="12">
        <f>IF(AK45="5",BD45,0)</f>
        <v>0</v>
      </c>
      <c r="V45" s="12">
        <f>IF(AK45="1",BB45,0)</f>
        <v>0</v>
      </c>
      <c r="W45" s="12">
        <f>IF(AK45="1",BC45,0)</f>
        <v>0</v>
      </c>
      <c r="X45" s="12">
        <f>IF(AK45="7",BB45,0)</f>
        <v>0</v>
      </c>
      <c r="Y45" s="12">
        <f>IF(AK45="7",BC45,0)</f>
        <v>0</v>
      </c>
      <c r="Z45" s="12">
        <f>IF(AK45="2",BB45,0)</f>
        <v>0</v>
      </c>
      <c r="AA45" s="12">
        <f>IF(AK45="2",BC45,0)</f>
        <v>0</v>
      </c>
      <c r="AB45" s="12">
        <f>IF(AK45="0",BD45,0)</f>
        <v>0</v>
      </c>
      <c r="AC45" s="7" t="s">
        <v>13</v>
      </c>
      <c r="AD45" s="5">
        <f>IF(AH45=0,G45,0)</f>
        <v>0</v>
      </c>
      <c r="AE45" s="5">
        <f>IF(AH45=15,G45,0)</f>
        <v>0</v>
      </c>
      <c r="AF45" s="5">
        <f>IF(AH45=21,G45,0)</f>
        <v>0</v>
      </c>
      <c r="AH45" s="12">
        <v>21</v>
      </c>
      <c r="AI45" s="12">
        <f>F45*0.481870437956204</f>
        <v>0</v>
      </c>
      <c r="AJ45" s="12">
        <f>F45*(1-0.481870437956204)</f>
        <v>0</v>
      </c>
      <c r="AK45" s="9" t="s">
        <v>4</v>
      </c>
      <c r="AP45" s="12">
        <f>AQ45+AR45</f>
        <v>0</v>
      </c>
      <c r="AQ45" s="12">
        <f>E45*AI45</f>
        <v>0</v>
      </c>
      <c r="AR45" s="12">
        <f>E45*AJ45</f>
        <v>0</v>
      </c>
      <c r="AS45" s="13" t="s">
        <v>44</v>
      </c>
      <c r="AT45" s="13" t="s">
        <v>49</v>
      </c>
      <c r="AU45" s="7" t="s">
        <v>54</v>
      </c>
      <c r="AW45" s="12">
        <f>AQ45+AR45</f>
        <v>0</v>
      </c>
      <c r="AX45" s="12">
        <f>F45/(100-AY45)*100</f>
        <v>0</v>
      </c>
      <c r="AY45" s="12">
        <v>0</v>
      </c>
      <c r="AZ45" s="12" t="e">
        <f>#REF!</f>
        <v>#REF!</v>
      </c>
      <c r="BB45" s="5">
        <f>E45*AI45</f>
        <v>0</v>
      </c>
      <c r="BC45" s="5">
        <f>E45*AJ45</f>
        <v>0</v>
      </c>
      <c r="BD45" s="5">
        <f>E45*F45</f>
        <v>0</v>
      </c>
    </row>
    <row r="46" spans="2:41" ht="12.75">
      <c r="B46" s="19"/>
      <c r="C46" s="20"/>
      <c r="D46" s="19"/>
      <c r="E46" s="19"/>
      <c r="F46" s="19"/>
      <c r="G46" s="21"/>
      <c r="H46" s="18"/>
      <c r="AC46" s="7" t="s">
        <v>13</v>
      </c>
      <c r="AM46" s="14">
        <f>SUM(AD47:AD48)</f>
        <v>0</v>
      </c>
      <c r="AN46" s="14">
        <f>SUM(AE47:AE48)</f>
        <v>0</v>
      </c>
      <c r="AO46" s="14">
        <f>SUM(AF47:AF48)</f>
        <v>0</v>
      </c>
    </row>
    <row r="47" spans="2:56" ht="12.75">
      <c r="B47" s="2"/>
      <c r="C47" s="2"/>
      <c r="D47" s="2"/>
      <c r="E47" s="5"/>
      <c r="F47" s="5"/>
      <c r="G47" s="5"/>
      <c r="H47" s="18"/>
      <c r="T47" s="12">
        <f>IF(AK47="5",BD47,0)</f>
        <v>0</v>
      </c>
      <c r="V47" s="12">
        <f>IF(AK47="1",BB47,0)</f>
        <v>0</v>
      </c>
      <c r="W47" s="12">
        <f>IF(AK47="1",BC47,0)</f>
        <v>0</v>
      </c>
      <c r="X47" s="12">
        <f>IF(AK47="7",BB47,0)</f>
        <v>0</v>
      </c>
      <c r="Y47" s="12">
        <f>IF(AK47="7",BC47,0)</f>
        <v>0</v>
      </c>
      <c r="Z47" s="12">
        <f>IF(AK47="2",BB47,0)</f>
        <v>0</v>
      </c>
      <c r="AA47" s="12">
        <f>IF(AK47="2",BC47,0)</f>
        <v>0</v>
      </c>
      <c r="AB47" s="12">
        <f>IF(AK47="0",BD47,0)</f>
        <v>0</v>
      </c>
      <c r="AC47" s="7" t="s">
        <v>13</v>
      </c>
      <c r="AD47" s="5">
        <f>IF(AH47=0,G47,0)</f>
        <v>0</v>
      </c>
      <c r="AE47" s="5">
        <f>IF(AH47=15,G47,0)</f>
        <v>0</v>
      </c>
      <c r="AF47" s="5">
        <f>IF(AH47=21,G47,0)</f>
        <v>0</v>
      </c>
      <c r="AH47" s="12">
        <v>21</v>
      </c>
      <c r="AI47" s="12">
        <f>F47*0.658273218776826</f>
        <v>0</v>
      </c>
      <c r="AJ47" s="12">
        <f>F47*(1-0.658273218776826)</f>
        <v>0</v>
      </c>
      <c r="AK47" s="9" t="s">
        <v>4</v>
      </c>
      <c r="AP47" s="12">
        <f>AQ47+AR47</f>
        <v>0</v>
      </c>
      <c r="AQ47" s="12">
        <f>E47*AI47</f>
        <v>0</v>
      </c>
      <c r="AR47" s="12">
        <f>E47*AJ47</f>
        <v>0</v>
      </c>
      <c r="AS47" s="13" t="s">
        <v>45</v>
      </c>
      <c r="AT47" s="13" t="s">
        <v>50</v>
      </c>
      <c r="AU47" s="7" t="s">
        <v>54</v>
      </c>
      <c r="AW47" s="12">
        <f>AQ47+AR47</f>
        <v>0</v>
      </c>
      <c r="AX47" s="12">
        <f>F47/(100-AY47)*100</f>
        <v>0</v>
      </c>
      <c r="AY47" s="12">
        <v>0</v>
      </c>
      <c r="AZ47" s="12" t="e">
        <f>#REF!</f>
        <v>#REF!</v>
      </c>
      <c r="BB47" s="5">
        <f>E47*AI47</f>
        <v>0</v>
      </c>
      <c r="BC47" s="5">
        <f>E47*AJ47</f>
        <v>0</v>
      </c>
      <c r="BD47" s="5">
        <f>E47*F47</f>
        <v>0</v>
      </c>
    </row>
    <row r="48" spans="2:56" ht="12.75">
      <c r="B48" s="2"/>
      <c r="C48" s="2"/>
      <c r="D48" s="2"/>
      <c r="E48" s="5"/>
      <c r="F48" s="5"/>
      <c r="G48" s="5"/>
      <c r="H48" s="18"/>
      <c r="T48" s="12">
        <f>IF(AK48="5",BD48,0)</f>
        <v>0</v>
      </c>
      <c r="V48" s="12">
        <f>IF(AK48="1",BB48,0)</f>
        <v>0</v>
      </c>
      <c r="W48" s="12">
        <f>IF(AK48="1",BC48,0)</f>
        <v>0</v>
      </c>
      <c r="X48" s="12">
        <f>IF(AK48="7",BB48,0)</f>
        <v>0</v>
      </c>
      <c r="Y48" s="12">
        <f>IF(AK48="7",BC48,0)</f>
        <v>0</v>
      </c>
      <c r="Z48" s="12">
        <f>IF(AK48="2",BB48,0)</f>
        <v>0</v>
      </c>
      <c r="AA48" s="12">
        <f>IF(AK48="2",BC48,0)</f>
        <v>0</v>
      </c>
      <c r="AB48" s="12">
        <f>IF(AK48="0",BD48,0)</f>
        <v>0</v>
      </c>
      <c r="AC48" s="7" t="s">
        <v>13</v>
      </c>
      <c r="AD48" s="5">
        <f>IF(AH48=0,G48,0)</f>
        <v>0</v>
      </c>
      <c r="AE48" s="5">
        <f>IF(AH48=15,G48,0)</f>
        <v>0</v>
      </c>
      <c r="AF48" s="5">
        <f>IF(AH48=21,G48,0)</f>
        <v>0</v>
      </c>
      <c r="AH48" s="12">
        <v>21</v>
      </c>
      <c r="AI48" s="12">
        <f>F48*0.617380991139741</f>
        <v>0</v>
      </c>
      <c r="AJ48" s="12">
        <f>F48*(1-0.617380991139741)</f>
        <v>0</v>
      </c>
      <c r="AK48" s="9" t="s">
        <v>4</v>
      </c>
      <c r="AP48" s="12">
        <f>AQ48+AR48</f>
        <v>0</v>
      </c>
      <c r="AQ48" s="12">
        <f>E48*AI48</f>
        <v>0</v>
      </c>
      <c r="AR48" s="12">
        <f>E48*AJ48</f>
        <v>0</v>
      </c>
      <c r="AS48" s="13" t="s">
        <v>45</v>
      </c>
      <c r="AT48" s="13" t="s">
        <v>50</v>
      </c>
      <c r="AU48" s="7" t="s">
        <v>54</v>
      </c>
      <c r="AW48" s="12">
        <f>AQ48+AR48</f>
        <v>0</v>
      </c>
      <c r="AX48" s="12">
        <f>F48/(100-AY48)*100</f>
        <v>0</v>
      </c>
      <c r="AY48" s="12">
        <v>0</v>
      </c>
      <c r="AZ48" s="12" t="e">
        <f>#REF!</f>
        <v>#REF!</v>
      </c>
      <c r="BB48" s="5">
        <f>E48*AI48</f>
        <v>0</v>
      </c>
      <c r="BC48" s="5">
        <f>E48*AJ48</f>
        <v>0</v>
      </c>
      <c r="BD48" s="5">
        <f>E48*F48</f>
        <v>0</v>
      </c>
    </row>
    <row r="49" spans="2:41" ht="12.75">
      <c r="B49" s="19"/>
      <c r="C49" s="20"/>
      <c r="D49" s="19"/>
      <c r="E49" s="19"/>
      <c r="F49" s="19"/>
      <c r="G49" s="21"/>
      <c r="H49" s="18"/>
      <c r="AC49" s="7" t="s">
        <v>13</v>
      </c>
      <c r="AM49" s="14">
        <f>SUM(AD50:AD50)</f>
        <v>0</v>
      </c>
      <c r="AN49" s="14">
        <f>SUM(AE50:AE50)</f>
        <v>0</v>
      </c>
      <c r="AO49" s="14">
        <f>SUM(AF50:AF50)</f>
        <v>0</v>
      </c>
    </row>
    <row r="50" spans="2:56" ht="12.75">
      <c r="B50" s="2"/>
      <c r="C50" s="2"/>
      <c r="D50" s="2"/>
      <c r="E50" s="5"/>
      <c r="F50" s="5"/>
      <c r="G50" s="5"/>
      <c r="H50" s="18"/>
      <c r="T50" s="12">
        <f>IF(AK50="5",BD50,0)</f>
        <v>0</v>
      </c>
      <c r="V50" s="12">
        <f>IF(AK50="1",BB50,0)</f>
        <v>0</v>
      </c>
      <c r="W50" s="12">
        <f>IF(AK50="1",BC50,0)</f>
        <v>0</v>
      </c>
      <c r="X50" s="12">
        <f>IF(AK50="7",BB50,0)</f>
        <v>0</v>
      </c>
      <c r="Y50" s="12">
        <f>IF(AK50="7",BC50,0)</f>
        <v>0</v>
      </c>
      <c r="Z50" s="12">
        <f>IF(AK50="2",BB50,0)</f>
        <v>0</v>
      </c>
      <c r="AA50" s="12">
        <f>IF(AK50="2",BC50,0)</f>
        <v>0</v>
      </c>
      <c r="AB50" s="12">
        <f>IF(AK50="0",BD50,0)</f>
        <v>0</v>
      </c>
      <c r="AC50" s="7" t="s">
        <v>13</v>
      </c>
      <c r="AD50" s="5">
        <f>IF(AH50=0,G50,0)</f>
        <v>0</v>
      </c>
      <c r="AE50" s="5">
        <f>IF(AH50=15,G50,0)</f>
        <v>0</v>
      </c>
      <c r="AF50" s="5">
        <f>IF(AH50=21,G50,0)</f>
        <v>0</v>
      </c>
      <c r="AH50" s="12">
        <v>21</v>
      </c>
      <c r="AI50" s="12">
        <f>F50*0</f>
        <v>0</v>
      </c>
      <c r="AJ50" s="12">
        <f>F50*(1-0)</f>
        <v>0</v>
      </c>
      <c r="AK50" s="9" t="s">
        <v>4</v>
      </c>
      <c r="AP50" s="12">
        <f>AQ50+AR50</f>
        <v>0</v>
      </c>
      <c r="AQ50" s="12">
        <f>E50*AI50</f>
        <v>0</v>
      </c>
      <c r="AR50" s="12">
        <f>E50*AJ50</f>
        <v>0</v>
      </c>
      <c r="AS50" s="13" t="s">
        <v>46</v>
      </c>
      <c r="AT50" s="13" t="s">
        <v>51</v>
      </c>
      <c r="AU50" s="7" t="s">
        <v>54</v>
      </c>
      <c r="AW50" s="12">
        <f>AQ50+AR50</f>
        <v>0</v>
      </c>
      <c r="AX50" s="12">
        <f>F50/(100-AY50)*100</f>
        <v>0</v>
      </c>
      <c r="AY50" s="12">
        <v>0</v>
      </c>
      <c r="AZ50" s="12" t="e">
        <f>#REF!</f>
        <v>#REF!</v>
      </c>
      <c r="BB50" s="5">
        <f>E50*AI50</f>
        <v>0</v>
      </c>
      <c r="BC50" s="5">
        <f>E50*AJ50</f>
        <v>0</v>
      </c>
      <c r="BD50" s="5">
        <f>E50*F50</f>
        <v>0</v>
      </c>
    </row>
    <row r="51" spans="2:41" ht="12.75">
      <c r="B51" s="19"/>
      <c r="C51" s="20"/>
      <c r="D51" s="19"/>
      <c r="E51" s="19"/>
      <c r="F51" s="19"/>
      <c r="G51" s="21"/>
      <c r="H51" s="18"/>
      <c r="AC51" s="7" t="s">
        <v>13</v>
      </c>
      <c r="AM51" s="14">
        <f>SUM(AD52:AD52)</f>
        <v>0</v>
      </c>
      <c r="AN51" s="14">
        <f>SUM(AE52:AE52)</f>
        <v>0</v>
      </c>
      <c r="AO51" s="14">
        <f>SUM(AF52:AF52)</f>
        <v>0</v>
      </c>
    </row>
    <row r="52" spans="2:56" ht="12.75">
      <c r="B52" s="2"/>
      <c r="C52" s="2"/>
      <c r="D52" s="2"/>
      <c r="E52" s="5"/>
      <c r="F52" s="5"/>
      <c r="G52" s="5"/>
      <c r="H52" s="18"/>
      <c r="T52" s="12">
        <f>IF(AK52="5",BD52,0)</f>
        <v>0</v>
      </c>
      <c r="V52" s="12">
        <f>IF(AK52="1",BB52,0)</f>
        <v>0</v>
      </c>
      <c r="W52" s="12">
        <f>IF(AK52="1",BC52,0)</f>
        <v>0</v>
      </c>
      <c r="X52" s="12">
        <f>IF(AK52="7",BB52,0)</f>
        <v>0</v>
      </c>
      <c r="Y52" s="12">
        <f>IF(AK52="7",BC52,0)</f>
        <v>0</v>
      </c>
      <c r="Z52" s="12">
        <f>IF(AK52="2",BB52,0)</f>
        <v>0</v>
      </c>
      <c r="AA52" s="12">
        <f>IF(AK52="2",BC52,0)</f>
        <v>0</v>
      </c>
      <c r="AB52" s="12">
        <f>IF(AK52="0",BD52,0)</f>
        <v>0</v>
      </c>
      <c r="AC52" s="7" t="s">
        <v>13</v>
      </c>
      <c r="AD52" s="5">
        <f>IF(AH52=0,G52,0)</f>
        <v>0</v>
      </c>
      <c r="AE52" s="5">
        <f>IF(AH52=15,G52,0)</f>
        <v>0</v>
      </c>
      <c r="AF52" s="5">
        <f>IF(AH52=21,G52,0)</f>
        <v>0</v>
      </c>
      <c r="AH52" s="12">
        <v>21</v>
      </c>
      <c r="AI52" s="12">
        <f>F52*0.592232142857143</f>
        <v>0</v>
      </c>
      <c r="AJ52" s="12">
        <f>F52*(1-0.592232142857143)</f>
        <v>0</v>
      </c>
      <c r="AK52" s="9" t="s">
        <v>4</v>
      </c>
      <c r="AP52" s="12">
        <f>AQ52+AR52</f>
        <v>0</v>
      </c>
      <c r="AQ52" s="12">
        <f>E52*AI52</f>
        <v>0</v>
      </c>
      <c r="AR52" s="12">
        <f>E52*AJ52</f>
        <v>0</v>
      </c>
      <c r="AS52" s="13" t="s">
        <v>47</v>
      </c>
      <c r="AT52" s="13" t="s">
        <v>51</v>
      </c>
      <c r="AU52" s="7" t="s">
        <v>54</v>
      </c>
      <c r="AW52" s="12">
        <f>AQ52+AR52</f>
        <v>0</v>
      </c>
      <c r="AX52" s="12">
        <f>F52/(100-AY52)*100</f>
        <v>0</v>
      </c>
      <c r="AY52" s="12">
        <v>0</v>
      </c>
      <c r="AZ52" s="12" t="e">
        <f>#REF!</f>
        <v>#REF!</v>
      </c>
      <c r="BB52" s="5">
        <f>E52*AI52</f>
        <v>0</v>
      </c>
      <c r="BC52" s="5">
        <f>E52*AJ52</f>
        <v>0</v>
      </c>
      <c r="BD52" s="5">
        <f>E52*F52</f>
        <v>0</v>
      </c>
    </row>
    <row r="53" spans="2:41" ht="12.75">
      <c r="B53" s="19"/>
      <c r="C53" s="20"/>
      <c r="D53" s="19"/>
      <c r="E53" s="19"/>
      <c r="F53" s="19"/>
      <c r="G53" s="21"/>
      <c r="H53" s="18"/>
      <c r="AC53" s="7" t="s">
        <v>13</v>
      </c>
      <c r="AM53" s="14">
        <f>SUM(AD54:AD57)</f>
        <v>0</v>
      </c>
      <c r="AN53" s="14">
        <f>SUM(AE54:AE57)</f>
        <v>0</v>
      </c>
      <c r="AO53" s="14">
        <f>SUM(AF54:AF57)</f>
        <v>0</v>
      </c>
    </row>
    <row r="54" spans="2:56" ht="12.75">
      <c r="B54" s="1"/>
      <c r="C54" s="1"/>
      <c r="D54" s="1"/>
      <c r="E54" s="4"/>
      <c r="F54" s="4"/>
      <c r="G54" s="4"/>
      <c r="H54" s="18"/>
      <c r="T54" s="12">
        <f>IF(AK54="5",BD54,0)</f>
        <v>0</v>
      </c>
      <c r="V54" s="12">
        <f>IF(AK54="1",BB54,0)</f>
        <v>0</v>
      </c>
      <c r="W54" s="12">
        <f>IF(AK54="1",BC54,0)</f>
        <v>0</v>
      </c>
      <c r="X54" s="12">
        <f>IF(AK54="7",BB54,0)</f>
        <v>0</v>
      </c>
      <c r="Y54" s="12">
        <f>IF(AK54="7",BC54,0)</f>
        <v>0</v>
      </c>
      <c r="Z54" s="12">
        <f>IF(AK54="2",BB54,0)</f>
        <v>0</v>
      </c>
      <c r="AA54" s="12">
        <f>IF(AK54="2",BC54,0)</f>
        <v>0</v>
      </c>
      <c r="AB54" s="12">
        <f>IF(AK54="0",BD54,0)</f>
        <v>0</v>
      </c>
      <c r="AC54" s="7" t="s">
        <v>13</v>
      </c>
      <c r="AD54" s="4">
        <f>IF(AH54=0,G54,0)</f>
        <v>0</v>
      </c>
      <c r="AE54" s="4">
        <f>IF(AH54=15,G54,0)</f>
        <v>0</v>
      </c>
      <c r="AF54" s="4">
        <f>IF(AH54=21,G54,0)</f>
        <v>0</v>
      </c>
      <c r="AH54" s="12">
        <v>21</v>
      </c>
      <c r="AI54" s="12">
        <f>F54*1</f>
        <v>0</v>
      </c>
      <c r="AJ54" s="12">
        <f>F54*(1-1)</f>
        <v>0</v>
      </c>
      <c r="AK54" s="8" t="s">
        <v>37</v>
      </c>
      <c r="AP54" s="12">
        <f>AQ54+AR54</f>
        <v>0</v>
      </c>
      <c r="AQ54" s="12">
        <f>E54*AI54</f>
        <v>0</v>
      </c>
      <c r="AR54" s="12">
        <f>E54*AJ54</f>
        <v>0</v>
      </c>
      <c r="AS54" s="13" t="s">
        <v>38</v>
      </c>
      <c r="AT54" s="13" t="s">
        <v>52</v>
      </c>
      <c r="AU54" s="7" t="s">
        <v>54</v>
      </c>
      <c r="AW54" s="12">
        <f>AQ54+AR54</f>
        <v>0</v>
      </c>
      <c r="AX54" s="12">
        <f>F54/(100-AY54)*100</f>
        <v>0</v>
      </c>
      <c r="AY54" s="12">
        <v>0</v>
      </c>
      <c r="AZ54" s="12" t="e">
        <f>#REF!</f>
        <v>#REF!</v>
      </c>
      <c r="BB54" s="4">
        <f>E54*AI54</f>
        <v>0</v>
      </c>
      <c r="BC54" s="4">
        <f>E54*AJ54</f>
        <v>0</v>
      </c>
      <c r="BD54" s="4">
        <f>E54*F54</f>
        <v>0</v>
      </c>
    </row>
    <row r="55" spans="2:56" ht="12.75">
      <c r="B55" s="1"/>
      <c r="C55" s="1"/>
      <c r="D55" s="1"/>
      <c r="E55" s="4"/>
      <c r="F55" s="4"/>
      <c r="G55" s="4"/>
      <c r="H55" s="50"/>
      <c r="I55" s="50"/>
      <c r="T55" s="12">
        <f>IF(AK55="5",BD55,0)</f>
        <v>0</v>
      </c>
      <c r="V55" s="12">
        <f>IF(AK55="1",BB55,0)</f>
        <v>0</v>
      </c>
      <c r="W55" s="12">
        <f>IF(AK55="1",BC55,0)</f>
        <v>0</v>
      </c>
      <c r="X55" s="12">
        <f>IF(AK55="7",BB55,0)</f>
        <v>0</v>
      </c>
      <c r="Y55" s="12">
        <f>IF(AK55="7",BC55,0)</f>
        <v>0</v>
      </c>
      <c r="Z55" s="12">
        <f>IF(AK55="2",BB55,0)</f>
        <v>0</v>
      </c>
      <c r="AA55" s="12">
        <f>IF(AK55="2",BC55,0)</f>
        <v>0</v>
      </c>
      <c r="AB55" s="12">
        <f>IF(AK55="0",BD55,0)</f>
        <v>0</v>
      </c>
      <c r="AC55" s="7" t="s">
        <v>13</v>
      </c>
      <c r="AD55" s="4">
        <f>IF(AH55=0,G55,0)</f>
        <v>0</v>
      </c>
      <c r="AE55" s="4">
        <f>IF(AH55=15,G55,0)</f>
        <v>0</v>
      </c>
      <c r="AF55" s="4">
        <f>IF(AH55=21,G55,0)</f>
        <v>0</v>
      </c>
      <c r="AH55" s="12">
        <v>21</v>
      </c>
      <c r="AI55" s="12">
        <f>F55*1</f>
        <v>0</v>
      </c>
      <c r="AJ55" s="12">
        <f>F55*(1-1)</f>
        <v>0</v>
      </c>
      <c r="AK55" s="8" t="s">
        <v>37</v>
      </c>
      <c r="AP55" s="12">
        <f>AQ55+AR55</f>
        <v>0</v>
      </c>
      <c r="AQ55" s="12">
        <f>E55*AI55</f>
        <v>0</v>
      </c>
      <c r="AR55" s="12">
        <f>E55*AJ55</f>
        <v>0</v>
      </c>
      <c r="AS55" s="13" t="s">
        <v>38</v>
      </c>
      <c r="AT55" s="13" t="s">
        <v>52</v>
      </c>
      <c r="AU55" s="7" t="s">
        <v>54</v>
      </c>
      <c r="AW55" s="12">
        <f>AQ55+AR55</f>
        <v>0</v>
      </c>
      <c r="AX55" s="12">
        <f>F55/(100-AY55)*100</f>
        <v>0</v>
      </c>
      <c r="AY55" s="12">
        <v>0</v>
      </c>
      <c r="AZ55" s="12" t="e">
        <f>#REF!</f>
        <v>#REF!</v>
      </c>
      <c r="BB55" s="4">
        <f>E55*AI55</f>
        <v>0</v>
      </c>
      <c r="BC55" s="4">
        <f>E55*AJ55</f>
        <v>0</v>
      </c>
      <c r="BD55" s="4">
        <f>E55*F55</f>
        <v>0</v>
      </c>
    </row>
    <row r="56" spans="2:56" ht="12.75">
      <c r="B56" s="1"/>
      <c r="C56" s="1"/>
      <c r="D56" s="1"/>
      <c r="E56" s="4"/>
      <c r="F56" s="4"/>
      <c r="G56" s="4"/>
      <c r="H56" s="50"/>
      <c r="I56" s="50"/>
      <c r="T56" s="12">
        <f>IF(AK56="5",BD56,0)</f>
        <v>0</v>
      </c>
      <c r="V56" s="12">
        <f>IF(AK56="1",BB56,0)</f>
        <v>0</v>
      </c>
      <c r="W56" s="12">
        <f>IF(AK56="1",BC56,0)</f>
        <v>0</v>
      </c>
      <c r="X56" s="12">
        <f>IF(AK56="7",BB56,0)</f>
        <v>0</v>
      </c>
      <c r="Y56" s="12">
        <f>IF(AK56="7",BC56,0)</f>
        <v>0</v>
      </c>
      <c r="Z56" s="12">
        <f>IF(AK56="2",BB56,0)</f>
        <v>0</v>
      </c>
      <c r="AA56" s="12">
        <f>IF(AK56="2",BC56,0)</f>
        <v>0</v>
      </c>
      <c r="AB56" s="12">
        <f>IF(AK56="0",BD56,0)</f>
        <v>0</v>
      </c>
      <c r="AC56" s="7" t="s">
        <v>13</v>
      </c>
      <c r="AD56" s="4">
        <f>IF(AH56=0,G56,0)</f>
        <v>0</v>
      </c>
      <c r="AE56" s="4">
        <f>IF(AH56=15,G56,0)</f>
        <v>0</v>
      </c>
      <c r="AF56" s="4">
        <f>IF(AH56=21,G56,0)</f>
        <v>0</v>
      </c>
      <c r="AH56" s="12">
        <v>21</v>
      </c>
      <c r="AI56" s="12">
        <f>F56*1</f>
        <v>0</v>
      </c>
      <c r="AJ56" s="12">
        <f>F56*(1-1)</f>
        <v>0</v>
      </c>
      <c r="AK56" s="8" t="s">
        <v>37</v>
      </c>
      <c r="AP56" s="12">
        <f>AQ56+AR56</f>
        <v>0</v>
      </c>
      <c r="AQ56" s="12">
        <f>E56*AI56</f>
        <v>0</v>
      </c>
      <c r="AR56" s="12">
        <f>E56*AJ56</f>
        <v>0</v>
      </c>
      <c r="AS56" s="13" t="s">
        <v>38</v>
      </c>
      <c r="AT56" s="13" t="s">
        <v>52</v>
      </c>
      <c r="AU56" s="7" t="s">
        <v>54</v>
      </c>
      <c r="AW56" s="12">
        <f>AQ56+AR56</f>
        <v>0</v>
      </c>
      <c r="AX56" s="12">
        <f>F56/(100-AY56)*100</f>
        <v>0</v>
      </c>
      <c r="AY56" s="12">
        <v>0</v>
      </c>
      <c r="AZ56" s="12" t="e">
        <f>#REF!</f>
        <v>#REF!</v>
      </c>
      <c r="BB56" s="4">
        <f>E56*AI56</f>
        <v>0</v>
      </c>
      <c r="BC56" s="4">
        <f>E56*AJ56</f>
        <v>0</v>
      </c>
      <c r="BD56" s="4">
        <f>E56*F56</f>
        <v>0</v>
      </c>
    </row>
    <row r="57" spans="2:56" ht="12.75">
      <c r="B57" s="1"/>
      <c r="C57" s="1"/>
      <c r="D57" s="1"/>
      <c r="E57" s="4"/>
      <c r="F57" s="4"/>
      <c r="G57" s="4"/>
      <c r="H57" s="50"/>
      <c r="I57" s="50"/>
      <c r="T57" s="12">
        <f>IF(AK57="5",BD57,0)</f>
        <v>0</v>
      </c>
      <c r="V57" s="12">
        <f>IF(AK57="1",BB57,0)</f>
        <v>0</v>
      </c>
      <c r="W57" s="12">
        <f>IF(AK57="1",BC57,0)</f>
        <v>0</v>
      </c>
      <c r="X57" s="12">
        <f>IF(AK57="7",BB57,0)</f>
        <v>0</v>
      </c>
      <c r="Y57" s="12">
        <f>IF(AK57="7",BC57,0)</f>
        <v>0</v>
      </c>
      <c r="Z57" s="12">
        <f>IF(AK57="2",BB57,0)</f>
        <v>0</v>
      </c>
      <c r="AA57" s="12">
        <f>IF(AK57="2",BC57,0)</f>
        <v>0</v>
      </c>
      <c r="AB57" s="12">
        <f>IF(AK57="0",BD57,0)</f>
        <v>0</v>
      </c>
      <c r="AC57" s="7" t="s">
        <v>13</v>
      </c>
      <c r="AD57" s="4">
        <f>IF(AH57=0,G57,0)</f>
        <v>0</v>
      </c>
      <c r="AE57" s="4">
        <f>IF(AH57=15,G57,0)</f>
        <v>0</v>
      </c>
      <c r="AF57" s="4">
        <f>IF(AH57=21,G57,0)</f>
        <v>0</v>
      </c>
      <c r="AH57" s="12">
        <v>21</v>
      </c>
      <c r="AI57" s="12">
        <f>F57*1</f>
        <v>0</v>
      </c>
      <c r="AJ57" s="12">
        <f>F57*(1-1)</f>
        <v>0</v>
      </c>
      <c r="AK57" s="8" t="s">
        <v>37</v>
      </c>
      <c r="AP57" s="12">
        <f>AQ57+AR57</f>
        <v>0</v>
      </c>
      <c r="AQ57" s="12">
        <f>E57*AI57</f>
        <v>0</v>
      </c>
      <c r="AR57" s="12">
        <f>E57*AJ57</f>
        <v>0</v>
      </c>
      <c r="AS57" s="13" t="s">
        <v>38</v>
      </c>
      <c r="AT57" s="13" t="s">
        <v>52</v>
      </c>
      <c r="AU57" s="7" t="s">
        <v>54</v>
      </c>
      <c r="AW57" s="12">
        <f>AQ57+AR57</f>
        <v>0</v>
      </c>
      <c r="AX57" s="12">
        <f>F57/(100-AY57)*100</f>
        <v>0</v>
      </c>
      <c r="AY57" s="12">
        <v>0</v>
      </c>
      <c r="AZ57" s="12" t="e">
        <f>#REF!</f>
        <v>#REF!</v>
      </c>
      <c r="BB57" s="4">
        <f>E57*AI57</f>
        <v>0</v>
      </c>
      <c r="BC57" s="4">
        <f>E57*AJ57</f>
        <v>0</v>
      </c>
      <c r="BD57" s="4">
        <f>E57*F57</f>
        <v>0</v>
      </c>
    </row>
    <row r="58" spans="2:9" ht="12.75">
      <c r="B58" s="51"/>
      <c r="C58" s="51"/>
      <c r="D58" s="51"/>
      <c r="E58" s="51"/>
      <c r="F58" s="51"/>
      <c r="G58" s="52"/>
      <c r="H58" s="50"/>
      <c r="I58" s="50"/>
    </row>
    <row r="59" spans="2:9" ht="11.25" customHeight="1">
      <c r="B59" s="3"/>
      <c r="C59" s="50"/>
      <c r="D59" s="50"/>
      <c r="E59" s="50"/>
      <c r="F59" s="50"/>
      <c r="G59" s="50"/>
      <c r="H59" s="50"/>
      <c r="I59" s="50"/>
    </row>
    <row r="60" spans="2:9" ht="12.75">
      <c r="B60" s="212"/>
      <c r="C60" s="203"/>
      <c r="D60" s="203"/>
      <c r="E60" s="203"/>
      <c r="F60" s="203"/>
      <c r="G60" s="203"/>
      <c r="H60" s="50"/>
      <c r="I60" s="50"/>
    </row>
    <row r="61" spans="2:9" ht="12.75">
      <c r="B61" s="50"/>
      <c r="C61" s="50"/>
      <c r="D61" s="50"/>
      <c r="E61" s="50"/>
      <c r="F61" s="50"/>
      <c r="G61" s="50"/>
      <c r="H61" s="50"/>
      <c r="I61" s="50"/>
    </row>
  </sheetData>
  <mergeCells count="23">
    <mergeCell ref="F4:F5"/>
    <mergeCell ref="G4:G5"/>
    <mergeCell ref="C6:C7"/>
    <mergeCell ref="D6:E7"/>
    <mergeCell ref="B60:G60"/>
    <mergeCell ref="C8:C9"/>
    <mergeCell ref="D8:E9"/>
    <mergeCell ref="F8:F9"/>
    <mergeCell ref="G8:G9"/>
    <mergeCell ref="C10:C11"/>
    <mergeCell ref="D10:D11"/>
    <mergeCell ref="E10:E11"/>
    <mergeCell ref="G10:G11"/>
    <mergeCell ref="F6:F7"/>
    <mergeCell ref="G6:G7"/>
    <mergeCell ref="B10:B11"/>
    <mergeCell ref="B1:G1"/>
    <mergeCell ref="C2:C3"/>
    <mergeCell ref="D2:E3"/>
    <mergeCell ref="F2:F3"/>
    <mergeCell ref="G2:G3"/>
    <mergeCell ref="C4:C5"/>
    <mergeCell ref="D4:E5"/>
  </mergeCells>
  <printOptions/>
  <pageMargins left="0.394" right="0.394" top="0.591" bottom="0.591" header="0.5" footer="0.5"/>
  <pageSetup fitToHeight="0" fitToWidth="1" horizontalDpi="600" verticalDpi="600" orientation="portrait" paperSize="9" scale="69" r:id="rId1"/>
  <ignoredErrors>
    <ignoredError sqref="B13 B18 E27:E28" numberStoredAsText="1"/>
    <ignoredError sqref="G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Karas</dc:creator>
  <cp:keywords/>
  <dc:description/>
  <cp:lastModifiedBy>Jednatel KVaK</cp:lastModifiedBy>
  <cp:lastPrinted>2020-07-10T04:10:47Z</cp:lastPrinted>
  <dcterms:created xsi:type="dcterms:W3CDTF">2020-06-17T09:11:57Z</dcterms:created>
  <dcterms:modified xsi:type="dcterms:W3CDTF">2020-07-28T08:37:04Z</dcterms:modified>
  <cp:category/>
  <cp:version/>
  <cp:contentType/>
  <cp:contentStatus/>
</cp:coreProperties>
</file>