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limek\Desktop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SO01 A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A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A Pol'!$A$1:$X$101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8" i="1" l="1"/>
  <c r="I57" i="1"/>
  <c r="I17" i="1" s="1"/>
  <c r="I56" i="1"/>
  <c r="I55" i="1"/>
  <c r="I54" i="1"/>
  <c r="I53" i="1"/>
  <c r="I52" i="1"/>
  <c r="I51" i="1"/>
  <c r="I50" i="1"/>
  <c r="G42" i="1"/>
  <c r="F42" i="1"/>
  <c r="G41" i="1"/>
  <c r="I41" i="1" s="1"/>
  <c r="F41" i="1"/>
  <c r="G39" i="1"/>
  <c r="G43" i="1" s="1"/>
  <c r="G25" i="1" s="1"/>
  <c r="F39" i="1"/>
  <c r="G100" i="12"/>
  <c r="BA35" i="12"/>
  <c r="BA28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4" i="12"/>
  <c r="I14" i="12"/>
  <c r="K14" i="12"/>
  <c r="M14" i="12"/>
  <c r="O14" i="12"/>
  <c r="Q14" i="12"/>
  <c r="V14" i="12"/>
  <c r="G16" i="12"/>
  <c r="M16" i="12" s="1"/>
  <c r="I16" i="12"/>
  <c r="K16" i="12"/>
  <c r="O16" i="12"/>
  <c r="O8" i="12" s="1"/>
  <c r="Q16" i="12"/>
  <c r="V16" i="12"/>
  <c r="G18" i="12"/>
  <c r="I18" i="12"/>
  <c r="K18" i="12"/>
  <c r="M18" i="12"/>
  <c r="O18" i="12"/>
  <c r="Q18" i="12"/>
  <c r="V18" i="12"/>
  <c r="G20" i="12"/>
  <c r="I20" i="12"/>
  <c r="K20" i="12"/>
  <c r="M20" i="12"/>
  <c r="O20" i="12"/>
  <c r="Q20" i="12"/>
  <c r="V20" i="12"/>
  <c r="G21" i="12"/>
  <c r="I21" i="12"/>
  <c r="K21" i="12"/>
  <c r="M21" i="12"/>
  <c r="O21" i="12"/>
  <c r="Q21" i="12"/>
  <c r="V21" i="12"/>
  <c r="G22" i="12"/>
  <c r="M22" i="12" s="1"/>
  <c r="I22" i="12"/>
  <c r="K22" i="12"/>
  <c r="O22" i="12"/>
  <c r="Q22" i="12"/>
  <c r="V22" i="12"/>
  <c r="G23" i="12"/>
  <c r="I23" i="12"/>
  <c r="O23" i="12"/>
  <c r="Q23" i="12"/>
  <c r="G24" i="12"/>
  <c r="I24" i="12"/>
  <c r="K24" i="12"/>
  <c r="K23" i="12" s="1"/>
  <c r="M24" i="12"/>
  <c r="M23" i="12" s="1"/>
  <c r="O24" i="12"/>
  <c r="Q24" i="12"/>
  <c r="V24" i="12"/>
  <c r="V23" i="12" s="1"/>
  <c r="G25" i="12"/>
  <c r="I25" i="12"/>
  <c r="K25" i="12"/>
  <c r="M25" i="12"/>
  <c r="O25" i="12"/>
  <c r="Q25" i="12"/>
  <c r="V25" i="12"/>
  <c r="G26" i="12"/>
  <c r="O26" i="12"/>
  <c r="G27" i="12"/>
  <c r="M27" i="12" s="1"/>
  <c r="M26" i="12" s="1"/>
  <c r="I27" i="12"/>
  <c r="I26" i="12" s="1"/>
  <c r="K27" i="12"/>
  <c r="K26" i="12" s="1"/>
  <c r="O27" i="12"/>
  <c r="Q27" i="12"/>
  <c r="Q26" i="12" s="1"/>
  <c r="V27" i="12"/>
  <c r="V26" i="12" s="1"/>
  <c r="G30" i="12"/>
  <c r="I30" i="12"/>
  <c r="K30" i="12"/>
  <c r="O30" i="12"/>
  <c r="Q30" i="12"/>
  <c r="V30" i="12"/>
  <c r="G31" i="12"/>
  <c r="I31" i="12"/>
  <c r="K31" i="12"/>
  <c r="M31" i="12"/>
  <c r="M30" i="12" s="1"/>
  <c r="O31" i="12"/>
  <c r="Q31" i="12"/>
  <c r="V31" i="12"/>
  <c r="G33" i="12"/>
  <c r="K33" i="12"/>
  <c r="O33" i="12"/>
  <c r="V33" i="12"/>
  <c r="G34" i="12"/>
  <c r="M34" i="12" s="1"/>
  <c r="M33" i="12" s="1"/>
  <c r="I34" i="12"/>
  <c r="I33" i="12" s="1"/>
  <c r="K34" i="12"/>
  <c r="O34" i="12"/>
  <c r="Q34" i="12"/>
  <c r="Q33" i="12" s="1"/>
  <c r="V34" i="12"/>
  <c r="G36" i="12"/>
  <c r="K36" i="12"/>
  <c r="O36" i="12"/>
  <c r="V36" i="12"/>
  <c r="G37" i="12"/>
  <c r="I37" i="12"/>
  <c r="I36" i="12" s="1"/>
  <c r="K37" i="12"/>
  <c r="M37" i="12"/>
  <c r="M36" i="12" s="1"/>
  <c r="O37" i="12"/>
  <c r="Q37" i="12"/>
  <c r="Q36" i="12" s="1"/>
  <c r="V37" i="12"/>
  <c r="G38" i="12"/>
  <c r="O38" i="12"/>
  <c r="G39" i="12"/>
  <c r="I39" i="12"/>
  <c r="I38" i="12" s="1"/>
  <c r="K39" i="12"/>
  <c r="M39" i="12"/>
  <c r="O39" i="12"/>
  <c r="Q39" i="12"/>
  <c r="Q38" i="12" s="1"/>
  <c r="V39" i="12"/>
  <c r="G40" i="12"/>
  <c r="M40" i="12" s="1"/>
  <c r="I40" i="12"/>
  <c r="K40" i="12"/>
  <c r="K38" i="12" s="1"/>
  <c r="O40" i="12"/>
  <c r="Q40" i="12"/>
  <c r="V40" i="12"/>
  <c r="V38" i="12" s="1"/>
  <c r="G41" i="12"/>
  <c r="I41" i="12"/>
  <c r="K41" i="12"/>
  <c r="M41" i="12"/>
  <c r="O41" i="12"/>
  <c r="Q41" i="12"/>
  <c r="V41" i="12"/>
  <c r="G43" i="12"/>
  <c r="I43" i="12"/>
  <c r="I42" i="12" s="1"/>
  <c r="K43" i="12"/>
  <c r="M43" i="12"/>
  <c r="O43" i="12"/>
  <c r="Q43" i="12"/>
  <c r="Q42" i="12" s="1"/>
  <c r="V43" i="12"/>
  <c r="G44" i="12"/>
  <c r="M44" i="12" s="1"/>
  <c r="I44" i="12"/>
  <c r="K44" i="12"/>
  <c r="K42" i="12" s="1"/>
  <c r="O44" i="12"/>
  <c r="Q44" i="12"/>
  <c r="V44" i="12"/>
  <c r="V42" i="12" s="1"/>
  <c r="G47" i="12"/>
  <c r="I47" i="12"/>
  <c r="K47" i="12"/>
  <c r="M47" i="12"/>
  <c r="O47" i="12"/>
  <c r="Q47" i="12"/>
  <c r="V47" i="12"/>
  <c r="G53" i="12"/>
  <c r="M53" i="12" s="1"/>
  <c r="I53" i="12"/>
  <c r="K53" i="12"/>
  <c r="O53" i="12"/>
  <c r="O42" i="12" s="1"/>
  <c r="Q53" i="12"/>
  <c r="V53" i="12"/>
  <c r="G63" i="12"/>
  <c r="I63" i="12"/>
  <c r="K63" i="12"/>
  <c r="M63" i="12"/>
  <c r="O63" i="12"/>
  <c r="Q63" i="12"/>
  <c r="V63" i="12"/>
  <c r="G65" i="12"/>
  <c r="M65" i="12" s="1"/>
  <c r="I65" i="12"/>
  <c r="K65" i="12"/>
  <c r="O65" i="12"/>
  <c r="Q65" i="12"/>
  <c r="V65" i="12"/>
  <c r="G67" i="12"/>
  <c r="I67" i="12"/>
  <c r="K67" i="12"/>
  <c r="M67" i="12"/>
  <c r="O67" i="12"/>
  <c r="Q67" i="12"/>
  <c r="V67" i="12"/>
  <c r="G70" i="12"/>
  <c r="M70" i="12" s="1"/>
  <c r="I70" i="12"/>
  <c r="K70" i="12"/>
  <c r="O70" i="12"/>
  <c r="Q70" i="12"/>
  <c r="V70" i="12"/>
  <c r="G80" i="12"/>
  <c r="I80" i="12"/>
  <c r="K80" i="12"/>
  <c r="M80" i="12"/>
  <c r="O80" i="12"/>
  <c r="Q80" i="12"/>
  <c r="V80" i="12"/>
  <c r="G85" i="12"/>
  <c r="M85" i="12" s="1"/>
  <c r="I85" i="12"/>
  <c r="K85" i="12"/>
  <c r="O85" i="12"/>
  <c r="Q85" i="12"/>
  <c r="V85" i="12"/>
  <c r="G90" i="12"/>
  <c r="I90" i="12"/>
  <c r="K90" i="12"/>
  <c r="M90" i="12"/>
  <c r="O90" i="12"/>
  <c r="Q90" i="12"/>
  <c r="V90" i="12"/>
  <c r="G91" i="12"/>
  <c r="G92" i="12"/>
  <c r="I92" i="12"/>
  <c r="I91" i="12" s="1"/>
  <c r="K92" i="12"/>
  <c r="M92" i="12"/>
  <c r="O92" i="12"/>
  <c r="Q92" i="12"/>
  <c r="Q91" i="12" s="1"/>
  <c r="V92" i="12"/>
  <c r="G94" i="12"/>
  <c r="M94" i="12" s="1"/>
  <c r="I94" i="12"/>
  <c r="K94" i="12"/>
  <c r="K91" i="12" s="1"/>
  <c r="O94" i="12"/>
  <c r="Q94" i="12"/>
  <c r="V94" i="12"/>
  <c r="V91" i="12" s="1"/>
  <c r="G96" i="12"/>
  <c r="I96" i="12"/>
  <c r="K96" i="12"/>
  <c r="M96" i="12"/>
  <c r="O96" i="12"/>
  <c r="Q96" i="12"/>
  <c r="V96" i="12"/>
  <c r="G97" i="12"/>
  <c r="M97" i="12" s="1"/>
  <c r="I97" i="12"/>
  <c r="K97" i="12"/>
  <c r="O97" i="12"/>
  <c r="O91" i="12" s="1"/>
  <c r="Q97" i="12"/>
  <c r="V97" i="12"/>
  <c r="G98" i="12"/>
  <c r="M98" i="12" s="1"/>
  <c r="I98" i="12"/>
  <c r="K98" i="12"/>
  <c r="O98" i="12"/>
  <c r="Q98" i="12"/>
  <c r="V98" i="12"/>
  <c r="AE100" i="12"/>
  <c r="I20" i="1"/>
  <c r="I19" i="1"/>
  <c r="I18" i="1"/>
  <c r="I16" i="1"/>
  <c r="I59" i="1"/>
  <c r="J58" i="1" s="1"/>
  <c r="H43" i="1"/>
  <c r="I40" i="1"/>
  <c r="J56" i="1" l="1"/>
  <c r="J51" i="1"/>
  <c r="J52" i="1"/>
  <c r="J54" i="1"/>
  <c r="J50" i="1"/>
  <c r="J53" i="1"/>
  <c r="J55" i="1"/>
  <c r="J57" i="1"/>
  <c r="I42" i="1"/>
  <c r="I39" i="1"/>
  <c r="I43" i="1" s="1"/>
  <c r="J42" i="1" s="1"/>
  <c r="F43" i="1"/>
  <c r="G23" i="1" s="1"/>
  <c r="M8" i="12"/>
  <c r="M91" i="12"/>
  <c r="M42" i="12"/>
  <c r="M38" i="12"/>
  <c r="G42" i="12"/>
  <c r="G8" i="12"/>
  <c r="AF100" i="12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59" i="1" l="1"/>
  <c r="J40" i="1"/>
  <c r="J41" i="1"/>
  <c r="J39" i="1"/>
  <c r="J43" i="1" s="1"/>
  <c r="A27" i="1"/>
  <c r="G28" i="1" l="1"/>
  <c r="G27" i="1" s="1"/>
  <c r="G29" i="1" s="1"/>
  <c r="A28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klimek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<sst xmlns="http://schemas.openxmlformats.org/spreadsheetml/2006/main" count="526" uniqueCount="250">
  <si>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</si>
  <si>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</si>
  <si>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</si>
  <si>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</si>
  <si>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</si>
  <si>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</si>
  <si>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</si>
  <si>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</si>
  <si>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</si>
  <si>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</si>
  <si>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</si>
  <si>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</si>
  <si>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</si>
  <si>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</si>
  <si>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</si>
  <si>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</si>
  <si>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</si>
  <si>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</si>
  <si>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</si>
  <si>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</si>
  <si>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</si>
  <si>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</si>
  <si>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</si>
  <si>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</si>
  <si>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</si>
  <si>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</si>
  <si>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</si>
  <si>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</si>
  <si>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</si>
  <si>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</si>
  <si>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</si>
  <si>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</si>
  <si>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</si>
  <si>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</si>
  <si>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</si>
  <si>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</si>
  <si>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</si>
  <si>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</si>
  <si>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</si>
  <si>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</si>
  <si>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</si>
  <si>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</si>
  <si>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</si>
  <si>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A</t>
  </si>
  <si>
    <t>Stavební rozpočet</t>
  </si>
  <si>
    <t>SO01</t>
  </si>
  <si>
    <t>Paravany</t>
  </si>
  <si>
    <t>Objekt:</t>
  </si>
  <si>
    <t>Rozpočet:</t>
  </si>
  <si>
    <t>K08</t>
  </si>
  <si>
    <t>Paravany na ulici Žižkova</t>
  </si>
  <si>
    <t>Stavba</t>
  </si>
  <si>
    <t>Stavební objekt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</si>
  <si>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</si>
  <si>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</si>
  <si>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</si>
  <si>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</si>
  <si>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</si>
  <si>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</si>
  <si>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</si>
  <si>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</si>
  <si>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5</t>
  </si>
  <si>
    <t>Komunikace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</si>
  <si>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</si>
  <si>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</si>
  <si>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</si>
  <si>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</si>
  <si>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</si>
  <si>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</si>
  <si>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VRN</t>
  </si>
  <si>
    <t>767</t>
  </si>
  <si>
    <t>Konstrukce zámečnické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</si>
  <si>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</si>
  <si>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</si>
  <si>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</si>
  <si>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</si>
  <si>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</si>
  <si>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</si>
  <si>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</si>
  <si>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</si>
  <si>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</si>
  <si>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</si>
  <si>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</si>
  <si>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</si>
  <si>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</si>
  <si>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</si>
  <si>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</si>
  <si>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</si>
  <si>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</si>
  <si>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</si>
  <si>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</si>
  <si>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</si>
  <si>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</si>
  <si>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</si>
  <si>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</si>
  <si>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</si>
  <si>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</si>
  <si>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</si>
  <si>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</si>
  <si>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</si>
  <si>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</si>
  <si>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</si>
  <si>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</si>
  <si>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</si>
  <si>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</si>
  <si>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162701105R00</t>
  </si>
  <si>
    <t>Vodorovné přemístění výkopku z horniny 1 až 4, na vzdálenost přes 9 000  do 10 000 m</t>
  </si>
  <si>
    <t>m3</t>
  </si>
  <si>
    <t>800-1</t>
  </si>
  <si>
    <t>RTS 20/ II</t>
  </si>
  <si>
    <t>Kalkul</t>
  </si>
  <si>
    <t>Práce</t>
  </si>
  <si>
    <t>POL1_</t>
  </si>
  <si>
    <t>po suchu, bez naložení výkopku, avšak se složením bez rozhrnutí, zpáteční cesta vozidla.</t>
  </si>
  <si>
    <t>SPI</t>
  </si>
  <si>
    <t>162701109R00</t>
  </si>
  <si>
    <t>Vodorovné přemístění výkopku příplatek k ceně za každých dalších i započatých 1 000 m přes 10 000 m_x000D_
 z horniny 1 až 4</t>
  </si>
  <si>
    <t>10*3,456</t>
  </si>
  <si>
    <t>VV</t>
  </si>
  <si>
    <t>199000005R00</t>
  </si>
  <si>
    <t>Poplatky za skládku zeminy 1- 4</t>
  </si>
  <si>
    <t>t</t>
  </si>
  <si>
    <t>3,456*1,8</t>
  </si>
  <si>
    <t>113106231R00</t>
  </si>
  <si>
    <t>v jakékoliv ploše, ze zámkové dlažky, kladených do lože z kameniva</t>
  </si>
  <si>
    <t>m2</t>
  </si>
  <si>
    <t>POL1_1</t>
  </si>
  <si>
    <t>9*4*0,40*0,40</t>
  </si>
  <si>
    <t>139601103R00</t>
  </si>
  <si>
    <t>v hornině 4</t>
  </si>
  <si>
    <t>9*4*0,40*0,40*0,60</t>
  </si>
  <si>
    <t>162201203R00</t>
  </si>
  <si>
    <t>z horniny 1 až 4, kolečkem, na vzdálenost do 10 m</t>
  </si>
  <si>
    <t>162201210R00</t>
  </si>
  <si>
    <t>z horniny 1 až 4, kolečkem</t>
  </si>
  <si>
    <t>167101201R00</t>
  </si>
  <si>
    <t>z horniny 1 až 4</t>
  </si>
  <si>
    <t>275313611R00</t>
  </si>
  <si>
    <t>Beton základových patek prostý třídy C 16/20</t>
  </si>
  <si>
    <t>801-1</t>
  </si>
  <si>
    <t>275313999KR1</t>
  </si>
  <si>
    <t>Příplatek za vytvoření díry v betonu pro zástrč</t>
  </si>
  <si>
    <t>kus</t>
  </si>
  <si>
    <t>Vlastní</t>
  </si>
  <si>
    <t>Indiv</t>
  </si>
  <si>
    <t>596215020R00</t>
  </si>
  <si>
    <t>Kladení zámkové dlažby do drtě tloušťka dlažby 60 mm, tloušťka lože 30 mm</t>
  </si>
  <si>
    <t>822-1</t>
  </si>
  <si>
    <t>s provedením lože z kameniva drceného, s vyplněním spár, s dvojitým hutněním a se smetením přebytečného materiálu na krajnici. S dodáním hmot pro lože a výplň spár.</t>
  </si>
  <si>
    <t>zpětná montáž : 9*4*(0,40*0,40-0,20*0,20)</t>
  </si>
  <si>
    <t>953981103R00</t>
  </si>
  <si>
    <t>Chemické kotvy do betonu, do cihelného zdiva do betonu, hloubky 110 mm, M 12, ampule pro chemickou kotvu</t>
  </si>
  <si>
    <t>801-4</t>
  </si>
  <si>
    <t>4*3*4+5*4*4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</si>
  <si>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</si>
  <si>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</si>
  <si>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</si>
  <si>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>999281105R00</t>
  </si>
  <si>
    <t xml:space="preserve">výšky do 6 m,  </t>
  </si>
  <si>
    <t>Přesun hmot</t>
  </si>
  <si>
    <t>POL7_</t>
  </si>
  <si>
    <t>002</t>
  </si>
  <si>
    <t>Dílenská a výrobní dokumentace pro odsouhlasení objednatelem</t>
  </si>
  <si>
    <t>soubor</t>
  </si>
  <si>
    <t>R-položka</t>
  </si>
  <si>
    <t>POL12_0</t>
  </si>
  <si>
    <t>Mimostaveništní doprava</t>
  </si>
  <si>
    <t>Specifikace</t>
  </si>
  <si>
    <t>POL3_0</t>
  </si>
  <si>
    <t>005111020R</t>
  </si>
  <si>
    <t>Vytyčení stavby</t>
  </si>
  <si>
    <t>POL99_</t>
  </si>
  <si>
    <t>767000010</t>
  </si>
  <si>
    <t>Zinkování konstrukce</t>
  </si>
  <si>
    <t>kg</t>
  </si>
  <si>
    <t>767995101R00</t>
  </si>
  <si>
    <t>hmotnosti do 5 kg</t>
  </si>
  <si>
    <t>RTS 19/ II</t>
  </si>
  <si>
    <t>POL1_7</t>
  </si>
  <si>
    <t>Zástrč : 4</t>
  </si>
  <si>
    <t>Panty : 12</t>
  </si>
  <si>
    <t>767995104R00</t>
  </si>
  <si>
    <t>hmotnosti přes 20 do 50 kg</t>
  </si>
  <si>
    <t>100x100x4 : 557,4096</t>
  </si>
  <si>
    <t>60x40x3 : 628,133</t>
  </si>
  <si>
    <t>plech Rythmic orchestra : 42,00*12,40</t>
  </si>
  <si>
    <t>lemovací profil LE 20x30 : 147,796*1,25</t>
  </si>
  <si>
    <t>plech patek a krytek : 85,28</t>
  </si>
  <si>
    <t>13318001</t>
  </si>
  <si>
    <t>Profil dutý svařovaný černý se čtvercovým průřezem, EN 10219 // rozměr 60x40x3</t>
  </si>
  <si>
    <t>2,10x0,80 : (7*1,12+4*0,60+2*1,90)*4,25*1,1</t>
  </si>
  <si>
    <t>2,30x0,80 : (7*1,12+4*0,60+2*2,10)*4,25*1,1</t>
  </si>
  <si>
    <t>2,90x0,80 : (7*1,12+4*0,60+2*2,70)*4,25*1,1</t>
  </si>
  <si>
    <t>1,90x0,70 : (7*1,12+4*0,50+2*1,70)*4,25*1,1</t>
  </si>
  <si>
    <t>2,30x1,00 : (7*1,12+4*0,80+2*2,10)*4,25*1,1</t>
  </si>
  <si>
    <t>2,50x1,00 : (7*1,12+4*0,80+2*2,30)*4,25*1,1</t>
  </si>
  <si>
    <t>3,30x0,80 : (7*1,12+4*0,60+2*3,10)*4,25*1,1</t>
  </si>
  <si>
    <t>Profil dutý svařovaný černý se čtvercovým průřezem, EN 10219 // rozměr 100x100x4</t>
  </si>
  <si>
    <t>9*4*1,20*11,73*1,1</t>
  </si>
  <si>
    <t>15951100</t>
  </si>
  <si>
    <t>Plech děrovaný design Rythmic Orchestra 1000x2000x2 mm</t>
  </si>
  <si>
    <t>8paravanů - dvě tabule, 1paravan - čtyři tabule, jedna tabule rezerva : (8*2+4+1)*1,00*2,00</t>
  </si>
  <si>
    <t>15951199</t>
  </si>
  <si>
    <t>Plech tl. 5mm</t>
  </si>
  <si>
    <t>POL3_</t>
  </si>
  <si>
    <t>patky sloupků : (4*3+5*4)*0,20*0,20*40*1,3</t>
  </si>
  <si>
    <t>vrchy sloupků : 9*4*0,10*0,10*40*1,3</t>
  </si>
  <si>
    <t>28350001</t>
  </si>
  <si>
    <t>lemovací profil LE 20x30</t>
  </si>
  <si>
    <t>m</t>
  </si>
  <si>
    <t>2,10x0,80 : (7*1,12+4*0,60+2*1,90)*1,1</t>
  </si>
  <si>
    <t>2,30x0,80 : (7*1,12+4*0,60+2*2,10)*1,1</t>
  </si>
  <si>
    <t>2,90x0,80 : (7*1,12+4*0,60+2*2,70)*1,1</t>
  </si>
  <si>
    <t>1,90x0,70 : (7*1,12+4*0,50+2*1,70)*1,1</t>
  </si>
  <si>
    <t>2,30x1,00 : (7*1,12+4*0,80+2*2,10)*1,1</t>
  </si>
  <si>
    <t>2,50x1,00 : (7*1,12+4*0,80+2*2,30)*1,1</t>
  </si>
  <si>
    <t>3,30x0,80 : (7*1,12+4*0,60+2*3,10)*1,1</t>
  </si>
  <si>
    <t>54934010R</t>
  </si>
  <si>
    <t>zástrč branková; l = 180 mm; povrch pozink</t>
  </si>
  <si>
    <t>SPCM</t>
  </si>
  <si>
    <t>2,10x0,80 : 1</t>
  </si>
  <si>
    <t>2,30x0,80 : 1</t>
  </si>
  <si>
    <t>2,90x0,80 : 1</t>
  </si>
  <si>
    <t>1,90x0,70 : 1</t>
  </si>
  <si>
    <t>553359001R</t>
  </si>
  <si>
    <t>profil pro upevnění podkladových hranolů; Al; rozměr 40x60x4000 mm</t>
  </si>
  <si>
    <t>2,10x0,80 : 3</t>
  </si>
  <si>
    <t>2,30x0,80 : 3</t>
  </si>
  <si>
    <t>2,90x0,80 : 3</t>
  </si>
  <si>
    <t>1,90x0,70 : 3</t>
  </si>
  <si>
    <t>998767201R00</t>
  </si>
  <si>
    <t>v objektech výšky do 6 m</t>
  </si>
  <si>
    <t>979087212R00</t>
  </si>
  <si>
    <t>Nakládání na dopravní prostředky suti</t>
  </si>
  <si>
    <t>Přesun suti</t>
  </si>
  <si>
    <t>POL8_</t>
  </si>
  <si>
    <t>pro vodorovnou dopravu</t>
  </si>
  <si>
    <t>979081111R00</t>
  </si>
  <si>
    <t>Odvoz suti a vybouraných hmot na skládku do 1 km</t>
  </si>
  <si>
    <t>801-3</t>
  </si>
  <si>
    <t>Včetně naložení na dopravní prostředek a složení na skládku, bez poplatku za skládku.</t>
  </si>
  <si>
    <t>POP</t>
  </si>
  <si>
    <t>979081121R00</t>
  </si>
  <si>
    <t>Odvoz suti a vybouraných hmot na skládku příplatek za každý další 1 km</t>
  </si>
  <si>
    <t>979990103R00</t>
  </si>
  <si>
    <t>Poplatek za skládku beton do 30x30 cm</t>
  </si>
  <si>
    <t>979082212R00</t>
  </si>
  <si>
    <t>s naložením a se složením na vzdálenost do 50 m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</si>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</sst>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5" fillId="0" borderId="32" xfId="0" applyNumberFormat="1" applyFont="1" applyBorder="1" applyAlignment="1">
      <alignment vertical="center" wrapText="1" shrinkToFit="1"/>
    </xf>
    <xf numFmtId="3" fontId="5" fillId="0" borderId="32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0" fontId="19" fillId="0" borderId="18" xfId="0" applyNumberFormat="1" applyFont="1" applyBorder="1" applyAlignment="1">
      <alignment vertical="top"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novP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QsPEaQ8e15+A6cVUBWUS11dzfLfzfOOyQh3DbgQ8JFSp3Thnd1ZjOaSV/17Kbn+tNawrt6Ecq2bGr9LGmupntg==" saltValue="vXtM58qDOGfk73Er+H3o3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2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664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SUMIF(F50:F58,A16,I50:I58)+SUMIF(F50:F58,"PSU",I50:I58)</f>
        <v>0</v>
      </c>
      <c r="J16" s="85"/>
    </row>
    <row r="17" spans="1:10" ht="23.25" customHeight="1" x14ac:dyDescent="0.2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SUMIF(F50:F58,A17,I50:I58)</f>
        <v>0</v>
      </c>
      <c r="J17" s="85"/>
    </row>
    <row r="18" spans="1:10" ht="23.25" customHeight="1" x14ac:dyDescent="0.2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SUMIF(F50:F58,A18,I50:I58)</f>
        <v>0</v>
      </c>
      <c r="J18" s="85"/>
    </row>
    <row r="19" spans="1:10" ht="23.25" customHeight="1" x14ac:dyDescent="0.2">
      <c r="A19" s="199" t="s">
        <v>75</v>
      </c>
      <c r="B19" s="38" t="s">
        <v>27</v>
      </c>
      <c r="C19" s="62"/>
      <c r="D19" s="63"/>
      <c r="E19" s="83"/>
      <c r="F19" s="84"/>
      <c r="G19" s="83"/>
      <c r="H19" s="84"/>
      <c r="I19" s="83">
        <f>SUMIF(F50:F58,A19,I50:I58)</f>
        <v>0</v>
      </c>
      <c r="J19" s="85"/>
    </row>
    <row r="20" spans="1:10" ht="23.25" customHeight="1" x14ac:dyDescent="0.2">
      <c r="A20" s="199" t="s">
        <v>76</v>
      </c>
      <c r="B20" s="38" t="s">
        <v>28</v>
      </c>
      <c r="C20" s="62"/>
      <c r="D20" s="63"/>
      <c r="E20" s="83"/>
      <c r="F20" s="84"/>
      <c r="G20" s="83"/>
      <c r="H20" s="84"/>
      <c r="I20" s="83">
        <f>SUMIF(F50:F58,A20,I50:I58)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9" t="s">
        <v>23</v>
      </c>
      <c r="C28" s="170"/>
      <c r="D28" s="170"/>
      <c r="E28" s="171"/>
      <c r="F28" s="172"/>
      <c r="G28" s="173">
        <f>A27</f>
        <v>0</v>
      </c>
      <c r="H28" s="173"/>
      <c r="I28" s="173"/>
      <c r="J28" s="174" t="str">
        <f t="shared" si="0"/>
        <v>CZK</v>
      </c>
    </row>
    <row r="29" spans="1:10" ht="27.75" hidden="1" customHeight="1" thickBot="1" x14ac:dyDescent="0.25">
      <c r="A29" s="2"/>
      <c r="B29" s="169" t="s">
        <v>35</v>
      </c>
      <c r="C29" s="175"/>
      <c r="D29" s="175"/>
      <c r="E29" s="175"/>
      <c r="F29" s="176"/>
      <c r="G29" s="177">
        <f>ZakladDPHSni+DPHSni+ZakladDPHZakl+DPHZakl+Zaokrouhleni</f>
        <v>0</v>
      </c>
      <c r="H29" s="177"/>
      <c r="I29" s="177"/>
      <c r="J29" s="178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6" t="s">
        <v>1</v>
      </c>
      <c r="J38" s="147" t="s">
        <v>0</v>
      </c>
    </row>
    <row r="39" spans="1:10" ht="25.5" hidden="1" customHeight="1" x14ac:dyDescent="0.2">
      <c r="A39" s="137">
        <v>1</v>
      </c>
      <c r="B39" s="148" t="s">
        <v>51</v>
      </c>
      <c r="C39" s="149"/>
      <c r="D39" s="149"/>
      <c r="E39" s="149"/>
      <c r="F39" s="150">
        <f>'SO01 A Pol'!AE100</f>
        <v>0</v>
      </c>
      <c r="G39" s="151">
        <f>'SO01 A Pol'!AF100</f>
        <v>0</v>
      </c>
      <c r="H39" s="152"/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 x14ac:dyDescent="0.2">
      <c r="A40" s="137">
        <v>2</v>
      </c>
      <c r="B40" s="155"/>
      <c r="C40" s="156" t="s">
        <v>52</v>
      </c>
      <c r="D40" s="156"/>
      <c r="E40" s="156"/>
      <c r="F40" s="157"/>
      <c r="G40" s="158"/>
      <c r="H40" s="158"/>
      <c r="I40" s="159">
        <f>F40+G40+H40</f>
        <v>0</v>
      </c>
      <c r="J40" s="160" t="str">
        <f>IF(CenaCelkemVypocet=0,"",I40/CenaCelkemVypocet*100)</f>
        <v/>
      </c>
    </row>
    <row r="41" spans="1:10" ht="25.5" hidden="1" customHeight="1" x14ac:dyDescent="0.2">
      <c r="A41" s="137">
        <v>2</v>
      </c>
      <c r="B41" s="155" t="s">
        <v>45</v>
      </c>
      <c r="C41" s="156" t="s">
        <v>46</v>
      </c>
      <c r="D41" s="156"/>
      <c r="E41" s="156"/>
      <c r="F41" s="157">
        <f>'SO01 A Pol'!AE100</f>
        <v>0</v>
      </c>
      <c r="G41" s="158">
        <f>'SO01 A Pol'!AF100</f>
        <v>0</v>
      </c>
      <c r="H41" s="158"/>
      <c r="I41" s="159">
        <f>F41+G41+H41</f>
        <v>0</v>
      </c>
      <c r="J41" s="160" t="str">
        <f>IF(CenaCelkemVypocet=0,"",I41/CenaCelkemVypocet*100)</f>
        <v/>
      </c>
    </row>
    <row r="42" spans="1:10" ht="25.5" hidden="1" customHeight="1" x14ac:dyDescent="0.2">
      <c r="A42" s="137">
        <v>3</v>
      </c>
      <c r="B42" s="161" t="s">
        <v>43</v>
      </c>
      <c r="C42" s="149" t="s">
        <v>44</v>
      </c>
      <c r="D42" s="149"/>
      <c r="E42" s="149"/>
      <c r="F42" s="162">
        <f>'SO01 A Pol'!AE100</f>
        <v>0</v>
      </c>
      <c r="G42" s="152">
        <f>'SO01 A Pol'!AF100</f>
        <v>0</v>
      </c>
      <c r="H42" s="152"/>
      <c r="I42" s="153">
        <f>F42+G42+H42</f>
        <v>0</v>
      </c>
      <c r="J42" s="154" t="str">
        <f>IF(CenaCelkemVypocet=0,"",I42/CenaCelkemVypocet*100)</f>
        <v/>
      </c>
    </row>
    <row r="43" spans="1:10" ht="25.5" hidden="1" customHeight="1" x14ac:dyDescent="0.2">
      <c r="A43" s="137"/>
      <c r="B43" s="163" t="s">
        <v>53</v>
      </c>
      <c r="C43" s="164"/>
      <c r="D43" s="164"/>
      <c r="E43" s="164"/>
      <c r="F43" s="165">
        <f>SUMIF(A39:A42,"=1",F39:F42)</f>
        <v>0</v>
      </c>
      <c r="G43" s="166">
        <f>SUMIF(A39:A42,"=1",G39:G42)</f>
        <v>0</v>
      </c>
      <c r="H43" s="166">
        <f>SUMIF(A39:A42,"=1",H39:H42)</f>
        <v>0</v>
      </c>
      <c r="I43" s="167">
        <f>SUMIF(A39:A42,"=1",I39:I42)</f>
        <v>0</v>
      </c>
      <c r="J43" s="168">
        <f>SUMIF(A39:A42,"=1",J39:J42)</f>
        <v>0</v>
      </c>
    </row>
    <row r="47" spans="1:10" ht="15.75" x14ac:dyDescent="0.25">
      <c r="B47" s="179" t="s">
        <v>55</v>
      </c>
    </row>
    <row r="49" spans="1:10" ht="25.5" customHeight="1" x14ac:dyDescent="0.2">
      <c r="A49" s="181"/>
      <c r="B49" s="184" t="s">
        <v>17</v>
      </c>
      <c r="C49" s="184" t="s">
        <v>5</v>
      </c>
      <c r="D49" s="185"/>
      <c r="E49" s="185"/>
      <c r="F49" s="186" t="s">
        <v>56</v>
      </c>
      <c r="G49" s="186"/>
      <c r="H49" s="186"/>
      <c r="I49" s="186" t="s">
        <v>29</v>
      </c>
      <c r="J49" s="186" t="s">
        <v>0</v>
      </c>
    </row>
    <row r="50" spans="1:10" ht="36.75" customHeight="1" x14ac:dyDescent="0.2">
      <c r="A50" s="182"/>
      <c r="B50" s="187" t="s">
        <v>57</v>
      </c>
      <c r="C50" s="188" t="s">
        <v>58</v>
      </c>
      <c r="D50" s="189"/>
      <c r="E50" s="189"/>
      <c r="F50" s="195" t="s">
        <v>24</v>
      </c>
      <c r="G50" s="196"/>
      <c r="H50" s="196"/>
      <c r="I50" s="196">
        <f>'SO01 A Pol'!G8</f>
        <v>0</v>
      </c>
      <c r="J50" s="193" t="str">
        <f>IF(I59=0,"",I50/I59*100)</f>
        <v/>
      </c>
    </row>
    <row r="51" spans="1:10" ht="36.75" customHeight="1" x14ac:dyDescent="0.2">
      <c r="A51" s="182"/>
      <c r="B51" s="187" t="s">
        <v>59</v>
      </c>
      <c r="C51" s="188" t="s">
        <v>60</v>
      </c>
      <c r="D51" s="189"/>
      <c r="E51" s="189"/>
      <c r="F51" s="195" t="s">
        <v>24</v>
      </c>
      <c r="G51" s="196"/>
      <c r="H51" s="196"/>
      <c r="I51" s="196">
        <f>'SO01 A Pol'!G23</f>
        <v>0</v>
      </c>
      <c r="J51" s="193" t="str">
        <f>IF(I59=0,"",I51/I59*100)</f>
        <v/>
      </c>
    </row>
    <row r="52" spans="1:10" ht="36.75" customHeight="1" x14ac:dyDescent="0.2">
      <c r="A52" s="182"/>
      <c r="B52" s="187" t="s">
        <v>61</v>
      </c>
      <c r="C52" s="188" t="s">
        <v>62</v>
      </c>
      <c r="D52" s="189"/>
      <c r="E52" s="189"/>
      <c r="F52" s="195" t="s">
        <v>24</v>
      </c>
      <c r="G52" s="196"/>
      <c r="H52" s="196"/>
      <c r="I52" s="196">
        <f>'SO01 A Pol'!G26</f>
        <v>0</v>
      </c>
      <c r="J52" s="193" t="str">
        <f>IF(I59=0,"",I52/I59*100)</f>
        <v/>
      </c>
    </row>
    <row r="53" spans="1:10" ht="36.75" customHeight="1" x14ac:dyDescent="0.2">
      <c r="A53" s="182"/>
      <c r="B53" s="187" t="s">
        <v>63</v>
      </c>
      <c r="C53" s="188" t="s">
        <v>64</v>
      </c>
      <c r="D53" s="189"/>
      <c r="E53" s="189"/>
      <c r="F53" s="195" t="s">
        <v>24</v>
      </c>
      <c r="G53" s="196"/>
      <c r="H53" s="196"/>
      <c r="I53" s="196">
        <f>'SO01 A Pol'!G30</f>
        <v>0</v>
      </c>
      <c r="J53" s="193" t="str">
        <f>IF(I59=0,"",I53/I59*100)</f>
        <v/>
      </c>
    </row>
    <row r="54" spans="1:10" ht="36.75" customHeight="1" x14ac:dyDescent="0.2">
      <c r="A54" s="182"/>
      <c r="B54" s="187" t="s">
        <v>65</v>
      </c>
      <c r="C54" s="188" t="s">
        <v>66</v>
      </c>
      <c r="D54" s="189"/>
      <c r="E54" s="189"/>
      <c r="F54" s="195" t="s">
        <v>24</v>
      </c>
      <c r="G54" s="196"/>
      <c r="H54" s="196"/>
      <c r="I54" s="196">
        <f>'SO01 A Pol'!G33</f>
        <v>0</v>
      </c>
      <c r="J54" s="193" t="str">
        <f>IF(I59=0,"",I54/I59*100)</f>
        <v/>
      </c>
    </row>
    <row r="55" spans="1:10" ht="36.75" customHeight="1" x14ac:dyDescent="0.2">
      <c r="A55" s="182"/>
      <c r="B55" s="187" t="s">
        <v>67</v>
      </c>
      <c r="C55" s="188" t="s">
        <v>68</v>
      </c>
      <c r="D55" s="189"/>
      <c r="E55" s="189"/>
      <c r="F55" s="195" t="s">
        <v>24</v>
      </c>
      <c r="G55" s="196"/>
      <c r="H55" s="196"/>
      <c r="I55" s="196">
        <f>'SO01 A Pol'!G36</f>
        <v>0</v>
      </c>
      <c r="J55" s="193" t="str">
        <f>IF(I59=0,"",I55/I59*100)</f>
        <v/>
      </c>
    </row>
    <row r="56" spans="1:10" ht="36.75" customHeight="1" x14ac:dyDescent="0.2">
      <c r="A56" s="182"/>
      <c r="B56" s="187" t="s">
        <v>69</v>
      </c>
      <c r="C56" s="188" t="s">
        <v>69</v>
      </c>
      <c r="D56" s="189"/>
      <c r="E56" s="189"/>
      <c r="F56" s="195" t="s">
        <v>24</v>
      </c>
      <c r="G56" s="196"/>
      <c r="H56" s="196"/>
      <c r="I56" s="196">
        <f>'SO01 A Pol'!G38</f>
        <v>0</v>
      </c>
      <c r="J56" s="193" t="str">
        <f>IF(I59=0,"",I56/I59*100)</f>
        <v/>
      </c>
    </row>
    <row r="57" spans="1:10" ht="36.75" customHeight="1" x14ac:dyDescent="0.2">
      <c r="A57" s="182"/>
      <c r="B57" s="187" t="s">
        <v>70</v>
      </c>
      <c r="C57" s="188" t="s">
        <v>71</v>
      </c>
      <c r="D57" s="189"/>
      <c r="E57" s="189"/>
      <c r="F57" s="195" t="s">
        <v>25</v>
      </c>
      <c r="G57" s="196"/>
      <c r="H57" s="196"/>
      <c r="I57" s="196">
        <f>'SO01 A Pol'!G42</f>
        <v>0</v>
      </c>
      <c r="J57" s="193" t="str">
        <f>IF(I59=0,"",I57/I59*100)</f>
        <v/>
      </c>
    </row>
    <row r="58" spans="1:10" ht="36.75" customHeight="1" x14ac:dyDescent="0.2">
      <c r="A58" s="182"/>
      <c r="B58" s="187" t="s">
        <v>72</v>
      </c>
      <c r="C58" s="188" t="s">
        <v>73</v>
      </c>
      <c r="D58" s="189"/>
      <c r="E58" s="189"/>
      <c r="F58" s="195" t="s">
        <v>74</v>
      </c>
      <c r="G58" s="196"/>
      <c r="H58" s="196"/>
      <c r="I58" s="196">
        <f>'SO01 A Pol'!G91</f>
        <v>0</v>
      </c>
      <c r="J58" s="193" t="str">
        <f>IF(I59=0,"",I58/I59*100)</f>
        <v/>
      </c>
    </row>
    <row r="59" spans="1:10" ht="25.5" customHeight="1" x14ac:dyDescent="0.2">
      <c r="A59" s="183"/>
      <c r="B59" s="190" t="s">
        <v>1</v>
      </c>
      <c r="C59" s="191"/>
      <c r="D59" s="192"/>
      <c r="E59" s="192"/>
      <c r="F59" s="197"/>
      <c r="G59" s="198"/>
      <c r="H59" s="198"/>
      <c r="I59" s="198">
        <f>SUM(I50:I58)</f>
        <v>0</v>
      </c>
      <c r="J59" s="194">
        <f>SUM(J50:J58)</f>
        <v>0</v>
      </c>
    </row>
    <row r="60" spans="1:10" x14ac:dyDescent="0.2">
      <c r="F60" s="135"/>
      <c r="G60" s="135"/>
      <c r="H60" s="135"/>
      <c r="I60" s="135"/>
      <c r="J60" s="136"/>
    </row>
    <row r="61" spans="1:10" x14ac:dyDescent="0.2">
      <c r="F61" s="135"/>
      <c r="G61" s="135"/>
      <c r="H61" s="135"/>
      <c r="I61" s="135"/>
      <c r="J61" s="136"/>
    </row>
    <row r="62" spans="1:10" x14ac:dyDescent="0.2">
      <c r="F62" s="135"/>
      <c r="G62" s="135"/>
      <c r="H62" s="135"/>
      <c r="I62" s="135"/>
      <c r="J62" s="136"/>
    </row>
  </sheetData>
  <sheetProtection algorithmName="SHA-512" hashValue="gtiJ/JQuOQIGIGRdlOVjrxtFgQwAbsB5Zg5kx2RC8SGa4mn15FC0MpleNjiyZpbt4MgmS88BN1P92+heRp5gew==" saltValue="gM7Vt0Hd3tB0HaxQOeAww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55:E55"/>
    <mergeCell ref="C56:E56"/>
    <mergeCell ref="C57:E57"/>
    <mergeCell ref="C58:E58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Oj81UUoHT1/Y0SG8HxMhYSeb2HiYkZBfdYoUsOsEqwm9miVfPQguJs9u+0nTf3SjKpiY+9DxAaokTlDteAjVZw==" saltValue="maWOG70O6XDS8i4jw9q1n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77</v>
      </c>
      <c r="B1" s="200"/>
      <c r="C1" s="200"/>
      <c r="D1" s="200"/>
      <c r="E1" s="200"/>
      <c r="F1" s="200"/>
      <c r="G1" s="200"/>
      <c r="AG1" t="s">
        <v>78</v>
      </c>
    </row>
    <row r="2" spans="1:60" ht="24.95" customHeight="1" x14ac:dyDescent="0.2">
      <c r="A2" s="201" t="s">
        <v>7</v>
      </c>
      <c r="B2" s="49" t="s">
        <v>49</v>
      </c>
      <c r="C2" s="204" t="s">
        <v>50</v>
      </c>
      <c r="D2" s="202"/>
      <c r="E2" s="202"/>
      <c r="F2" s="202"/>
      <c r="G2" s="203"/>
      <c r="AG2" t="s">
        <v>79</v>
      </c>
    </row>
    <row r="3" spans="1:60" ht="24.95" customHeight="1" x14ac:dyDescent="0.2">
      <c r="A3" s="201" t="s">
        <v>8</v>
      </c>
      <c r="B3" s="49" t="s">
        <v>45</v>
      </c>
      <c r="C3" s="204" t="s">
        <v>46</v>
      </c>
      <c r="D3" s="202"/>
      <c r="E3" s="202"/>
      <c r="F3" s="202"/>
      <c r="G3" s="203"/>
      <c r="AC3" s="180" t="s">
        <v>79</v>
      </c>
      <c r="AG3" t="s">
        <v>80</v>
      </c>
    </row>
    <row r="4" spans="1:60" ht="24.95" customHeight="1" x14ac:dyDescent="0.2">
      <c r="A4" s="205" t="s">
        <v>9</v>
      </c>
      <c r="B4" s="206" t="s">
        <v>43</v>
      </c>
      <c r="C4" s="207" t="s">
        <v>44</v>
      </c>
      <c r="D4" s="208"/>
      <c r="E4" s="208"/>
      <c r="F4" s="208"/>
      <c r="G4" s="209"/>
      <c r="AG4" t="s">
        <v>81</v>
      </c>
    </row>
    <row r="5" spans="1:60" x14ac:dyDescent="0.2">
      <c r="D5" s="10"/>
    </row>
    <row r="6" spans="1:60" ht="38.25" x14ac:dyDescent="0.2">
      <c r="A6" s="211" t="s">
        <v>82</v>
      </c>
      <c r="B6" s="213" t="s">
        <v>83</v>
      </c>
      <c r="C6" s="213" t="s">
        <v>84</v>
      </c>
      <c r="D6" s="212" t="s">
        <v>85</v>
      </c>
      <c r="E6" s="211" t="s">
        <v>86</v>
      </c>
      <c r="F6" s="210" t="s">
        <v>87</v>
      </c>
      <c r="G6" s="211" t="s">
        <v>29</v>
      </c>
      <c r="H6" s="214" t="s">
        <v>30</v>
      </c>
      <c r="I6" s="214" t="s">
        <v>88</v>
      </c>
      <c r="J6" s="214" t="s">
        <v>31</v>
      </c>
      <c r="K6" s="214" t="s">
        <v>89</v>
      </c>
      <c r="L6" s="214" t="s">
        <v>90</v>
      </c>
      <c r="M6" s="214" t="s">
        <v>91</v>
      </c>
      <c r="N6" s="214" t="s">
        <v>92</v>
      </c>
      <c r="O6" s="214" t="s">
        <v>93</v>
      </c>
      <c r="P6" s="214" t="s">
        <v>94</v>
      </c>
      <c r="Q6" s="214" t="s">
        <v>95</v>
      </c>
      <c r="R6" s="214" t="s">
        <v>96</v>
      </c>
      <c r="S6" s="214" t="s">
        <v>97</v>
      </c>
      <c r="T6" s="214" t="s">
        <v>98</v>
      </c>
      <c r="U6" s="214" t="s">
        <v>99</v>
      </c>
      <c r="V6" s="214" t="s">
        <v>100</v>
      </c>
      <c r="W6" s="214" t="s">
        <v>101</v>
      </c>
      <c r="X6" s="214" t="s">
        <v>102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 x14ac:dyDescent="0.2">
      <c r="A8" s="230" t="s">
        <v>103</v>
      </c>
      <c r="B8" s="231" t="s">
        <v>57</v>
      </c>
      <c r="C8" s="255" t="s">
        <v>58</v>
      </c>
      <c r="D8" s="232"/>
      <c r="E8" s="233"/>
      <c r="F8" s="234"/>
      <c r="G8" s="234">
        <f>SUMIF(AG9:AG22,"&lt;&gt;NOR",G9:G22)</f>
        <v>0</v>
      </c>
      <c r="H8" s="234"/>
      <c r="I8" s="234">
        <f>SUM(I9:I22)</f>
        <v>0</v>
      </c>
      <c r="J8" s="234"/>
      <c r="K8" s="234">
        <f>SUM(K9:K22)</f>
        <v>0</v>
      </c>
      <c r="L8" s="234"/>
      <c r="M8" s="234">
        <f>SUM(M9:M22)</f>
        <v>0</v>
      </c>
      <c r="N8" s="234"/>
      <c r="O8" s="234">
        <f>SUM(O9:O22)</f>
        <v>0</v>
      </c>
      <c r="P8" s="234"/>
      <c r="Q8" s="234">
        <f>SUM(Q9:Q22)</f>
        <v>1.3</v>
      </c>
      <c r="R8" s="234"/>
      <c r="S8" s="234"/>
      <c r="T8" s="235"/>
      <c r="U8" s="229"/>
      <c r="V8" s="229">
        <f>SUM(V9:V22)</f>
        <v>27.999999999999996</v>
      </c>
      <c r="W8" s="229"/>
      <c r="X8" s="229"/>
      <c r="AG8" t="s">
        <v>104</v>
      </c>
    </row>
    <row r="9" spans="1:60" ht="22.5" outlineLevel="1" x14ac:dyDescent="0.2">
      <c r="A9" s="236">
        <v>1</v>
      </c>
      <c r="B9" s="237" t="s">
        <v>105</v>
      </c>
      <c r="C9" s="256" t="s">
        <v>106</v>
      </c>
      <c r="D9" s="238" t="s">
        <v>107</v>
      </c>
      <c r="E9" s="239">
        <v>3.456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1" t="s">
        <v>108</v>
      </c>
      <c r="S9" s="241" t="s">
        <v>109</v>
      </c>
      <c r="T9" s="242" t="s">
        <v>110</v>
      </c>
      <c r="U9" s="225">
        <v>1.0999999999999999E-2</v>
      </c>
      <c r="V9" s="225">
        <f>ROUND(E9*U9,2)</f>
        <v>0.04</v>
      </c>
      <c r="W9" s="225"/>
      <c r="X9" s="225" t="s">
        <v>111</v>
      </c>
      <c r="Y9" s="215"/>
      <c r="Z9" s="215"/>
      <c r="AA9" s="215"/>
      <c r="AB9" s="215"/>
      <c r="AC9" s="215"/>
      <c r="AD9" s="215"/>
      <c r="AE9" s="215"/>
      <c r="AF9" s="215"/>
      <c r="AG9" s="215" t="s">
        <v>112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22"/>
      <c r="B10" s="223"/>
      <c r="C10" s="257" t="s">
        <v>113</v>
      </c>
      <c r="D10" s="243"/>
      <c r="E10" s="243"/>
      <c r="F10" s="243"/>
      <c r="G10" s="243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15"/>
      <c r="Z10" s="215"/>
      <c r="AA10" s="215"/>
      <c r="AB10" s="215"/>
      <c r="AC10" s="215"/>
      <c r="AD10" s="215"/>
      <c r="AE10" s="215"/>
      <c r="AF10" s="215"/>
      <c r="AG10" s="215" t="s">
        <v>114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ht="33.75" outlineLevel="1" x14ac:dyDescent="0.2">
      <c r="A11" s="236">
        <v>2</v>
      </c>
      <c r="B11" s="237" t="s">
        <v>115</v>
      </c>
      <c r="C11" s="256" t="s">
        <v>116</v>
      </c>
      <c r="D11" s="238" t="s">
        <v>107</v>
      </c>
      <c r="E11" s="239">
        <v>34.56</v>
      </c>
      <c r="F11" s="240"/>
      <c r="G11" s="241">
        <f>ROUND(E11*F11,2)</f>
        <v>0</v>
      </c>
      <c r="H11" s="240"/>
      <c r="I11" s="241">
        <f>ROUND(E11*H11,2)</f>
        <v>0</v>
      </c>
      <c r="J11" s="240"/>
      <c r="K11" s="241">
        <f>ROUND(E11*J11,2)</f>
        <v>0</v>
      </c>
      <c r="L11" s="241">
        <v>21</v>
      </c>
      <c r="M11" s="241">
        <f>G11*(1+L11/100)</f>
        <v>0</v>
      </c>
      <c r="N11" s="241">
        <v>0</v>
      </c>
      <c r="O11" s="241">
        <f>ROUND(E11*N11,2)</f>
        <v>0</v>
      </c>
      <c r="P11" s="241">
        <v>0</v>
      </c>
      <c r="Q11" s="241">
        <f>ROUND(E11*P11,2)</f>
        <v>0</v>
      </c>
      <c r="R11" s="241" t="s">
        <v>108</v>
      </c>
      <c r="S11" s="241" t="s">
        <v>109</v>
      </c>
      <c r="T11" s="242" t="s">
        <v>110</v>
      </c>
      <c r="U11" s="225">
        <v>0</v>
      </c>
      <c r="V11" s="225">
        <f>ROUND(E11*U11,2)</f>
        <v>0</v>
      </c>
      <c r="W11" s="225"/>
      <c r="X11" s="225" t="s">
        <v>111</v>
      </c>
      <c r="Y11" s="215"/>
      <c r="Z11" s="215"/>
      <c r="AA11" s="215"/>
      <c r="AB11" s="215"/>
      <c r="AC11" s="215"/>
      <c r="AD11" s="215"/>
      <c r="AE11" s="215"/>
      <c r="AF11" s="215"/>
      <c r="AG11" s="215" t="s">
        <v>112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22"/>
      <c r="B12" s="223"/>
      <c r="C12" s="257" t="s">
        <v>113</v>
      </c>
      <c r="D12" s="243"/>
      <c r="E12" s="243"/>
      <c r="F12" s="243"/>
      <c r="G12" s="243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15"/>
      <c r="Z12" s="215"/>
      <c r="AA12" s="215"/>
      <c r="AB12" s="215"/>
      <c r="AC12" s="215"/>
      <c r="AD12" s="215"/>
      <c r="AE12" s="215"/>
      <c r="AF12" s="215"/>
      <c r="AG12" s="215" t="s">
        <v>114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22"/>
      <c r="B13" s="223"/>
      <c r="C13" s="258" t="s">
        <v>117</v>
      </c>
      <c r="D13" s="227"/>
      <c r="E13" s="228">
        <v>34.56</v>
      </c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15"/>
      <c r="Z13" s="215"/>
      <c r="AA13" s="215"/>
      <c r="AB13" s="215"/>
      <c r="AC13" s="215"/>
      <c r="AD13" s="215"/>
      <c r="AE13" s="215"/>
      <c r="AF13" s="215"/>
      <c r="AG13" s="215" t="s">
        <v>118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">
      <c r="A14" s="236">
        <v>3</v>
      </c>
      <c r="B14" s="237" t="s">
        <v>119</v>
      </c>
      <c r="C14" s="256" t="s">
        <v>120</v>
      </c>
      <c r="D14" s="238" t="s">
        <v>121</v>
      </c>
      <c r="E14" s="239">
        <v>6.2207999999999997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41">
        <v>0</v>
      </c>
      <c r="O14" s="241">
        <f>ROUND(E14*N14,2)</f>
        <v>0</v>
      </c>
      <c r="P14" s="241">
        <v>0</v>
      </c>
      <c r="Q14" s="241">
        <f>ROUND(E14*P14,2)</f>
        <v>0</v>
      </c>
      <c r="R14" s="241" t="s">
        <v>108</v>
      </c>
      <c r="S14" s="241" t="s">
        <v>109</v>
      </c>
      <c r="T14" s="242" t="s">
        <v>110</v>
      </c>
      <c r="U14" s="225">
        <v>0</v>
      </c>
      <c r="V14" s="225">
        <f>ROUND(E14*U14,2)</f>
        <v>0</v>
      </c>
      <c r="W14" s="225"/>
      <c r="X14" s="225" t="s">
        <v>111</v>
      </c>
      <c r="Y14" s="215"/>
      <c r="Z14" s="215"/>
      <c r="AA14" s="215"/>
      <c r="AB14" s="215"/>
      <c r="AC14" s="215"/>
      <c r="AD14" s="215"/>
      <c r="AE14" s="215"/>
      <c r="AF14" s="215"/>
      <c r="AG14" s="215" t="s">
        <v>112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22"/>
      <c r="B15" s="223"/>
      <c r="C15" s="258" t="s">
        <v>122</v>
      </c>
      <c r="D15" s="227"/>
      <c r="E15" s="228">
        <v>6.2207999999999997</v>
      </c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15"/>
      <c r="Z15" s="215"/>
      <c r="AA15" s="215"/>
      <c r="AB15" s="215"/>
      <c r="AC15" s="215"/>
      <c r="AD15" s="215"/>
      <c r="AE15" s="215"/>
      <c r="AF15" s="215"/>
      <c r="AG15" s="215" t="s">
        <v>118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">
      <c r="A16" s="236">
        <v>4</v>
      </c>
      <c r="B16" s="237" t="s">
        <v>123</v>
      </c>
      <c r="C16" s="256" t="s">
        <v>124</v>
      </c>
      <c r="D16" s="238" t="s">
        <v>125</v>
      </c>
      <c r="E16" s="239">
        <v>5.76</v>
      </c>
      <c r="F16" s="240"/>
      <c r="G16" s="241">
        <f>ROUND(E16*F16,2)</f>
        <v>0</v>
      </c>
      <c r="H16" s="240"/>
      <c r="I16" s="241">
        <f>ROUND(E16*H16,2)</f>
        <v>0</v>
      </c>
      <c r="J16" s="240"/>
      <c r="K16" s="241">
        <f>ROUND(E16*J16,2)</f>
        <v>0</v>
      </c>
      <c r="L16" s="241">
        <v>21</v>
      </c>
      <c r="M16" s="241">
        <f>G16*(1+L16/100)</f>
        <v>0</v>
      </c>
      <c r="N16" s="241">
        <v>0</v>
      </c>
      <c r="O16" s="241">
        <f>ROUND(E16*N16,2)</f>
        <v>0</v>
      </c>
      <c r="P16" s="241">
        <v>0.22500000000000001</v>
      </c>
      <c r="Q16" s="241">
        <f>ROUND(E16*P16,2)</f>
        <v>1.3</v>
      </c>
      <c r="R16" s="241"/>
      <c r="S16" s="241" t="s">
        <v>109</v>
      </c>
      <c r="T16" s="242" t="s">
        <v>110</v>
      </c>
      <c r="U16" s="225">
        <v>0.14199999999999999</v>
      </c>
      <c r="V16" s="225">
        <f>ROUND(E16*U16,2)</f>
        <v>0.82</v>
      </c>
      <c r="W16" s="225"/>
      <c r="X16" s="225" t="s">
        <v>111</v>
      </c>
      <c r="Y16" s="215"/>
      <c r="Z16" s="215"/>
      <c r="AA16" s="215"/>
      <c r="AB16" s="215"/>
      <c r="AC16" s="215"/>
      <c r="AD16" s="215"/>
      <c r="AE16" s="215"/>
      <c r="AF16" s="215"/>
      <c r="AG16" s="215" t="s">
        <v>126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22"/>
      <c r="B17" s="223"/>
      <c r="C17" s="258" t="s">
        <v>127</v>
      </c>
      <c r="D17" s="227"/>
      <c r="E17" s="228">
        <v>5.76</v>
      </c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15"/>
      <c r="Z17" s="215"/>
      <c r="AA17" s="215"/>
      <c r="AB17" s="215"/>
      <c r="AC17" s="215"/>
      <c r="AD17" s="215"/>
      <c r="AE17" s="215"/>
      <c r="AF17" s="215"/>
      <c r="AG17" s="215" t="s">
        <v>118</v>
      </c>
      <c r="AH17" s="215">
        <v>0</v>
      </c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36">
        <v>5</v>
      </c>
      <c r="B18" s="237" t="s">
        <v>128</v>
      </c>
      <c r="C18" s="256" t="s">
        <v>129</v>
      </c>
      <c r="D18" s="238" t="s">
        <v>107</v>
      </c>
      <c r="E18" s="239">
        <v>3.456</v>
      </c>
      <c r="F18" s="240"/>
      <c r="G18" s="241">
        <f>ROUND(E18*F18,2)</f>
        <v>0</v>
      </c>
      <c r="H18" s="240"/>
      <c r="I18" s="241">
        <f>ROUND(E18*H18,2)</f>
        <v>0</v>
      </c>
      <c r="J18" s="240"/>
      <c r="K18" s="241">
        <f>ROUND(E18*J18,2)</f>
        <v>0</v>
      </c>
      <c r="L18" s="241">
        <v>21</v>
      </c>
      <c r="M18" s="241">
        <f>G18*(1+L18/100)</f>
        <v>0</v>
      </c>
      <c r="N18" s="241">
        <v>0</v>
      </c>
      <c r="O18" s="241">
        <f>ROUND(E18*N18,2)</f>
        <v>0</v>
      </c>
      <c r="P18" s="241">
        <v>0</v>
      </c>
      <c r="Q18" s="241">
        <f>ROUND(E18*P18,2)</f>
        <v>0</v>
      </c>
      <c r="R18" s="241"/>
      <c r="S18" s="241" t="s">
        <v>109</v>
      </c>
      <c r="T18" s="242" t="s">
        <v>110</v>
      </c>
      <c r="U18" s="225">
        <v>4.6550000000000002</v>
      </c>
      <c r="V18" s="225">
        <f>ROUND(E18*U18,2)</f>
        <v>16.09</v>
      </c>
      <c r="W18" s="225"/>
      <c r="X18" s="225" t="s">
        <v>111</v>
      </c>
      <c r="Y18" s="215"/>
      <c r="Z18" s="215"/>
      <c r="AA18" s="215"/>
      <c r="AB18" s="215"/>
      <c r="AC18" s="215"/>
      <c r="AD18" s="215"/>
      <c r="AE18" s="215"/>
      <c r="AF18" s="215"/>
      <c r="AG18" s="215" t="s">
        <v>126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22"/>
      <c r="B19" s="223"/>
      <c r="C19" s="258" t="s">
        <v>130</v>
      </c>
      <c r="D19" s="227"/>
      <c r="E19" s="228">
        <v>3.456</v>
      </c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15"/>
      <c r="Z19" s="215"/>
      <c r="AA19" s="215"/>
      <c r="AB19" s="215"/>
      <c r="AC19" s="215"/>
      <c r="AD19" s="215"/>
      <c r="AE19" s="215"/>
      <c r="AF19" s="215"/>
      <c r="AG19" s="215" t="s">
        <v>118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44">
        <v>6</v>
      </c>
      <c r="B20" s="245" t="s">
        <v>131</v>
      </c>
      <c r="C20" s="259" t="s">
        <v>132</v>
      </c>
      <c r="D20" s="246" t="s">
        <v>107</v>
      </c>
      <c r="E20" s="247">
        <v>3.456</v>
      </c>
      <c r="F20" s="248"/>
      <c r="G20" s="249">
        <f>ROUND(E20*F20,2)</f>
        <v>0</v>
      </c>
      <c r="H20" s="248"/>
      <c r="I20" s="249">
        <f>ROUND(E20*H20,2)</f>
        <v>0</v>
      </c>
      <c r="J20" s="248"/>
      <c r="K20" s="249">
        <f>ROUND(E20*J20,2)</f>
        <v>0</v>
      </c>
      <c r="L20" s="249">
        <v>21</v>
      </c>
      <c r="M20" s="249">
        <f>G20*(1+L20/100)</f>
        <v>0</v>
      </c>
      <c r="N20" s="249">
        <v>0</v>
      </c>
      <c r="O20" s="249">
        <f>ROUND(E20*N20,2)</f>
        <v>0</v>
      </c>
      <c r="P20" s="249">
        <v>0</v>
      </c>
      <c r="Q20" s="249">
        <f>ROUND(E20*P20,2)</f>
        <v>0</v>
      </c>
      <c r="R20" s="249"/>
      <c r="S20" s="249" t="s">
        <v>109</v>
      </c>
      <c r="T20" s="250" t="s">
        <v>110</v>
      </c>
      <c r="U20" s="225">
        <v>0.66800000000000004</v>
      </c>
      <c r="V20" s="225">
        <f>ROUND(E20*U20,2)</f>
        <v>2.31</v>
      </c>
      <c r="W20" s="225"/>
      <c r="X20" s="225" t="s">
        <v>111</v>
      </c>
      <c r="Y20" s="215"/>
      <c r="Z20" s="215"/>
      <c r="AA20" s="215"/>
      <c r="AB20" s="215"/>
      <c r="AC20" s="215"/>
      <c r="AD20" s="215"/>
      <c r="AE20" s="215"/>
      <c r="AF20" s="215"/>
      <c r="AG20" s="215" t="s">
        <v>126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44">
        <v>7</v>
      </c>
      <c r="B21" s="245" t="s">
        <v>133</v>
      </c>
      <c r="C21" s="259" t="s">
        <v>134</v>
      </c>
      <c r="D21" s="246" t="s">
        <v>107</v>
      </c>
      <c r="E21" s="247">
        <v>3.456</v>
      </c>
      <c r="F21" s="248"/>
      <c r="G21" s="249">
        <f>ROUND(E21*F21,2)</f>
        <v>0</v>
      </c>
      <c r="H21" s="248"/>
      <c r="I21" s="249">
        <f>ROUND(E21*H21,2)</f>
        <v>0</v>
      </c>
      <c r="J21" s="248"/>
      <c r="K21" s="249">
        <f>ROUND(E21*J21,2)</f>
        <v>0</v>
      </c>
      <c r="L21" s="249">
        <v>21</v>
      </c>
      <c r="M21" s="249">
        <f>G21*(1+L21/100)</f>
        <v>0</v>
      </c>
      <c r="N21" s="249">
        <v>0</v>
      </c>
      <c r="O21" s="249">
        <f>ROUND(E21*N21,2)</f>
        <v>0</v>
      </c>
      <c r="P21" s="249">
        <v>0</v>
      </c>
      <c r="Q21" s="249">
        <f>ROUND(E21*P21,2)</f>
        <v>0</v>
      </c>
      <c r="R21" s="249"/>
      <c r="S21" s="249" t="s">
        <v>109</v>
      </c>
      <c r="T21" s="250" t="s">
        <v>110</v>
      </c>
      <c r="U21" s="225">
        <v>0.59099999999999997</v>
      </c>
      <c r="V21" s="225">
        <f>ROUND(E21*U21,2)</f>
        <v>2.04</v>
      </c>
      <c r="W21" s="225"/>
      <c r="X21" s="225" t="s">
        <v>111</v>
      </c>
      <c r="Y21" s="215"/>
      <c r="Z21" s="215"/>
      <c r="AA21" s="215"/>
      <c r="AB21" s="215"/>
      <c r="AC21" s="215"/>
      <c r="AD21" s="215"/>
      <c r="AE21" s="215"/>
      <c r="AF21" s="215"/>
      <c r="AG21" s="215" t="s">
        <v>126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44">
        <v>8</v>
      </c>
      <c r="B22" s="245" t="s">
        <v>135</v>
      </c>
      <c r="C22" s="259" t="s">
        <v>136</v>
      </c>
      <c r="D22" s="246" t="s">
        <v>107</v>
      </c>
      <c r="E22" s="247">
        <v>3.456</v>
      </c>
      <c r="F22" s="248"/>
      <c r="G22" s="249">
        <f>ROUND(E22*F22,2)</f>
        <v>0</v>
      </c>
      <c r="H22" s="248"/>
      <c r="I22" s="249">
        <f>ROUND(E22*H22,2)</f>
        <v>0</v>
      </c>
      <c r="J22" s="248"/>
      <c r="K22" s="249">
        <f>ROUND(E22*J22,2)</f>
        <v>0</v>
      </c>
      <c r="L22" s="249">
        <v>21</v>
      </c>
      <c r="M22" s="249">
        <f>G22*(1+L22/100)</f>
        <v>0</v>
      </c>
      <c r="N22" s="249">
        <v>0</v>
      </c>
      <c r="O22" s="249">
        <f>ROUND(E22*N22,2)</f>
        <v>0</v>
      </c>
      <c r="P22" s="249">
        <v>0</v>
      </c>
      <c r="Q22" s="249">
        <f>ROUND(E22*P22,2)</f>
        <v>0</v>
      </c>
      <c r="R22" s="249"/>
      <c r="S22" s="249" t="s">
        <v>109</v>
      </c>
      <c r="T22" s="250" t="s">
        <v>110</v>
      </c>
      <c r="U22" s="225">
        <v>1.9379999999999999</v>
      </c>
      <c r="V22" s="225">
        <f>ROUND(E22*U22,2)</f>
        <v>6.7</v>
      </c>
      <c r="W22" s="225"/>
      <c r="X22" s="225" t="s">
        <v>111</v>
      </c>
      <c r="Y22" s="215"/>
      <c r="Z22" s="215"/>
      <c r="AA22" s="215"/>
      <c r="AB22" s="215"/>
      <c r="AC22" s="215"/>
      <c r="AD22" s="215"/>
      <c r="AE22" s="215"/>
      <c r="AF22" s="215"/>
      <c r="AG22" s="215" t="s">
        <v>126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x14ac:dyDescent="0.2">
      <c r="A23" s="230" t="s">
        <v>103</v>
      </c>
      <c r="B23" s="231" t="s">
        <v>59</v>
      </c>
      <c r="C23" s="255" t="s">
        <v>60</v>
      </c>
      <c r="D23" s="232"/>
      <c r="E23" s="233"/>
      <c r="F23" s="234"/>
      <c r="G23" s="234">
        <f>SUMIF(AG24:AG25,"&lt;&gt;NOR",G24:G25)</f>
        <v>0</v>
      </c>
      <c r="H23" s="234"/>
      <c r="I23" s="234">
        <f>SUM(I24:I25)</f>
        <v>0</v>
      </c>
      <c r="J23" s="234"/>
      <c r="K23" s="234">
        <f>SUM(K24:K25)</f>
        <v>0</v>
      </c>
      <c r="L23" s="234"/>
      <c r="M23" s="234">
        <f>SUM(M24:M25)</f>
        <v>0</v>
      </c>
      <c r="N23" s="234"/>
      <c r="O23" s="234">
        <f>SUM(O24:O25)</f>
        <v>8.73</v>
      </c>
      <c r="P23" s="234"/>
      <c r="Q23" s="234">
        <f>SUM(Q24:Q25)</f>
        <v>0</v>
      </c>
      <c r="R23" s="234"/>
      <c r="S23" s="234"/>
      <c r="T23" s="235"/>
      <c r="U23" s="229"/>
      <c r="V23" s="229">
        <f>SUM(V24:V25)</f>
        <v>1.65</v>
      </c>
      <c r="W23" s="229"/>
      <c r="X23" s="229"/>
      <c r="AG23" t="s">
        <v>104</v>
      </c>
    </row>
    <row r="24" spans="1:60" outlineLevel="1" x14ac:dyDescent="0.2">
      <c r="A24" s="244">
        <v>9</v>
      </c>
      <c r="B24" s="245" t="s">
        <v>137</v>
      </c>
      <c r="C24" s="259" t="s">
        <v>138</v>
      </c>
      <c r="D24" s="246" t="s">
        <v>107</v>
      </c>
      <c r="E24" s="247">
        <v>3.456</v>
      </c>
      <c r="F24" s="248"/>
      <c r="G24" s="249">
        <f>ROUND(E24*F24,2)</f>
        <v>0</v>
      </c>
      <c r="H24" s="248"/>
      <c r="I24" s="249">
        <f>ROUND(E24*H24,2)</f>
        <v>0</v>
      </c>
      <c r="J24" s="248"/>
      <c r="K24" s="249">
        <f>ROUND(E24*J24,2)</f>
        <v>0</v>
      </c>
      <c r="L24" s="249">
        <v>21</v>
      </c>
      <c r="M24" s="249">
        <f>G24*(1+L24/100)</f>
        <v>0</v>
      </c>
      <c r="N24" s="249">
        <v>2.5249999999999999</v>
      </c>
      <c r="O24" s="249">
        <f>ROUND(E24*N24,2)</f>
        <v>8.73</v>
      </c>
      <c r="P24" s="249">
        <v>0</v>
      </c>
      <c r="Q24" s="249">
        <f>ROUND(E24*P24,2)</f>
        <v>0</v>
      </c>
      <c r="R24" s="249" t="s">
        <v>139</v>
      </c>
      <c r="S24" s="249" t="s">
        <v>109</v>
      </c>
      <c r="T24" s="250" t="s">
        <v>110</v>
      </c>
      <c r="U24" s="225">
        <v>0.47699999999999998</v>
      </c>
      <c r="V24" s="225">
        <f>ROUND(E24*U24,2)</f>
        <v>1.65</v>
      </c>
      <c r="W24" s="225"/>
      <c r="X24" s="225" t="s">
        <v>111</v>
      </c>
      <c r="Y24" s="215"/>
      <c r="Z24" s="215"/>
      <c r="AA24" s="215"/>
      <c r="AB24" s="215"/>
      <c r="AC24" s="215"/>
      <c r="AD24" s="215"/>
      <c r="AE24" s="215"/>
      <c r="AF24" s="215"/>
      <c r="AG24" s="215" t="s">
        <v>126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44">
        <v>10</v>
      </c>
      <c r="B25" s="245" t="s">
        <v>140</v>
      </c>
      <c r="C25" s="259" t="s">
        <v>141</v>
      </c>
      <c r="D25" s="246" t="s">
        <v>142</v>
      </c>
      <c r="E25" s="247">
        <v>4</v>
      </c>
      <c r="F25" s="248"/>
      <c r="G25" s="249">
        <f>ROUND(E25*F25,2)</f>
        <v>0</v>
      </c>
      <c r="H25" s="248"/>
      <c r="I25" s="249">
        <f>ROUND(E25*H25,2)</f>
        <v>0</v>
      </c>
      <c r="J25" s="248"/>
      <c r="K25" s="249">
        <f>ROUND(E25*J25,2)</f>
        <v>0</v>
      </c>
      <c r="L25" s="249">
        <v>21</v>
      </c>
      <c r="M25" s="249">
        <f>G25*(1+L25/100)</f>
        <v>0</v>
      </c>
      <c r="N25" s="249">
        <v>0</v>
      </c>
      <c r="O25" s="249">
        <f>ROUND(E25*N25,2)</f>
        <v>0</v>
      </c>
      <c r="P25" s="249">
        <v>0</v>
      </c>
      <c r="Q25" s="249">
        <f>ROUND(E25*P25,2)</f>
        <v>0</v>
      </c>
      <c r="R25" s="249"/>
      <c r="S25" s="249" t="s">
        <v>143</v>
      </c>
      <c r="T25" s="250" t="s">
        <v>144</v>
      </c>
      <c r="U25" s="225">
        <v>0</v>
      </c>
      <c r="V25" s="225">
        <f>ROUND(E25*U25,2)</f>
        <v>0</v>
      </c>
      <c r="W25" s="225"/>
      <c r="X25" s="225" t="s">
        <v>111</v>
      </c>
      <c r="Y25" s="215"/>
      <c r="Z25" s="215"/>
      <c r="AA25" s="215"/>
      <c r="AB25" s="215"/>
      <c r="AC25" s="215"/>
      <c r="AD25" s="215"/>
      <c r="AE25" s="215"/>
      <c r="AF25" s="215"/>
      <c r="AG25" s="215" t="s">
        <v>112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x14ac:dyDescent="0.2">
      <c r="A26" s="230" t="s">
        <v>103</v>
      </c>
      <c r="B26" s="231" t="s">
        <v>61</v>
      </c>
      <c r="C26" s="255" t="s">
        <v>62</v>
      </c>
      <c r="D26" s="232"/>
      <c r="E26" s="233"/>
      <c r="F26" s="234"/>
      <c r="G26" s="234">
        <f>SUMIF(AG27:AG29,"&lt;&gt;NOR",G27:G29)</f>
        <v>0</v>
      </c>
      <c r="H26" s="234"/>
      <c r="I26" s="234">
        <f>SUM(I27:I29)</f>
        <v>0</v>
      </c>
      <c r="J26" s="234"/>
      <c r="K26" s="234">
        <f>SUM(K27:K29)</f>
        <v>0</v>
      </c>
      <c r="L26" s="234"/>
      <c r="M26" s="234">
        <f>SUM(M27:M29)</f>
        <v>0</v>
      </c>
      <c r="N26" s="234"/>
      <c r="O26" s="234">
        <f>SUM(O27:O29)</f>
        <v>0.24</v>
      </c>
      <c r="P26" s="234"/>
      <c r="Q26" s="234">
        <f>SUM(Q27:Q29)</f>
        <v>0</v>
      </c>
      <c r="R26" s="234"/>
      <c r="S26" s="234"/>
      <c r="T26" s="235"/>
      <c r="U26" s="229"/>
      <c r="V26" s="229">
        <f>SUM(V27:V29)</f>
        <v>1.9</v>
      </c>
      <c r="W26" s="229"/>
      <c r="X26" s="229"/>
      <c r="AG26" t="s">
        <v>104</v>
      </c>
    </row>
    <row r="27" spans="1:60" outlineLevel="1" x14ac:dyDescent="0.2">
      <c r="A27" s="236">
        <v>11</v>
      </c>
      <c r="B27" s="237" t="s">
        <v>145</v>
      </c>
      <c r="C27" s="256" t="s">
        <v>146</v>
      </c>
      <c r="D27" s="238" t="s">
        <v>125</v>
      </c>
      <c r="E27" s="239">
        <v>4.32</v>
      </c>
      <c r="F27" s="240"/>
      <c r="G27" s="241">
        <f>ROUND(E27*F27,2)</f>
        <v>0</v>
      </c>
      <c r="H27" s="240"/>
      <c r="I27" s="241">
        <f>ROUND(E27*H27,2)</f>
        <v>0</v>
      </c>
      <c r="J27" s="240"/>
      <c r="K27" s="241">
        <f>ROUND(E27*J27,2)</f>
        <v>0</v>
      </c>
      <c r="L27" s="241">
        <v>21</v>
      </c>
      <c r="M27" s="241">
        <f>G27*(1+L27/100)</f>
        <v>0</v>
      </c>
      <c r="N27" s="241">
        <v>5.5449999999999999E-2</v>
      </c>
      <c r="O27" s="241">
        <f>ROUND(E27*N27,2)</f>
        <v>0.24</v>
      </c>
      <c r="P27" s="241">
        <v>0</v>
      </c>
      <c r="Q27" s="241">
        <f>ROUND(E27*P27,2)</f>
        <v>0</v>
      </c>
      <c r="R27" s="241" t="s">
        <v>147</v>
      </c>
      <c r="S27" s="241" t="s">
        <v>109</v>
      </c>
      <c r="T27" s="242" t="s">
        <v>110</v>
      </c>
      <c r="U27" s="225">
        <v>0.44</v>
      </c>
      <c r="V27" s="225">
        <f>ROUND(E27*U27,2)</f>
        <v>1.9</v>
      </c>
      <c r="W27" s="225"/>
      <c r="X27" s="225" t="s">
        <v>111</v>
      </c>
      <c r="Y27" s="215"/>
      <c r="Z27" s="215"/>
      <c r="AA27" s="215"/>
      <c r="AB27" s="215"/>
      <c r="AC27" s="215"/>
      <c r="AD27" s="215"/>
      <c r="AE27" s="215"/>
      <c r="AF27" s="215"/>
      <c r="AG27" s="215" t="s">
        <v>112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ht="22.5" outlineLevel="1" x14ac:dyDescent="0.2">
      <c r="A28" s="222"/>
      <c r="B28" s="223"/>
      <c r="C28" s="257" t="s">
        <v>148</v>
      </c>
      <c r="D28" s="243"/>
      <c r="E28" s="243"/>
      <c r="F28" s="243"/>
      <c r="G28" s="243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15"/>
      <c r="Z28" s="215"/>
      <c r="AA28" s="215"/>
      <c r="AB28" s="215"/>
      <c r="AC28" s="215"/>
      <c r="AD28" s="215"/>
      <c r="AE28" s="215"/>
      <c r="AF28" s="215"/>
      <c r="AG28" s="215" t="s">
        <v>114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51" t="str">
        <f>C28</f>
        <v>s provedením lože z kameniva drceného, s vyplněním spár, s dvojitým hutněním a se smetením přebytečného materiálu na krajnici. S dodáním hmot pro lože a výplň spár.</v>
      </c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22"/>
      <c r="B29" s="223"/>
      <c r="C29" s="258" t="s">
        <v>149</v>
      </c>
      <c r="D29" s="227"/>
      <c r="E29" s="228">
        <v>4.32</v>
      </c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15"/>
      <c r="Z29" s="215"/>
      <c r="AA29" s="215"/>
      <c r="AB29" s="215"/>
      <c r="AC29" s="215"/>
      <c r="AD29" s="215"/>
      <c r="AE29" s="215"/>
      <c r="AF29" s="215"/>
      <c r="AG29" s="215" t="s">
        <v>118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x14ac:dyDescent="0.2">
      <c r="A30" s="230" t="s">
        <v>103</v>
      </c>
      <c r="B30" s="231" t="s">
        <v>63</v>
      </c>
      <c r="C30" s="255" t="s">
        <v>64</v>
      </c>
      <c r="D30" s="232"/>
      <c r="E30" s="233"/>
      <c r="F30" s="234"/>
      <c r="G30" s="234">
        <f>SUMIF(AG31:AG32,"&lt;&gt;NOR",G31:G32)</f>
        <v>0</v>
      </c>
      <c r="H30" s="234"/>
      <c r="I30" s="234">
        <f>SUM(I31:I32)</f>
        <v>0</v>
      </c>
      <c r="J30" s="234"/>
      <c r="K30" s="234">
        <f>SUM(K31:K32)</f>
        <v>0</v>
      </c>
      <c r="L30" s="234"/>
      <c r="M30" s="234">
        <f>SUM(M31:M32)</f>
        <v>0</v>
      </c>
      <c r="N30" s="234"/>
      <c r="O30" s="234">
        <f>SUM(O31:O32)</f>
        <v>0</v>
      </c>
      <c r="P30" s="234"/>
      <c r="Q30" s="234">
        <f>SUM(Q31:Q32)</f>
        <v>0</v>
      </c>
      <c r="R30" s="234"/>
      <c r="S30" s="234"/>
      <c r="T30" s="235"/>
      <c r="U30" s="229"/>
      <c r="V30" s="229">
        <f>SUM(V31:V32)</f>
        <v>20.48</v>
      </c>
      <c r="W30" s="229"/>
      <c r="X30" s="229"/>
      <c r="AG30" t="s">
        <v>104</v>
      </c>
    </row>
    <row r="31" spans="1:60" ht="22.5" outlineLevel="1" x14ac:dyDescent="0.2">
      <c r="A31" s="236">
        <v>12</v>
      </c>
      <c r="B31" s="237" t="s">
        <v>150</v>
      </c>
      <c r="C31" s="256" t="s">
        <v>151</v>
      </c>
      <c r="D31" s="238" t="s">
        <v>142</v>
      </c>
      <c r="E31" s="239">
        <v>128</v>
      </c>
      <c r="F31" s="240"/>
      <c r="G31" s="241">
        <f>ROUND(E31*F31,2)</f>
        <v>0</v>
      </c>
      <c r="H31" s="240"/>
      <c r="I31" s="241">
        <f>ROUND(E31*H31,2)</f>
        <v>0</v>
      </c>
      <c r="J31" s="240"/>
      <c r="K31" s="241">
        <f>ROUND(E31*J31,2)</f>
        <v>0</v>
      </c>
      <c r="L31" s="241">
        <v>21</v>
      </c>
      <c r="M31" s="241">
        <f>G31*(1+L31/100)</f>
        <v>0</v>
      </c>
      <c r="N31" s="241">
        <v>0</v>
      </c>
      <c r="O31" s="241">
        <f>ROUND(E31*N31,2)</f>
        <v>0</v>
      </c>
      <c r="P31" s="241">
        <v>0</v>
      </c>
      <c r="Q31" s="241">
        <f>ROUND(E31*P31,2)</f>
        <v>0</v>
      </c>
      <c r="R31" s="241" t="s">
        <v>152</v>
      </c>
      <c r="S31" s="241" t="s">
        <v>109</v>
      </c>
      <c r="T31" s="242" t="s">
        <v>110</v>
      </c>
      <c r="U31" s="225">
        <v>0.16</v>
      </c>
      <c r="V31" s="225">
        <f>ROUND(E31*U31,2)</f>
        <v>20.48</v>
      </c>
      <c r="W31" s="225"/>
      <c r="X31" s="225" t="s">
        <v>111</v>
      </c>
      <c r="Y31" s="215"/>
      <c r="Z31" s="215"/>
      <c r="AA31" s="215"/>
      <c r="AB31" s="215"/>
      <c r="AC31" s="215"/>
      <c r="AD31" s="215"/>
      <c r="AE31" s="215"/>
      <c r="AF31" s="215"/>
      <c r="AG31" s="215" t="s">
        <v>112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 x14ac:dyDescent="0.2">
      <c r="A32" s="222"/>
      <c r="B32" s="223"/>
      <c r="C32" s="258" t="s">
        <v>153</v>
      </c>
      <c r="D32" s="227"/>
      <c r="E32" s="228">
        <v>128</v>
      </c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15"/>
      <c r="Z32" s="215"/>
      <c r="AA32" s="215"/>
      <c r="AB32" s="215"/>
      <c r="AC32" s="215"/>
      <c r="AD32" s="215"/>
      <c r="AE32" s="215"/>
      <c r="AF32" s="215"/>
      <c r="AG32" s="215" t="s">
        <v>118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x14ac:dyDescent="0.2">
      <c r="A33" s="230" t="s">
        <v>103</v>
      </c>
      <c r="B33" s="231" t="s">
        <v>65</v>
      </c>
      <c r="C33" s="255" t="s">
        <v>66</v>
      </c>
      <c r="D33" s="232"/>
      <c r="E33" s="233"/>
      <c r="F33" s="234"/>
      <c r="G33" s="234">
        <f>SUMIF(AG34:AG35,"&lt;&gt;NOR",G34:G35)</f>
        <v>0</v>
      </c>
      <c r="H33" s="234"/>
      <c r="I33" s="234">
        <f>SUM(I34:I35)</f>
        <v>0</v>
      </c>
      <c r="J33" s="234"/>
      <c r="K33" s="234">
        <f>SUM(K34:K35)</f>
        <v>0</v>
      </c>
      <c r="L33" s="234"/>
      <c r="M33" s="234">
        <f>SUM(M34:M35)</f>
        <v>0</v>
      </c>
      <c r="N33" s="234"/>
      <c r="O33" s="234">
        <f>SUM(O34:O35)</f>
        <v>0</v>
      </c>
      <c r="P33" s="234"/>
      <c r="Q33" s="234">
        <f>SUM(Q34:Q35)</f>
        <v>0</v>
      </c>
      <c r="R33" s="234"/>
      <c r="S33" s="234"/>
      <c r="T33" s="235"/>
      <c r="U33" s="229"/>
      <c r="V33" s="229">
        <f>SUM(V34:V35)</f>
        <v>0.5</v>
      </c>
      <c r="W33" s="229"/>
      <c r="X33" s="229"/>
      <c r="AG33" t="s">
        <v>104</v>
      </c>
    </row>
    <row r="34" spans="1:60" ht="22.5" outlineLevel="1" x14ac:dyDescent="0.2">
      <c r="A34" s="236">
        <v>13</v>
      </c>
      <c r="B34" s="237" t="s">
        <v>154</v>
      </c>
      <c r="C34" s="256" t="s">
        <v>155</v>
      </c>
      <c r="D34" s="238" t="s">
        <v>125</v>
      </c>
      <c r="E34" s="239">
        <v>4.32</v>
      </c>
      <c r="F34" s="240"/>
      <c r="G34" s="241">
        <f>ROUND(E34*F34,2)</f>
        <v>0</v>
      </c>
      <c r="H34" s="240"/>
      <c r="I34" s="241">
        <f>ROUND(E34*H34,2)</f>
        <v>0</v>
      </c>
      <c r="J34" s="240"/>
      <c r="K34" s="241">
        <f>ROUND(E34*J34,2)</f>
        <v>0</v>
      </c>
      <c r="L34" s="241">
        <v>21</v>
      </c>
      <c r="M34" s="241">
        <f>G34*(1+L34/100)</f>
        <v>0</v>
      </c>
      <c r="N34" s="241">
        <v>0</v>
      </c>
      <c r="O34" s="241">
        <f>ROUND(E34*N34,2)</f>
        <v>0</v>
      </c>
      <c r="P34" s="241">
        <v>0</v>
      </c>
      <c r="Q34" s="241">
        <f>ROUND(E34*P34,2)</f>
        <v>0</v>
      </c>
      <c r="R34" s="241" t="s">
        <v>147</v>
      </c>
      <c r="S34" s="241" t="s">
        <v>109</v>
      </c>
      <c r="T34" s="242" t="s">
        <v>110</v>
      </c>
      <c r="U34" s="225">
        <v>0.115</v>
      </c>
      <c r="V34" s="225">
        <f>ROUND(E34*U34,2)</f>
        <v>0.5</v>
      </c>
      <c r="W34" s="225"/>
      <c r="X34" s="225" t="s">
        <v>111</v>
      </c>
      <c r="Y34" s="215"/>
      <c r="Z34" s="215"/>
      <c r="AA34" s="215"/>
      <c r="AB34" s="215"/>
      <c r="AC34" s="215"/>
      <c r="AD34" s="215"/>
      <c r="AE34" s="215"/>
      <c r="AF34" s="215"/>
      <c r="AG34" s="215" t="s">
        <v>112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ht="22.5" outlineLevel="1" x14ac:dyDescent="0.2">
      <c r="A35" s="222"/>
      <c r="B35" s="223"/>
      <c r="C35" s="257" t="s">
        <v>156</v>
      </c>
      <c r="D35" s="243"/>
      <c r="E35" s="243"/>
      <c r="F35" s="243"/>
      <c r="G35" s="243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15"/>
      <c r="Z35" s="215"/>
      <c r="AA35" s="215"/>
      <c r="AB35" s="215"/>
      <c r="AC35" s="215"/>
      <c r="AD35" s="215"/>
      <c r="AE35" s="215"/>
      <c r="AF35" s="215"/>
      <c r="AG35" s="215" t="s">
        <v>114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51" t="str">
        <f>C35</f>
        <v>krajníků, desek nebo panelů od spojovacího materiálu s odklizením a uložením očištěných hmot a spojovacího materiálu na skládku na vzdálenost do 10 m</v>
      </c>
      <c r="BB35" s="215"/>
      <c r="BC35" s="215"/>
      <c r="BD35" s="215"/>
      <c r="BE35" s="215"/>
      <c r="BF35" s="215"/>
      <c r="BG35" s="215"/>
      <c r="BH35" s="215"/>
    </row>
    <row r="36" spans="1:60" x14ac:dyDescent="0.2">
      <c r="A36" s="230" t="s">
        <v>103</v>
      </c>
      <c r="B36" s="231" t="s">
        <v>67</v>
      </c>
      <c r="C36" s="255" t="s">
        <v>68</v>
      </c>
      <c r="D36" s="232"/>
      <c r="E36" s="233"/>
      <c r="F36" s="234"/>
      <c r="G36" s="234">
        <f>SUMIF(AG37:AG37,"&lt;&gt;NOR",G37:G37)</f>
        <v>0</v>
      </c>
      <c r="H36" s="234"/>
      <c r="I36" s="234">
        <f>SUM(I37:I37)</f>
        <v>0</v>
      </c>
      <c r="J36" s="234"/>
      <c r="K36" s="234">
        <f>SUM(K37:K37)</f>
        <v>0</v>
      </c>
      <c r="L36" s="234"/>
      <c r="M36" s="234">
        <f>SUM(M37:M37)</f>
        <v>0</v>
      </c>
      <c r="N36" s="234"/>
      <c r="O36" s="234">
        <f>SUM(O37:O37)</f>
        <v>0</v>
      </c>
      <c r="P36" s="234"/>
      <c r="Q36" s="234">
        <f>SUM(Q37:Q37)</f>
        <v>0</v>
      </c>
      <c r="R36" s="234"/>
      <c r="S36" s="234"/>
      <c r="T36" s="235"/>
      <c r="U36" s="229"/>
      <c r="V36" s="229">
        <f>SUM(V37:V37)</f>
        <v>8.41</v>
      </c>
      <c r="W36" s="229"/>
      <c r="X36" s="229"/>
      <c r="AG36" t="s">
        <v>104</v>
      </c>
    </row>
    <row r="37" spans="1:60" outlineLevel="1" x14ac:dyDescent="0.2">
      <c r="A37" s="244">
        <v>14</v>
      </c>
      <c r="B37" s="245" t="s">
        <v>157</v>
      </c>
      <c r="C37" s="259" t="s">
        <v>158</v>
      </c>
      <c r="D37" s="246" t="s">
        <v>121</v>
      </c>
      <c r="E37" s="247">
        <v>8.9659399999999998</v>
      </c>
      <c r="F37" s="248"/>
      <c r="G37" s="249">
        <f>ROUND(E37*F37,2)</f>
        <v>0</v>
      </c>
      <c r="H37" s="248"/>
      <c r="I37" s="249">
        <f>ROUND(E37*H37,2)</f>
        <v>0</v>
      </c>
      <c r="J37" s="248"/>
      <c r="K37" s="249">
        <f>ROUND(E37*J37,2)</f>
        <v>0</v>
      </c>
      <c r="L37" s="249">
        <v>21</v>
      </c>
      <c r="M37" s="249">
        <f>G37*(1+L37/100)</f>
        <v>0</v>
      </c>
      <c r="N37" s="249">
        <v>0</v>
      </c>
      <c r="O37" s="249">
        <f>ROUND(E37*N37,2)</f>
        <v>0</v>
      </c>
      <c r="P37" s="249">
        <v>0</v>
      </c>
      <c r="Q37" s="249">
        <f>ROUND(E37*P37,2)</f>
        <v>0</v>
      </c>
      <c r="R37" s="249"/>
      <c r="S37" s="249" t="s">
        <v>109</v>
      </c>
      <c r="T37" s="250" t="s">
        <v>110</v>
      </c>
      <c r="U37" s="225">
        <v>0.9385</v>
      </c>
      <c r="V37" s="225">
        <f>ROUND(E37*U37,2)</f>
        <v>8.41</v>
      </c>
      <c r="W37" s="225"/>
      <c r="X37" s="225" t="s">
        <v>159</v>
      </c>
      <c r="Y37" s="215"/>
      <c r="Z37" s="215"/>
      <c r="AA37" s="215"/>
      <c r="AB37" s="215"/>
      <c r="AC37" s="215"/>
      <c r="AD37" s="215"/>
      <c r="AE37" s="215"/>
      <c r="AF37" s="215"/>
      <c r="AG37" s="215" t="s">
        <v>160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x14ac:dyDescent="0.2">
      <c r="A38" s="230" t="s">
        <v>103</v>
      </c>
      <c r="B38" s="231" t="s">
        <v>69</v>
      </c>
      <c r="C38" s="255" t="s">
        <v>69</v>
      </c>
      <c r="D38" s="232"/>
      <c r="E38" s="233"/>
      <c r="F38" s="234"/>
      <c r="G38" s="234">
        <f>SUMIF(AG39:AG41,"&lt;&gt;NOR",G39:G41)</f>
        <v>0</v>
      </c>
      <c r="H38" s="234"/>
      <c r="I38" s="234">
        <f>SUM(I39:I41)</f>
        <v>0</v>
      </c>
      <c r="J38" s="234"/>
      <c r="K38" s="234">
        <f>SUM(K39:K41)</f>
        <v>0</v>
      </c>
      <c r="L38" s="234"/>
      <c r="M38" s="234">
        <f>SUM(M39:M41)</f>
        <v>0</v>
      </c>
      <c r="N38" s="234"/>
      <c r="O38" s="234">
        <f>SUM(O39:O41)</f>
        <v>0</v>
      </c>
      <c r="P38" s="234"/>
      <c r="Q38" s="234">
        <f>SUM(Q39:Q41)</f>
        <v>0</v>
      </c>
      <c r="R38" s="234"/>
      <c r="S38" s="234"/>
      <c r="T38" s="235"/>
      <c r="U38" s="229"/>
      <c r="V38" s="229">
        <f>SUM(V39:V41)</f>
        <v>0</v>
      </c>
      <c r="W38" s="229"/>
      <c r="X38" s="229"/>
      <c r="AG38" t="s">
        <v>104</v>
      </c>
    </row>
    <row r="39" spans="1:60" outlineLevel="1" x14ac:dyDescent="0.2">
      <c r="A39" s="244">
        <v>15</v>
      </c>
      <c r="B39" s="245" t="s">
        <v>161</v>
      </c>
      <c r="C39" s="259" t="s">
        <v>162</v>
      </c>
      <c r="D39" s="246" t="s">
        <v>163</v>
      </c>
      <c r="E39" s="247">
        <v>1</v>
      </c>
      <c r="F39" s="248"/>
      <c r="G39" s="249">
        <f>ROUND(E39*F39,2)</f>
        <v>0</v>
      </c>
      <c r="H39" s="248"/>
      <c r="I39" s="249">
        <f>ROUND(E39*H39,2)</f>
        <v>0</v>
      </c>
      <c r="J39" s="248"/>
      <c r="K39" s="249">
        <f>ROUND(E39*J39,2)</f>
        <v>0</v>
      </c>
      <c r="L39" s="249">
        <v>21</v>
      </c>
      <c r="M39" s="249">
        <f>G39*(1+L39/100)</f>
        <v>0</v>
      </c>
      <c r="N39" s="249">
        <v>0</v>
      </c>
      <c r="O39" s="249">
        <f>ROUND(E39*N39,2)</f>
        <v>0</v>
      </c>
      <c r="P39" s="249">
        <v>0</v>
      </c>
      <c r="Q39" s="249">
        <f>ROUND(E39*P39,2)</f>
        <v>0</v>
      </c>
      <c r="R39" s="249"/>
      <c r="S39" s="249" t="s">
        <v>143</v>
      </c>
      <c r="T39" s="250" t="s">
        <v>144</v>
      </c>
      <c r="U39" s="225">
        <v>0</v>
      </c>
      <c r="V39" s="225">
        <f>ROUND(E39*U39,2)</f>
        <v>0</v>
      </c>
      <c r="W39" s="225"/>
      <c r="X39" s="225" t="s">
        <v>164</v>
      </c>
      <c r="Y39" s="215"/>
      <c r="Z39" s="215"/>
      <c r="AA39" s="215"/>
      <c r="AB39" s="215"/>
      <c r="AC39" s="215"/>
      <c r="AD39" s="215"/>
      <c r="AE39" s="215"/>
      <c r="AF39" s="215"/>
      <c r="AG39" s="215" t="s">
        <v>165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 x14ac:dyDescent="0.2">
      <c r="A40" s="244">
        <v>16</v>
      </c>
      <c r="B40" s="245" t="s">
        <v>161</v>
      </c>
      <c r="C40" s="259" t="s">
        <v>166</v>
      </c>
      <c r="D40" s="246" t="s">
        <v>163</v>
      </c>
      <c r="E40" s="247">
        <v>1</v>
      </c>
      <c r="F40" s="248"/>
      <c r="G40" s="249">
        <f>ROUND(E40*F40,2)</f>
        <v>0</v>
      </c>
      <c r="H40" s="248"/>
      <c r="I40" s="249">
        <f>ROUND(E40*H40,2)</f>
        <v>0</v>
      </c>
      <c r="J40" s="248"/>
      <c r="K40" s="249">
        <f>ROUND(E40*J40,2)</f>
        <v>0</v>
      </c>
      <c r="L40" s="249">
        <v>21</v>
      </c>
      <c r="M40" s="249">
        <f>G40*(1+L40/100)</f>
        <v>0</v>
      </c>
      <c r="N40" s="249">
        <v>0</v>
      </c>
      <c r="O40" s="249">
        <f>ROUND(E40*N40,2)</f>
        <v>0</v>
      </c>
      <c r="P40" s="249">
        <v>0</v>
      </c>
      <c r="Q40" s="249">
        <f>ROUND(E40*P40,2)</f>
        <v>0</v>
      </c>
      <c r="R40" s="249"/>
      <c r="S40" s="249" t="s">
        <v>143</v>
      </c>
      <c r="T40" s="250" t="s">
        <v>144</v>
      </c>
      <c r="U40" s="225">
        <v>0</v>
      </c>
      <c r="V40" s="225">
        <f>ROUND(E40*U40,2)</f>
        <v>0</v>
      </c>
      <c r="W40" s="225"/>
      <c r="X40" s="225" t="s">
        <v>167</v>
      </c>
      <c r="Y40" s="215"/>
      <c r="Z40" s="215"/>
      <c r="AA40" s="215"/>
      <c r="AB40" s="215"/>
      <c r="AC40" s="215"/>
      <c r="AD40" s="215"/>
      <c r="AE40" s="215"/>
      <c r="AF40" s="215"/>
      <c r="AG40" s="215" t="s">
        <v>168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 x14ac:dyDescent="0.2">
      <c r="A41" s="244">
        <v>17</v>
      </c>
      <c r="B41" s="245" t="s">
        <v>169</v>
      </c>
      <c r="C41" s="259" t="s">
        <v>170</v>
      </c>
      <c r="D41" s="246" t="s">
        <v>163</v>
      </c>
      <c r="E41" s="247">
        <v>1</v>
      </c>
      <c r="F41" s="248"/>
      <c r="G41" s="249">
        <f>ROUND(E41*F41,2)</f>
        <v>0</v>
      </c>
      <c r="H41" s="248"/>
      <c r="I41" s="249">
        <f>ROUND(E41*H41,2)</f>
        <v>0</v>
      </c>
      <c r="J41" s="248"/>
      <c r="K41" s="249">
        <f>ROUND(E41*J41,2)</f>
        <v>0</v>
      </c>
      <c r="L41" s="249">
        <v>21</v>
      </c>
      <c r="M41" s="249">
        <f>G41*(1+L41/100)</f>
        <v>0</v>
      </c>
      <c r="N41" s="249">
        <v>0</v>
      </c>
      <c r="O41" s="249">
        <f>ROUND(E41*N41,2)</f>
        <v>0</v>
      </c>
      <c r="P41" s="249">
        <v>0</v>
      </c>
      <c r="Q41" s="249">
        <f>ROUND(E41*P41,2)</f>
        <v>0</v>
      </c>
      <c r="R41" s="249"/>
      <c r="S41" s="249" t="s">
        <v>109</v>
      </c>
      <c r="T41" s="250" t="s">
        <v>144</v>
      </c>
      <c r="U41" s="225">
        <v>0</v>
      </c>
      <c r="V41" s="225">
        <f>ROUND(E41*U41,2)</f>
        <v>0</v>
      </c>
      <c r="W41" s="225"/>
      <c r="X41" s="225" t="s">
        <v>69</v>
      </c>
      <c r="Y41" s="215"/>
      <c r="Z41" s="215"/>
      <c r="AA41" s="215"/>
      <c r="AB41" s="215"/>
      <c r="AC41" s="215"/>
      <c r="AD41" s="215"/>
      <c r="AE41" s="215"/>
      <c r="AF41" s="215"/>
      <c r="AG41" s="215" t="s">
        <v>171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x14ac:dyDescent="0.2">
      <c r="A42" s="230" t="s">
        <v>103</v>
      </c>
      <c r="B42" s="231" t="s">
        <v>70</v>
      </c>
      <c r="C42" s="255" t="s">
        <v>71</v>
      </c>
      <c r="D42" s="232"/>
      <c r="E42" s="233"/>
      <c r="F42" s="234"/>
      <c r="G42" s="234">
        <f>SUMIF(AG43:AG90,"&lt;&gt;NOR",G43:G90)</f>
        <v>0</v>
      </c>
      <c r="H42" s="234"/>
      <c r="I42" s="234">
        <f>SUM(I43:I90)</f>
        <v>0</v>
      </c>
      <c r="J42" s="234"/>
      <c r="K42" s="234">
        <f>SUM(K43:K90)</f>
        <v>0</v>
      </c>
      <c r="L42" s="234"/>
      <c r="M42" s="234">
        <f>SUM(M43:M90)</f>
        <v>0</v>
      </c>
      <c r="N42" s="234"/>
      <c r="O42" s="234">
        <f>SUM(O43:O90)</f>
        <v>0</v>
      </c>
      <c r="P42" s="234"/>
      <c r="Q42" s="234">
        <f>SUM(Q43:Q90)</f>
        <v>0</v>
      </c>
      <c r="R42" s="234"/>
      <c r="S42" s="234"/>
      <c r="T42" s="235"/>
      <c r="U42" s="229"/>
      <c r="V42" s="229">
        <f>SUM(V43:V90)</f>
        <v>204.51999999999998</v>
      </c>
      <c r="W42" s="229"/>
      <c r="X42" s="229"/>
      <c r="AG42" t="s">
        <v>104</v>
      </c>
    </row>
    <row r="43" spans="1:60" outlineLevel="1" x14ac:dyDescent="0.2">
      <c r="A43" s="244">
        <v>18</v>
      </c>
      <c r="B43" s="245" t="s">
        <v>172</v>
      </c>
      <c r="C43" s="259" t="s">
        <v>173</v>
      </c>
      <c r="D43" s="246" t="s">
        <v>174</v>
      </c>
      <c r="E43" s="247">
        <v>1976.3676</v>
      </c>
      <c r="F43" s="248"/>
      <c r="G43" s="249">
        <f>ROUND(E43*F43,2)</f>
        <v>0</v>
      </c>
      <c r="H43" s="248"/>
      <c r="I43" s="249">
        <f>ROUND(E43*H43,2)</f>
        <v>0</v>
      </c>
      <c r="J43" s="248"/>
      <c r="K43" s="249">
        <f>ROUND(E43*J43,2)</f>
        <v>0</v>
      </c>
      <c r="L43" s="249">
        <v>21</v>
      </c>
      <c r="M43" s="249">
        <f>G43*(1+L43/100)</f>
        <v>0</v>
      </c>
      <c r="N43" s="249">
        <v>0</v>
      </c>
      <c r="O43" s="249">
        <f>ROUND(E43*N43,2)</f>
        <v>0</v>
      </c>
      <c r="P43" s="249">
        <v>0</v>
      </c>
      <c r="Q43" s="249">
        <f>ROUND(E43*P43,2)</f>
        <v>0</v>
      </c>
      <c r="R43" s="249"/>
      <c r="S43" s="249" t="s">
        <v>143</v>
      </c>
      <c r="T43" s="250" t="s">
        <v>144</v>
      </c>
      <c r="U43" s="225">
        <v>0</v>
      </c>
      <c r="V43" s="225">
        <f>ROUND(E43*U43,2)</f>
        <v>0</v>
      </c>
      <c r="W43" s="225"/>
      <c r="X43" s="225" t="s">
        <v>111</v>
      </c>
      <c r="Y43" s="215"/>
      <c r="Z43" s="215"/>
      <c r="AA43" s="215"/>
      <c r="AB43" s="215"/>
      <c r="AC43" s="215"/>
      <c r="AD43" s="215"/>
      <c r="AE43" s="215"/>
      <c r="AF43" s="215"/>
      <c r="AG43" s="215" t="s">
        <v>126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 x14ac:dyDescent="0.2">
      <c r="A44" s="236">
        <v>19</v>
      </c>
      <c r="B44" s="237" t="s">
        <v>175</v>
      </c>
      <c r="C44" s="256" t="s">
        <v>176</v>
      </c>
      <c r="D44" s="238" t="s">
        <v>174</v>
      </c>
      <c r="E44" s="239">
        <v>16</v>
      </c>
      <c r="F44" s="240"/>
      <c r="G44" s="241">
        <f>ROUND(E44*F44,2)</f>
        <v>0</v>
      </c>
      <c r="H44" s="240"/>
      <c r="I44" s="241">
        <f>ROUND(E44*H44,2)</f>
        <v>0</v>
      </c>
      <c r="J44" s="240"/>
      <c r="K44" s="241">
        <f>ROUND(E44*J44,2)</f>
        <v>0</v>
      </c>
      <c r="L44" s="241">
        <v>21</v>
      </c>
      <c r="M44" s="241">
        <f>G44*(1+L44/100)</f>
        <v>0</v>
      </c>
      <c r="N44" s="241">
        <v>0</v>
      </c>
      <c r="O44" s="241">
        <f>ROUND(E44*N44,2)</f>
        <v>0</v>
      </c>
      <c r="P44" s="241">
        <v>0</v>
      </c>
      <c r="Q44" s="241">
        <f>ROUND(E44*P44,2)</f>
        <v>0</v>
      </c>
      <c r="R44" s="241"/>
      <c r="S44" s="241" t="s">
        <v>109</v>
      </c>
      <c r="T44" s="242" t="s">
        <v>177</v>
      </c>
      <c r="U44" s="225">
        <v>0.43</v>
      </c>
      <c r="V44" s="225">
        <f>ROUND(E44*U44,2)</f>
        <v>6.88</v>
      </c>
      <c r="W44" s="225"/>
      <c r="X44" s="225" t="s">
        <v>111</v>
      </c>
      <c r="Y44" s="215"/>
      <c r="Z44" s="215"/>
      <c r="AA44" s="215"/>
      <c r="AB44" s="215"/>
      <c r="AC44" s="215"/>
      <c r="AD44" s="215"/>
      <c r="AE44" s="215"/>
      <c r="AF44" s="215"/>
      <c r="AG44" s="215" t="s">
        <v>178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 x14ac:dyDescent="0.2">
      <c r="A45" s="222"/>
      <c r="B45" s="223"/>
      <c r="C45" s="258" t="s">
        <v>179</v>
      </c>
      <c r="D45" s="227"/>
      <c r="E45" s="228">
        <v>4</v>
      </c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15"/>
      <c r="Z45" s="215"/>
      <c r="AA45" s="215"/>
      <c r="AB45" s="215"/>
      <c r="AC45" s="215"/>
      <c r="AD45" s="215"/>
      <c r="AE45" s="215"/>
      <c r="AF45" s="215"/>
      <c r="AG45" s="215" t="s">
        <v>118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 x14ac:dyDescent="0.2">
      <c r="A46" s="222"/>
      <c r="B46" s="223"/>
      <c r="C46" s="258" t="s">
        <v>180</v>
      </c>
      <c r="D46" s="227"/>
      <c r="E46" s="228">
        <v>12</v>
      </c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15"/>
      <c r="Z46" s="215"/>
      <c r="AA46" s="215"/>
      <c r="AB46" s="215"/>
      <c r="AC46" s="215"/>
      <c r="AD46" s="215"/>
      <c r="AE46" s="215"/>
      <c r="AF46" s="215"/>
      <c r="AG46" s="215" t="s">
        <v>118</v>
      </c>
      <c r="AH46" s="215">
        <v>0</v>
      </c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 x14ac:dyDescent="0.2">
      <c r="A47" s="236">
        <v>20</v>
      </c>
      <c r="B47" s="237" t="s">
        <v>181</v>
      </c>
      <c r="C47" s="256" t="s">
        <v>182</v>
      </c>
      <c r="D47" s="238" t="s">
        <v>174</v>
      </c>
      <c r="E47" s="239">
        <v>1976.3676</v>
      </c>
      <c r="F47" s="240"/>
      <c r="G47" s="241">
        <f>ROUND(E47*F47,2)</f>
        <v>0</v>
      </c>
      <c r="H47" s="240"/>
      <c r="I47" s="241">
        <f>ROUND(E47*H47,2)</f>
        <v>0</v>
      </c>
      <c r="J47" s="240"/>
      <c r="K47" s="241">
        <f>ROUND(E47*J47,2)</f>
        <v>0</v>
      </c>
      <c r="L47" s="241">
        <v>21</v>
      </c>
      <c r="M47" s="241">
        <f>G47*(1+L47/100)</f>
        <v>0</v>
      </c>
      <c r="N47" s="241">
        <v>0</v>
      </c>
      <c r="O47" s="241">
        <f>ROUND(E47*N47,2)</f>
        <v>0</v>
      </c>
      <c r="P47" s="241">
        <v>0</v>
      </c>
      <c r="Q47" s="241">
        <f>ROUND(E47*P47,2)</f>
        <v>0</v>
      </c>
      <c r="R47" s="241"/>
      <c r="S47" s="241" t="s">
        <v>109</v>
      </c>
      <c r="T47" s="242" t="s">
        <v>177</v>
      </c>
      <c r="U47" s="225">
        <v>0.1</v>
      </c>
      <c r="V47" s="225">
        <f>ROUND(E47*U47,2)</f>
        <v>197.64</v>
      </c>
      <c r="W47" s="225"/>
      <c r="X47" s="225" t="s">
        <v>111</v>
      </c>
      <c r="Y47" s="215"/>
      <c r="Z47" s="215"/>
      <c r="AA47" s="215"/>
      <c r="AB47" s="215"/>
      <c r="AC47" s="215"/>
      <c r="AD47" s="215"/>
      <c r="AE47" s="215"/>
      <c r="AF47" s="215"/>
      <c r="AG47" s="215" t="s">
        <v>178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 x14ac:dyDescent="0.2">
      <c r="A48" s="222"/>
      <c r="B48" s="223"/>
      <c r="C48" s="258" t="s">
        <v>183</v>
      </c>
      <c r="D48" s="227"/>
      <c r="E48" s="228">
        <v>557.40959999999995</v>
      </c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15"/>
      <c r="Z48" s="215"/>
      <c r="AA48" s="215"/>
      <c r="AB48" s="215"/>
      <c r="AC48" s="215"/>
      <c r="AD48" s="215"/>
      <c r="AE48" s="215"/>
      <c r="AF48" s="215"/>
      <c r="AG48" s="215" t="s">
        <v>118</v>
      </c>
      <c r="AH48" s="215">
        <v>0</v>
      </c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 x14ac:dyDescent="0.2">
      <c r="A49" s="222"/>
      <c r="B49" s="223"/>
      <c r="C49" s="258" t="s">
        <v>184</v>
      </c>
      <c r="D49" s="227"/>
      <c r="E49" s="228">
        <v>628.13300000000004</v>
      </c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15"/>
      <c r="Z49" s="215"/>
      <c r="AA49" s="215"/>
      <c r="AB49" s="215"/>
      <c r="AC49" s="215"/>
      <c r="AD49" s="215"/>
      <c r="AE49" s="215"/>
      <c r="AF49" s="215"/>
      <c r="AG49" s="215" t="s">
        <v>118</v>
      </c>
      <c r="AH49" s="215">
        <v>0</v>
      </c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 x14ac:dyDescent="0.2">
      <c r="A50" s="222"/>
      <c r="B50" s="223"/>
      <c r="C50" s="258" t="s">
        <v>185</v>
      </c>
      <c r="D50" s="227"/>
      <c r="E50" s="228">
        <v>520.79999999999995</v>
      </c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15"/>
      <c r="Z50" s="215"/>
      <c r="AA50" s="215"/>
      <c r="AB50" s="215"/>
      <c r="AC50" s="215"/>
      <c r="AD50" s="215"/>
      <c r="AE50" s="215"/>
      <c r="AF50" s="215"/>
      <c r="AG50" s="215" t="s">
        <v>118</v>
      </c>
      <c r="AH50" s="215">
        <v>0</v>
      </c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 x14ac:dyDescent="0.2">
      <c r="A51" s="222"/>
      <c r="B51" s="223"/>
      <c r="C51" s="258" t="s">
        <v>186</v>
      </c>
      <c r="D51" s="227"/>
      <c r="E51" s="228">
        <v>184.745</v>
      </c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15"/>
      <c r="Z51" s="215"/>
      <c r="AA51" s="215"/>
      <c r="AB51" s="215"/>
      <c r="AC51" s="215"/>
      <c r="AD51" s="215"/>
      <c r="AE51" s="215"/>
      <c r="AF51" s="215"/>
      <c r="AG51" s="215" t="s">
        <v>118</v>
      </c>
      <c r="AH51" s="215">
        <v>0</v>
      </c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 x14ac:dyDescent="0.2">
      <c r="A52" s="222"/>
      <c r="B52" s="223"/>
      <c r="C52" s="258" t="s">
        <v>187</v>
      </c>
      <c r="D52" s="227"/>
      <c r="E52" s="228">
        <v>85.28</v>
      </c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15"/>
      <c r="Z52" s="215"/>
      <c r="AA52" s="215"/>
      <c r="AB52" s="215"/>
      <c r="AC52" s="215"/>
      <c r="AD52" s="215"/>
      <c r="AE52" s="215"/>
      <c r="AF52" s="215"/>
      <c r="AG52" s="215" t="s">
        <v>118</v>
      </c>
      <c r="AH52" s="215">
        <v>0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 x14ac:dyDescent="0.2">
      <c r="A53" s="236">
        <v>21</v>
      </c>
      <c r="B53" s="237" t="s">
        <v>188</v>
      </c>
      <c r="C53" s="256" t="s">
        <v>189</v>
      </c>
      <c r="D53" s="238" t="s">
        <v>174</v>
      </c>
      <c r="E53" s="239">
        <v>628.13300000000004</v>
      </c>
      <c r="F53" s="240"/>
      <c r="G53" s="241">
        <f>ROUND(E53*F53,2)</f>
        <v>0</v>
      </c>
      <c r="H53" s="240"/>
      <c r="I53" s="241">
        <f>ROUND(E53*H53,2)</f>
        <v>0</v>
      </c>
      <c r="J53" s="240"/>
      <c r="K53" s="241">
        <f>ROUND(E53*J53,2)</f>
        <v>0</v>
      </c>
      <c r="L53" s="241">
        <v>21</v>
      </c>
      <c r="M53" s="241">
        <f>G53*(1+L53/100)</f>
        <v>0</v>
      </c>
      <c r="N53" s="241">
        <v>0</v>
      </c>
      <c r="O53" s="241">
        <f>ROUND(E53*N53,2)</f>
        <v>0</v>
      </c>
      <c r="P53" s="241">
        <v>0</v>
      </c>
      <c r="Q53" s="241">
        <f>ROUND(E53*P53,2)</f>
        <v>0</v>
      </c>
      <c r="R53" s="241"/>
      <c r="S53" s="241" t="s">
        <v>143</v>
      </c>
      <c r="T53" s="242" t="s">
        <v>144</v>
      </c>
      <c r="U53" s="225">
        <v>0</v>
      </c>
      <c r="V53" s="225">
        <f>ROUND(E53*U53,2)</f>
        <v>0</v>
      </c>
      <c r="W53" s="225"/>
      <c r="X53" s="225" t="s">
        <v>164</v>
      </c>
      <c r="Y53" s="215"/>
      <c r="Z53" s="215"/>
      <c r="AA53" s="215"/>
      <c r="AB53" s="215"/>
      <c r="AC53" s="215"/>
      <c r="AD53" s="215"/>
      <c r="AE53" s="215"/>
      <c r="AF53" s="215"/>
      <c r="AG53" s="215" t="s">
        <v>165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 x14ac:dyDescent="0.2">
      <c r="A54" s="222"/>
      <c r="B54" s="223"/>
      <c r="C54" s="258" t="s">
        <v>190</v>
      </c>
      <c r="D54" s="227"/>
      <c r="E54" s="228">
        <v>65.637</v>
      </c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15"/>
      <c r="Z54" s="215"/>
      <c r="AA54" s="215"/>
      <c r="AB54" s="215"/>
      <c r="AC54" s="215"/>
      <c r="AD54" s="215"/>
      <c r="AE54" s="215"/>
      <c r="AF54" s="215"/>
      <c r="AG54" s="215" t="s">
        <v>118</v>
      </c>
      <c r="AH54" s="215">
        <v>0</v>
      </c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 x14ac:dyDescent="0.2">
      <c r="A55" s="222"/>
      <c r="B55" s="223"/>
      <c r="C55" s="258" t="s">
        <v>191</v>
      </c>
      <c r="D55" s="227"/>
      <c r="E55" s="228">
        <v>67.507000000000005</v>
      </c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15"/>
      <c r="Z55" s="215"/>
      <c r="AA55" s="215"/>
      <c r="AB55" s="215"/>
      <c r="AC55" s="215"/>
      <c r="AD55" s="215"/>
      <c r="AE55" s="215"/>
      <c r="AF55" s="215"/>
      <c r="AG55" s="215" t="s">
        <v>118</v>
      </c>
      <c r="AH55" s="215">
        <v>0</v>
      </c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 x14ac:dyDescent="0.2">
      <c r="A56" s="222"/>
      <c r="B56" s="223"/>
      <c r="C56" s="258" t="s">
        <v>192</v>
      </c>
      <c r="D56" s="227"/>
      <c r="E56" s="228">
        <v>73.117000000000004</v>
      </c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15"/>
      <c r="Z56" s="215"/>
      <c r="AA56" s="215"/>
      <c r="AB56" s="215"/>
      <c r="AC56" s="215"/>
      <c r="AD56" s="215"/>
      <c r="AE56" s="215"/>
      <c r="AF56" s="215"/>
      <c r="AG56" s="215" t="s">
        <v>118</v>
      </c>
      <c r="AH56" s="215">
        <v>0</v>
      </c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 x14ac:dyDescent="0.2">
      <c r="A57" s="222"/>
      <c r="B57" s="223"/>
      <c r="C57" s="258" t="s">
        <v>193</v>
      </c>
      <c r="D57" s="227"/>
      <c r="E57" s="228">
        <v>61.896999999999998</v>
      </c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15"/>
      <c r="Z57" s="215"/>
      <c r="AA57" s="215"/>
      <c r="AB57" s="215"/>
      <c r="AC57" s="215"/>
      <c r="AD57" s="215"/>
      <c r="AE57" s="215"/>
      <c r="AF57" s="215"/>
      <c r="AG57" s="215" t="s">
        <v>118</v>
      </c>
      <c r="AH57" s="215">
        <v>0</v>
      </c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 x14ac:dyDescent="0.2">
      <c r="A58" s="222"/>
      <c r="B58" s="223"/>
      <c r="C58" s="258" t="s">
        <v>194</v>
      </c>
      <c r="D58" s="227"/>
      <c r="E58" s="228">
        <v>71.247</v>
      </c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15"/>
      <c r="Z58" s="215"/>
      <c r="AA58" s="215"/>
      <c r="AB58" s="215"/>
      <c r="AC58" s="215"/>
      <c r="AD58" s="215"/>
      <c r="AE58" s="215"/>
      <c r="AF58" s="215"/>
      <c r="AG58" s="215" t="s">
        <v>118</v>
      </c>
      <c r="AH58" s="215">
        <v>0</v>
      </c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 x14ac:dyDescent="0.2">
      <c r="A59" s="222"/>
      <c r="B59" s="223"/>
      <c r="C59" s="258" t="s">
        <v>194</v>
      </c>
      <c r="D59" s="227"/>
      <c r="E59" s="228">
        <v>71.247</v>
      </c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15"/>
      <c r="Z59" s="215"/>
      <c r="AA59" s="215"/>
      <c r="AB59" s="215"/>
      <c r="AC59" s="215"/>
      <c r="AD59" s="215"/>
      <c r="AE59" s="215"/>
      <c r="AF59" s="215"/>
      <c r="AG59" s="215" t="s">
        <v>118</v>
      </c>
      <c r="AH59" s="215">
        <v>0</v>
      </c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 x14ac:dyDescent="0.2">
      <c r="A60" s="222"/>
      <c r="B60" s="223"/>
      <c r="C60" s="258" t="s">
        <v>195</v>
      </c>
      <c r="D60" s="227"/>
      <c r="E60" s="228">
        <v>73.117000000000004</v>
      </c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15"/>
      <c r="Z60" s="215"/>
      <c r="AA60" s="215"/>
      <c r="AB60" s="215"/>
      <c r="AC60" s="215"/>
      <c r="AD60" s="215"/>
      <c r="AE60" s="215"/>
      <c r="AF60" s="215"/>
      <c r="AG60" s="215" t="s">
        <v>118</v>
      </c>
      <c r="AH60" s="215">
        <v>0</v>
      </c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 x14ac:dyDescent="0.2">
      <c r="A61" s="222"/>
      <c r="B61" s="223"/>
      <c r="C61" s="258" t="s">
        <v>191</v>
      </c>
      <c r="D61" s="227"/>
      <c r="E61" s="228">
        <v>67.507000000000005</v>
      </c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15"/>
      <c r="Z61" s="215"/>
      <c r="AA61" s="215"/>
      <c r="AB61" s="215"/>
      <c r="AC61" s="215"/>
      <c r="AD61" s="215"/>
      <c r="AE61" s="215"/>
      <c r="AF61" s="215"/>
      <c r="AG61" s="215" t="s">
        <v>118</v>
      </c>
      <c r="AH61" s="215">
        <v>0</v>
      </c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 x14ac:dyDescent="0.2">
      <c r="A62" s="222"/>
      <c r="B62" s="223"/>
      <c r="C62" s="258" t="s">
        <v>196</v>
      </c>
      <c r="D62" s="227"/>
      <c r="E62" s="228">
        <v>76.856999999999999</v>
      </c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15"/>
      <c r="Z62" s="215"/>
      <c r="AA62" s="215"/>
      <c r="AB62" s="215"/>
      <c r="AC62" s="215"/>
      <c r="AD62" s="215"/>
      <c r="AE62" s="215"/>
      <c r="AF62" s="215"/>
      <c r="AG62" s="215" t="s">
        <v>118</v>
      </c>
      <c r="AH62" s="215">
        <v>0</v>
      </c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 x14ac:dyDescent="0.2">
      <c r="A63" s="236">
        <v>22</v>
      </c>
      <c r="B63" s="237" t="s">
        <v>188</v>
      </c>
      <c r="C63" s="256" t="s">
        <v>197</v>
      </c>
      <c r="D63" s="238" t="s">
        <v>174</v>
      </c>
      <c r="E63" s="239">
        <v>557.40959999999995</v>
      </c>
      <c r="F63" s="240"/>
      <c r="G63" s="241">
        <f>ROUND(E63*F63,2)</f>
        <v>0</v>
      </c>
      <c r="H63" s="240"/>
      <c r="I63" s="241">
        <f>ROUND(E63*H63,2)</f>
        <v>0</v>
      </c>
      <c r="J63" s="240"/>
      <c r="K63" s="241">
        <f>ROUND(E63*J63,2)</f>
        <v>0</v>
      </c>
      <c r="L63" s="241">
        <v>21</v>
      </c>
      <c r="M63" s="241">
        <f>G63*(1+L63/100)</f>
        <v>0</v>
      </c>
      <c r="N63" s="241">
        <v>0</v>
      </c>
      <c r="O63" s="241">
        <f>ROUND(E63*N63,2)</f>
        <v>0</v>
      </c>
      <c r="P63" s="241">
        <v>0</v>
      </c>
      <c r="Q63" s="241">
        <f>ROUND(E63*P63,2)</f>
        <v>0</v>
      </c>
      <c r="R63" s="241"/>
      <c r="S63" s="241" t="s">
        <v>143</v>
      </c>
      <c r="T63" s="242" t="s">
        <v>144</v>
      </c>
      <c r="U63" s="225">
        <v>0</v>
      </c>
      <c r="V63" s="225">
        <f>ROUND(E63*U63,2)</f>
        <v>0</v>
      </c>
      <c r="W63" s="225"/>
      <c r="X63" s="225" t="s">
        <v>167</v>
      </c>
      <c r="Y63" s="215"/>
      <c r="Z63" s="215"/>
      <c r="AA63" s="215"/>
      <c r="AB63" s="215"/>
      <c r="AC63" s="215"/>
      <c r="AD63" s="215"/>
      <c r="AE63" s="215"/>
      <c r="AF63" s="215"/>
      <c r="AG63" s="215" t="s">
        <v>168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 x14ac:dyDescent="0.2">
      <c r="A64" s="222"/>
      <c r="B64" s="223"/>
      <c r="C64" s="258" t="s">
        <v>198</v>
      </c>
      <c r="D64" s="227"/>
      <c r="E64" s="228">
        <v>557.40959999999995</v>
      </c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15"/>
      <c r="Z64" s="215"/>
      <c r="AA64" s="215"/>
      <c r="AB64" s="215"/>
      <c r="AC64" s="215"/>
      <c r="AD64" s="215"/>
      <c r="AE64" s="215"/>
      <c r="AF64" s="215"/>
      <c r="AG64" s="215" t="s">
        <v>118</v>
      </c>
      <c r="AH64" s="215">
        <v>0</v>
      </c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 x14ac:dyDescent="0.2">
      <c r="A65" s="236">
        <v>23</v>
      </c>
      <c r="B65" s="237" t="s">
        <v>199</v>
      </c>
      <c r="C65" s="256" t="s">
        <v>200</v>
      </c>
      <c r="D65" s="238" t="s">
        <v>125</v>
      </c>
      <c r="E65" s="239">
        <v>42</v>
      </c>
      <c r="F65" s="240"/>
      <c r="G65" s="241">
        <f>ROUND(E65*F65,2)</f>
        <v>0</v>
      </c>
      <c r="H65" s="240"/>
      <c r="I65" s="241">
        <f>ROUND(E65*H65,2)</f>
        <v>0</v>
      </c>
      <c r="J65" s="240"/>
      <c r="K65" s="241">
        <f>ROUND(E65*J65,2)</f>
        <v>0</v>
      </c>
      <c r="L65" s="241">
        <v>21</v>
      </c>
      <c r="M65" s="241">
        <f>G65*(1+L65/100)</f>
        <v>0</v>
      </c>
      <c r="N65" s="241">
        <v>0</v>
      </c>
      <c r="O65" s="241">
        <f>ROUND(E65*N65,2)</f>
        <v>0</v>
      </c>
      <c r="P65" s="241">
        <v>0</v>
      </c>
      <c r="Q65" s="241">
        <f>ROUND(E65*P65,2)</f>
        <v>0</v>
      </c>
      <c r="R65" s="241"/>
      <c r="S65" s="241" t="s">
        <v>143</v>
      </c>
      <c r="T65" s="242" t="s">
        <v>144</v>
      </c>
      <c r="U65" s="225">
        <v>0</v>
      </c>
      <c r="V65" s="225">
        <f>ROUND(E65*U65,2)</f>
        <v>0</v>
      </c>
      <c r="W65" s="225"/>
      <c r="X65" s="225" t="s">
        <v>167</v>
      </c>
      <c r="Y65" s="215"/>
      <c r="Z65" s="215"/>
      <c r="AA65" s="215"/>
      <c r="AB65" s="215"/>
      <c r="AC65" s="215"/>
      <c r="AD65" s="215"/>
      <c r="AE65" s="215"/>
      <c r="AF65" s="215"/>
      <c r="AG65" s="215" t="s">
        <v>168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ht="22.5" outlineLevel="1" x14ac:dyDescent="0.2">
      <c r="A66" s="222"/>
      <c r="B66" s="223"/>
      <c r="C66" s="258" t="s">
        <v>201</v>
      </c>
      <c r="D66" s="227"/>
      <c r="E66" s="228">
        <v>42</v>
      </c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15"/>
      <c r="Z66" s="215"/>
      <c r="AA66" s="215"/>
      <c r="AB66" s="215"/>
      <c r="AC66" s="215"/>
      <c r="AD66" s="215"/>
      <c r="AE66" s="215"/>
      <c r="AF66" s="215"/>
      <c r="AG66" s="215" t="s">
        <v>118</v>
      </c>
      <c r="AH66" s="215">
        <v>0</v>
      </c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 x14ac:dyDescent="0.2">
      <c r="A67" s="236">
        <v>24</v>
      </c>
      <c r="B67" s="237" t="s">
        <v>202</v>
      </c>
      <c r="C67" s="256" t="s">
        <v>203</v>
      </c>
      <c r="D67" s="238" t="s">
        <v>174</v>
      </c>
      <c r="E67" s="239">
        <v>85.28</v>
      </c>
      <c r="F67" s="240"/>
      <c r="G67" s="241">
        <f>ROUND(E67*F67,2)</f>
        <v>0</v>
      </c>
      <c r="H67" s="240"/>
      <c r="I67" s="241">
        <f>ROUND(E67*H67,2)</f>
        <v>0</v>
      </c>
      <c r="J67" s="240"/>
      <c r="K67" s="241">
        <f>ROUND(E67*J67,2)</f>
        <v>0</v>
      </c>
      <c r="L67" s="241">
        <v>21</v>
      </c>
      <c r="M67" s="241">
        <f>G67*(1+L67/100)</f>
        <v>0</v>
      </c>
      <c r="N67" s="241">
        <v>0</v>
      </c>
      <c r="O67" s="241">
        <f>ROUND(E67*N67,2)</f>
        <v>0</v>
      </c>
      <c r="P67" s="241">
        <v>0</v>
      </c>
      <c r="Q67" s="241">
        <f>ROUND(E67*P67,2)</f>
        <v>0</v>
      </c>
      <c r="R67" s="241"/>
      <c r="S67" s="241" t="s">
        <v>143</v>
      </c>
      <c r="T67" s="242" t="s">
        <v>144</v>
      </c>
      <c r="U67" s="225">
        <v>0</v>
      </c>
      <c r="V67" s="225">
        <f>ROUND(E67*U67,2)</f>
        <v>0</v>
      </c>
      <c r="W67" s="225"/>
      <c r="X67" s="225" t="s">
        <v>167</v>
      </c>
      <c r="Y67" s="215"/>
      <c r="Z67" s="215"/>
      <c r="AA67" s="215"/>
      <c r="AB67" s="215"/>
      <c r="AC67" s="215"/>
      <c r="AD67" s="215"/>
      <c r="AE67" s="215"/>
      <c r="AF67" s="215"/>
      <c r="AG67" s="215" t="s">
        <v>204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 x14ac:dyDescent="0.2">
      <c r="A68" s="222"/>
      <c r="B68" s="223"/>
      <c r="C68" s="258" t="s">
        <v>205</v>
      </c>
      <c r="D68" s="227"/>
      <c r="E68" s="228">
        <v>66.56</v>
      </c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15"/>
      <c r="Z68" s="215"/>
      <c r="AA68" s="215"/>
      <c r="AB68" s="215"/>
      <c r="AC68" s="215"/>
      <c r="AD68" s="215"/>
      <c r="AE68" s="215"/>
      <c r="AF68" s="215"/>
      <c r="AG68" s="215" t="s">
        <v>118</v>
      </c>
      <c r="AH68" s="215">
        <v>0</v>
      </c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 x14ac:dyDescent="0.2">
      <c r="A69" s="222"/>
      <c r="B69" s="223"/>
      <c r="C69" s="258" t="s">
        <v>206</v>
      </c>
      <c r="D69" s="227"/>
      <c r="E69" s="228">
        <v>18.72</v>
      </c>
      <c r="F69" s="225"/>
      <c r="G69" s="225"/>
      <c r="H69" s="225"/>
      <c r="I69" s="225"/>
      <c r="J69" s="225"/>
      <c r="K69" s="225"/>
      <c r="L69" s="225"/>
      <c r="M69" s="225"/>
      <c r="N69" s="225"/>
      <c r="O69" s="225"/>
      <c r="P69" s="225"/>
      <c r="Q69" s="225"/>
      <c r="R69" s="225"/>
      <c r="S69" s="225"/>
      <c r="T69" s="225"/>
      <c r="U69" s="225"/>
      <c r="V69" s="225"/>
      <c r="W69" s="225"/>
      <c r="X69" s="225"/>
      <c r="Y69" s="215"/>
      <c r="Z69" s="215"/>
      <c r="AA69" s="215"/>
      <c r="AB69" s="215"/>
      <c r="AC69" s="215"/>
      <c r="AD69" s="215"/>
      <c r="AE69" s="215"/>
      <c r="AF69" s="215"/>
      <c r="AG69" s="215" t="s">
        <v>118</v>
      </c>
      <c r="AH69" s="215">
        <v>0</v>
      </c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 x14ac:dyDescent="0.2">
      <c r="A70" s="236">
        <v>25</v>
      </c>
      <c r="B70" s="237" t="s">
        <v>207</v>
      </c>
      <c r="C70" s="256" t="s">
        <v>208</v>
      </c>
      <c r="D70" s="238" t="s">
        <v>209</v>
      </c>
      <c r="E70" s="239">
        <v>147.79599999999999</v>
      </c>
      <c r="F70" s="240"/>
      <c r="G70" s="241">
        <f>ROUND(E70*F70,2)</f>
        <v>0</v>
      </c>
      <c r="H70" s="240"/>
      <c r="I70" s="241">
        <f>ROUND(E70*H70,2)</f>
        <v>0</v>
      </c>
      <c r="J70" s="240"/>
      <c r="K70" s="241">
        <f>ROUND(E70*J70,2)</f>
        <v>0</v>
      </c>
      <c r="L70" s="241">
        <v>21</v>
      </c>
      <c r="M70" s="241">
        <f>G70*(1+L70/100)</f>
        <v>0</v>
      </c>
      <c r="N70" s="241">
        <v>0</v>
      </c>
      <c r="O70" s="241">
        <f>ROUND(E70*N70,2)</f>
        <v>0</v>
      </c>
      <c r="P70" s="241">
        <v>0</v>
      </c>
      <c r="Q70" s="241">
        <f>ROUND(E70*P70,2)</f>
        <v>0</v>
      </c>
      <c r="R70" s="241"/>
      <c r="S70" s="241" t="s">
        <v>143</v>
      </c>
      <c r="T70" s="242" t="s">
        <v>144</v>
      </c>
      <c r="U70" s="225">
        <v>0</v>
      </c>
      <c r="V70" s="225">
        <f>ROUND(E70*U70,2)</f>
        <v>0</v>
      </c>
      <c r="W70" s="225"/>
      <c r="X70" s="225" t="s">
        <v>167</v>
      </c>
      <c r="Y70" s="215"/>
      <c r="Z70" s="215"/>
      <c r="AA70" s="215"/>
      <c r="AB70" s="215"/>
      <c r="AC70" s="215"/>
      <c r="AD70" s="215"/>
      <c r="AE70" s="215"/>
      <c r="AF70" s="215"/>
      <c r="AG70" s="215" t="s">
        <v>168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 x14ac:dyDescent="0.2">
      <c r="A71" s="222"/>
      <c r="B71" s="223"/>
      <c r="C71" s="258" t="s">
        <v>210</v>
      </c>
      <c r="D71" s="227"/>
      <c r="E71" s="228">
        <v>15.444000000000001</v>
      </c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15"/>
      <c r="Z71" s="215"/>
      <c r="AA71" s="215"/>
      <c r="AB71" s="215"/>
      <c r="AC71" s="215"/>
      <c r="AD71" s="215"/>
      <c r="AE71" s="215"/>
      <c r="AF71" s="215"/>
      <c r="AG71" s="215" t="s">
        <v>118</v>
      </c>
      <c r="AH71" s="215">
        <v>0</v>
      </c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 x14ac:dyDescent="0.2">
      <c r="A72" s="222"/>
      <c r="B72" s="223"/>
      <c r="C72" s="258" t="s">
        <v>211</v>
      </c>
      <c r="D72" s="227"/>
      <c r="E72" s="228">
        <v>15.884</v>
      </c>
      <c r="F72" s="225"/>
      <c r="G72" s="225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15"/>
      <c r="Z72" s="215"/>
      <c r="AA72" s="215"/>
      <c r="AB72" s="215"/>
      <c r="AC72" s="215"/>
      <c r="AD72" s="215"/>
      <c r="AE72" s="215"/>
      <c r="AF72" s="215"/>
      <c r="AG72" s="215" t="s">
        <v>118</v>
      </c>
      <c r="AH72" s="215">
        <v>0</v>
      </c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 x14ac:dyDescent="0.2">
      <c r="A73" s="222"/>
      <c r="B73" s="223"/>
      <c r="C73" s="258" t="s">
        <v>212</v>
      </c>
      <c r="D73" s="227"/>
      <c r="E73" s="228">
        <v>17.204000000000001</v>
      </c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15"/>
      <c r="Z73" s="215"/>
      <c r="AA73" s="215"/>
      <c r="AB73" s="215"/>
      <c r="AC73" s="215"/>
      <c r="AD73" s="215"/>
      <c r="AE73" s="215"/>
      <c r="AF73" s="215"/>
      <c r="AG73" s="215" t="s">
        <v>118</v>
      </c>
      <c r="AH73" s="215">
        <v>0</v>
      </c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 x14ac:dyDescent="0.2">
      <c r="A74" s="222"/>
      <c r="B74" s="223"/>
      <c r="C74" s="258" t="s">
        <v>213</v>
      </c>
      <c r="D74" s="227"/>
      <c r="E74" s="228">
        <v>14.564</v>
      </c>
      <c r="F74" s="225"/>
      <c r="G74" s="225"/>
      <c r="H74" s="225"/>
      <c r="I74" s="225"/>
      <c r="J74" s="225"/>
      <c r="K74" s="225"/>
      <c r="L74" s="225"/>
      <c r="M74" s="225"/>
      <c r="N74" s="225"/>
      <c r="O74" s="225"/>
      <c r="P74" s="225"/>
      <c r="Q74" s="225"/>
      <c r="R74" s="225"/>
      <c r="S74" s="225"/>
      <c r="T74" s="225"/>
      <c r="U74" s="225"/>
      <c r="V74" s="225"/>
      <c r="W74" s="225"/>
      <c r="X74" s="225"/>
      <c r="Y74" s="215"/>
      <c r="Z74" s="215"/>
      <c r="AA74" s="215"/>
      <c r="AB74" s="215"/>
      <c r="AC74" s="215"/>
      <c r="AD74" s="215"/>
      <c r="AE74" s="215"/>
      <c r="AF74" s="215"/>
      <c r="AG74" s="215" t="s">
        <v>118</v>
      </c>
      <c r="AH74" s="215">
        <v>0</v>
      </c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 x14ac:dyDescent="0.2">
      <c r="A75" s="222"/>
      <c r="B75" s="223"/>
      <c r="C75" s="258" t="s">
        <v>214</v>
      </c>
      <c r="D75" s="227"/>
      <c r="E75" s="228">
        <v>16.763999999999999</v>
      </c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15"/>
      <c r="Z75" s="215"/>
      <c r="AA75" s="215"/>
      <c r="AB75" s="215"/>
      <c r="AC75" s="215"/>
      <c r="AD75" s="215"/>
      <c r="AE75" s="215"/>
      <c r="AF75" s="215"/>
      <c r="AG75" s="215" t="s">
        <v>118</v>
      </c>
      <c r="AH75" s="215">
        <v>0</v>
      </c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 x14ac:dyDescent="0.2">
      <c r="A76" s="222"/>
      <c r="B76" s="223"/>
      <c r="C76" s="258" t="s">
        <v>214</v>
      </c>
      <c r="D76" s="227"/>
      <c r="E76" s="228">
        <v>16.763999999999999</v>
      </c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5"/>
      <c r="W76" s="225"/>
      <c r="X76" s="225"/>
      <c r="Y76" s="215"/>
      <c r="Z76" s="215"/>
      <c r="AA76" s="215"/>
      <c r="AB76" s="215"/>
      <c r="AC76" s="215"/>
      <c r="AD76" s="215"/>
      <c r="AE76" s="215"/>
      <c r="AF76" s="215"/>
      <c r="AG76" s="215" t="s">
        <v>118</v>
      </c>
      <c r="AH76" s="215">
        <v>0</v>
      </c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 x14ac:dyDescent="0.2">
      <c r="A77" s="222"/>
      <c r="B77" s="223"/>
      <c r="C77" s="258" t="s">
        <v>215</v>
      </c>
      <c r="D77" s="227"/>
      <c r="E77" s="228">
        <v>17.204000000000001</v>
      </c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25"/>
      <c r="Y77" s="215"/>
      <c r="Z77" s="215"/>
      <c r="AA77" s="215"/>
      <c r="AB77" s="215"/>
      <c r="AC77" s="215"/>
      <c r="AD77" s="215"/>
      <c r="AE77" s="215"/>
      <c r="AF77" s="215"/>
      <c r="AG77" s="215" t="s">
        <v>118</v>
      </c>
      <c r="AH77" s="215">
        <v>0</v>
      </c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 x14ac:dyDescent="0.2">
      <c r="A78" s="222"/>
      <c r="B78" s="223"/>
      <c r="C78" s="258" t="s">
        <v>211</v>
      </c>
      <c r="D78" s="227"/>
      <c r="E78" s="228">
        <v>15.884</v>
      </c>
      <c r="F78" s="225"/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225"/>
      <c r="R78" s="225"/>
      <c r="S78" s="225"/>
      <c r="T78" s="225"/>
      <c r="U78" s="225"/>
      <c r="V78" s="225"/>
      <c r="W78" s="225"/>
      <c r="X78" s="225"/>
      <c r="Y78" s="215"/>
      <c r="Z78" s="215"/>
      <c r="AA78" s="215"/>
      <c r="AB78" s="215"/>
      <c r="AC78" s="215"/>
      <c r="AD78" s="215"/>
      <c r="AE78" s="215"/>
      <c r="AF78" s="215"/>
      <c r="AG78" s="215" t="s">
        <v>118</v>
      </c>
      <c r="AH78" s="215">
        <v>0</v>
      </c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 x14ac:dyDescent="0.2">
      <c r="A79" s="222"/>
      <c r="B79" s="223"/>
      <c r="C79" s="258" t="s">
        <v>216</v>
      </c>
      <c r="D79" s="227"/>
      <c r="E79" s="228">
        <v>18.084</v>
      </c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25"/>
      <c r="Y79" s="215"/>
      <c r="Z79" s="215"/>
      <c r="AA79" s="215"/>
      <c r="AB79" s="215"/>
      <c r="AC79" s="215"/>
      <c r="AD79" s="215"/>
      <c r="AE79" s="215"/>
      <c r="AF79" s="215"/>
      <c r="AG79" s="215" t="s">
        <v>118</v>
      </c>
      <c r="AH79" s="215">
        <v>0</v>
      </c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 x14ac:dyDescent="0.2">
      <c r="A80" s="236">
        <v>26</v>
      </c>
      <c r="B80" s="237" t="s">
        <v>217</v>
      </c>
      <c r="C80" s="256" t="s">
        <v>218</v>
      </c>
      <c r="D80" s="238" t="s">
        <v>142</v>
      </c>
      <c r="E80" s="239">
        <v>4</v>
      </c>
      <c r="F80" s="240"/>
      <c r="G80" s="241">
        <f>ROUND(E80*F80,2)</f>
        <v>0</v>
      </c>
      <c r="H80" s="240"/>
      <c r="I80" s="241">
        <f>ROUND(E80*H80,2)</f>
        <v>0</v>
      </c>
      <c r="J80" s="240"/>
      <c r="K80" s="241">
        <f>ROUND(E80*J80,2)</f>
        <v>0</v>
      </c>
      <c r="L80" s="241">
        <v>21</v>
      </c>
      <c r="M80" s="241">
        <f>G80*(1+L80/100)</f>
        <v>0</v>
      </c>
      <c r="N80" s="241">
        <v>2.0000000000000001E-4</v>
      </c>
      <c r="O80" s="241">
        <f>ROUND(E80*N80,2)</f>
        <v>0</v>
      </c>
      <c r="P80" s="241">
        <v>0</v>
      </c>
      <c r="Q80" s="241">
        <f>ROUND(E80*P80,2)</f>
        <v>0</v>
      </c>
      <c r="R80" s="241" t="s">
        <v>219</v>
      </c>
      <c r="S80" s="241" t="s">
        <v>109</v>
      </c>
      <c r="T80" s="242" t="s">
        <v>177</v>
      </c>
      <c r="U80" s="225">
        <v>0</v>
      </c>
      <c r="V80" s="225">
        <f>ROUND(E80*U80,2)</f>
        <v>0</v>
      </c>
      <c r="W80" s="225"/>
      <c r="X80" s="225" t="s">
        <v>167</v>
      </c>
      <c r="Y80" s="215"/>
      <c r="Z80" s="215"/>
      <c r="AA80" s="215"/>
      <c r="AB80" s="215"/>
      <c r="AC80" s="215"/>
      <c r="AD80" s="215"/>
      <c r="AE80" s="215"/>
      <c r="AF80" s="215"/>
      <c r="AG80" s="215" t="s">
        <v>204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 x14ac:dyDescent="0.2">
      <c r="A81" s="222"/>
      <c r="B81" s="223"/>
      <c r="C81" s="258" t="s">
        <v>220</v>
      </c>
      <c r="D81" s="227"/>
      <c r="E81" s="228">
        <v>1</v>
      </c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15"/>
      <c r="Z81" s="215"/>
      <c r="AA81" s="215"/>
      <c r="AB81" s="215"/>
      <c r="AC81" s="215"/>
      <c r="AD81" s="215"/>
      <c r="AE81" s="215"/>
      <c r="AF81" s="215"/>
      <c r="AG81" s="215" t="s">
        <v>118</v>
      </c>
      <c r="AH81" s="215">
        <v>0</v>
      </c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 x14ac:dyDescent="0.2">
      <c r="A82" s="222"/>
      <c r="B82" s="223"/>
      <c r="C82" s="258" t="s">
        <v>221</v>
      </c>
      <c r="D82" s="227"/>
      <c r="E82" s="228">
        <v>1</v>
      </c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25"/>
      <c r="Y82" s="215"/>
      <c r="Z82" s="215"/>
      <c r="AA82" s="215"/>
      <c r="AB82" s="215"/>
      <c r="AC82" s="215"/>
      <c r="AD82" s="215"/>
      <c r="AE82" s="215"/>
      <c r="AF82" s="215"/>
      <c r="AG82" s="215" t="s">
        <v>118</v>
      </c>
      <c r="AH82" s="215">
        <v>0</v>
      </c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 x14ac:dyDescent="0.2">
      <c r="A83" s="222"/>
      <c r="B83" s="223"/>
      <c r="C83" s="258" t="s">
        <v>222</v>
      </c>
      <c r="D83" s="227"/>
      <c r="E83" s="228">
        <v>1</v>
      </c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225"/>
      <c r="Y83" s="215"/>
      <c r="Z83" s="215"/>
      <c r="AA83" s="215"/>
      <c r="AB83" s="215"/>
      <c r="AC83" s="215"/>
      <c r="AD83" s="215"/>
      <c r="AE83" s="215"/>
      <c r="AF83" s="215"/>
      <c r="AG83" s="215" t="s">
        <v>118</v>
      </c>
      <c r="AH83" s="215">
        <v>0</v>
      </c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 x14ac:dyDescent="0.2">
      <c r="A84" s="222"/>
      <c r="B84" s="223"/>
      <c r="C84" s="258" t="s">
        <v>223</v>
      </c>
      <c r="D84" s="227"/>
      <c r="E84" s="228">
        <v>1</v>
      </c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5"/>
      <c r="Y84" s="215"/>
      <c r="Z84" s="215"/>
      <c r="AA84" s="215"/>
      <c r="AB84" s="215"/>
      <c r="AC84" s="215"/>
      <c r="AD84" s="215"/>
      <c r="AE84" s="215"/>
      <c r="AF84" s="215"/>
      <c r="AG84" s="215" t="s">
        <v>118</v>
      </c>
      <c r="AH84" s="215">
        <v>0</v>
      </c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 x14ac:dyDescent="0.2">
      <c r="A85" s="236">
        <v>27</v>
      </c>
      <c r="B85" s="237" t="s">
        <v>224</v>
      </c>
      <c r="C85" s="256" t="s">
        <v>225</v>
      </c>
      <c r="D85" s="238" t="s">
        <v>142</v>
      </c>
      <c r="E85" s="239">
        <v>12</v>
      </c>
      <c r="F85" s="240"/>
      <c r="G85" s="241">
        <f>ROUND(E85*F85,2)</f>
        <v>0</v>
      </c>
      <c r="H85" s="240"/>
      <c r="I85" s="241">
        <f>ROUND(E85*H85,2)</f>
        <v>0</v>
      </c>
      <c r="J85" s="240"/>
      <c r="K85" s="241">
        <f>ROUND(E85*J85,2)</f>
        <v>0</v>
      </c>
      <c r="L85" s="241">
        <v>21</v>
      </c>
      <c r="M85" s="241">
        <f>G85*(1+L85/100)</f>
        <v>0</v>
      </c>
      <c r="N85" s="241">
        <v>0</v>
      </c>
      <c r="O85" s="241">
        <f>ROUND(E85*N85,2)</f>
        <v>0</v>
      </c>
      <c r="P85" s="241">
        <v>0</v>
      </c>
      <c r="Q85" s="241">
        <f>ROUND(E85*P85,2)</f>
        <v>0</v>
      </c>
      <c r="R85" s="241" t="s">
        <v>219</v>
      </c>
      <c r="S85" s="241" t="s">
        <v>109</v>
      </c>
      <c r="T85" s="242" t="s">
        <v>177</v>
      </c>
      <c r="U85" s="225">
        <v>0</v>
      </c>
      <c r="V85" s="225">
        <f>ROUND(E85*U85,2)</f>
        <v>0</v>
      </c>
      <c r="W85" s="225"/>
      <c r="X85" s="225" t="s">
        <v>167</v>
      </c>
      <c r="Y85" s="215"/>
      <c r="Z85" s="215"/>
      <c r="AA85" s="215"/>
      <c r="AB85" s="215"/>
      <c r="AC85" s="215"/>
      <c r="AD85" s="215"/>
      <c r="AE85" s="215"/>
      <c r="AF85" s="215"/>
      <c r="AG85" s="215" t="s">
        <v>204</v>
      </c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 x14ac:dyDescent="0.2">
      <c r="A86" s="222"/>
      <c r="B86" s="223"/>
      <c r="C86" s="258" t="s">
        <v>226</v>
      </c>
      <c r="D86" s="227"/>
      <c r="E86" s="228">
        <v>3</v>
      </c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15"/>
      <c r="Z86" s="215"/>
      <c r="AA86" s="215"/>
      <c r="AB86" s="215"/>
      <c r="AC86" s="215"/>
      <c r="AD86" s="215"/>
      <c r="AE86" s="215"/>
      <c r="AF86" s="215"/>
      <c r="AG86" s="215" t="s">
        <v>118</v>
      </c>
      <c r="AH86" s="215">
        <v>0</v>
      </c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 x14ac:dyDescent="0.2">
      <c r="A87" s="222"/>
      <c r="B87" s="223"/>
      <c r="C87" s="258" t="s">
        <v>227</v>
      </c>
      <c r="D87" s="227"/>
      <c r="E87" s="228">
        <v>3</v>
      </c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25"/>
      <c r="Y87" s="215"/>
      <c r="Z87" s="215"/>
      <c r="AA87" s="215"/>
      <c r="AB87" s="215"/>
      <c r="AC87" s="215"/>
      <c r="AD87" s="215"/>
      <c r="AE87" s="215"/>
      <c r="AF87" s="215"/>
      <c r="AG87" s="215" t="s">
        <v>118</v>
      </c>
      <c r="AH87" s="215">
        <v>0</v>
      </c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 x14ac:dyDescent="0.2">
      <c r="A88" s="222"/>
      <c r="B88" s="223"/>
      <c r="C88" s="258" t="s">
        <v>228</v>
      </c>
      <c r="D88" s="227"/>
      <c r="E88" s="228">
        <v>3</v>
      </c>
      <c r="F88" s="225"/>
      <c r="G88" s="225"/>
      <c r="H88" s="225"/>
      <c r="I88" s="225"/>
      <c r="J88" s="225"/>
      <c r="K88" s="225"/>
      <c r="L88" s="225"/>
      <c r="M88" s="225"/>
      <c r="N88" s="225"/>
      <c r="O88" s="225"/>
      <c r="P88" s="225"/>
      <c r="Q88" s="225"/>
      <c r="R88" s="225"/>
      <c r="S88" s="225"/>
      <c r="T88" s="225"/>
      <c r="U88" s="225"/>
      <c r="V88" s="225"/>
      <c r="W88" s="225"/>
      <c r="X88" s="225"/>
      <c r="Y88" s="215"/>
      <c r="Z88" s="215"/>
      <c r="AA88" s="215"/>
      <c r="AB88" s="215"/>
      <c r="AC88" s="215"/>
      <c r="AD88" s="215"/>
      <c r="AE88" s="215"/>
      <c r="AF88" s="215"/>
      <c r="AG88" s="215" t="s">
        <v>118</v>
      </c>
      <c r="AH88" s="215">
        <v>0</v>
      </c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 x14ac:dyDescent="0.2">
      <c r="A89" s="222"/>
      <c r="B89" s="223"/>
      <c r="C89" s="258" t="s">
        <v>229</v>
      </c>
      <c r="D89" s="227"/>
      <c r="E89" s="228">
        <v>3</v>
      </c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25"/>
      <c r="Y89" s="215"/>
      <c r="Z89" s="215"/>
      <c r="AA89" s="215"/>
      <c r="AB89" s="215"/>
      <c r="AC89" s="215"/>
      <c r="AD89" s="215"/>
      <c r="AE89" s="215"/>
      <c r="AF89" s="215"/>
      <c r="AG89" s="215" t="s">
        <v>118</v>
      </c>
      <c r="AH89" s="215">
        <v>0</v>
      </c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 x14ac:dyDescent="0.2">
      <c r="A90" s="222">
        <v>28</v>
      </c>
      <c r="B90" s="223" t="s">
        <v>230</v>
      </c>
      <c r="C90" s="260" t="s">
        <v>231</v>
      </c>
      <c r="D90" s="224" t="s">
        <v>0</v>
      </c>
      <c r="E90" s="252"/>
      <c r="F90" s="226"/>
      <c r="G90" s="225">
        <f>ROUND(E90*F90,2)</f>
        <v>0</v>
      </c>
      <c r="H90" s="226"/>
      <c r="I90" s="225">
        <f>ROUND(E90*H90,2)</f>
        <v>0</v>
      </c>
      <c r="J90" s="226"/>
      <c r="K90" s="225">
        <f>ROUND(E90*J90,2)</f>
        <v>0</v>
      </c>
      <c r="L90" s="225">
        <v>21</v>
      </c>
      <c r="M90" s="225">
        <f>G90*(1+L90/100)</f>
        <v>0</v>
      </c>
      <c r="N90" s="225">
        <v>0</v>
      </c>
      <c r="O90" s="225">
        <f>ROUND(E90*N90,2)</f>
        <v>0</v>
      </c>
      <c r="P90" s="225">
        <v>0</v>
      </c>
      <c r="Q90" s="225">
        <f>ROUND(E90*P90,2)</f>
        <v>0</v>
      </c>
      <c r="R90" s="225"/>
      <c r="S90" s="225" t="s">
        <v>109</v>
      </c>
      <c r="T90" s="225" t="s">
        <v>110</v>
      </c>
      <c r="U90" s="225">
        <v>0</v>
      </c>
      <c r="V90" s="225">
        <f>ROUND(E90*U90,2)</f>
        <v>0</v>
      </c>
      <c r="W90" s="225"/>
      <c r="X90" s="225" t="s">
        <v>159</v>
      </c>
      <c r="Y90" s="215"/>
      <c r="Z90" s="215"/>
      <c r="AA90" s="215"/>
      <c r="AB90" s="215"/>
      <c r="AC90" s="215"/>
      <c r="AD90" s="215"/>
      <c r="AE90" s="215"/>
      <c r="AF90" s="215"/>
      <c r="AG90" s="215" t="s">
        <v>160</v>
      </c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x14ac:dyDescent="0.2">
      <c r="A91" s="230" t="s">
        <v>103</v>
      </c>
      <c r="B91" s="231" t="s">
        <v>72</v>
      </c>
      <c r="C91" s="255" t="s">
        <v>73</v>
      </c>
      <c r="D91" s="232"/>
      <c r="E91" s="233"/>
      <c r="F91" s="234"/>
      <c r="G91" s="234">
        <f>SUMIF(AG92:AG98,"&lt;&gt;NOR",G92:G98)</f>
        <v>0</v>
      </c>
      <c r="H91" s="234"/>
      <c r="I91" s="234">
        <f>SUM(I92:I98)</f>
        <v>0</v>
      </c>
      <c r="J91" s="234"/>
      <c r="K91" s="234">
        <f>SUM(K92:K98)</f>
        <v>0</v>
      </c>
      <c r="L91" s="234"/>
      <c r="M91" s="234">
        <f>SUM(M92:M98)</f>
        <v>0</v>
      </c>
      <c r="N91" s="234"/>
      <c r="O91" s="234">
        <f>SUM(O92:O98)</f>
        <v>0</v>
      </c>
      <c r="P91" s="234"/>
      <c r="Q91" s="234">
        <f>SUM(Q92:Q98)</f>
        <v>0</v>
      </c>
      <c r="R91" s="234"/>
      <c r="S91" s="234"/>
      <c r="T91" s="235"/>
      <c r="U91" s="229"/>
      <c r="V91" s="229">
        <f>SUM(V92:V98)</f>
        <v>1.74</v>
      </c>
      <c r="W91" s="229"/>
      <c r="X91" s="229"/>
      <c r="AG91" t="s">
        <v>104</v>
      </c>
    </row>
    <row r="92" spans="1:60" outlineLevel="1" x14ac:dyDescent="0.2">
      <c r="A92" s="236">
        <v>29</v>
      </c>
      <c r="B92" s="237" t="s">
        <v>232</v>
      </c>
      <c r="C92" s="256" t="s">
        <v>233</v>
      </c>
      <c r="D92" s="238" t="s">
        <v>121</v>
      </c>
      <c r="E92" s="239">
        <v>1.296</v>
      </c>
      <c r="F92" s="240"/>
      <c r="G92" s="241">
        <f>ROUND(E92*F92,2)</f>
        <v>0</v>
      </c>
      <c r="H92" s="240"/>
      <c r="I92" s="241">
        <f>ROUND(E92*H92,2)</f>
        <v>0</v>
      </c>
      <c r="J92" s="240"/>
      <c r="K92" s="241">
        <f>ROUND(E92*J92,2)</f>
        <v>0</v>
      </c>
      <c r="L92" s="241">
        <v>21</v>
      </c>
      <c r="M92" s="241">
        <f>G92*(1+L92/100)</f>
        <v>0</v>
      </c>
      <c r="N92" s="241">
        <v>0</v>
      </c>
      <c r="O92" s="241">
        <f>ROUND(E92*N92,2)</f>
        <v>0</v>
      </c>
      <c r="P92" s="241">
        <v>0</v>
      </c>
      <c r="Q92" s="241">
        <f>ROUND(E92*P92,2)</f>
        <v>0</v>
      </c>
      <c r="R92" s="241" t="s">
        <v>147</v>
      </c>
      <c r="S92" s="241" t="s">
        <v>109</v>
      </c>
      <c r="T92" s="242" t="s">
        <v>110</v>
      </c>
      <c r="U92" s="225">
        <v>9.9000000000000005E-2</v>
      </c>
      <c r="V92" s="225">
        <f>ROUND(E92*U92,2)</f>
        <v>0.13</v>
      </c>
      <c r="W92" s="225"/>
      <c r="X92" s="225" t="s">
        <v>234</v>
      </c>
      <c r="Y92" s="215"/>
      <c r="Z92" s="215"/>
      <c r="AA92" s="215"/>
      <c r="AB92" s="215"/>
      <c r="AC92" s="215"/>
      <c r="AD92" s="215"/>
      <c r="AE92" s="215"/>
      <c r="AF92" s="215"/>
      <c r="AG92" s="215" t="s">
        <v>235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1" x14ac:dyDescent="0.2">
      <c r="A93" s="222"/>
      <c r="B93" s="223"/>
      <c r="C93" s="257" t="s">
        <v>236</v>
      </c>
      <c r="D93" s="243"/>
      <c r="E93" s="243"/>
      <c r="F93" s="243"/>
      <c r="G93" s="243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25"/>
      <c r="Y93" s="215"/>
      <c r="Z93" s="215"/>
      <c r="AA93" s="215"/>
      <c r="AB93" s="215"/>
      <c r="AC93" s="215"/>
      <c r="AD93" s="215"/>
      <c r="AE93" s="215"/>
      <c r="AF93" s="215"/>
      <c r="AG93" s="215" t="s">
        <v>114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1" x14ac:dyDescent="0.2">
      <c r="A94" s="236">
        <v>30</v>
      </c>
      <c r="B94" s="237" t="s">
        <v>237</v>
      </c>
      <c r="C94" s="256" t="s">
        <v>238</v>
      </c>
      <c r="D94" s="238" t="s">
        <v>121</v>
      </c>
      <c r="E94" s="239">
        <v>1.296</v>
      </c>
      <c r="F94" s="240"/>
      <c r="G94" s="241">
        <f>ROUND(E94*F94,2)</f>
        <v>0</v>
      </c>
      <c r="H94" s="240"/>
      <c r="I94" s="241">
        <f>ROUND(E94*H94,2)</f>
        <v>0</v>
      </c>
      <c r="J94" s="240"/>
      <c r="K94" s="241">
        <f>ROUND(E94*J94,2)</f>
        <v>0</v>
      </c>
      <c r="L94" s="241">
        <v>21</v>
      </c>
      <c r="M94" s="241">
        <f>G94*(1+L94/100)</f>
        <v>0</v>
      </c>
      <c r="N94" s="241">
        <v>0</v>
      </c>
      <c r="O94" s="241">
        <f>ROUND(E94*N94,2)</f>
        <v>0</v>
      </c>
      <c r="P94" s="241">
        <v>0</v>
      </c>
      <c r="Q94" s="241">
        <f>ROUND(E94*P94,2)</f>
        <v>0</v>
      </c>
      <c r="R94" s="241" t="s">
        <v>239</v>
      </c>
      <c r="S94" s="241" t="s">
        <v>109</v>
      </c>
      <c r="T94" s="242" t="s">
        <v>110</v>
      </c>
      <c r="U94" s="225">
        <v>0.49</v>
      </c>
      <c r="V94" s="225">
        <f>ROUND(E94*U94,2)</f>
        <v>0.64</v>
      </c>
      <c r="W94" s="225"/>
      <c r="X94" s="225" t="s">
        <v>234</v>
      </c>
      <c r="Y94" s="215"/>
      <c r="Z94" s="215"/>
      <c r="AA94" s="215"/>
      <c r="AB94" s="215"/>
      <c r="AC94" s="215"/>
      <c r="AD94" s="215"/>
      <c r="AE94" s="215"/>
      <c r="AF94" s="215"/>
      <c r="AG94" s="215" t="s">
        <v>235</v>
      </c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1" x14ac:dyDescent="0.2">
      <c r="A95" s="222"/>
      <c r="B95" s="223"/>
      <c r="C95" s="261" t="s">
        <v>240</v>
      </c>
      <c r="D95" s="253"/>
      <c r="E95" s="253"/>
      <c r="F95" s="253"/>
      <c r="G95" s="253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15"/>
      <c r="Z95" s="215"/>
      <c r="AA95" s="215"/>
      <c r="AB95" s="215"/>
      <c r="AC95" s="215"/>
      <c r="AD95" s="215"/>
      <c r="AE95" s="215"/>
      <c r="AF95" s="215"/>
      <c r="AG95" s="215" t="s">
        <v>241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 x14ac:dyDescent="0.2">
      <c r="A96" s="244">
        <v>31</v>
      </c>
      <c r="B96" s="245" t="s">
        <v>242</v>
      </c>
      <c r="C96" s="259" t="s">
        <v>243</v>
      </c>
      <c r="D96" s="246" t="s">
        <v>121</v>
      </c>
      <c r="E96" s="247">
        <v>24.623999999999999</v>
      </c>
      <c r="F96" s="248"/>
      <c r="G96" s="249">
        <f>ROUND(E96*F96,2)</f>
        <v>0</v>
      </c>
      <c r="H96" s="248"/>
      <c r="I96" s="249">
        <f>ROUND(E96*H96,2)</f>
        <v>0</v>
      </c>
      <c r="J96" s="248"/>
      <c r="K96" s="249">
        <f>ROUND(E96*J96,2)</f>
        <v>0</v>
      </c>
      <c r="L96" s="249">
        <v>21</v>
      </c>
      <c r="M96" s="249">
        <f>G96*(1+L96/100)</f>
        <v>0</v>
      </c>
      <c r="N96" s="249">
        <v>0</v>
      </c>
      <c r="O96" s="249">
        <f>ROUND(E96*N96,2)</f>
        <v>0</v>
      </c>
      <c r="P96" s="249">
        <v>0</v>
      </c>
      <c r="Q96" s="249">
        <f>ROUND(E96*P96,2)</f>
        <v>0</v>
      </c>
      <c r="R96" s="249" t="s">
        <v>239</v>
      </c>
      <c r="S96" s="249" t="s">
        <v>109</v>
      </c>
      <c r="T96" s="250" t="s">
        <v>110</v>
      </c>
      <c r="U96" s="225">
        <v>0</v>
      </c>
      <c r="V96" s="225">
        <f>ROUND(E96*U96,2)</f>
        <v>0</v>
      </c>
      <c r="W96" s="225"/>
      <c r="X96" s="225" t="s">
        <v>234</v>
      </c>
      <c r="Y96" s="215"/>
      <c r="Z96" s="215"/>
      <c r="AA96" s="215"/>
      <c r="AB96" s="215"/>
      <c r="AC96" s="215"/>
      <c r="AD96" s="215"/>
      <c r="AE96" s="215"/>
      <c r="AF96" s="215"/>
      <c r="AG96" s="215" t="s">
        <v>235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 x14ac:dyDescent="0.2">
      <c r="A97" s="244">
        <v>32</v>
      </c>
      <c r="B97" s="245" t="s">
        <v>244</v>
      </c>
      <c r="C97" s="259" t="s">
        <v>245</v>
      </c>
      <c r="D97" s="246" t="s">
        <v>121</v>
      </c>
      <c r="E97" s="247">
        <v>1.296</v>
      </c>
      <c r="F97" s="248"/>
      <c r="G97" s="249">
        <f>ROUND(E97*F97,2)</f>
        <v>0</v>
      </c>
      <c r="H97" s="248"/>
      <c r="I97" s="249">
        <f>ROUND(E97*H97,2)</f>
        <v>0</v>
      </c>
      <c r="J97" s="248"/>
      <c r="K97" s="249">
        <f>ROUND(E97*J97,2)</f>
        <v>0</v>
      </c>
      <c r="L97" s="249">
        <v>21</v>
      </c>
      <c r="M97" s="249">
        <f>G97*(1+L97/100)</f>
        <v>0</v>
      </c>
      <c r="N97" s="249">
        <v>0</v>
      </c>
      <c r="O97" s="249">
        <f>ROUND(E97*N97,2)</f>
        <v>0</v>
      </c>
      <c r="P97" s="249">
        <v>0</v>
      </c>
      <c r="Q97" s="249">
        <f>ROUND(E97*P97,2)</f>
        <v>0</v>
      </c>
      <c r="R97" s="249" t="s">
        <v>239</v>
      </c>
      <c r="S97" s="249" t="s">
        <v>109</v>
      </c>
      <c r="T97" s="250" t="s">
        <v>110</v>
      </c>
      <c r="U97" s="225">
        <v>0</v>
      </c>
      <c r="V97" s="225">
        <f>ROUND(E97*U97,2)</f>
        <v>0</v>
      </c>
      <c r="W97" s="225"/>
      <c r="X97" s="225" t="s">
        <v>234</v>
      </c>
      <c r="Y97" s="215"/>
      <c r="Z97" s="215"/>
      <c r="AA97" s="215"/>
      <c r="AB97" s="215"/>
      <c r="AC97" s="215"/>
      <c r="AD97" s="215"/>
      <c r="AE97" s="215"/>
      <c r="AF97" s="215"/>
      <c r="AG97" s="215" t="s">
        <v>235</v>
      </c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 x14ac:dyDescent="0.2">
      <c r="A98" s="236">
        <v>33</v>
      </c>
      <c r="B98" s="237" t="s">
        <v>246</v>
      </c>
      <c r="C98" s="256" t="s">
        <v>247</v>
      </c>
      <c r="D98" s="238" t="s">
        <v>121</v>
      </c>
      <c r="E98" s="239">
        <v>1.296</v>
      </c>
      <c r="F98" s="240"/>
      <c r="G98" s="241">
        <f>ROUND(E98*F98,2)</f>
        <v>0</v>
      </c>
      <c r="H98" s="240"/>
      <c r="I98" s="241">
        <f>ROUND(E98*H98,2)</f>
        <v>0</v>
      </c>
      <c r="J98" s="240"/>
      <c r="K98" s="241">
        <f>ROUND(E98*J98,2)</f>
        <v>0</v>
      </c>
      <c r="L98" s="241">
        <v>21</v>
      </c>
      <c r="M98" s="241">
        <f>G98*(1+L98/100)</f>
        <v>0</v>
      </c>
      <c r="N98" s="241">
        <v>0</v>
      </c>
      <c r="O98" s="241">
        <f>ROUND(E98*N98,2)</f>
        <v>0</v>
      </c>
      <c r="P98" s="241">
        <v>0</v>
      </c>
      <c r="Q98" s="241">
        <f>ROUND(E98*P98,2)</f>
        <v>0</v>
      </c>
      <c r="R98" s="241"/>
      <c r="S98" s="241" t="s">
        <v>109</v>
      </c>
      <c r="T98" s="242" t="s">
        <v>110</v>
      </c>
      <c r="U98" s="225">
        <v>0.746</v>
      </c>
      <c r="V98" s="225">
        <f>ROUND(E98*U98,2)</f>
        <v>0.97</v>
      </c>
      <c r="W98" s="225"/>
      <c r="X98" s="225" t="s">
        <v>234</v>
      </c>
      <c r="Y98" s="215"/>
      <c r="Z98" s="215"/>
      <c r="AA98" s="215"/>
      <c r="AB98" s="215"/>
      <c r="AC98" s="215"/>
      <c r="AD98" s="215"/>
      <c r="AE98" s="215"/>
      <c r="AF98" s="215"/>
      <c r="AG98" s="215" t="s">
        <v>235</v>
      </c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x14ac:dyDescent="0.2">
      <c r="A99" s="3"/>
      <c r="B99" s="4"/>
      <c r="C99" s="262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AE99">
        <v>15</v>
      </c>
      <c r="AF99">
        <v>21</v>
      </c>
      <c r="AG99" t="s">
        <v>90</v>
      </c>
    </row>
    <row r="100" spans="1:60" x14ac:dyDescent="0.2">
      <c r="A100" s="218"/>
      <c r="B100" s="219" t="s">
        <v>29</v>
      </c>
      <c r="C100" s="263"/>
      <c r="D100" s="220"/>
      <c r="E100" s="221"/>
      <c r="F100" s="221"/>
      <c r="G100" s="254">
        <f>G8+G23+G26+G30+G33+G36+G38+G42+G91</f>
        <v>0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AE100">
        <f>SUMIF(L7:L98,AE99,G7:G98)</f>
        <v>0</v>
      </c>
      <c r="AF100">
        <f>SUMIF(L7:L98,AF99,G7:G98)</f>
        <v>0</v>
      </c>
      <c r="AG100" t="s">
        <v>248</v>
      </c>
    </row>
    <row r="101" spans="1:60" x14ac:dyDescent="0.2">
      <c r="C101" s="264"/>
      <c r="D101" s="10"/>
      <c r="AG101" t="s">
        <v>249</v>
      </c>
    </row>
    <row r="102" spans="1:60" x14ac:dyDescent="0.2">
      <c r="D102" s="10"/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ZTjBr3RzP15o6idElLBf0WYwjfvuYSNOfgO34N/Rl0yuCqC1Eabi+UROGWjllD5o7y7scCEz9LQbp41HRg4Fw==" saltValue="/ogXGysJpwOPb9JY8lqp1g==" spinCount="100000" sheet="1"/>
  <mergeCells count="10">
    <mergeCell ref="C28:G28"/>
    <mergeCell ref="C35:G35"/>
    <mergeCell ref="C93:G93"/>
    <mergeCell ref="C95:G9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A Pol'!Názvy_tisku</vt:lpstr>
      <vt:lpstr>oadresa</vt:lpstr>
      <vt:lpstr>Stavba!Objednatel</vt:lpstr>
      <vt:lpstr>Stavba!Objekt</vt:lpstr>
      <vt:lpstr>'SO01 A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klimek</dc:creator>
  <cp:lastModifiedBy>klimek</cp:lastModifiedBy>
  <cp:lastPrinted>2019-03-19T12:27:02Z</cp:lastPrinted>
  <dcterms:created xsi:type="dcterms:W3CDTF">2009-04-08T07:15:50Z</dcterms:created>
  <dcterms:modified xsi:type="dcterms:W3CDTF">2020-12-07T06:57:58Z</dcterms:modified>
</cp:coreProperties>
</file>