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limek\Desktop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T01 A Pol" sheetId="12" r:id="rId4"/>
    <sheet name="T02 A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'T01 A Pol'!$1:$7</definedName>
    <definedName name="_xlnm.Print_Titles" localSheetId="4">'T02 A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1">Stavba!$A$1:$J$64</definedName>
    <definedName name="_xlnm.Print_Area" localSheetId="3">'T01 A Pol'!$A$1:$X$98</definedName>
    <definedName name="_xlnm.Print_Area" localSheetId="4">'T02 A Pol'!$A$1:$X$70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2" i="1"/>
  <c r="F42" i="1"/>
  <c r="G41" i="1"/>
  <c r="F41" i="1"/>
  <c r="G39" i="1"/>
  <c r="F39" i="1"/>
  <c r="G69" i="13"/>
  <c r="BA49" i="13"/>
  <c r="BA10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K11" i="13"/>
  <c r="M11" i="13"/>
  <c r="O11" i="13"/>
  <c r="Q11" i="13"/>
  <c r="V11" i="13"/>
  <c r="K13" i="13"/>
  <c r="G14" i="13"/>
  <c r="M14" i="13" s="1"/>
  <c r="M13" i="13" s="1"/>
  <c r="I14" i="13"/>
  <c r="I13" i="13" s="1"/>
  <c r="K14" i="13"/>
  <c r="O14" i="13"/>
  <c r="O13" i="13" s="1"/>
  <c r="Q14" i="13"/>
  <c r="Q13" i="13" s="1"/>
  <c r="V14" i="13"/>
  <c r="V13" i="13" s="1"/>
  <c r="G16" i="13"/>
  <c r="I16" i="13"/>
  <c r="O16" i="13"/>
  <c r="Q16" i="13"/>
  <c r="G17" i="13"/>
  <c r="I17" i="13"/>
  <c r="K17" i="13"/>
  <c r="K16" i="13" s="1"/>
  <c r="M17" i="13"/>
  <c r="M16" i="13" s="1"/>
  <c r="O17" i="13"/>
  <c r="Q17" i="13"/>
  <c r="V17" i="13"/>
  <c r="V16" i="13" s="1"/>
  <c r="G20" i="13"/>
  <c r="M20" i="13" s="1"/>
  <c r="I20" i="13"/>
  <c r="I19" i="13" s="1"/>
  <c r="K20" i="13"/>
  <c r="O20" i="13"/>
  <c r="O19" i="13" s="1"/>
  <c r="Q20" i="13"/>
  <c r="Q19" i="13" s="1"/>
  <c r="V20" i="13"/>
  <c r="G21" i="13"/>
  <c r="M21" i="13" s="1"/>
  <c r="I21" i="13"/>
  <c r="K21" i="13"/>
  <c r="K19" i="13" s="1"/>
  <c r="O21" i="13"/>
  <c r="Q21" i="13"/>
  <c r="V21" i="13"/>
  <c r="V19" i="13" s="1"/>
  <c r="G22" i="13"/>
  <c r="I22" i="13"/>
  <c r="K22" i="13"/>
  <c r="M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M25" i="13" s="1"/>
  <c r="I25" i="13"/>
  <c r="K25" i="13"/>
  <c r="O25" i="13"/>
  <c r="Q25" i="13"/>
  <c r="V25" i="13"/>
  <c r="G28" i="13"/>
  <c r="G27" i="13" s="1"/>
  <c r="I28" i="13"/>
  <c r="I27" i="13" s="1"/>
  <c r="K28" i="13"/>
  <c r="M28" i="13"/>
  <c r="O28" i="13"/>
  <c r="O27" i="13" s="1"/>
  <c r="Q28" i="13"/>
  <c r="Q27" i="13" s="1"/>
  <c r="V28" i="13"/>
  <c r="G32" i="13"/>
  <c r="M32" i="13" s="1"/>
  <c r="I32" i="13"/>
  <c r="K32" i="13"/>
  <c r="O32" i="13"/>
  <c r="Q32" i="13"/>
  <c r="V32" i="13"/>
  <c r="G34" i="13"/>
  <c r="I34" i="13"/>
  <c r="K34" i="13"/>
  <c r="K27" i="13" s="1"/>
  <c r="M34" i="13"/>
  <c r="O34" i="13"/>
  <c r="Q34" i="13"/>
  <c r="V34" i="13"/>
  <c r="V27" i="13" s="1"/>
  <c r="G36" i="13"/>
  <c r="I36" i="13"/>
  <c r="K36" i="13"/>
  <c r="M36" i="13"/>
  <c r="O36" i="13"/>
  <c r="Q36" i="13"/>
  <c r="V36" i="13"/>
  <c r="G39" i="13"/>
  <c r="M39" i="13" s="1"/>
  <c r="I39" i="13"/>
  <c r="I38" i="13" s="1"/>
  <c r="K39" i="13"/>
  <c r="K38" i="13" s="1"/>
  <c r="O39" i="13"/>
  <c r="O38" i="13" s="1"/>
  <c r="Q39" i="13"/>
  <c r="Q38" i="13" s="1"/>
  <c r="V39" i="13"/>
  <c r="V38" i="13" s="1"/>
  <c r="G41" i="13"/>
  <c r="I41" i="13"/>
  <c r="K41" i="13"/>
  <c r="M41" i="13"/>
  <c r="O41" i="13"/>
  <c r="Q41" i="13"/>
  <c r="V41" i="13"/>
  <c r="G42" i="13"/>
  <c r="I42" i="13"/>
  <c r="K42" i="13"/>
  <c r="M42" i="13"/>
  <c r="O42" i="13"/>
  <c r="Q42" i="13"/>
  <c r="V42" i="13"/>
  <c r="G43" i="13"/>
  <c r="M43" i="13" s="1"/>
  <c r="I43" i="13"/>
  <c r="K43" i="13"/>
  <c r="O43" i="13"/>
  <c r="Q43" i="13"/>
  <c r="V43" i="13"/>
  <c r="G44" i="13"/>
  <c r="M44" i="13" s="1"/>
  <c r="I44" i="13"/>
  <c r="K44" i="13"/>
  <c r="O44" i="13"/>
  <c r="Q44" i="13"/>
  <c r="V44" i="13"/>
  <c r="G46" i="13"/>
  <c r="K46" i="13"/>
  <c r="O46" i="13"/>
  <c r="G47" i="13"/>
  <c r="I47" i="13"/>
  <c r="I46" i="13" s="1"/>
  <c r="K47" i="13"/>
  <c r="M47" i="13"/>
  <c r="M46" i="13" s="1"/>
  <c r="O47" i="13"/>
  <c r="Q47" i="13"/>
  <c r="Q46" i="13" s="1"/>
  <c r="V47" i="13"/>
  <c r="V46" i="13" s="1"/>
  <c r="G51" i="13"/>
  <c r="O51" i="13"/>
  <c r="G52" i="13"/>
  <c r="I52" i="13"/>
  <c r="I51" i="13" s="1"/>
  <c r="K52" i="13"/>
  <c r="M52" i="13"/>
  <c r="O52" i="13"/>
  <c r="Q52" i="13"/>
  <c r="Q51" i="13" s="1"/>
  <c r="V52" i="13"/>
  <c r="G55" i="13"/>
  <c r="M55" i="13" s="1"/>
  <c r="I55" i="13"/>
  <c r="K55" i="13"/>
  <c r="K51" i="13" s="1"/>
  <c r="O55" i="13"/>
  <c r="Q55" i="13"/>
  <c r="V55" i="13"/>
  <c r="V51" i="13" s="1"/>
  <c r="G57" i="13"/>
  <c r="G56" i="13" s="1"/>
  <c r="I57" i="13"/>
  <c r="K57" i="13"/>
  <c r="K56" i="13" s="1"/>
  <c r="O57" i="13"/>
  <c r="O56" i="13" s="1"/>
  <c r="Q57" i="13"/>
  <c r="V57" i="13"/>
  <c r="V56" i="13" s="1"/>
  <c r="G58" i="13"/>
  <c r="I58" i="13"/>
  <c r="I56" i="13" s="1"/>
  <c r="K58" i="13"/>
  <c r="M58" i="13"/>
  <c r="O58" i="13"/>
  <c r="Q58" i="13"/>
  <c r="Q56" i="13" s="1"/>
  <c r="V58" i="13"/>
  <c r="G59" i="13"/>
  <c r="M59" i="13" s="1"/>
  <c r="I59" i="13"/>
  <c r="K59" i="13"/>
  <c r="O59" i="13"/>
  <c r="Q59" i="13"/>
  <c r="V59" i="13"/>
  <c r="G60" i="13"/>
  <c r="I60" i="13"/>
  <c r="K60" i="13"/>
  <c r="M60" i="13"/>
  <c r="O60" i="13"/>
  <c r="Q60" i="13"/>
  <c r="V60" i="13"/>
  <c r="G62" i="13"/>
  <c r="I62" i="13"/>
  <c r="I61" i="13" s="1"/>
  <c r="K62" i="13"/>
  <c r="M62" i="13"/>
  <c r="O62" i="13"/>
  <c r="Q62" i="13"/>
  <c r="Q61" i="13" s="1"/>
  <c r="V62" i="13"/>
  <c r="G63" i="13"/>
  <c r="M63" i="13" s="1"/>
  <c r="I63" i="13"/>
  <c r="K63" i="13"/>
  <c r="K61" i="13" s="1"/>
  <c r="O63" i="13"/>
  <c r="Q63" i="13"/>
  <c r="V63" i="13"/>
  <c r="V61" i="13" s="1"/>
  <c r="G64" i="13"/>
  <c r="I64" i="13"/>
  <c r="K64" i="13"/>
  <c r="M64" i="13"/>
  <c r="O64" i="13"/>
  <c r="Q64" i="13"/>
  <c r="V64" i="13"/>
  <c r="G65" i="13"/>
  <c r="AF69" i="13" s="1"/>
  <c r="I65" i="13"/>
  <c r="K65" i="13"/>
  <c r="O65" i="13"/>
  <c r="O61" i="13" s="1"/>
  <c r="Q65" i="13"/>
  <c r="V65" i="13"/>
  <c r="G66" i="13"/>
  <c r="I66" i="13"/>
  <c r="K66" i="13"/>
  <c r="M66" i="13"/>
  <c r="O66" i="13"/>
  <c r="Q66" i="13"/>
  <c r="V66" i="13"/>
  <c r="G67" i="13"/>
  <c r="M67" i="13" s="1"/>
  <c r="I67" i="13"/>
  <c r="K67" i="13"/>
  <c r="O67" i="13"/>
  <c r="Q67" i="13"/>
  <c r="V67" i="13"/>
  <c r="AE69" i="13"/>
  <c r="G97" i="12"/>
  <c r="BA13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5" i="12"/>
  <c r="K15" i="12"/>
  <c r="O15" i="12"/>
  <c r="V15" i="12"/>
  <c r="G16" i="12"/>
  <c r="I16" i="12"/>
  <c r="I15" i="12" s="1"/>
  <c r="K16" i="12"/>
  <c r="M16" i="12"/>
  <c r="M15" i="12" s="1"/>
  <c r="O16" i="12"/>
  <c r="Q16" i="12"/>
  <c r="Q15" i="12" s="1"/>
  <c r="V16" i="12"/>
  <c r="G18" i="12"/>
  <c r="O18" i="12"/>
  <c r="G19" i="12"/>
  <c r="I19" i="12"/>
  <c r="I18" i="12" s="1"/>
  <c r="K19" i="12"/>
  <c r="M19" i="12"/>
  <c r="O19" i="12"/>
  <c r="Q19" i="12"/>
  <c r="Q18" i="12" s="1"/>
  <c r="V19" i="12"/>
  <c r="G21" i="12"/>
  <c r="M21" i="12" s="1"/>
  <c r="I21" i="12"/>
  <c r="K21" i="12"/>
  <c r="K18" i="12" s="1"/>
  <c r="O21" i="12"/>
  <c r="Q21" i="12"/>
  <c r="V21" i="12"/>
  <c r="V18" i="12" s="1"/>
  <c r="G25" i="12"/>
  <c r="M25" i="12" s="1"/>
  <c r="M24" i="12" s="1"/>
  <c r="I25" i="12"/>
  <c r="I24" i="12" s="1"/>
  <c r="K25" i="12"/>
  <c r="K24" i="12" s="1"/>
  <c r="O25" i="12"/>
  <c r="O24" i="12" s="1"/>
  <c r="Q25" i="12"/>
  <c r="Q24" i="12" s="1"/>
  <c r="V25" i="12"/>
  <c r="V24" i="12" s="1"/>
  <c r="I27" i="12"/>
  <c r="Q27" i="12"/>
  <c r="G28" i="12"/>
  <c r="G27" i="12" s="1"/>
  <c r="I28" i="12"/>
  <c r="K28" i="12"/>
  <c r="K27" i="12" s="1"/>
  <c r="O28" i="12"/>
  <c r="O27" i="12" s="1"/>
  <c r="Q28" i="12"/>
  <c r="V28" i="12"/>
  <c r="V27" i="12" s="1"/>
  <c r="G32" i="12"/>
  <c r="I32" i="12"/>
  <c r="K32" i="12"/>
  <c r="M32" i="12"/>
  <c r="O32" i="12"/>
  <c r="Q32" i="12"/>
  <c r="V32" i="12"/>
  <c r="G34" i="12"/>
  <c r="M34" i="12" s="1"/>
  <c r="I34" i="12"/>
  <c r="K34" i="12"/>
  <c r="O34" i="12"/>
  <c r="Q34" i="12"/>
  <c r="V34" i="12"/>
  <c r="G37" i="12"/>
  <c r="G36" i="12" s="1"/>
  <c r="I37" i="12"/>
  <c r="K37" i="12"/>
  <c r="K36" i="12" s="1"/>
  <c r="O37" i="12"/>
  <c r="O36" i="12" s="1"/>
  <c r="Q37" i="12"/>
  <c r="V37" i="12"/>
  <c r="V36" i="12" s="1"/>
  <c r="G39" i="12"/>
  <c r="I39" i="12"/>
  <c r="K39" i="12"/>
  <c r="M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I36" i="12" s="1"/>
  <c r="K41" i="12"/>
  <c r="O41" i="12"/>
  <c r="Q41" i="12"/>
  <c r="Q36" i="12" s="1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I45" i="12"/>
  <c r="K45" i="12"/>
  <c r="M45" i="12"/>
  <c r="O45" i="12"/>
  <c r="Q45" i="12"/>
  <c r="V45" i="12"/>
  <c r="G46" i="12"/>
  <c r="M46" i="12" s="1"/>
  <c r="I46" i="12"/>
  <c r="K46" i="12"/>
  <c r="O46" i="12"/>
  <c r="Q46" i="12"/>
  <c r="V46" i="12"/>
  <c r="G47" i="12"/>
  <c r="I47" i="12"/>
  <c r="K47" i="12"/>
  <c r="M47" i="12"/>
  <c r="O47" i="12"/>
  <c r="Q47" i="12"/>
  <c r="V47" i="12"/>
  <c r="G48" i="12"/>
  <c r="M48" i="12" s="1"/>
  <c r="I48" i="12"/>
  <c r="K48" i="12"/>
  <c r="O48" i="12"/>
  <c r="Q48" i="12"/>
  <c r="V48" i="12"/>
  <c r="G49" i="12"/>
  <c r="I49" i="12"/>
  <c r="K49" i="12"/>
  <c r="M49" i="12"/>
  <c r="O49" i="12"/>
  <c r="Q49" i="12"/>
  <c r="V49" i="12"/>
  <c r="G50" i="12"/>
  <c r="M50" i="12" s="1"/>
  <c r="I50" i="12"/>
  <c r="K50" i="12"/>
  <c r="O50" i="12"/>
  <c r="Q50" i="12"/>
  <c r="V50" i="12"/>
  <c r="G53" i="12"/>
  <c r="M53" i="12" s="1"/>
  <c r="M52" i="12" s="1"/>
  <c r="I53" i="12"/>
  <c r="I52" i="12" s="1"/>
  <c r="K53" i="12"/>
  <c r="K52" i="12" s="1"/>
  <c r="O53" i="12"/>
  <c r="O52" i="12" s="1"/>
  <c r="Q53" i="12"/>
  <c r="Q52" i="12" s="1"/>
  <c r="V53" i="12"/>
  <c r="V52" i="12" s="1"/>
  <c r="G56" i="12"/>
  <c r="I56" i="12"/>
  <c r="K56" i="12"/>
  <c r="M56" i="12"/>
  <c r="O56" i="12"/>
  <c r="Q56" i="12"/>
  <c r="V56" i="12"/>
  <c r="G58" i="12"/>
  <c r="I58" i="12"/>
  <c r="K58" i="12"/>
  <c r="M58" i="12"/>
  <c r="O58" i="12"/>
  <c r="Q58" i="12"/>
  <c r="V58" i="12"/>
  <c r="G60" i="12"/>
  <c r="I60" i="12"/>
  <c r="K60" i="12"/>
  <c r="M60" i="12"/>
  <c r="O60" i="12"/>
  <c r="Q60" i="12"/>
  <c r="V60" i="12"/>
  <c r="G63" i="12"/>
  <c r="I63" i="12"/>
  <c r="I62" i="12" s="1"/>
  <c r="K63" i="12"/>
  <c r="K62" i="12" s="1"/>
  <c r="M63" i="12"/>
  <c r="M62" i="12" s="1"/>
  <c r="O63" i="12"/>
  <c r="Q63" i="12"/>
  <c r="Q62" i="12" s="1"/>
  <c r="V63" i="12"/>
  <c r="V62" i="12" s="1"/>
  <c r="G65" i="12"/>
  <c r="I65" i="12"/>
  <c r="K65" i="12"/>
  <c r="M65" i="12"/>
  <c r="O65" i="12"/>
  <c r="Q65" i="12"/>
  <c r="V65" i="12"/>
  <c r="G67" i="12"/>
  <c r="I67" i="12"/>
  <c r="K67" i="12"/>
  <c r="M67" i="12"/>
  <c r="O67" i="12"/>
  <c r="Q67" i="12"/>
  <c r="V67" i="12"/>
  <c r="G68" i="12"/>
  <c r="M68" i="12" s="1"/>
  <c r="I68" i="12"/>
  <c r="K68" i="12"/>
  <c r="O68" i="12"/>
  <c r="O62" i="12" s="1"/>
  <c r="Q68" i="12"/>
  <c r="V68" i="12"/>
  <c r="G70" i="12"/>
  <c r="I70" i="12"/>
  <c r="K70" i="12"/>
  <c r="M70" i="12"/>
  <c r="O70" i="12"/>
  <c r="Q70" i="12"/>
  <c r="V70" i="12"/>
  <c r="G72" i="12"/>
  <c r="K72" i="12"/>
  <c r="O72" i="12"/>
  <c r="V72" i="12"/>
  <c r="G73" i="12"/>
  <c r="I73" i="12"/>
  <c r="I72" i="12" s="1"/>
  <c r="K73" i="12"/>
  <c r="M73" i="12"/>
  <c r="M72" i="12" s="1"/>
  <c r="O73" i="12"/>
  <c r="Q73" i="12"/>
  <c r="Q72" i="12" s="1"/>
  <c r="V73" i="12"/>
  <c r="G75" i="12"/>
  <c r="O75" i="12"/>
  <c r="G76" i="12"/>
  <c r="I76" i="12"/>
  <c r="I75" i="12" s="1"/>
  <c r="K76" i="12"/>
  <c r="M76" i="12"/>
  <c r="O76" i="12"/>
  <c r="Q76" i="12"/>
  <c r="Q75" i="12" s="1"/>
  <c r="V76" i="12"/>
  <c r="G80" i="12"/>
  <c r="M80" i="12" s="1"/>
  <c r="I80" i="12"/>
  <c r="K80" i="12"/>
  <c r="K75" i="12" s="1"/>
  <c r="O80" i="12"/>
  <c r="Q80" i="12"/>
  <c r="V80" i="12"/>
  <c r="V75" i="12" s="1"/>
  <c r="G81" i="12"/>
  <c r="I81" i="12"/>
  <c r="K81" i="12"/>
  <c r="M81" i="12"/>
  <c r="O81" i="12"/>
  <c r="Q81" i="12"/>
  <c r="V81" i="12"/>
  <c r="G84" i="12"/>
  <c r="I84" i="12"/>
  <c r="I83" i="12" s="1"/>
  <c r="K84" i="12"/>
  <c r="M84" i="12"/>
  <c r="O84" i="12"/>
  <c r="Q84" i="12"/>
  <c r="Q83" i="12" s="1"/>
  <c r="V84" i="12"/>
  <c r="G85" i="12"/>
  <c r="M85" i="12" s="1"/>
  <c r="I85" i="12"/>
  <c r="K85" i="12"/>
  <c r="K83" i="12" s="1"/>
  <c r="O85" i="12"/>
  <c r="Q85" i="12"/>
  <c r="V85" i="12"/>
  <c r="V83" i="12" s="1"/>
  <c r="G86" i="12"/>
  <c r="I86" i="12"/>
  <c r="K86" i="12"/>
  <c r="M86" i="12"/>
  <c r="O86" i="12"/>
  <c r="Q86" i="12"/>
  <c r="V86" i="12"/>
  <c r="G87" i="12"/>
  <c r="M87" i="12" s="1"/>
  <c r="I87" i="12"/>
  <c r="K87" i="12"/>
  <c r="O87" i="12"/>
  <c r="O83" i="12" s="1"/>
  <c r="Q87" i="12"/>
  <c r="V87" i="12"/>
  <c r="G88" i="12"/>
  <c r="I88" i="12"/>
  <c r="K88" i="12"/>
  <c r="M88" i="12"/>
  <c r="O88" i="12"/>
  <c r="Q88" i="12"/>
  <c r="V88" i="12"/>
  <c r="G90" i="12"/>
  <c r="I90" i="12"/>
  <c r="I89" i="12" s="1"/>
  <c r="K90" i="12"/>
  <c r="M90" i="12"/>
  <c r="O90" i="12"/>
  <c r="Q90" i="12"/>
  <c r="Q89" i="12" s="1"/>
  <c r="V90" i="12"/>
  <c r="G91" i="12"/>
  <c r="M91" i="12" s="1"/>
  <c r="I91" i="12"/>
  <c r="K91" i="12"/>
  <c r="O91" i="12"/>
  <c r="O89" i="12" s="1"/>
  <c r="Q91" i="12"/>
  <c r="V91" i="12"/>
  <c r="G92" i="12"/>
  <c r="I92" i="12"/>
  <c r="K92" i="12"/>
  <c r="M92" i="12"/>
  <c r="O92" i="12"/>
  <c r="Q92" i="12"/>
  <c r="V92" i="12"/>
  <c r="G93" i="12"/>
  <c r="M93" i="12" s="1"/>
  <c r="I93" i="12"/>
  <c r="K93" i="12"/>
  <c r="K89" i="12" s="1"/>
  <c r="O93" i="12"/>
  <c r="Q93" i="12"/>
  <c r="V93" i="12"/>
  <c r="V89" i="12" s="1"/>
  <c r="G94" i="12"/>
  <c r="I94" i="12"/>
  <c r="K94" i="12"/>
  <c r="M94" i="12"/>
  <c r="O94" i="12"/>
  <c r="Q94" i="12"/>
  <c r="V94" i="12"/>
  <c r="G95" i="12"/>
  <c r="M95" i="12" s="1"/>
  <c r="I95" i="12"/>
  <c r="K95" i="12"/>
  <c r="O95" i="12"/>
  <c r="Q95" i="12"/>
  <c r="V95" i="12"/>
  <c r="AE97" i="12"/>
  <c r="AF97" i="12"/>
  <c r="I20" i="1"/>
  <c r="I19" i="1"/>
  <c r="I18" i="1"/>
  <c r="I17" i="1"/>
  <c r="I16" i="1"/>
  <c r="I64" i="1"/>
  <c r="J63" i="1" s="1"/>
  <c r="J58" i="1"/>
  <c r="J55" i="1"/>
  <c r="J54" i="1"/>
  <c r="J52" i="1"/>
  <c r="G45" i="1"/>
  <c r="G25" i="1" s="1"/>
  <c r="H45" i="1"/>
  <c r="I44" i="1"/>
  <c r="I43" i="1"/>
  <c r="I42" i="1"/>
  <c r="I41" i="1"/>
  <c r="I40" i="1"/>
  <c r="J61" i="1" l="1"/>
  <c r="J57" i="1"/>
  <c r="J59" i="1"/>
  <c r="J56" i="1"/>
  <c r="J60" i="1"/>
  <c r="J53" i="1"/>
  <c r="J62" i="1"/>
  <c r="I39" i="1"/>
  <c r="I45" i="1" s="1"/>
  <c r="J40" i="1" s="1"/>
  <c r="F45" i="1"/>
  <c r="G23" i="1" s="1"/>
  <c r="M51" i="13"/>
  <c r="M19" i="13"/>
  <c r="M38" i="13"/>
  <c r="M27" i="13"/>
  <c r="G61" i="13"/>
  <c r="G38" i="13"/>
  <c r="G19" i="13"/>
  <c r="G13" i="13"/>
  <c r="M65" i="13"/>
  <c r="M61" i="13" s="1"/>
  <c r="M57" i="13"/>
  <c r="M56" i="13" s="1"/>
  <c r="M89" i="12"/>
  <c r="M83" i="12"/>
  <c r="M75" i="12"/>
  <c r="M18" i="12"/>
  <c r="G89" i="12"/>
  <c r="G52" i="12"/>
  <c r="M37" i="12"/>
  <c r="M36" i="12" s="1"/>
  <c r="M28" i="12"/>
  <c r="M27" i="12" s="1"/>
  <c r="G24" i="12"/>
  <c r="G83" i="12"/>
  <c r="G62" i="12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64" i="1" l="1"/>
  <c r="J42" i="1"/>
  <c r="J44" i="1"/>
  <c r="J43" i="1"/>
  <c r="J39" i="1"/>
  <c r="J45" i="1" s="1"/>
  <c r="J41" i="1"/>
  <c r="A27" i="1"/>
  <c r="G28" i="1" l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<sst xmlns="http://schemas.openxmlformats.org/spreadsheetml/2006/main" count="968" uniqueCount="281">
  <si>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</si>
  <si>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</si>
  <si>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</si>
  <si>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</si>
  <si>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</si>
  <si>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</si>
  <si>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</si>
  <si>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</si>
  <si>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</si>
  <si>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</si>
  <si>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</si>
  <si>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</si>
  <si>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</si>
  <si>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</si>
  <si>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</si>
  <si>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</si>
  <si>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</si>
  <si>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</si>
  <si>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</si>
  <si>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</si>
  <si>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</si>
  <si>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</si>
  <si>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</si>
  <si>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</si>
  <si>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</si>
  <si>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</si>
  <si>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</si>
  <si>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</si>
  <si>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</si>
  <si>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</si>
  <si>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</si>
  <si>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</si>
  <si>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</si>
  <si>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</si>
  <si>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</si>
  <si>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</si>
  <si>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</si>
  <si>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</si>
  <si>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</si>
  <si>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</si>
  <si>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</si>
  <si>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</si>
  <si>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</si>
  <si>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K02/2020</t>
  </si>
  <si>
    <t>Městská radnice</t>
  </si>
  <si>
    <t>Stavba</t>
  </si>
  <si>
    <t>Stavební objekt</t>
  </si>
  <si>
    <t>T01</t>
  </si>
  <si>
    <t>Kancelář 205</t>
  </si>
  <si>
    <t>A</t>
  </si>
  <si>
    <t>Stavební rozpočet</t>
  </si>
  <si>
    <t>T02</t>
  </si>
  <si>
    <t>Kancelář 206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</si>
  <si>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</si>
  <si>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</si>
  <si>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</si>
  <si>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</si>
  <si>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</si>
  <si>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</si>
  <si>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</si>
  <si>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</si>
  <si>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96</t>
  </si>
  <si>
    <t>Bourání konstrukcí</t>
  </si>
  <si>
    <t>99</t>
  </si>
  <si>
    <t>Staveništní přesun hmot</t>
  </si>
  <si>
    <t>713</t>
  </si>
  <si>
    <t>Izolace tepelné</t>
  </si>
  <si>
    <t>766</t>
  </si>
  <si>
    <t>Konstrukce truhlářské</t>
  </si>
  <si>
    <t>775</t>
  </si>
  <si>
    <t>Podlahy vlysové a parketové</t>
  </si>
  <si>
    <t>776</t>
  </si>
  <si>
    <t>Podlahy povlakové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</si>
  <si>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</si>
  <si>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</si>
  <si>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</si>
  <si>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</si>
  <si>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</si>
  <si>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</si>
  <si>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</si>
  <si>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</si>
  <si>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</si>
  <si>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</si>
  <si>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</si>
  <si>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</si>
  <si>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</si>
  <si>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</si>
  <si>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</si>
  <si>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</si>
  <si>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</si>
  <si>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</si>
  <si>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</si>
  <si>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</si>
  <si>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</si>
  <si>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</si>
  <si>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</si>
  <si>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</si>
  <si>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</si>
  <si>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</si>
  <si>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</si>
  <si>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</si>
  <si>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</si>
  <si>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</si>
  <si>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</si>
  <si>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</si>
  <si>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</si>
  <si>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</si>
  <si>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</si>
  <si>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</si>
  <si>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</si>
  <si>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</si>
  <si>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</si>
  <si>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347011001R00</t>
  </si>
  <si>
    <t>Předstěny opláštěné sádrokartonovými deskami suchá omítka - předstěna lepená tloušťka desky 12,5 mm, standard</t>
  </si>
  <si>
    <t>m2</t>
  </si>
  <si>
    <t>801-1</t>
  </si>
  <si>
    <t>RTS 20/ II</t>
  </si>
  <si>
    <t>Kalkul</t>
  </si>
  <si>
    <t>Práce</t>
  </si>
  <si>
    <t>POL1_</t>
  </si>
  <si>
    <t>POP</t>
  </si>
  <si>
    <t>- nezbytné úpravy desek na příslušný rozměr</t>
  </si>
  <si>
    <t>- úpravy rohů, koutů a hran konstrukcí ze sádrokartonu</t>
  </si>
  <si>
    <t>- standardního tmelení Q2, to je: základní tmelení Q1+ dodatečné tmelení (tmelení najemno) a případné přebroušení.</t>
  </si>
  <si>
    <t>zabednění dveří : 1,40*2,675</t>
  </si>
  <si>
    <t>VV</t>
  </si>
  <si>
    <t>612403380R00</t>
  </si>
  <si>
    <t>Hrubá výplň rýh ve stěnách, jakoukoliv maltou maltou ze suchých směsí_x000D_
 30 x 30 mm</t>
  </si>
  <si>
    <t>m</t>
  </si>
  <si>
    <t>801-4</t>
  </si>
  <si>
    <t>jakékoliv šířky rýhy,</t>
  </si>
  <si>
    <t>SPI</t>
  </si>
  <si>
    <t>973031324R00</t>
  </si>
  <si>
    <t>Vysekání v cihelném zdivu výklenků a kapes kapes na jakoukoliv maltu vápennou nebo vápenocementovou, plochy do 0,1 m2, hloubky do 150 mm</t>
  </si>
  <si>
    <t>kus</t>
  </si>
  <si>
    <t>801-3</t>
  </si>
  <si>
    <t>Včetně pomocného lešení o výšce podlahy do 1900 mm a pro zatížení do 1,5 kPa  (150 kg/m2).</t>
  </si>
  <si>
    <t>974031121R00</t>
  </si>
  <si>
    <t>Vysekání rýh v jakémkoliv zdivu cihelném v ploše_x000D_
 do hloubky 30 mm, šířky do 30 mm</t>
  </si>
  <si>
    <t>pro přívod k nové elektrické zásuvce : 10,00</t>
  </si>
  <si>
    <t>999281108R00</t>
  </si>
  <si>
    <t xml:space="preserve">Přesun hmot pro opravy a údržbu objektů pro opravy a údržbu dosavadních objektů včetně vnějších plášťů_x000D_
 výšky do 12 m,  </t>
  </si>
  <si>
    <t>t</t>
  </si>
  <si>
    <t>Přesun hmot</t>
  </si>
  <si>
    <t>POL7_</t>
  </si>
  <si>
    <t>oborů 801, 803, 811 a 812</t>
  </si>
  <si>
    <t>713131130R00</t>
  </si>
  <si>
    <t>Montáž tepelné izolace stěn vložením do nosné rámové konstrukce</t>
  </si>
  <si>
    <t>800-713</t>
  </si>
  <si>
    <t>Včetně pomocného lešení o výšce podlahy do 1900 mm a pro zatížení do 1,5 kPa.</t>
  </si>
  <si>
    <t>zaplnění zabedněných dveří - dvě vrstvy po 20cm : 2*1,40*2,675</t>
  </si>
  <si>
    <t>63140199</t>
  </si>
  <si>
    <t>Deska minerální do stěn tl. 200mm, min. Lambda D = 0,035</t>
  </si>
  <si>
    <t>Vlastní</t>
  </si>
  <si>
    <t>Indiv</t>
  </si>
  <si>
    <t>Specifikace</t>
  </si>
  <si>
    <t>POL3_</t>
  </si>
  <si>
    <t>7,49*1,1</t>
  </si>
  <si>
    <t>998713202R00</t>
  </si>
  <si>
    <t>Přesun hmot pro izolace tepelné v objektech výšky do 12 m</t>
  </si>
  <si>
    <t>50 m vodorovně</t>
  </si>
  <si>
    <t>766411821R00</t>
  </si>
  <si>
    <t>Demontáž obložení stěn palubkami</t>
  </si>
  <si>
    <t>800-766</t>
  </si>
  <si>
    <t>obložení radiátoru : 4,00</t>
  </si>
  <si>
    <t>766111111KR1</t>
  </si>
  <si>
    <t>D+M Stůl pracovní 2000x900 mm, stůl jednací 1500x1500 mm - viz výpis prvků pol č.1</t>
  </si>
  <si>
    <t>766111112KR1</t>
  </si>
  <si>
    <t>D+M Zásuvkový kontejner 450x600x600 - viz výpis prvků pol č.2</t>
  </si>
  <si>
    <t>766111113KR1</t>
  </si>
  <si>
    <t>D+M Skříňka na tiskárnu 650x650x600 mm - viz výpis prvků pol č.3</t>
  </si>
  <si>
    <t>766111114KR1</t>
  </si>
  <si>
    <t>D+M Jednací židle - viz výpis prvků pol č.4</t>
  </si>
  <si>
    <t>766111115KR1</t>
  </si>
  <si>
    <t>D+M Skříňková sestava s obkladem a policemi velikost 2560x400x1675 mm - viz výpis prvků pol č.5</t>
  </si>
  <si>
    <t>766111116KR1</t>
  </si>
  <si>
    <t>D+M Skříňková sestava s obkladem velikost 2140x400x875 mm - viz výpis prvků pol č.6</t>
  </si>
  <si>
    <t>766111117KR1</t>
  </si>
  <si>
    <t>D+M Konferenční stolek 1000x600 mm - viz výpis prvků pol č.7</t>
  </si>
  <si>
    <t>766111118KR1</t>
  </si>
  <si>
    <t>D+M Dvojlavice šířka 1300 mm, výška 720 mm - viz výpis prvků pol č.8</t>
  </si>
  <si>
    <t>766111119KR1</t>
  </si>
  <si>
    <t>D+M Křeslo šířka 700 mm, výška 720 mm - viz výpis prvků pol č.9</t>
  </si>
  <si>
    <t>766111120KR1</t>
  </si>
  <si>
    <t>D+M Šatní nika 400x550x2050 mm s šatní tyčí - viz výpis prvků pol č.10</t>
  </si>
  <si>
    <t>766111121KR1</t>
  </si>
  <si>
    <t>D+M Věšák na šaty - viz výpis prvků pol č.11</t>
  </si>
  <si>
    <t>998766202R00</t>
  </si>
  <si>
    <t>Přesun hmot pro konstrukce truhlářské v objektech výšky do 12 m</t>
  </si>
  <si>
    <t>775413021R00</t>
  </si>
  <si>
    <t>Podlahové soklíky nebo lišty montáž - bez dodávky lišt připevněné vruty, výšky do 60 mm</t>
  </si>
  <si>
    <t>800-775</t>
  </si>
  <si>
    <t>bez základního nátěru</t>
  </si>
  <si>
    <t>včetně spojovacích prostředků.</t>
  </si>
  <si>
    <t>775592003R00</t>
  </si>
  <si>
    <t>Ostatní práce broušení dřevěných podlah střední zr.60-80</t>
  </si>
  <si>
    <t>očištění podlahy před položením koberce : 28</t>
  </si>
  <si>
    <t>61413700R</t>
  </si>
  <si>
    <t>lišta podlahová; materiál buk; tl. 7,00 mm; š = 43,0 mm</t>
  </si>
  <si>
    <t>SPCM</t>
  </si>
  <si>
    <t>RTS 19/ II</t>
  </si>
  <si>
    <t>19,38*1,1</t>
  </si>
  <si>
    <t>998775202R00</t>
  </si>
  <si>
    <t>Přesun hmot pro podlahy vlysové a parketové v objektech výšky do 12 m</t>
  </si>
  <si>
    <t>776101101R00</t>
  </si>
  <si>
    <t>Přípravné práce vysávání povlakových podlah průmyslovým vysavačem</t>
  </si>
  <si>
    <t>položky neobsahují žádný materiál</t>
  </si>
  <si>
    <t>776401800RT1</t>
  </si>
  <si>
    <t>Demontáž soklíků nebo lišt pryžových nebo PVC odstranění a uložení na hromady</t>
  </si>
  <si>
    <t>23,70-1,40-2,02-0,90</t>
  </si>
  <si>
    <t>776511810RT1</t>
  </si>
  <si>
    <t>Odstranění povlakových podlah z nášlapné plochy lepených, bez podložky, z ploch přes 20 m2</t>
  </si>
  <si>
    <t>776572100RV1</t>
  </si>
  <si>
    <t>Položení povlakových podlah textilních včetně dodávky_x000D_
 koberce zátěžového, lepením</t>
  </si>
  <si>
    <t>všívaných a vpichovaných</t>
  </si>
  <si>
    <t>998776202R00</t>
  </si>
  <si>
    <t>Přesun hmot pro podlahy povlakové v objektech výšky do 12 m</t>
  </si>
  <si>
    <t>vodorovně do 50 m</t>
  </si>
  <si>
    <t>783322120R00</t>
  </si>
  <si>
    <t>Nátěry otopných těles syntetické ocelových radiátorrů článkových, jednonásobné s 1x emailováním</t>
  </si>
  <si>
    <t>800-783</t>
  </si>
  <si>
    <t>2,00*0,80*2+0,20*0,80*2+2,00*0,20*2</t>
  </si>
  <si>
    <t>784442002RT1</t>
  </si>
  <si>
    <t>Malby z malířských směsí disperzních, v místnostech přes 3,8m do 5 m, jednobarevné, jednonásobné + 1x penetrace</t>
  </si>
  <si>
    <t>800-784</t>
  </si>
  <si>
    <t>stěny : 23,70*3,97-2,02*3,36</t>
  </si>
  <si>
    <t>strop : 28,00</t>
  </si>
  <si>
    <t>zabedněné dveře sdk : 3,745</t>
  </si>
  <si>
    <t>784111111KR1</t>
  </si>
  <si>
    <t>Příplatek za malbu na štukových ozdobách (strop)</t>
  </si>
  <si>
    <t>784111112KR1</t>
  </si>
  <si>
    <t>Příplatek za dvě barvy - pásky</t>
  </si>
  <si>
    <t>4,15*3,97</t>
  </si>
  <si>
    <t>210010311RT3</t>
  </si>
  <si>
    <t>Montáž krabice plastové univerzální, kruhové, o průměru 73 mm, hloubky 42 mm, bez víčka, do zdiva, bez zapojení, včetně dodávky</t>
  </si>
  <si>
    <t>210111011RT6</t>
  </si>
  <si>
    <t xml:space="preserve">Montáž zásuvky domovní zapuštěné včetně zapojení včetně dodávky zásuvky kompletní jednonásobné s ochr.kolíkem 16A/250VAC a rámečkem,  , provedení 2P+PE,  </t>
  </si>
  <si>
    <t>210800101RT1</t>
  </si>
  <si>
    <t>Montáž kabelu CYKY 750 V, 2 x 1,5 mm2, uloženého pod omítkou, včetně dodávky kabelu</t>
  </si>
  <si>
    <t>229880062R00</t>
  </si>
  <si>
    <t>Demontáž zásuvky relé</t>
  </si>
  <si>
    <t>210290439KR1</t>
  </si>
  <si>
    <t>Výměna vypínače včetně dodávky dle výběru investora</t>
  </si>
  <si>
    <t>979011111R00</t>
  </si>
  <si>
    <t>Svislá doprava suti a vybouraných hmot za prvé podlaží nad nebo pod základním podlažím</t>
  </si>
  <si>
    <t>Přesun suti</t>
  </si>
  <si>
    <t>POL8_</t>
  </si>
  <si>
    <t>979990182R00</t>
  </si>
  <si>
    <t>Poplatek za skládku koberce</t>
  </si>
  <si>
    <t>979082111R00</t>
  </si>
  <si>
    <t>do 10 m</t>
  </si>
  <si>
    <t>979082121R00</t>
  </si>
  <si>
    <t>příplatek k ceně za každých dalších 5 m</t>
  </si>
  <si>
    <t>979082213R00</t>
  </si>
  <si>
    <t>bez naložení, ale se složením a hrubým urovnáním na vzdálenost do 1 km</t>
  </si>
  <si>
    <t>979082219R00</t>
  </si>
  <si>
    <t>příplatek k ceně za každý další i započatý 1 km přes 1 km</t>
  </si>
  <si>
    <t>SUM</t>
  </si>
  <si>
    <t>Včetně:</t>
  </si>
  <si>
    <t>Nařezání izolace na potřebný rouzměr. Vložení izolace do stěny bez dodávky tepelné izolace.</t>
  </si>
  <si>
    <t>END</t>
  </si>
  <si>
    <t>612401391R00</t>
  </si>
  <si>
    <t>Omítky malých ploch vnitřních stěn přes 0,25 do 1 m2, vápennou štukovou omítkou</t>
  </si>
  <si>
    <t>jakoukoliv maltou, z pomocného pracovního lešení o výšce podlahy do 1900 mm a pro zatížení do 1,5 kPa,</t>
  </si>
  <si>
    <t>D+M Sestava nábytku 4718 x 1316 mm - viz výpis prvků pol č.1</t>
  </si>
  <si>
    <t>D+M Kancelářský stůl - rohový - viz výpis prvků pol č.2</t>
  </si>
  <si>
    <t>D+M Nástěnná polička - viz výpis prvků pol č.3</t>
  </si>
  <si>
    <t>D+M Kancelářská židle - viz výpis prvků pol č.4</t>
  </si>
  <si>
    <t>D+M Repase stávajícího zrcadla - viz výpis prvků pol č.5</t>
  </si>
  <si>
    <t>2*(1,50+4,48+1,525+1,475+0,80+0,60)</t>
  </si>
  <si>
    <t>(1,50+4,48)*(1,525+1,475+0,80)+1,50-1,455-2*0,80</t>
  </si>
  <si>
    <t>20,76*1,1</t>
  </si>
  <si>
    <t>776572100KR1</t>
  </si>
  <si>
    <t>Lepení povlakových podlah z pásů textilních, včetně zátěžového koberce (dle výběru objednatele - šedohnědý, třída zátěže 34)</t>
  </si>
  <si>
    <t>783623920R00</t>
  </si>
  <si>
    <t>Údržba nátěrů truhlářských výrobků, syntetické jednonásobné s 1x emailováním a 1x tmelením</t>
  </si>
  <si>
    <t>na vzduchu schnoucí</t>
  </si>
  <si>
    <t>dveří vícevýplňových (profilovaných) a žaluziových nebo oken dvoudílných tříkřídlových a vícekřídlových a oken třídílných a vícedílných nebo vestavěného nábytku.</t>
  </si>
  <si>
    <t>vchodové dveře : 12,00</t>
  </si>
  <si>
    <t>stěny : 2*(1,50+4,48+1,525+1,475+0,80+0,60)*4,10</t>
  </si>
  <si>
    <t>strop : (1,50+4,48)*(1,525+1,475+0,80)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</si>
</sst>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 shrinkToFit="1"/>
    </xf>
    <xf numFmtId="3" fontId="5" fillId="0" borderId="32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novP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KaO4RslQdLAodZ3Q6QtJ3/UYHs7GwNtXqQRKcGv25B/zHdS3qNH0zhR0Sta9AjrzM3oTpATirwLwIh3inAzxJw==" saltValue="CESfui3GMJ7MYOxST1NOE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7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7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SUMIF(F52:F63,A16,I52:I63)+SUMIF(F52:F63,"PSU",I52:I63)</f>
        <v>0</v>
      </c>
      <c r="J16" s="85"/>
    </row>
    <row r="17" spans="1:10" ht="23.25" customHeight="1" x14ac:dyDescent="0.2">
      <c r="A17" s="197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SUMIF(F52:F63,A17,I52:I63)</f>
        <v>0</v>
      </c>
      <c r="J17" s="85"/>
    </row>
    <row r="18" spans="1:10" ht="23.25" customHeight="1" x14ac:dyDescent="0.2">
      <c r="A18" s="197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SUMIF(F52:F63,A18,I52:I63)</f>
        <v>0</v>
      </c>
      <c r="J18" s="85"/>
    </row>
    <row r="19" spans="1:10" ht="23.25" customHeight="1" x14ac:dyDescent="0.2">
      <c r="A19" s="197" t="s">
        <v>82</v>
      </c>
      <c r="B19" s="38" t="s">
        <v>27</v>
      </c>
      <c r="C19" s="62"/>
      <c r="D19" s="63"/>
      <c r="E19" s="83"/>
      <c r="F19" s="84"/>
      <c r="G19" s="83"/>
      <c r="H19" s="84"/>
      <c r="I19" s="83">
        <f>SUMIF(F52:F63,A19,I52:I63)</f>
        <v>0</v>
      </c>
      <c r="J19" s="85"/>
    </row>
    <row r="20" spans="1:10" ht="23.25" customHeight="1" x14ac:dyDescent="0.2">
      <c r="A20" s="197" t="s">
        <v>83</v>
      </c>
      <c r="B20" s="38" t="s">
        <v>28</v>
      </c>
      <c r="C20" s="62"/>
      <c r="D20" s="63"/>
      <c r="E20" s="83"/>
      <c r="F20" s="84"/>
      <c r="G20" s="83"/>
      <c r="H20" s="84"/>
      <c r="I20" s="83">
        <f>SUMIF(F52:F63,A20,I52:I63)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A27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5">
        <v>1</v>
      </c>
      <c r="B39" s="146" t="s">
        <v>45</v>
      </c>
      <c r="C39" s="147"/>
      <c r="D39" s="147"/>
      <c r="E39" s="147"/>
      <c r="F39" s="148">
        <f>'T01 A Pol'!AE97+'T02 A Pol'!AE69</f>
        <v>0</v>
      </c>
      <c r="G39" s="149">
        <f>'T01 A Pol'!AF97+'T02 A Pol'!AF69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5">
        <v>2</v>
      </c>
      <c r="B40" s="153"/>
      <c r="C40" s="154" t="s">
        <v>46</v>
      </c>
      <c r="D40" s="154"/>
      <c r="E40" s="154"/>
      <c r="F40" s="155"/>
      <c r="G40" s="156"/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customHeight="1" x14ac:dyDescent="0.2">
      <c r="A41" s="135">
        <v>2</v>
      </c>
      <c r="B41" s="153" t="s">
        <v>47</v>
      </c>
      <c r="C41" s="154" t="s">
        <v>48</v>
      </c>
      <c r="D41" s="154"/>
      <c r="E41" s="154"/>
      <c r="F41" s="155">
        <f>'T01 A Pol'!AE97</f>
        <v>0</v>
      </c>
      <c r="G41" s="156">
        <f>'T01 A Pol'!AF97</f>
        <v>0</v>
      </c>
      <c r="H41" s="156"/>
      <c r="I41" s="157">
        <f>F41+G41+H41</f>
        <v>0</v>
      </c>
      <c r="J41" s="158" t="str">
        <f>IF(CenaCelkemVypocet=0,"",I41/CenaCelkemVypocet*100)</f>
        <v/>
      </c>
    </row>
    <row r="42" spans="1:10" ht="25.5" customHeight="1" x14ac:dyDescent="0.2">
      <c r="A42" s="135">
        <v>3</v>
      </c>
      <c r="B42" s="159" t="s">
        <v>49</v>
      </c>
      <c r="C42" s="147" t="s">
        <v>50</v>
      </c>
      <c r="D42" s="147"/>
      <c r="E42" s="147"/>
      <c r="F42" s="160">
        <f>'T01 A Pol'!AE97</f>
        <v>0</v>
      </c>
      <c r="G42" s="150">
        <f>'T01 A Pol'!AF97</f>
        <v>0</v>
      </c>
      <c r="H42" s="150"/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5">
        <v>2</v>
      </c>
      <c r="B43" s="153" t="s">
        <v>51</v>
      </c>
      <c r="C43" s="154" t="s">
        <v>52</v>
      </c>
      <c r="D43" s="154"/>
      <c r="E43" s="154"/>
      <c r="F43" s="155">
        <f>'T02 A Pol'!AE69</f>
        <v>0</v>
      </c>
      <c r="G43" s="156">
        <f>'T02 A Pol'!AF69</f>
        <v>0</v>
      </c>
      <c r="H43" s="156"/>
      <c r="I43" s="157">
        <f>F43+G43+H43</f>
        <v>0</v>
      </c>
      <c r="J43" s="158" t="str">
        <f>IF(CenaCelkemVypocet=0,"",I43/CenaCelkemVypocet*100)</f>
        <v/>
      </c>
    </row>
    <row r="44" spans="1:10" ht="25.5" customHeight="1" x14ac:dyDescent="0.2">
      <c r="A44" s="135">
        <v>3</v>
      </c>
      <c r="B44" s="159" t="s">
        <v>49</v>
      </c>
      <c r="C44" s="147" t="s">
        <v>50</v>
      </c>
      <c r="D44" s="147"/>
      <c r="E44" s="147"/>
      <c r="F44" s="160">
        <f>'T02 A Pol'!AE69</f>
        <v>0</v>
      </c>
      <c r="G44" s="150">
        <f>'T02 A Pol'!AF69</f>
        <v>0</v>
      </c>
      <c r="H44" s="150"/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5"/>
      <c r="B45" s="161" t="s">
        <v>53</v>
      </c>
      <c r="C45" s="162"/>
      <c r="D45" s="162"/>
      <c r="E45" s="162"/>
      <c r="F45" s="163">
        <f>SUMIF(A39:A44,"=1",F39:F44)</f>
        <v>0</v>
      </c>
      <c r="G45" s="164">
        <f>SUMIF(A39:A44,"=1",G39:G44)</f>
        <v>0</v>
      </c>
      <c r="H45" s="164">
        <f>SUMIF(A39:A44,"=1",H39:H44)</f>
        <v>0</v>
      </c>
      <c r="I45" s="165">
        <f>SUMIF(A39:A44,"=1",I39:I44)</f>
        <v>0</v>
      </c>
      <c r="J45" s="166">
        <f>SUMIF(A39:A44,"=1",J39:J44)</f>
        <v>0</v>
      </c>
    </row>
    <row r="49" spans="1:10" ht="15.75" x14ac:dyDescent="0.25">
      <c r="B49" s="177" t="s">
        <v>55</v>
      </c>
    </row>
    <row r="51" spans="1:10" ht="25.5" customHeight="1" x14ac:dyDescent="0.2">
      <c r="A51" s="179"/>
      <c r="B51" s="182" t="s">
        <v>17</v>
      </c>
      <c r="C51" s="182" t="s">
        <v>5</v>
      </c>
      <c r="D51" s="183"/>
      <c r="E51" s="183"/>
      <c r="F51" s="184" t="s">
        <v>56</v>
      </c>
      <c r="G51" s="184"/>
      <c r="H51" s="184"/>
      <c r="I51" s="184" t="s">
        <v>29</v>
      </c>
      <c r="J51" s="184" t="s">
        <v>0</v>
      </c>
    </row>
    <row r="52" spans="1:10" ht="36.75" customHeight="1" x14ac:dyDescent="0.2">
      <c r="A52" s="180"/>
      <c r="B52" s="185" t="s">
        <v>57</v>
      </c>
      <c r="C52" s="186" t="s">
        <v>58</v>
      </c>
      <c r="D52" s="187"/>
      <c r="E52" s="187"/>
      <c r="F52" s="193" t="s">
        <v>24</v>
      </c>
      <c r="G52" s="194"/>
      <c r="H52" s="194"/>
      <c r="I52" s="194">
        <f>'T01 A Pol'!G8</f>
        <v>0</v>
      </c>
      <c r="J52" s="191" t="str">
        <f>IF(I64=0,"",I52/I64*100)</f>
        <v/>
      </c>
    </row>
    <row r="53" spans="1:10" ht="36.75" customHeight="1" x14ac:dyDescent="0.2">
      <c r="A53" s="180"/>
      <c r="B53" s="185" t="s">
        <v>59</v>
      </c>
      <c r="C53" s="186" t="s">
        <v>60</v>
      </c>
      <c r="D53" s="187"/>
      <c r="E53" s="187"/>
      <c r="F53" s="193" t="s">
        <v>24</v>
      </c>
      <c r="G53" s="194"/>
      <c r="H53" s="194"/>
      <c r="I53" s="194">
        <f>'T01 A Pol'!G15+'T02 A Pol'!G8</f>
        <v>0</v>
      </c>
      <c r="J53" s="191" t="str">
        <f>IF(I64=0,"",I53/I64*100)</f>
        <v/>
      </c>
    </row>
    <row r="54" spans="1:10" ht="36.75" customHeight="1" x14ac:dyDescent="0.2">
      <c r="A54" s="180"/>
      <c r="B54" s="185" t="s">
        <v>61</v>
      </c>
      <c r="C54" s="186" t="s">
        <v>62</v>
      </c>
      <c r="D54" s="187"/>
      <c r="E54" s="187"/>
      <c r="F54" s="193" t="s">
        <v>24</v>
      </c>
      <c r="G54" s="194"/>
      <c r="H54" s="194"/>
      <c r="I54" s="194">
        <f>'T01 A Pol'!G18+'T02 A Pol'!G13</f>
        <v>0</v>
      </c>
      <c r="J54" s="191" t="str">
        <f>IF(I64=0,"",I54/I64*100)</f>
        <v/>
      </c>
    </row>
    <row r="55" spans="1:10" ht="36.75" customHeight="1" x14ac:dyDescent="0.2">
      <c r="A55" s="180"/>
      <c r="B55" s="185" t="s">
        <v>63</v>
      </c>
      <c r="C55" s="186" t="s">
        <v>64</v>
      </c>
      <c r="D55" s="187"/>
      <c r="E55" s="187"/>
      <c r="F55" s="193" t="s">
        <v>24</v>
      </c>
      <c r="G55" s="194"/>
      <c r="H55" s="194"/>
      <c r="I55" s="194">
        <f>'T01 A Pol'!G24+'T02 A Pol'!G16</f>
        <v>0</v>
      </c>
      <c r="J55" s="191" t="str">
        <f>IF(I64=0,"",I55/I64*100)</f>
        <v/>
      </c>
    </row>
    <row r="56" spans="1:10" ht="36.75" customHeight="1" x14ac:dyDescent="0.2">
      <c r="A56" s="180"/>
      <c r="B56" s="185" t="s">
        <v>65</v>
      </c>
      <c r="C56" s="186" t="s">
        <v>66</v>
      </c>
      <c r="D56" s="187"/>
      <c r="E56" s="187"/>
      <c r="F56" s="193" t="s">
        <v>25</v>
      </c>
      <c r="G56" s="194"/>
      <c r="H56" s="194"/>
      <c r="I56" s="194">
        <f>'T01 A Pol'!G27</f>
        <v>0</v>
      </c>
      <c r="J56" s="191" t="str">
        <f>IF(I64=0,"",I56/I64*100)</f>
        <v/>
      </c>
    </row>
    <row r="57" spans="1:10" ht="36.75" customHeight="1" x14ac:dyDescent="0.2">
      <c r="A57" s="180"/>
      <c r="B57" s="185" t="s">
        <v>67</v>
      </c>
      <c r="C57" s="186" t="s">
        <v>68</v>
      </c>
      <c r="D57" s="187"/>
      <c r="E57" s="187"/>
      <c r="F57" s="193" t="s">
        <v>25</v>
      </c>
      <c r="G57" s="194"/>
      <c r="H57" s="194"/>
      <c r="I57" s="194">
        <f>'T01 A Pol'!G36+'T02 A Pol'!G19</f>
        <v>0</v>
      </c>
      <c r="J57" s="191" t="str">
        <f>IF(I64=0,"",I57/I64*100)</f>
        <v/>
      </c>
    </row>
    <row r="58" spans="1:10" ht="36.75" customHeight="1" x14ac:dyDescent="0.2">
      <c r="A58" s="180"/>
      <c r="B58" s="185" t="s">
        <v>69</v>
      </c>
      <c r="C58" s="186" t="s">
        <v>70</v>
      </c>
      <c r="D58" s="187"/>
      <c r="E58" s="187"/>
      <c r="F58" s="193" t="s">
        <v>25</v>
      </c>
      <c r="G58" s="194"/>
      <c r="H58" s="194"/>
      <c r="I58" s="194">
        <f>'T01 A Pol'!G52+'T02 A Pol'!G27</f>
        <v>0</v>
      </c>
      <c r="J58" s="191" t="str">
        <f>IF(I64=0,"",I58/I64*100)</f>
        <v/>
      </c>
    </row>
    <row r="59" spans="1:10" ht="36.75" customHeight="1" x14ac:dyDescent="0.2">
      <c r="A59" s="180"/>
      <c r="B59" s="185" t="s">
        <v>71</v>
      </c>
      <c r="C59" s="186" t="s">
        <v>72</v>
      </c>
      <c r="D59" s="187"/>
      <c r="E59" s="187"/>
      <c r="F59" s="193" t="s">
        <v>25</v>
      </c>
      <c r="G59" s="194"/>
      <c r="H59" s="194"/>
      <c r="I59" s="194">
        <f>'T01 A Pol'!G62+'T02 A Pol'!G38</f>
        <v>0</v>
      </c>
      <c r="J59" s="191" t="str">
        <f>IF(I64=0,"",I59/I64*100)</f>
        <v/>
      </c>
    </row>
    <row r="60" spans="1:10" ht="36.75" customHeight="1" x14ac:dyDescent="0.2">
      <c r="A60" s="180"/>
      <c r="B60" s="185" t="s">
        <v>73</v>
      </c>
      <c r="C60" s="186" t="s">
        <v>74</v>
      </c>
      <c r="D60" s="187"/>
      <c r="E60" s="187"/>
      <c r="F60" s="193" t="s">
        <v>25</v>
      </c>
      <c r="G60" s="194"/>
      <c r="H60" s="194"/>
      <c r="I60" s="194">
        <f>'T01 A Pol'!G72+'T02 A Pol'!G46</f>
        <v>0</v>
      </c>
      <c r="J60" s="191" t="str">
        <f>IF(I64=0,"",I60/I64*100)</f>
        <v/>
      </c>
    </row>
    <row r="61" spans="1:10" ht="36.75" customHeight="1" x14ac:dyDescent="0.2">
      <c r="A61" s="180"/>
      <c r="B61" s="185" t="s">
        <v>75</v>
      </c>
      <c r="C61" s="186" t="s">
        <v>76</v>
      </c>
      <c r="D61" s="187"/>
      <c r="E61" s="187"/>
      <c r="F61" s="193" t="s">
        <v>25</v>
      </c>
      <c r="G61" s="194"/>
      <c r="H61" s="194"/>
      <c r="I61" s="194">
        <f>'T01 A Pol'!G75+'T02 A Pol'!G51</f>
        <v>0</v>
      </c>
      <c r="J61" s="191" t="str">
        <f>IF(I64=0,"",I61/I64*100)</f>
        <v/>
      </c>
    </row>
    <row r="62" spans="1:10" ht="36.75" customHeight="1" x14ac:dyDescent="0.2">
      <c r="A62" s="180"/>
      <c r="B62" s="185" t="s">
        <v>77</v>
      </c>
      <c r="C62" s="186" t="s">
        <v>78</v>
      </c>
      <c r="D62" s="187"/>
      <c r="E62" s="187"/>
      <c r="F62" s="193" t="s">
        <v>26</v>
      </c>
      <c r="G62" s="194"/>
      <c r="H62" s="194"/>
      <c r="I62" s="194">
        <f>'T01 A Pol'!G83+'T02 A Pol'!G56</f>
        <v>0</v>
      </c>
      <c r="J62" s="191" t="str">
        <f>IF(I64=0,"",I62/I64*100)</f>
        <v/>
      </c>
    </row>
    <row r="63" spans="1:10" ht="36.75" customHeight="1" x14ac:dyDescent="0.2">
      <c r="A63" s="180"/>
      <c r="B63" s="185" t="s">
        <v>79</v>
      </c>
      <c r="C63" s="186" t="s">
        <v>80</v>
      </c>
      <c r="D63" s="187"/>
      <c r="E63" s="187"/>
      <c r="F63" s="193" t="s">
        <v>81</v>
      </c>
      <c r="G63" s="194"/>
      <c r="H63" s="194"/>
      <c r="I63" s="194">
        <f>'T01 A Pol'!G89+'T02 A Pol'!G61</f>
        <v>0</v>
      </c>
      <c r="J63" s="191" t="str">
        <f>IF(I64=0,"",I63/I64*100)</f>
        <v/>
      </c>
    </row>
    <row r="64" spans="1:10" ht="25.5" customHeight="1" x14ac:dyDescent="0.2">
      <c r="A64" s="181"/>
      <c r="B64" s="188" t="s">
        <v>1</v>
      </c>
      <c r="C64" s="189"/>
      <c r="D64" s="190"/>
      <c r="E64" s="190"/>
      <c r="F64" s="195"/>
      <c r="G64" s="196"/>
      <c r="H64" s="196"/>
      <c r="I64" s="196">
        <f>SUM(I52:I63)</f>
        <v>0</v>
      </c>
      <c r="J64" s="192">
        <f>SUM(J52:J63)</f>
        <v>0</v>
      </c>
    </row>
    <row r="65" spans="6:10" x14ac:dyDescent="0.2">
      <c r="F65" s="133"/>
      <c r="G65" s="133"/>
      <c r="H65" s="133"/>
      <c r="I65" s="133"/>
      <c r="J65" s="134"/>
    </row>
    <row r="66" spans="6:10" x14ac:dyDescent="0.2">
      <c r="F66" s="133"/>
      <c r="G66" s="133"/>
      <c r="H66" s="133"/>
      <c r="I66" s="133"/>
      <c r="J66" s="134"/>
    </row>
    <row r="67" spans="6:10" x14ac:dyDescent="0.2">
      <c r="F67" s="133"/>
      <c r="G67" s="133"/>
      <c r="H67" s="133"/>
      <c r="I67" s="133"/>
      <c r="J67" s="134"/>
    </row>
  </sheetData>
  <sheetProtection algorithmName="SHA-512" hashValue="ELmQNFdxE9zBDPPtP+QftHFlM8TQVjhg0A/3LgwMz5eKd9FodQ7cCeB6ViCuEKnR9YApbTgxJKPq9o/FABkJmQ==" saltValue="fkUY4HWMDxaGjpyHbj8Ou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lugRy3j2BLDKSjQKo13AJCcfLzGIZwD6GpKE2PPJewLCKM7gGfYax7j73vTURhDsZCU70vD/9DcbKmUNLDim9g==" saltValue="2MrdCIkJerwxOoukGmdeL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84</v>
      </c>
      <c r="B1" s="198"/>
      <c r="C1" s="198"/>
      <c r="D1" s="198"/>
      <c r="E1" s="198"/>
      <c r="F1" s="198"/>
      <c r="G1" s="198"/>
      <c r="AG1" t="s">
        <v>85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86</v>
      </c>
    </row>
    <row r="3" spans="1:60" ht="24.95" customHeight="1" x14ac:dyDescent="0.2">
      <c r="A3" s="199" t="s">
        <v>8</v>
      </c>
      <c r="B3" s="49" t="s">
        <v>47</v>
      </c>
      <c r="C3" s="202" t="s">
        <v>48</v>
      </c>
      <c r="D3" s="200"/>
      <c r="E3" s="200"/>
      <c r="F3" s="200"/>
      <c r="G3" s="201"/>
      <c r="AC3" s="178" t="s">
        <v>86</v>
      </c>
      <c r="AG3" t="s">
        <v>87</v>
      </c>
    </row>
    <row r="4" spans="1:60" ht="24.95" customHeight="1" x14ac:dyDescent="0.2">
      <c r="A4" s="203" t="s">
        <v>9</v>
      </c>
      <c r="B4" s="204" t="s">
        <v>49</v>
      </c>
      <c r="C4" s="205" t="s">
        <v>50</v>
      </c>
      <c r="D4" s="206"/>
      <c r="E4" s="206"/>
      <c r="F4" s="206"/>
      <c r="G4" s="207"/>
      <c r="AG4" t="s">
        <v>88</v>
      </c>
    </row>
    <row r="5" spans="1:60" x14ac:dyDescent="0.2">
      <c r="D5" s="10"/>
    </row>
    <row r="6" spans="1:60" ht="38.25" x14ac:dyDescent="0.2">
      <c r="A6" s="209" t="s">
        <v>89</v>
      </c>
      <c r="B6" s="211" t="s">
        <v>90</v>
      </c>
      <c r="C6" s="211" t="s">
        <v>91</v>
      </c>
      <c r="D6" s="210" t="s">
        <v>92</v>
      </c>
      <c r="E6" s="209" t="s">
        <v>93</v>
      </c>
      <c r="F6" s="208" t="s">
        <v>94</v>
      </c>
      <c r="G6" s="209" t="s">
        <v>29</v>
      </c>
      <c r="H6" s="212" t="s">
        <v>30</v>
      </c>
      <c r="I6" s="212" t="s">
        <v>95</v>
      </c>
      <c r="J6" s="212" t="s">
        <v>31</v>
      </c>
      <c r="K6" s="212" t="s">
        <v>96</v>
      </c>
      <c r="L6" s="212" t="s">
        <v>97</v>
      </c>
      <c r="M6" s="212" t="s">
        <v>98</v>
      </c>
      <c r="N6" s="212" t="s">
        <v>99</v>
      </c>
      <c r="O6" s="212" t="s">
        <v>100</v>
      </c>
      <c r="P6" s="212" t="s">
        <v>101</v>
      </c>
      <c r="Q6" s="212" t="s">
        <v>102</v>
      </c>
      <c r="R6" s="212" t="s">
        <v>103</v>
      </c>
      <c r="S6" s="212" t="s">
        <v>104</v>
      </c>
      <c r="T6" s="212" t="s">
        <v>105</v>
      </c>
      <c r="U6" s="212" t="s">
        <v>106</v>
      </c>
      <c r="V6" s="212" t="s">
        <v>107</v>
      </c>
      <c r="W6" s="212" t="s">
        <v>108</v>
      </c>
      <c r="X6" s="212" t="s">
        <v>109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110</v>
      </c>
      <c r="B8" s="229" t="s">
        <v>57</v>
      </c>
      <c r="C8" s="255" t="s">
        <v>58</v>
      </c>
      <c r="D8" s="230"/>
      <c r="E8" s="231"/>
      <c r="F8" s="232"/>
      <c r="G8" s="232">
        <f>SUMIF(AG9:AG14,"&lt;&gt;NOR",G9:G14)</f>
        <v>0</v>
      </c>
      <c r="H8" s="232"/>
      <c r="I8" s="232">
        <f>SUM(I9:I14)</f>
        <v>0</v>
      </c>
      <c r="J8" s="232"/>
      <c r="K8" s="232">
        <f>SUM(K9:K14)</f>
        <v>0</v>
      </c>
      <c r="L8" s="232"/>
      <c r="M8" s="232">
        <f>SUM(M9:M14)</f>
        <v>0</v>
      </c>
      <c r="N8" s="232"/>
      <c r="O8" s="232">
        <f>SUM(O9:O14)</f>
        <v>0.05</v>
      </c>
      <c r="P8" s="232"/>
      <c r="Q8" s="232">
        <f>SUM(Q9:Q14)</f>
        <v>0</v>
      </c>
      <c r="R8" s="232"/>
      <c r="S8" s="232"/>
      <c r="T8" s="233"/>
      <c r="U8" s="227"/>
      <c r="V8" s="227">
        <f>SUM(V9:V14)</f>
        <v>2.06</v>
      </c>
      <c r="W8" s="227"/>
      <c r="X8" s="227"/>
      <c r="AG8" t="s">
        <v>111</v>
      </c>
    </row>
    <row r="9" spans="1:60" ht="22.5" outlineLevel="1" x14ac:dyDescent="0.2">
      <c r="A9" s="234">
        <v>1</v>
      </c>
      <c r="B9" s="235" t="s">
        <v>112</v>
      </c>
      <c r="C9" s="256" t="s">
        <v>113</v>
      </c>
      <c r="D9" s="236" t="s">
        <v>114</v>
      </c>
      <c r="E9" s="237">
        <v>3.7450000000000001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1.406E-2</v>
      </c>
      <c r="O9" s="239">
        <f>ROUND(E9*N9,2)</f>
        <v>0.05</v>
      </c>
      <c r="P9" s="239">
        <v>0</v>
      </c>
      <c r="Q9" s="239">
        <f>ROUND(E9*P9,2)</f>
        <v>0</v>
      </c>
      <c r="R9" s="239" t="s">
        <v>115</v>
      </c>
      <c r="S9" s="239" t="s">
        <v>116</v>
      </c>
      <c r="T9" s="240" t="s">
        <v>117</v>
      </c>
      <c r="U9" s="223">
        <v>0.55000000000000004</v>
      </c>
      <c r="V9" s="223">
        <f>ROUND(E9*U9,2)</f>
        <v>2.06</v>
      </c>
      <c r="W9" s="223"/>
      <c r="X9" s="223" t="s">
        <v>118</v>
      </c>
      <c r="Y9" s="213"/>
      <c r="Z9" s="213"/>
      <c r="AA9" s="213"/>
      <c r="AB9" s="213"/>
      <c r="AC9" s="213"/>
      <c r="AD9" s="213"/>
      <c r="AE9" s="213"/>
      <c r="AF9" s="213"/>
      <c r="AG9" s="213" t="s">
        <v>119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7" t="s">
        <v>258</v>
      </c>
      <c r="D10" s="241"/>
      <c r="E10" s="241"/>
      <c r="F10" s="241"/>
      <c r="G10" s="241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120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8" t="s">
        <v>121</v>
      </c>
      <c r="D11" s="242"/>
      <c r="E11" s="242"/>
      <c r="F11" s="242"/>
      <c r="G11" s="242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120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8" t="s">
        <v>122</v>
      </c>
      <c r="D12" s="242"/>
      <c r="E12" s="242"/>
      <c r="F12" s="242"/>
      <c r="G12" s="242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120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58" t="s">
        <v>123</v>
      </c>
      <c r="D13" s="242"/>
      <c r="E13" s="242"/>
      <c r="F13" s="242"/>
      <c r="G13" s="242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120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43" t="str">
        <f>C13</f>
        <v>- standardního tmelení Q2, to je: základní tmelení Q1+ dodatečné tmelení (tmelení najemno) a případné přebroušení.</v>
      </c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9" t="s">
        <v>124</v>
      </c>
      <c r="D14" s="225"/>
      <c r="E14" s="226">
        <v>3.7450000000000001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125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x14ac:dyDescent="0.2">
      <c r="A15" s="228" t="s">
        <v>110</v>
      </c>
      <c r="B15" s="229" t="s">
        <v>59</v>
      </c>
      <c r="C15" s="255" t="s">
        <v>60</v>
      </c>
      <c r="D15" s="230"/>
      <c r="E15" s="231"/>
      <c r="F15" s="232"/>
      <c r="G15" s="232">
        <f>SUMIF(AG16:AG17,"&lt;&gt;NOR",G16:G17)</f>
        <v>0</v>
      </c>
      <c r="H15" s="232"/>
      <c r="I15" s="232">
        <f>SUM(I16:I17)</f>
        <v>0</v>
      </c>
      <c r="J15" s="232"/>
      <c r="K15" s="232">
        <f>SUM(K16:K17)</f>
        <v>0</v>
      </c>
      <c r="L15" s="232"/>
      <c r="M15" s="232">
        <f>SUM(M16:M17)</f>
        <v>0</v>
      </c>
      <c r="N15" s="232"/>
      <c r="O15" s="232">
        <f>SUM(O16:O17)</f>
        <v>0.02</v>
      </c>
      <c r="P15" s="232"/>
      <c r="Q15" s="232">
        <f>SUM(Q16:Q17)</f>
        <v>0</v>
      </c>
      <c r="R15" s="232"/>
      <c r="S15" s="232"/>
      <c r="T15" s="233"/>
      <c r="U15" s="227"/>
      <c r="V15" s="227">
        <f>SUM(V16:V17)</f>
        <v>1.2</v>
      </c>
      <c r="W15" s="227"/>
      <c r="X15" s="227"/>
      <c r="AG15" t="s">
        <v>111</v>
      </c>
    </row>
    <row r="16" spans="1:60" ht="22.5" outlineLevel="1" x14ac:dyDescent="0.2">
      <c r="A16" s="234">
        <v>2</v>
      </c>
      <c r="B16" s="235" t="s">
        <v>126</v>
      </c>
      <c r="C16" s="256" t="s">
        <v>127</v>
      </c>
      <c r="D16" s="236" t="s">
        <v>128</v>
      </c>
      <c r="E16" s="237">
        <v>10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1.56E-3</v>
      </c>
      <c r="O16" s="239">
        <f>ROUND(E16*N16,2)</f>
        <v>0.02</v>
      </c>
      <c r="P16" s="239">
        <v>0</v>
      </c>
      <c r="Q16" s="239">
        <f>ROUND(E16*P16,2)</f>
        <v>0</v>
      </c>
      <c r="R16" s="239" t="s">
        <v>129</v>
      </c>
      <c r="S16" s="239" t="s">
        <v>116</v>
      </c>
      <c r="T16" s="240" t="s">
        <v>117</v>
      </c>
      <c r="U16" s="223">
        <v>0.12</v>
      </c>
      <c r="V16" s="223">
        <f>ROUND(E16*U16,2)</f>
        <v>1.2</v>
      </c>
      <c r="W16" s="223"/>
      <c r="X16" s="223" t="s">
        <v>118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119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60" t="s">
        <v>130</v>
      </c>
      <c r="D17" s="244"/>
      <c r="E17" s="244"/>
      <c r="F17" s="244"/>
      <c r="G17" s="244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131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x14ac:dyDescent="0.2">
      <c r="A18" s="228" t="s">
        <v>110</v>
      </c>
      <c r="B18" s="229" t="s">
        <v>61</v>
      </c>
      <c r="C18" s="255" t="s">
        <v>62</v>
      </c>
      <c r="D18" s="230"/>
      <c r="E18" s="231"/>
      <c r="F18" s="232"/>
      <c r="G18" s="232">
        <f>SUMIF(AG19:AG23,"&lt;&gt;NOR",G19:G23)</f>
        <v>0</v>
      </c>
      <c r="H18" s="232"/>
      <c r="I18" s="232">
        <f>SUM(I19:I23)</f>
        <v>0</v>
      </c>
      <c r="J18" s="232"/>
      <c r="K18" s="232">
        <f>SUM(K19:K23)</f>
        <v>0</v>
      </c>
      <c r="L18" s="232"/>
      <c r="M18" s="232">
        <f>SUM(M19:M23)</f>
        <v>0</v>
      </c>
      <c r="N18" s="232"/>
      <c r="O18" s="232">
        <f>SUM(O19:O23)</f>
        <v>0</v>
      </c>
      <c r="P18" s="232"/>
      <c r="Q18" s="232">
        <f>SUM(Q19:Q23)</f>
        <v>0.04</v>
      </c>
      <c r="R18" s="232"/>
      <c r="S18" s="232"/>
      <c r="T18" s="233"/>
      <c r="U18" s="227"/>
      <c r="V18" s="227">
        <f>SUM(V19:V23)</f>
        <v>2.34</v>
      </c>
      <c r="W18" s="227"/>
      <c r="X18" s="227"/>
      <c r="AG18" t="s">
        <v>111</v>
      </c>
    </row>
    <row r="19" spans="1:60" ht="22.5" outlineLevel="1" x14ac:dyDescent="0.2">
      <c r="A19" s="234">
        <v>3</v>
      </c>
      <c r="B19" s="235" t="s">
        <v>132</v>
      </c>
      <c r="C19" s="256" t="s">
        <v>133</v>
      </c>
      <c r="D19" s="236" t="s">
        <v>134</v>
      </c>
      <c r="E19" s="237">
        <v>1</v>
      </c>
      <c r="F19" s="238"/>
      <c r="G19" s="239">
        <f>ROUND(E19*F19,2)</f>
        <v>0</v>
      </c>
      <c r="H19" s="238"/>
      <c r="I19" s="239">
        <f>ROUND(E19*H19,2)</f>
        <v>0</v>
      </c>
      <c r="J19" s="238"/>
      <c r="K19" s="239">
        <f>ROUND(E19*J19,2)</f>
        <v>0</v>
      </c>
      <c r="L19" s="239">
        <v>21</v>
      </c>
      <c r="M19" s="239">
        <f>G19*(1+L19/100)</f>
        <v>0</v>
      </c>
      <c r="N19" s="239">
        <v>4.8999999999999998E-4</v>
      </c>
      <c r="O19" s="239">
        <f>ROUND(E19*N19,2)</f>
        <v>0</v>
      </c>
      <c r="P19" s="239">
        <v>1.4999999999999999E-2</v>
      </c>
      <c r="Q19" s="239">
        <f>ROUND(E19*P19,2)</f>
        <v>0.02</v>
      </c>
      <c r="R19" s="239" t="s">
        <v>135</v>
      </c>
      <c r="S19" s="239" t="s">
        <v>116</v>
      </c>
      <c r="T19" s="240" t="s">
        <v>117</v>
      </c>
      <c r="U19" s="223">
        <v>0.54200000000000004</v>
      </c>
      <c r="V19" s="223">
        <f>ROUND(E19*U19,2)</f>
        <v>0.54</v>
      </c>
      <c r="W19" s="223"/>
      <c r="X19" s="223" t="s">
        <v>118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119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57" t="s">
        <v>136</v>
      </c>
      <c r="D20" s="241"/>
      <c r="E20" s="241"/>
      <c r="F20" s="241"/>
      <c r="G20" s="241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3"/>
      <c r="Z20" s="213"/>
      <c r="AA20" s="213"/>
      <c r="AB20" s="213"/>
      <c r="AC20" s="213"/>
      <c r="AD20" s="213"/>
      <c r="AE20" s="213"/>
      <c r="AF20" s="213"/>
      <c r="AG20" s="213" t="s">
        <v>120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2.5" outlineLevel="1" x14ac:dyDescent="0.2">
      <c r="A21" s="234">
        <v>4</v>
      </c>
      <c r="B21" s="235" t="s">
        <v>137</v>
      </c>
      <c r="C21" s="256" t="s">
        <v>138</v>
      </c>
      <c r="D21" s="236" t="s">
        <v>128</v>
      </c>
      <c r="E21" s="237">
        <v>10</v>
      </c>
      <c r="F21" s="238"/>
      <c r="G21" s="239">
        <f>ROUND(E21*F21,2)</f>
        <v>0</v>
      </c>
      <c r="H21" s="238"/>
      <c r="I21" s="239">
        <f>ROUND(E21*H21,2)</f>
        <v>0</v>
      </c>
      <c r="J21" s="238"/>
      <c r="K21" s="239">
        <f>ROUND(E21*J21,2)</f>
        <v>0</v>
      </c>
      <c r="L21" s="239">
        <v>21</v>
      </c>
      <c r="M21" s="239">
        <f>G21*(1+L21/100)</f>
        <v>0</v>
      </c>
      <c r="N21" s="239">
        <v>4.8999999999999998E-4</v>
      </c>
      <c r="O21" s="239">
        <f>ROUND(E21*N21,2)</f>
        <v>0</v>
      </c>
      <c r="P21" s="239">
        <v>2E-3</v>
      </c>
      <c r="Q21" s="239">
        <f>ROUND(E21*P21,2)</f>
        <v>0.02</v>
      </c>
      <c r="R21" s="239" t="s">
        <v>135</v>
      </c>
      <c r="S21" s="239" t="s">
        <v>116</v>
      </c>
      <c r="T21" s="240" t="s">
        <v>117</v>
      </c>
      <c r="U21" s="223">
        <v>0.18</v>
      </c>
      <c r="V21" s="223">
        <f>ROUND(E21*U21,2)</f>
        <v>1.8</v>
      </c>
      <c r="W21" s="223"/>
      <c r="X21" s="223" t="s">
        <v>118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119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57" t="s">
        <v>136</v>
      </c>
      <c r="D22" s="241"/>
      <c r="E22" s="241"/>
      <c r="F22" s="241"/>
      <c r="G22" s="241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120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9" t="s">
        <v>139</v>
      </c>
      <c r="D23" s="225"/>
      <c r="E23" s="226">
        <v>10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125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x14ac:dyDescent="0.2">
      <c r="A24" s="228" t="s">
        <v>110</v>
      </c>
      <c r="B24" s="229" t="s">
        <v>63</v>
      </c>
      <c r="C24" s="255" t="s">
        <v>64</v>
      </c>
      <c r="D24" s="230"/>
      <c r="E24" s="231"/>
      <c r="F24" s="232"/>
      <c r="G24" s="232">
        <f>SUMIF(AG25:AG26,"&lt;&gt;NOR",G25:G26)</f>
        <v>0</v>
      </c>
      <c r="H24" s="232"/>
      <c r="I24" s="232">
        <f>SUM(I25:I26)</f>
        <v>0</v>
      </c>
      <c r="J24" s="232"/>
      <c r="K24" s="232">
        <f>SUM(K25:K26)</f>
        <v>0</v>
      </c>
      <c r="L24" s="232"/>
      <c r="M24" s="232">
        <f>SUM(M25:M26)</f>
        <v>0</v>
      </c>
      <c r="N24" s="232"/>
      <c r="O24" s="232">
        <f>SUM(O25:O26)</f>
        <v>0</v>
      </c>
      <c r="P24" s="232"/>
      <c r="Q24" s="232">
        <f>SUM(Q25:Q26)</f>
        <v>0</v>
      </c>
      <c r="R24" s="232"/>
      <c r="S24" s="232"/>
      <c r="T24" s="233"/>
      <c r="U24" s="227"/>
      <c r="V24" s="227">
        <f>SUM(V25:V26)</f>
        <v>0.14000000000000001</v>
      </c>
      <c r="W24" s="227"/>
      <c r="X24" s="227"/>
      <c r="AG24" t="s">
        <v>111</v>
      </c>
    </row>
    <row r="25" spans="1:60" ht="33.75" outlineLevel="1" x14ac:dyDescent="0.2">
      <c r="A25" s="234">
        <v>5</v>
      </c>
      <c r="B25" s="235" t="s">
        <v>140</v>
      </c>
      <c r="C25" s="256" t="s">
        <v>141</v>
      </c>
      <c r="D25" s="236" t="s">
        <v>142</v>
      </c>
      <c r="E25" s="237">
        <v>7.3639999999999997E-2</v>
      </c>
      <c r="F25" s="238"/>
      <c r="G25" s="239">
        <f>ROUND(E25*F25,2)</f>
        <v>0</v>
      </c>
      <c r="H25" s="238"/>
      <c r="I25" s="239">
        <f>ROUND(E25*H25,2)</f>
        <v>0</v>
      </c>
      <c r="J25" s="238"/>
      <c r="K25" s="239">
        <f>ROUND(E25*J25,2)</f>
        <v>0</v>
      </c>
      <c r="L25" s="239">
        <v>21</v>
      </c>
      <c r="M25" s="239">
        <f>G25*(1+L25/100)</f>
        <v>0</v>
      </c>
      <c r="N25" s="239">
        <v>0</v>
      </c>
      <c r="O25" s="239">
        <f>ROUND(E25*N25,2)</f>
        <v>0</v>
      </c>
      <c r="P25" s="239">
        <v>0</v>
      </c>
      <c r="Q25" s="239">
        <f>ROUND(E25*P25,2)</f>
        <v>0</v>
      </c>
      <c r="R25" s="239" t="s">
        <v>129</v>
      </c>
      <c r="S25" s="239" t="s">
        <v>116</v>
      </c>
      <c r="T25" s="240" t="s">
        <v>117</v>
      </c>
      <c r="U25" s="223">
        <v>1.8919999999999999</v>
      </c>
      <c r="V25" s="223">
        <f>ROUND(E25*U25,2)</f>
        <v>0.14000000000000001</v>
      </c>
      <c r="W25" s="223"/>
      <c r="X25" s="223" t="s">
        <v>143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144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60" t="s">
        <v>145</v>
      </c>
      <c r="D26" s="244"/>
      <c r="E26" s="244"/>
      <c r="F26" s="244"/>
      <c r="G26" s="244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131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x14ac:dyDescent="0.2">
      <c r="A27" s="228" t="s">
        <v>110</v>
      </c>
      <c r="B27" s="229" t="s">
        <v>65</v>
      </c>
      <c r="C27" s="255" t="s">
        <v>66</v>
      </c>
      <c r="D27" s="230"/>
      <c r="E27" s="231"/>
      <c r="F27" s="232"/>
      <c r="G27" s="232">
        <f>SUMIF(AG28:AG35,"&lt;&gt;NOR",G28:G35)</f>
        <v>0</v>
      </c>
      <c r="H27" s="232"/>
      <c r="I27" s="232">
        <f>SUM(I28:I35)</f>
        <v>0</v>
      </c>
      <c r="J27" s="232"/>
      <c r="K27" s="232">
        <f>SUM(K28:K35)</f>
        <v>0</v>
      </c>
      <c r="L27" s="232"/>
      <c r="M27" s="232">
        <f>SUM(M28:M35)</f>
        <v>0</v>
      </c>
      <c r="N27" s="232"/>
      <c r="O27" s="232">
        <f>SUM(O28:O35)</f>
        <v>0.05</v>
      </c>
      <c r="P27" s="232"/>
      <c r="Q27" s="232">
        <f>SUM(Q28:Q35)</f>
        <v>0</v>
      </c>
      <c r="R27" s="232"/>
      <c r="S27" s="232"/>
      <c r="T27" s="233"/>
      <c r="U27" s="227"/>
      <c r="V27" s="227">
        <f>SUM(V28:V35)</f>
        <v>1.21</v>
      </c>
      <c r="W27" s="227"/>
      <c r="X27" s="227"/>
      <c r="AG27" t="s">
        <v>111</v>
      </c>
    </row>
    <row r="28" spans="1:60" outlineLevel="1" x14ac:dyDescent="0.2">
      <c r="A28" s="234">
        <v>6</v>
      </c>
      <c r="B28" s="235" t="s">
        <v>146</v>
      </c>
      <c r="C28" s="256" t="s">
        <v>147</v>
      </c>
      <c r="D28" s="236" t="s">
        <v>114</v>
      </c>
      <c r="E28" s="237">
        <v>7.49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2.3000000000000001E-4</v>
      </c>
      <c r="O28" s="239">
        <f>ROUND(E28*N28,2)</f>
        <v>0</v>
      </c>
      <c r="P28" s="239">
        <v>0</v>
      </c>
      <c r="Q28" s="239">
        <f>ROUND(E28*P28,2)</f>
        <v>0</v>
      </c>
      <c r="R28" s="239" t="s">
        <v>148</v>
      </c>
      <c r="S28" s="239" t="s">
        <v>116</v>
      </c>
      <c r="T28" s="240" t="s">
        <v>117</v>
      </c>
      <c r="U28" s="223">
        <v>0.161</v>
      </c>
      <c r="V28" s="223">
        <f>ROUND(E28*U28,2)</f>
        <v>1.21</v>
      </c>
      <c r="W28" s="223"/>
      <c r="X28" s="223" t="s">
        <v>118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119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7" t="s">
        <v>259</v>
      </c>
      <c r="D29" s="241"/>
      <c r="E29" s="241"/>
      <c r="F29" s="241"/>
      <c r="G29" s="241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120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58" t="s">
        <v>149</v>
      </c>
      <c r="D30" s="242"/>
      <c r="E30" s="242"/>
      <c r="F30" s="242"/>
      <c r="G30" s="242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3"/>
      <c r="Z30" s="213"/>
      <c r="AA30" s="213"/>
      <c r="AB30" s="213"/>
      <c r="AC30" s="213"/>
      <c r="AD30" s="213"/>
      <c r="AE30" s="213"/>
      <c r="AF30" s="213"/>
      <c r="AG30" s="213" t="s">
        <v>120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9" t="s">
        <v>150</v>
      </c>
      <c r="D31" s="225"/>
      <c r="E31" s="226">
        <v>7.49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125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4">
        <v>7</v>
      </c>
      <c r="B32" s="235" t="s">
        <v>151</v>
      </c>
      <c r="C32" s="256" t="s">
        <v>152</v>
      </c>
      <c r="D32" s="236" t="s">
        <v>114</v>
      </c>
      <c r="E32" s="237">
        <v>8.2390000000000008</v>
      </c>
      <c r="F32" s="238"/>
      <c r="G32" s="239">
        <f>ROUND(E32*F32,2)</f>
        <v>0</v>
      </c>
      <c r="H32" s="238"/>
      <c r="I32" s="239">
        <f>ROUND(E32*H32,2)</f>
        <v>0</v>
      </c>
      <c r="J32" s="238"/>
      <c r="K32" s="239">
        <f>ROUND(E32*J32,2)</f>
        <v>0</v>
      </c>
      <c r="L32" s="239">
        <v>21</v>
      </c>
      <c r="M32" s="239">
        <f>G32*(1+L32/100)</f>
        <v>0</v>
      </c>
      <c r="N32" s="239">
        <v>6.0000000000000001E-3</v>
      </c>
      <c r="O32" s="239">
        <f>ROUND(E32*N32,2)</f>
        <v>0.05</v>
      </c>
      <c r="P32" s="239">
        <v>0</v>
      </c>
      <c r="Q32" s="239">
        <f>ROUND(E32*P32,2)</f>
        <v>0</v>
      </c>
      <c r="R32" s="239"/>
      <c r="S32" s="239" t="s">
        <v>153</v>
      </c>
      <c r="T32" s="240" t="s">
        <v>154</v>
      </c>
      <c r="U32" s="223">
        <v>0</v>
      </c>
      <c r="V32" s="223">
        <f>ROUND(E32*U32,2)</f>
        <v>0</v>
      </c>
      <c r="W32" s="223"/>
      <c r="X32" s="223" t="s">
        <v>155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156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59" t="s">
        <v>157</v>
      </c>
      <c r="D33" s="225"/>
      <c r="E33" s="226">
        <v>8.2390000000000008</v>
      </c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13"/>
      <c r="Z33" s="213"/>
      <c r="AA33" s="213"/>
      <c r="AB33" s="213"/>
      <c r="AC33" s="213"/>
      <c r="AD33" s="213"/>
      <c r="AE33" s="213"/>
      <c r="AF33" s="213"/>
      <c r="AG33" s="213" t="s">
        <v>125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>
        <v>8</v>
      </c>
      <c r="B34" s="221" t="s">
        <v>158</v>
      </c>
      <c r="C34" s="261" t="s">
        <v>159</v>
      </c>
      <c r="D34" s="222" t="s">
        <v>0</v>
      </c>
      <c r="E34" s="245"/>
      <c r="F34" s="224"/>
      <c r="G34" s="223">
        <f>ROUND(E34*F34,2)</f>
        <v>0</v>
      </c>
      <c r="H34" s="224"/>
      <c r="I34" s="223">
        <f>ROUND(E34*H34,2)</f>
        <v>0</v>
      </c>
      <c r="J34" s="224"/>
      <c r="K34" s="223">
        <f>ROUND(E34*J34,2)</f>
        <v>0</v>
      </c>
      <c r="L34" s="223">
        <v>21</v>
      </c>
      <c r="M34" s="223">
        <f>G34*(1+L34/100)</f>
        <v>0</v>
      </c>
      <c r="N34" s="223">
        <v>0</v>
      </c>
      <c r="O34" s="223">
        <f>ROUND(E34*N34,2)</f>
        <v>0</v>
      </c>
      <c r="P34" s="223">
        <v>0</v>
      </c>
      <c r="Q34" s="223">
        <f>ROUND(E34*P34,2)</f>
        <v>0</v>
      </c>
      <c r="R34" s="223" t="s">
        <v>148</v>
      </c>
      <c r="S34" s="223" t="s">
        <v>116</v>
      </c>
      <c r="T34" s="223" t="s">
        <v>117</v>
      </c>
      <c r="U34" s="223">
        <v>0</v>
      </c>
      <c r="V34" s="223">
        <f>ROUND(E34*U34,2)</f>
        <v>0</v>
      </c>
      <c r="W34" s="223"/>
      <c r="X34" s="223" t="s">
        <v>143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144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62" t="s">
        <v>160</v>
      </c>
      <c r="D35" s="246"/>
      <c r="E35" s="246"/>
      <c r="F35" s="246"/>
      <c r="G35" s="246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131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x14ac:dyDescent="0.2">
      <c r="A36" s="228" t="s">
        <v>110</v>
      </c>
      <c r="B36" s="229" t="s">
        <v>67</v>
      </c>
      <c r="C36" s="255" t="s">
        <v>68</v>
      </c>
      <c r="D36" s="230"/>
      <c r="E36" s="231"/>
      <c r="F36" s="232"/>
      <c r="G36" s="232">
        <f>SUMIF(AG37:AG51,"&lt;&gt;NOR",G37:G51)</f>
        <v>0</v>
      </c>
      <c r="H36" s="232"/>
      <c r="I36" s="232">
        <f>SUM(I37:I51)</f>
        <v>0</v>
      </c>
      <c r="J36" s="232"/>
      <c r="K36" s="232">
        <f>SUM(K37:K51)</f>
        <v>0</v>
      </c>
      <c r="L36" s="232"/>
      <c r="M36" s="232">
        <f>SUM(M37:M51)</f>
        <v>0</v>
      </c>
      <c r="N36" s="232"/>
      <c r="O36" s="232">
        <f>SUM(O37:O51)</f>
        <v>0</v>
      </c>
      <c r="P36" s="232"/>
      <c r="Q36" s="232">
        <f>SUM(Q37:Q51)</f>
        <v>0.04</v>
      </c>
      <c r="R36" s="232"/>
      <c r="S36" s="232"/>
      <c r="T36" s="233"/>
      <c r="U36" s="227"/>
      <c r="V36" s="227">
        <f>SUM(V37:V51)</f>
        <v>1.48</v>
      </c>
      <c r="W36" s="227"/>
      <c r="X36" s="227"/>
      <c r="AG36" t="s">
        <v>111</v>
      </c>
    </row>
    <row r="37" spans="1:60" outlineLevel="1" x14ac:dyDescent="0.2">
      <c r="A37" s="234">
        <v>9</v>
      </c>
      <c r="B37" s="235" t="s">
        <v>161</v>
      </c>
      <c r="C37" s="256" t="s">
        <v>162</v>
      </c>
      <c r="D37" s="236" t="s">
        <v>114</v>
      </c>
      <c r="E37" s="237">
        <v>4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1.098E-2</v>
      </c>
      <c r="Q37" s="239">
        <f>ROUND(E37*P37,2)</f>
        <v>0.04</v>
      </c>
      <c r="R37" s="239" t="s">
        <v>163</v>
      </c>
      <c r="S37" s="239" t="s">
        <v>116</v>
      </c>
      <c r="T37" s="240" t="s">
        <v>117</v>
      </c>
      <c r="U37" s="223">
        <v>0.37</v>
      </c>
      <c r="V37" s="223">
        <f>ROUND(E37*U37,2)</f>
        <v>1.48</v>
      </c>
      <c r="W37" s="223"/>
      <c r="X37" s="223" t="s">
        <v>118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119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20"/>
      <c r="B38" s="221"/>
      <c r="C38" s="259" t="s">
        <v>164</v>
      </c>
      <c r="D38" s="225"/>
      <c r="E38" s="226">
        <v>4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3"/>
      <c r="Z38" s="213"/>
      <c r="AA38" s="213"/>
      <c r="AB38" s="213"/>
      <c r="AC38" s="213"/>
      <c r="AD38" s="213"/>
      <c r="AE38" s="213"/>
      <c r="AF38" s="213"/>
      <c r="AG38" s="213" t="s">
        <v>125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47">
        <v>10</v>
      </c>
      <c r="B39" s="248" t="s">
        <v>165</v>
      </c>
      <c r="C39" s="263" t="s">
        <v>166</v>
      </c>
      <c r="D39" s="249" t="s">
        <v>134</v>
      </c>
      <c r="E39" s="250">
        <v>1</v>
      </c>
      <c r="F39" s="251"/>
      <c r="G39" s="252">
        <f>ROUND(E39*F39,2)</f>
        <v>0</v>
      </c>
      <c r="H39" s="251"/>
      <c r="I39" s="252">
        <f>ROUND(E39*H39,2)</f>
        <v>0</v>
      </c>
      <c r="J39" s="251"/>
      <c r="K39" s="252">
        <f>ROUND(E39*J39,2)</f>
        <v>0</v>
      </c>
      <c r="L39" s="252">
        <v>21</v>
      </c>
      <c r="M39" s="252">
        <f>G39*(1+L39/100)</f>
        <v>0</v>
      </c>
      <c r="N39" s="252">
        <v>0</v>
      </c>
      <c r="O39" s="252">
        <f>ROUND(E39*N39,2)</f>
        <v>0</v>
      </c>
      <c r="P39" s="252">
        <v>0</v>
      </c>
      <c r="Q39" s="252">
        <f>ROUND(E39*P39,2)</f>
        <v>0</v>
      </c>
      <c r="R39" s="252"/>
      <c r="S39" s="252" t="s">
        <v>153</v>
      </c>
      <c r="T39" s="253" t="s">
        <v>154</v>
      </c>
      <c r="U39" s="223">
        <v>0</v>
      </c>
      <c r="V39" s="223">
        <f>ROUND(E39*U39,2)</f>
        <v>0</v>
      </c>
      <c r="W39" s="223"/>
      <c r="X39" s="223" t="s">
        <v>118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119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47">
        <v>11</v>
      </c>
      <c r="B40" s="248" t="s">
        <v>167</v>
      </c>
      <c r="C40" s="263" t="s">
        <v>168</v>
      </c>
      <c r="D40" s="249" t="s">
        <v>134</v>
      </c>
      <c r="E40" s="250">
        <v>1</v>
      </c>
      <c r="F40" s="251"/>
      <c r="G40" s="252">
        <f>ROUND(E40*F40,2)</f>
        <v>0</v>
      </c>
      <c r="H40" s="251"/>
      <c r="I40" s="252">
        <f>ROUND(E40*H40,2)</f>
        <v>0</v>
      </c>
      <c r="J40" s="251"/>
      <c r="K40" s="252">
        <f>ROUND(E40*J40,2)</f>
        <v>0</v>
      </c>
      <c r="L40" s="252">
        <v>21</v>
      </c>
      <c r="M40" s="252">
        <f>G40*(1+L40/100)</f>
        <v>0</v>
      </c>
      <c r="N40" s="252">
        <v>0</v>
      </c>
      <c r="O40" s="252">
        <f>ROUND(E40*N40,2)</f>
        <v>0</v>
      </c>
      <c r="P40" s="252">
        <v>0</v>
      </c>
      <c r="Q40" s="252">
        <f>ROUND(E40*P40,2)</f>
        <v>0</v>
      </c>
      <c r="R40" s="252"/>
      <c r="S40" s="252" t="s">
        <v>153</v>
      </c>
      <c r="T40" s="253" t="s">
        <v>154</v>
      </c>
      <c r="U40" s="223">
        <v>0</v>
      </c>
      <c r="V40" s="223">
        <f>ROUND(E40*U40,2)</f>
        <v>0</v>
      </c>
      <c r="W40" s="223"/>
      <c r="X40" s="223" t="s">
        <v>118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119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47">
        <v>12</v>
      </c>
      <c r="B41" s="248" t="s">
        <v>169</v>
      </c>
      <c r="C41" s="263" t="s">
        <v>170</v>
      </c>
      <c r="D41" s="249" t="s">
        <v>134</v>
      </c>
      <c r="E41" s="250">
        <v>1</v>
      </c>
      <c r="F41" s="251"/>
      <c r="G41" s="252">
        <f>ROUND(E41*F41,2)</f>
        <v>0</v>
      </c>
      <c r="H41" s="251"/>
      <c r="I41" s="252">
        <f>ROUND(E41*H41,2)</f>
        <v>0</v>
      </c>
      <c r="J41" s="251"/>
      <c r="K41" s="252">
        <f>ROUND(E41*J41,2)</f>
        <v>0</v>
      </c>
      <c r="L41" s="252">
        <v>21</v>
      </c>
      <c r="M41" s="252">
        <f>G41*(1+L41/100)</f>
        <v>0</v>
      </c>
      <c r="N41" s="252">
        <v>0</v>
      </c>
      <c r="O41" s="252">
        <f>ROUND(E41*N41,2)</f>
        <v>0</v>
      </c>
      <c r="P41" s="252">
        <v>0</v>
      </c>
      <c r="Q41" s="252">
        <f>ROUND(E41*P41,2)</f>
        <v>0</v>
      </c>
      <c r="R41" s="252"/>
      <c r="S41" s="252" t="s">
        <v>153</v>
      </c>
      <c r="T41" s="253" t="s">
        <v>154</v>
      </c>
      <c r="U41" s="223">
        <v>0</v>
      </c>
      <c r="V41" s="223">
        <f>ROUND(E41*U41,2)</f>
        <v>0</v>
      </c>
      <c r="W41" s="223"/>
      <c r="X41" s="223" t="s">
        <v>118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119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47">
        <v>13</v>
      </c>
      <c r="B42" s="248" t="s">
        <v>171</v>
      </c>
      <c r="C42" s="263" t="s">
        <v>172</v>
      </c>
      <c r="D42" s="249" t="s">
        <v>134</v>
      </c>
      <c r="E42" s="250">
        <v>6</v>
      </c>
      <c r="F42" s="251"/>
      <c r="G42" s="252">
        <f>ROUND(E42*F42,2)</f>
        <v>0</v>
      </c>
      <c r="H42" s="251"/>
      <c r="I42" s="252">
        <f>ROUND(E42*H42,2)</f>
        <v>0</v>
      </c>
      <c r="J42" s="251"/>
      <c r="K42" s="252">
        <f>ROUND(E42*J42,2)</f>
        <v>0</v>
      </c>
      <c r="L42" s="252">
        <v>21</v>
      </c>
      <c r="M42" s="252">
        <f>G42*(1+L42/100)</f>
        <v>0</v>
      </c>
      <c r="N42" s="252">
        <v>0</v>
      </c>
      <c r="O42" s="252">
        <f>ROUND(E42*N42,2)</f>
        <v>0</v>
      </c>
      <c r="P42" s="252">
        <v>0</v>
      </c>
      <c r="Q42" s="252">
        <f>ROUND(E42*P42,2)</f>
        <v>0</v>
      </c>
      <c r="R42" s="252"/>
      <c r="S42" s="252" t="s">
        <v>153</v>
      </c>
      <c r="T42" s="253" t="s">
        <v>154</v>
      </c>
      <c r="U42" s="223">
        <v>0</v>
      </c>
      <c r="V42" s="223">
        <f>ROUND(E42*U42,2)</f>
        <v>0</v>
      </c>
      <c r="W42" s="223"/>
      <c r="X42" s="223" t="s">
        <v>118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119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ht="22.5" outlineLevel="1" x14ac:dyDescent="0.2">
      <c r="A43" s="247">
        <v>14</v>
      </c>
      <c r="B43" s="248" t="s">
        <v>173</v>
      </c>
      <c r="C43" s="263" t="s">
        <v>174</v>
      </c>
      <c r="D43" s="249" t="s">
        <v>134</v>
      </c>
      <c r="E43" s="250">
        <v>1</v>
      </c>
      <c r="F43" s="251"/>
      <c r="G43" s="252">
        <f>ROUND(E43*F43,2)</f>
        <v>0</v>
      </c>
      <c r="H43" s="251"/>
      <c r="I43" s="252">
        <f>ROUND(E43*H43,2)</f>
        <v>0</v>
      </c>
      <c r="J43" s="251"/>
      <c r="K43" s="252">
        <f>ROUND(E43*J43,2)</f>
        <v>0</v>
      </c>
      <c r="L43" s="252">
        <v>21</v>
      </c>
      <c r="M43" s="252">
        <f>G43*(1+L43/100)</f>
        <v>0</v>
      </c>
      <c r="N43" s="252">
        <v>0</v>
      </c>
      <c r="O43" s="252">
        <f>ROUND(E43*N43,2)</f>
        <v>0</v>
      </c>
      <c r="P43" s="252">
        <v>0</v>
      </c>
      <c r="Q43" s="252">
        <f>ROUND(E43*P43,2)</f>
        <v>0</v>
      </c>
      <c r="R43" s="252"/>
      <c r="S43" s="252" t="s">
        <v>153</v>
      </c>
      <c r="T43" s="253" t="s">
        <v>154</v>
      </c>
      <c r="U43" s="223">
        <v>0</v>
      </c>
      <c r="V43" s="223">
        <f>ROUND(E43*U43,2)</f>
        <v>0</v>
      </c>
      <c r="W43" s="223"/>
      <c r="X43" s="223" t="s">
        <v>118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119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47">
        <v>15</v>
      </c>
      <c r="B44" s="248" t="s">
        <v>175</v>
      </c>
      <c r="C44" s="263" t="s">
        <v>176</v>
      </c>
      <c r="D44" s="249" t="s">
        <v>134</v>
      </c>
      <c r="E44" s="250">
        <v>1</v>
      </c>
      <c r="F44" s="251"/>
      <c r="G44" s="252">
        <f>ROUND(E44*F44,2)</f>
        <v>0</v>
      </c>
      <c r="H44" s="251"/>
      <c r="I44" s="252">
        <f>ROUND(E44*H44,2)</f>
        <v>0</v>
      </c>
      <c r="J44" s="251"/>
      <c r="K44" s="252">
        <f>ROUND(E44*J44,2)</f>
        <v>0</v>
      </c>
      <c r="L44" s="252">
        <v>21</v>
      </c>
      <c r="M44" s="252">
        <f>G44*(1+L44/100)</f>
        <v>0</v>
      </c>
      <c r="N44" s="252">
        <v>0</v>
      </c>
      <c r="O44" s="252">
        <f>ROUND(E44*N44,2)</f>
        <v>0</v>
      </c>
      <c r="P44" s="252">
        <v>0</v>
      </c>
      <c r="Q44" s="252">
        <f>ROUND(E44*P44,2)</f>
        <v>0</v>
      </c>
      <c r="R44" s="252"/>
      <c r="S44" s="252" t="s">
        <v>153</v>
      </c>
      <c r="T44" s="253" t="s">
        <v>154</v>
      </c>
      <c r="U44" s="223">
        <v>0</v>
      </c>
      <c r="V44" s="223">
        <f>ROUND(E44*U44,2)</f>
        <v>0</v>
      </c>
      <c r="W44" s="223"/>
      <c r="X44" s="223" t="s">
        <v>118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119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47">
        <v>16</v>
      </c>
      <c r="B45" s="248" t="s">
        <v>177</v>
      </c>
      <c r="C45" s="263" t="s">
        <v>178</v>
      </c>
      <c r="D45" s="249" t="s">
        <v>134</v>
      </c>
      <c r="E45" s="250">
        <v>1</v>
      </c>
      <c r="F45" s="251"/>
      <c r="G45" s="252">
        <f>ROUND(E45*F45,2)</f>
        <v>0</v>
      </c>
      <c r="H45" s="251"/>
      <c r="I45" s="252">
        <f>ROUND(E45*H45,2)</f>
        <v>0</v>
      </c>
      <c r="J45" s="251"/>
      <c r="K45" s="252">
        <f>ROUND(E45*J45,2)</f>
        <v>0</v>
      </c>
      <c r="L45" s="252">
        <v>21</v>
      </c>
      <c r="M45" s="252">
        <f>G45*(1+L45/100)</f>
        <v>0</v>
      </c>
      <c r="N45" s="252">
        <v>0</v>
      </c>
      <c r="O45" s="252">
        <f>ROUND(E45*N45,2)</f>
        <v>0</v>
      </c>
      <c r="P45" s="252">
        <v>0</v>
      </c>
      <c r="Q45" s="252">
        <f>ROUND(E45*P45,2)</f>
        <v>0</v>
      </c>
      <c r="R45" s="252"/>
      <c r="S45" s="252" t="s">
        <v>153</v>
      </c>
      <c r="T45" s="253" t="s">
        <v>154</v>
      </c>
      <c r="U45" s="223">
        <v>0</v>
      </c>
      <c r="V45" s="223">
        <f>ROUND(E45*U45,2)</f>
        <v>0</v>
      </c>
      <c r="W45" s="223"/>
      <c r="X45" s="223" t="s">
        <v>118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119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47">
        <v>17</v>
      </c>
      <c r="B46" s="248" t="s">
        <v>179</v>
      </c>
      <c r="C46" s="263" t="s">
        <v>180</v>
      </c>
      <c r="D46" s="249" t="s">
        <v>134</v>
      </c>
      <c r="E46" s="250">
        <v>1</v>
      </c>
      <c r="F46" s="251"/>
      <c r="G46" s="252">
        <f>ROUND(E46*F46,2)</f>
        <v>0</v>
      </c>
      <c r="H46" s="251"/>
      <c r="I46" s="252">
        <f>ROUND(E46*H46,2)</f>
        <v>0</v>
      </c>
      <c r="J46" s="251"/>
      <c r="K46" s="252">
        <f>ROUND(E46*J46,2)</f>
        <v>0</v>
      </c>
      <c r="L46" s="252">
        <v>21</v>
      </c>
      <c r="M46" s="252">
        <f>G46*(1+L46/100)</f>
        <v>0</v>
      </c>
      <c r="N46" s="252">
        <v>0</v>
      </c>
      <c r="O46" s="252">
        <f>ROUND(E46*N46,2)</f>
        <v>0</v>
      </c>
      <c r="P46" s="252">
        <v>0</v>
      </c>
      <c r="Q46" s="252">
        <f>ROUND(E46*P46,2)</f>
        <v>0</v>
      </c>
      <c r="R46" s="252"/>
      <c r="S46" s="252" t="s">
        <v>153</v>
      </c>
      <c r="T46" s="253" t="s">
        <v>154</v>
      </c>
      <c r="U46" s="223">
        <v>0</v>
      </c>
      <c r="V46" s="223">
        <f>ROUND(E46*U46,2)</f>
        <v>0</v>
      </c>
      <c r="W46" s="223"/>
      <c r="X46" s="223" t="s">
        <v>118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119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47">
        <v>18</v>
      </c>
      <c r="B47" s="248" t="s">
        <v>181</v>
      </c>
      <c r="C47" s="263" t="s">
        <v>182</v>
      </c>
      <c r="D47" s="249" t="s">
        <v>134</v>
      </c>
      <c r="E47" s="250">
        <v>2</v>
      </c>
      <c r="F47" s="251"/>
      <c r="G47" s="252">
        <f>ROUND(E47*F47,2)</f>
        <v>0</v>
      </c>
      <c r="H47" s="251"/>
      <c r="I47" s="252">
        <f>ROUND(E47*H47,2)</f>
        <v>0</v>
      </c>
      <c r="J47" s="251"/>
      <c r="K47" s="252">
        <f>ROUND(E47*J47,2)</f>
        <v>0</v>
      </c>
      <c r="L47" s="252">
        <v>21</v>
      </c>
      <c r="M47" s="252">
        <f>G47*(1+L47/100)</f>
        <v>0</v>
      </c>
      <c r="N47" s="252">
        <v>0</v>
      </c>
      <c r="O47" s="252">
        <f>ROUND(E47*N47,2)</f>
        <v>0</v>
      </c>
      <c r="P47" s="252">
        <v>0</v>
      </c>
      <c r="Q47" s="252">
        <f>ROUND(E47*P47,2)</f>
        <v>0</v>
      </c>
      <c r="R47" s="252"/>
      <c r="S47" s="252" t="s">
        <v>153</v>
      </c>
      <c r="T47" s="253" t="s">
        <v>154</v>
      </c>
      <c r="U47" s="223">
        <v>0</v>
      </c>
      <c r="V47" s="223">
        <f>ROUND(E47*U47,2)</f>
        <v>0</v>
      </c>
      <c r="W47" s="223"/>
      <c r="X47" s="223" t="s">
        <v>118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119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47">
        <v>19</v>
      </c>
      <c r="B48" s="248" t="s">
        <v>183</v>
      </c>
      <c r="C48" s="263" t="s">
        <v>184</v>
      </c>
      <c r="D48" s="249" t="s">
        <v>134</v>
      </c>
      <c r="E48" s="250">
        <v>1</v>
      </c>
      <c r="F48" s="251"/>
      <c r="G48" s="252">
        <f>ROUND(E48*F48,2)</f>
        <v>0</v>
      </c>
      <c r="H48" s="251"/>
      <c r="I48" s="252">
        <f>ROUND(E48*H48,2)</f>
        <v>0</v>
      </c>
      <c r="J48" s="251"/>
      <c r="K48" s="252">
        <f>ROUND(E48*J48,2)</f>
        <v>0</v>
      </c>
      <c r="L48" s="252">
        <v>21</v>
      </c>
      <c r="M48" s="252">
        <f>G48*(1+L48/100)</f>
        <v>0</v>
      </c>
      <c r="N48" s="252">
        <v>0</v>
      </c>
      <c r="O48" s="252">
        <f>ROUND(E48*N48,2)</f>
        <v>0</v>
      </c>
      <c r="P48" s="252">
        <v>0</v>
      </c>
      <c r="Q48" s="252">
        <f>ROUND(E48*P48,2)</f>
        <v>0</v>
      </c>
      <c r="R48" s="252"/>
      <c r="S48" s="252" t="s">
        <v>153</v>
      </c>
      <c r="T48" s="253" t="s">
        <v>154</v>
      </c>
      <c r="U48" s="223">
        <v>0</v>
      </c>
      <c r="V48" s="223">
        <f>ROUND(E48*U48,2)</f>
        <v>0</v>
      </c>
      <c r="W48" s="223"/>
      <c r="X48" s="223" t="s">
        <v>118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119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34">
        <v>20</v>
      </c>
      <c r="B49" s="235" t="s">
        <v>185</v>
      </c>
      <c r="C49" s="256" t="s">
        <v>186</v>
      </c>
      <c r="D49" s="236" t="s">
        <v>134</v>
      </c>
      <c r="E49" s="237">
        <v>1</v>
      </c>
      <c r="F49" s="238"/>
      <c r="G49" s="239">
        <f>ROUND(E49*F49,2)</f>
        <v>0</v>
      </c>
      <c r="H49" s="238"/>
      <c r="I49" s="239">
        <f>ROUND(E49*H49,2)</f>
        <v>0</v>
      </c>
      <c r="J49" s="238"/>
      <c r="K49" s="239">
        <f>ROUND(E49*J49,2)</f>
        <v>0</v>
      </c>
      <c r="L49" s="239">
        <v>21</v>
      </c>
      <c r="M49" s="239">
        <f>G49*(1+L49/100)</f>
        <v>0</v>
      </c>
      <c r="N49" s="239">
        <v>0</v>
      </c>
      <c r="O49" s="239">
        <f>ROUND(E49*N49,2)</f>
        <v>0</v>
      </c>
      <c r="P49" s="239">
        <v>0</v>
      </c>
      <c r="Q49" s="239">
        <f>ROUND(E49*P49,2)</f>
        <v>0</v>
      </c>
      <c r="R49" s="239"/>
      <c r="S49" s="239" t="s">
        <v>153</v>
      </c>
      <c r="T49" s="240" t="s">
        <v>154</v>
      </c>
      <c r="U49" s="223">
        <v>0</v>
      </c>
      <c r="V49" s="223">
        <f>ROUND(E49*U49,2)</f>
        <v>0</v>
      </c>
      <c r="W49" s="223"/>
      <c r="X49" s="223" t="s">
        <v>118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119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>
        <v>21</v>
      </c>
      <c r="B50" s="221" t="s">
        <v>187</v>
      </c>
      <c r="C50" s="261" t="s">
        <v>188</v>
      </c>
      <c r="D50" s="222" t="s">
        <v>0</v>
      </c>
      <c r="E50" s="245"/>
      <c r="F50" s="224"/>
      <c r="G50" s="223">
        <f>ROUND(E50*F50,2)</f>
        <v>0</v>
      </c>
      <c r="H50" s="224"/>
      <c r="I50" s="223">
        <f>ROUND(E50*H50,2)</f>
        <v>0</v>
      </c>
      <c r="J50" s="224"/>
      <c r="K50" s="223">
        <f>ROUND(E50*J50,2)</f>
        <v>0</v>
      </c>
      <c r="L50" s="223">
        <v>21</v>
      </c>
      <c r="M50" s="223">
        <f>G50*(1+L50/100)</f>
        <v>0</v>
      </c>
      <c r="N50" s="223">
        <v>0</v>
      </c>
      <c r="O50" s="223">
        <f>ROUND(E50*N50,2)</f>
        <v>0</v>
      </c>
      <c r="P50" s="223">
        <v>0</v>
      </c>
      <c r="Q50" s="223">
        <f>ROUND(E50*P50,2)</f>
        <v>0</v>
      </c>
      <c r="R50" s="223" t="s">
        <v>163</v>
      </c>
      <c r="S50" s="223" t="s">
        <v>116</v>
      </c>
      <c r="T50" s="223" t="s">
        <v>117</v>
      </c>
      <c r="U50" s="223">
        <v>0</v>
      </c>
      <c r="V50" s="223">
        <f>ROUND(E50*U50,2)</f>
        <v>0</v>
      </c>
      <c r="W50" s="223"/>
      <c r="X50" s="223" t="s">
        <v>143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144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20"/>
      <c r="B51" s="221"/>
      <c r="C51" s="262" t="s">
        <v>160</v>
      </c>
      <c r="D51" s="246"/>
      <c r="E51" s="246"/>
      <c r="F51" s="246"/>
      <c r="G51" s="246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3"/>
      <c r="Z51" s="213"/>
      <c r="AA51" s="213"/>
      <c r="AB51" s="213"/>
      <c r="AC51" s="213"/>
      <c r="AD51" s="213"/>
      <c r="AE51" s="213"/>
      <c r="AF51" s="213"/>
      <c r="AG51" s="213" t="s">
        <v>131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x14ac:dyDescent="0.2">
      <c r="A52" s="228" t="s">
        <v>110</v>
      </c>
      <c r="B52" s="229" t="s">
        <v>69</v>
      </c>
      <c r="C52" s="255" t="s">
        <v>70</v>
      </c>
      <c r="D52" s="230"/>
      <c r="E52" s="231"/>
      <c r="F52" s="232"/>
      <c r="G52" s="232">
        <f>SUMIF(AG53:AG61,"&lt;&gt;NOR",G53:G61)</f>
        <v>0</v>
      </c>
      <c r="H52" s="232"/>
      <c r="I52" s="232">
        <f>SUM(I53:I61)</f>
        <v>0</v>
      </c>
      <c r="J52" s="232"/>
      <c r="K52" s="232">
        <f>SUM(K53:K61)</f>
        <v>0</v>
      </c>
      <c r="L52" s="232"/>
      <c r="M52" s="232">
        <f>SUM(M53:M61)</f>
        <v>0</v>
      </c>
      <c r="N52" s="232"/>
      <c r="O52" s="232">
        <f>SUM(O53:O61)</f>
        <v>0</v>
      </c>
      <c r="P52" s="232"/>
      <c r="Q52" s="232">
        <f>SUM(Q53:Q61)</f>
        <v>0</v>
      </c>
      <c r="R52" s="232"/>
      <c r="S52" s="232"/>
      <c r="T52" s="233"/>
      <c r="U52" s="227"/>
      <c r="V52" s="227">
        <f>SUM(V53:V61)</f>
        <v>6.0299999999999994</v>
      </c>
      <c r="W52" s="227"/>
      <c r="X52" s="227"/>
      <c r="AG52" t="s">
        <v>111</v>
      </c>
    </row>
    <row r="53" spans="1:60" ht="22.5" outlineLevel="1" x14ac:dyDescent="0.2">
      <c r="A53" s="234">
        <v>22</v>
      </c>
      <c r="B53" s="235" t="s">
        <v>189</v>
      </c>
      <c r="C53" s="256" t="s">
        <v>190</v>
      </c>
      <c r="D53" s="236" t="s">
        <v>128</v>
      </c>
      <c r="E53" s="237">
        <v>19.38</v>
      </c>
      <c r="F53" s="238"/>
      <c r="G53" s="239">
        <f>ROUND(E53*F53,2)</f>
        <v>0</v>
      </c>
      <c r="H53" s="238"/>
      <c r="I53" s="239">
        <f>ROUND(E53*H53,2)</f>
        <v>0</v>
      </c>
      <c r="J53" s="238"/>
      <c r="K53" s="239">
        <f>ROUND(E53*J53,2)</f>
        <v>0</v>
      </c>
      <c r="L53" s="239">
        <v>21</v>
      </c>
      <c r="M53" s="239">
        <f>G53*(1+L53/100)</f>
        <v>0</v>
      </c>
      <c r="N53" s="239">
        <v>0</v>
      </c>
      <c r="O53" s="239">
        <f>ROUND(E53*N53,2)</f>
        <v>0</v>
      </c>
      <c r="P53" s="239">
        <v>0</v>
      </c>
      <c r="Q53" s="239">
        <f>ROUND(E53*P53,2)</f>
        <v>0</v>
      </c>
      <c r="R53" s="239" t="s">
        <v>191</v>
      </c>
      <c r="S53" s="239" t="s">
        <v>116</v>
      </c>
      <c r="T53" s="240" t="s">
        <v>117</v>
      </c>
      <c r="U53" s="223">
        <v>0.18099999999999999</v>
      </c>
      <c r="V53" s="223">
        <f>ROUND(E53*U53,2)</f>
        <v>3.51</v>
      </c>
      <c r="W53" s="223"/>
      <c r="X53" s="223" t="s">
        <v>118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119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20"/>
      <c r="B54" s="221"/>
      <c r="C54" s="260" t="s">
        <v>192</v>
      </c>
      <c r="D54" s="244"/>
      <c r="E54" s="244"/>
      <c r="F54" s="244"/>
      <c r="G54" s="244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3"/>
      <c r="Z54" s="213"/>
      <c r="AA54" s="213"/>
      <c r="AB54" s="213"/>
      <c r="AC54" s="213"/>
      <c r="AD54" s="213"/>
      <c r="AE54" s="213"/>
      <c r="AF54" s="213"/>
      <c r="AG54" s="213" t="s">
        <v>131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20"/>
      <c r="B55" s="221"/>
      <c r="C55" s="258" t="s">
        <v>193</v>
      </c>
      <c r="D55" s="242"/>
      <c r="E55" s="242"/>
      <c r="F55" s="242"/>
      <c r="G55" s="242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3"/>
      <c r="Z55" s="213"/>
      <c r="AA55" s="213"/>
      <c r="AB55" s="213"/>
      <c r="AC55" s="213"/>
      <c r="AD55" s="213"/>
      <c r="AE55" s="213"/>
      <c r="AF55" s="213"/>
      <c r="AG55" s="213" t="s">
        <v>120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34">
        <v>23</v>
      </c>
      <c r="B56" s="235" t="s">
        <v>194</v>
      </c>
      <c r="C56" s="256" t="s">
        <v>195</v>
      </c>
      <c r="D56" s="236" t="s">
        <v>114</v>
      </c>
      <c r="E56" s="237">
        <v>28</v>
      </c>
      <c r="F56" s="238"/>
      <c r="G56" s="239">
        <f>ROUND(E56*F56,2)</f>
        <v>0</v>
      </c>
      <c r="H56" s="238"/>
      <c r="I56" s="239">
        <f>ROUND(E56*H56,2)</f>
        <v>0</v>
      </c>
      <c r="J56" s="238"/>
      <c r="K56" s="239">
        <f>ROUND(E56*J56,2)</f>
        <v>0</v>
      </c>
      <c r="L56" s="239">
        <v>21</v>
      </c>
      <c r="M56" s="239">
        <f>G56*(1+L56/100)</f>
        <v>0</v>
      </c>
      <c r="N56" s="239">
        <v>0</v>
      </c>
      <c r="O56" s="239">
        <f>ROUND(E56*N56,2)</f>
        <v>0</v>
      </c>
      <c r="P56" s="239">
        <v>0</v>
      </c>
      <c r="Q56" s="239">
        <f>ROUND(E56*P56,2)</f>
        <v>0</v>
      </c>
      <c r="R56" s="239" t="s">
        <v>191</v>
      </c>
      <c r="S56" s="239" t="s">
        <v>116</v>
      </c>
      <c r="T56" s="240" t="s">
        <v>117</v>
      </c>
      <c r="U56" s="223">
        <v>0.09</v>
      </c>
      <c r="V56" s="223">
        <f>ROUND(E56*U56,2)</f>
        <v>2.52</v>
      </c>
      <c r="W56" s="223"/>
      <c r="X56" s="223" t="s">
        <v>118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119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20"/>
      <c r="B57" s="221"/>
      <c r="C57" s="259" t="s">
        <v>196</v>
      </c>
      <c r="D57" s="225"/>
      <c r="E57" s="226">
        <v>28</v>
      </c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13"/>
      <c r="Z57" s="213"/>
      <c r="AA57" s="213"/>
      <c r="AB57" s="213"/>
      <c r="AC57" s="213"/>
      <c r="AD57" s="213"/>
      <c r="AE57" s="213"/>
      <c r="AF57" s="213"/>
      <c r="AG57" s="213" t="s">
        <v>125</v>
      </c>
      <c r="AH57" s="213">
        <v>0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34">
        <v>24</v>
      </c>
      <c r="B58" s="235" t="s">
        <v>197</v>
      </c>
      <c r="C58" s="256" t="s">
        <v>198</v>
      </c>
      <c r="D58" s="236" t="s">
        <v>128</v>
      </c>
      <c r="E58" s="237">
        <v>21.318000000000001</v>
      </c>
      <c r="F58" s="238"/>
      <c r="G58" s="239">
        <f>ROUND(E58*F58,2)</f>
        <v>0</v>
      </c>
      <c r="H58" s="238"/>
      <c r="I58" s="239">
        <f>ROUND(E58*H58,2)</f>
        <v>0</v>
      </c>
      <c r="J58" s="238"/>
      <c r="K58" s="239">
        <f>ROUND(E58*J58,2)</f>
        <v>0</v>
      </c>
      <c r="L58" s="239">
        <v>21</v>
      </c>
      <c r="M58" s="239">
        <f>G58*(1+L58/100)</f>
        <v>0</v>
      </c>
      <c r="N58" s="239">
        <v>1.4999999999999999E-4</v>
      </c>
      <c r="O58" s="239">
        <f>ROUND(E58*N58,2)</f>
        <v>0</v>
      </c>
      <c r="P58" s="239">
        <v>0</v>
      </c>
      <c r="Q58" s="239">
        <f>ROUND(E58*P58,2)</f>
        <v>0</v>
      </c>
      <c r="R58" s="239" t="s">
        <v>199</v>
      </c>
      <c r="S58" s="239" t="s">
        <v>116</v>
      </c>
      <c r="T58" s="240" t="s">
        <v>200</v>
      </c>
      <c r="U58" s="223">
        <v>0</v>
      </c>
      <c r="V58" s="223">
        <f>ROUND(E58*U58,2)</f>
        <v>0</v>
      </c>
      <c r="W58" s="223"/>
      <c r="X58" s="223" t="s">
        <v>155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156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20"/>
      <c r="B59" s="221"/>
      <c r="C59" s="259" t="s">
        <v>201</v>
      </c>
      <c r="D59" s="225"/>
      <c r="E59" s="226">
        <v>21.318000000000001</v>
      </c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13"/>
      <c r="Z59" s="213"/>
      <c r="AA59" s="213"/>
      <c r="AB59" s="213"/>
      <c r="AC59" s="213"/>
      <c r="AD59" s="213"/>
      <c r="AE59" s="213"/>
      <c r="AF59" s="213"/>
      <c r="AG59" s="213" t="s">
        <v>125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20">
        <v>25</v>
      </c>
      <c r="B60" s="221" t="s">
        <v>202</v>
      </c>
      <c r="C60" s="261" t="s">
        <v>203</v>
      </c>
      <c r="D60" s="222" t="s">
        <v>0</v>
      </c>
      <c r="E60" s="245"/>
      <c r="F60" s="224"/>
      <c r="G60" s="223">
        <f>ROUND(E60*F60,2)</f>
        <v>0</v>
      </c>
      <c r="H60" s="224"/>
      <c r="I60" s="223">
        <f>ROUND(E60*H60,2)</f>
        <v>0</v>
      </c>
      <c r="J60" s="224"/>
      <c r="K60" s="223">
        <f>ROUND(E60*J60,2)</f>
        <v>0</v>
      </c>
      <c r="L60" s="223">
        <v>21</v>
      </c>
      <c r="M60" s="223">
        <f>G60*(1+L60/100)</f>
        <v>0</v>
      </c>
      <c r="N60" s="223">
        <v>0</v>
      </c>
      <c r="O60" s="223">
        <f>ROUND(E60*N60,2)</f>
        <v>0</v>
      </c>
      <c r="P60" s="223">
        <v>0</v>
      </c>
      <c r="Q60" s="223">
        <f>ROUND(E60*P60,2)</f>
        <v>0</v>
      </c>
      <c r="R60" s="223" t="s">
        <v>191</v>
      </c>
      <c r="S60" s="223" t="s">
        <v>116</v>
      </c>
      <c r="T60" s="223" t="s">
        <v>117</v>
      </c>
      <c r="U60" s="223">
        <v>0</v>
      </c>
      <c r="V60" s="223">
        <f>ROUND(E60*U60,2)</f>
        <v>0</v>
      </c>
      <c r="W60" s="223"/>
      <c r="X60" s="223" t="s">
        <v>143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144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20"/>
      <c r="B61" s="221"/>
      <c r="C61" s="262" t="s">
        <v>160</v>
      </c>
      <c r="D61" s="246"/>
      <c r="E61" s="246"/>
      <c r="F61" s="246"/>
      <c r="G61" s="246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13"/>
      <c r="Z61" s="213"/>
      <c r="AA61" s="213"/>
      <c r="AB61" s="213"/>
      <c r="AC61" s="213"/>
      <c r="AD61" s="213"/>
      <c r="AE61" s="213"/>
      <c r="AF61" s="213"/>
      <c r="AG61" s="213" t="s">
        <v>131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x14ac:dyDescent="0.2">
      <c r="A62" s="228" t="s">
        <v>110</v>
      </c>
      <c r="B62" s="229" t="s">
        <v>71</v>
      </c>
      <c r="C62" s="255" t="s">
        <v>72</v>
      </c>
      <c r="D62" s="230"/>
      <c r="E62" s="231"/>
      <c r="F62" s="232"/>
      <c r="G62" s="232">
        <f>SUMIF(AG63:AG71,"&lt;&gt;NOR",G63:G71)</f>
        <v>0</v>
      </c>
      <c r="H62" s="232"/>
      <c r="I62" s="232">
        <f>SUM(I63:I71)</f>
        <v>0</v>
      </c>
      <c r="J62" s="232"/>
      <c r="K62" s="232">
        <f>SUM(K63:K71)</f>
        <v>0</v>
      </c>
      <c r="L62" s="232"/>
      <c r="M62" s="232">
        <f>SUM(M63:M71)</f>
        <v>0</v>
      </c>
      <c r="N62" s="232"/>
      <c r="O62" s="232">
        <f>SUM(O63:O71)</f>
        <v>0.06</v>
      </c>
      <c r="P62" s="232"/>
      <c r="Q62" s="232">
        <f>SUM(Q63:Q71)</f>
        <v>0.03</v>
      </c>
      <c r="R62" s="232"/>
      <c r="S62" s="232"/>
      <c r="T62" s="233"/>
      <c r="U62" s="227"/>
      <c r="V62" s="227">
        <f>SUM(V63:V71)</f>
        <v>10.33</v>
      </c>
      <c r="W62" s="227"/>
      <c r="X62" s="227"/>
      <c r="AG62" t="s">
        <v>111</v>
      </c>
    </row>
    <row r="63" spans="1:60" outlineLevel="1" x14ac:dyDescent="0.2">
      <c r="A63" s="234">
        <v>26</v>
      </c>
      <c r="B63" s="235" t="s">
        <v>204</v>
      </c>
      <c r="C63" s="256" t="s">
        <v>205</v>
      </c>
      <c r="D63" s="236" t="s">
        <v>114</v>
      </c>
      <c r="E63" s="237">
        <v>28</v>
      </c>
      <c r="F63" s="238"/>
      <c r="G63" s="239">
        <f>ROUND(E63*F63,2)</f>
        <v>0</v>
      </c>
      <c r="H63" s="238"/>
      <c r="I63" s="239">
        <f>ROUND(E63*H63,2)</f>
        <v>0</v>
      </c>
      <c r="J63" s="238"/>
      <c r="K63" s="239">
        <f>ROUND(E63*J63,2)</f>
        <v>0</v>
      </c>
      <c r="L63" s="239">
        <v>21</v>
      </c>
      <c r="M63" s="239">
        <f>G63*(1+L63/100)</f>
        <v>0</v>
      </c>
      <c r="N63" s="239">
        <v>0</v>
      </c>
      <c r="O63" s="239">
        <f>ROUND(E63*N63,2)</f>
        <v>0</v>
      </c>
      <c r="P63" s="239">
        <v>0</v>
      </c>
      <c r="Q63" s="239">
        <f>ROUND(E63*P63,2)</f>
        <v>0</v>
      </c>
      <c r="R63" s="239" t="s">
        <v>191</v>
      </c>
      <c r="S63" s="239" t="s">
        <v>116</v>
      </c>
      <c r="T63" s="240" t="s">
        <v>117</v>
      </c>
      <c r="U63" s="223">
        <v>1.6E-2</v>
      </c>
      <c r="V63" s="223">
        <f>ROUND(E63*U63,2)</f>
        <v>0.45</v>
      </c>
      <c r="W63" s="223"/>
      <c r="X63" s="223" t="s">
        <v>118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119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60" t="s">
        <v>206</v>
      </c>
      <c r="D64" s="244"/>
      <c r="E64" s="244"/>
      <c r="F64" s="244"/>
      <c r="G64" s="244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3"/>
      <c r="Z64" s="213"/>
      <c r="AA64" s="213"/>
      <c r="AB64" s="213"/>
      <c r="AC64" s="213"/>
      <c r="AD64" s="213"/>
      <c r="AE64" s="213"/>
      <c r="AF64" s="213"/>
      <c r="AG64" s="213" t="s">
        <v>131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34">
        <v>27</v>
      </c>
      <c r="B65" s="235" t="s">
        <v>207</v>
      </c>
      <c r="C65" s="256" t="s">
        <v>208</v>
      </c>
      <c r="D65" s="236" t="s">
        <v>128</v>
      </c>
      <c r="E65" s="237">
        <v>19.38</v>
      </c>
      <c r="F65" s="238"/>
      <c r="G65" s="239">
        <f>ROUND(E65*F65,2)</f>
        <v>0</v>
      </c>
      <c r="H65" s="238"/>
      <c r="I65" s="239">
        <f>ROUND(E65*H65,2)</f>
        <v>0</v>
      </c>
      <c r="J65" s="238"/>
      <c r="K65" s="239">
        <f>ROUND(E65*J65,2)</f>
        <v>0</v>
      </c>
      <c r="L65" s="239">
        <v>21</v>
      </c>
      <c r="M65" s="239">
        <f>G65*(1+L65/100)</f>
        <v>0</v>
      </c>
      <c r="N65" s="239">
        <v>0</v>
      </c>
      <c r="O65" s="239">
        <f>ROUND(E65*N65,2)</f>
        <v>0</v>
      </c>
      <c r="P65" s="239">
        <v>8.0000000000000007E-5</v>
      </c>
      <c r="Q65" s="239">
        <f>ROUND(E65*P65,2)</f>
        <v>0</v>
      </c>
      <c r="R65" s="239" t="s">
        <v>191</v>
      </c>
      <c r="S65" s="239" t="s">
        <v>116</v>
      </c>
      <c r="T65" s="240" t="s">
        <v>117</v>
      </c>
      <c r="U65" s="223">
        <v>0.04</v>
      </c>
      <c r="V65" s="223">
        <f>ROUND(E65*U65,2)</f>
        <v>0.78</v>
      </c>
      <c r="W65" s="223"/>
      <c r="X65" s="223" t="s">
        <v>118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119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20"/>
      <c r="B66" s="221"/>
      <c r="C66" s="259" t="s">
        <v>209</v>
      </c>
      <c r="D66" s="225"/>
      <c r="E66" s="226">
        <v>19.38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3"/>
      <c r="Z66" s="213"/>
      <c r="AA66" s="213"/>
      <c r="AB66" s="213"/>
      <c r="AC66" s="213"/>
      <c r="AD66" s="213"/>
      <c r="AE66" s="213"/>
      <c r="AF66" s="213"/>
      <c r="AG66" s="213" t="s">
        <v>125</v>
      </c>
      <c r="AH66" s="213">
        <v>0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ht="22.5" outlineLevel="1" x14ac:dyDescent="0.2">
      <c r="A67" s="247">
        <v>28</v>
      </c>
      <c r="B67" s="248" t="s">
        <v>210</v>
      </c>
      <c r="C67" s="263" t="s">
        <v>211</v>
      </c>
      <c r="D67" s="249" t="s">
        <v>114</v>
      </c>
      <c r="E67" s="250">
        <v>28</v>
      </c>
      <c r="F67" s="251"/>
      <c r="G67" s="252">
        <f>ROUND(E67*F67,2)</f>
        <v>0</v>
      </c>
      <c r="H67" s="251"/>
      <c r="I67" s="252">
        <f>ROUND(E67*H67,2)</f>
        <v>0</v>
      </c>
      <c r="J67" s="251"/>
      <c r="K67" s="252">
        <f>ROUND(E67*J67,2)</f>
        <v>0</v>
      </c>
      <c r="L67" s="252">
        <v>21</v>
      </c>
      <c r="M67" s="252">
        <f>G67*(1+L67/100)</f>
        <v>0</v>
      </c>
      <c r="N67" s="252">
        <v>0</v>
      </c>
      <c r="O67" s="252">
        <f>ROUND(E67*N67,2)</f>
        <v>0</v>
      </c>
      <c r="P67" s="252">
        <v>1E-3</v>
      </c>
      <c r="Q67" s="252">
        <f>ROUND(E67*P67,2)</f>
        <v>0.03</v>
      </c>
      <c r="R67" s="252" t="s">
        <v>191</v>
      </c>
      <c r="S67" s="252" t="s">
        <v>116</v>
      </c>
      <c r="T67" s="253" t="s">
        <v>117</v>
      </c>
      <c r="U67" s="223">
        <v>0.105</v>
      </c>
      <c r="V67" s="223">
        <f>ROUND(E67*U67,2)</f>
        <v>2.94</v>
      </c>
      <c r="W67" s="223"/>
      <c r="X67" s="223" t="s">
        <v>118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119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ht="22.5" outlineLevel="1" x14ac:dyDescent="0.2">
      <c r="A68" s="234">
        <v>29</v>
      </c>
      <c r="B68" s="235" t="s">
        <v>212</v>
      </c>
      <c r="C68" s="256" t="s">
        <v>213</v>
      </c>
      <c r="D68" s="236" t="s">
        <v>114</v>
      </c>
      <c r="E68" s="237">
        <v>28</v>
      </c>
      <c r="F68" s="238"/>
      <c r="G68" s="239">
        <f>ROUND(E68*F68,2)</f>
        <v>0</v>
      </c>
      <c r="H68" s="238"/>
      <c r="I68" s="239">
        <f>ROUND(E68*H68,2)</f>
        <v>0</v>
      </c>
      <c r="J68" s="238"/>
      <c r="K68" s="239">
        <f>ROUND(E68*J68,2)</f>
        <v>0</v>
      </c>
      <c r="L68" s="239">
        <v>21</v>
      </c>
      <c r="M68" s="239">
        <f>G68*(1+L68/100)</f>
        <v>0</v>
      </c>
      <c r="N68" s="239">
        <v>2.0899999999999998E-3</v>
      </c>
      <c r="O68" s="239">
        <f>ROUND(E68*N68,2)</f>
        <v>0.06</v>
      </c>
      <c r="P68" s="239">
        <v>0</v>
      </c>
      <c r="Q68" s="239">
        <f>ROUND(E68*P68,2)</f>
        <v>0</v>
      </c>
      <c r="R68" s="239" t="s">
        <v>191</v>
      </c>
      <c r="S68" s="239" t="s">
        <v>116</v>
      </c>
      <c r="T68" s="240" t="s">
        <v>154</v>
      </c>
      <c r="U68" s="223">
        <v>0.22</v>
      </c>
      <c r="V68" s="223">
        <f>ROUND(E68*U68,2)</f>
        <v>6.16</v>
      </c>
      <c r="W68" s="223"/>
      <c r="X68" s="223" t="s">
        <v>118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119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60" t="s">
        <v>214</v>
      </c>
      <c r="D69" s="244"/>
      <c r="E69" s="244"/>
      <c r="F69" s="244"/>
      <c r="G69" s="244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3"/>
      <c r="Z69" s="213"/>
      <c r="AA69" s="213"/>
      <c r="AB69" s="213"/>
      <c r="AC69" s="213"/>
      <c r="AD69" s="213"/>
      <c r="AE69" s="213"/>
      <c r="AF69" s="213"/>
      <c r="AG69" s="213" t="s">
        <v>131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20">
        <v>30</v>
      </c>
      <c r="B70" s="221" t="s">
        <v>215</v>
      </c>
      <c r="C70" s="261" t="s">
        <v>216</v>
      </c>
      <c r="D70" s="222" t="s">
        <v>0</v>
      </c>
      <c r="E70" s="245"/>
      <c r="F70" s="224"/>
      <c r="G70" s="223">
        <f>ROUND(E70*F70,2)</f>
        <v>0</v>
      </c>
      <c r="H70" s="224"/>
      <c r="I70" s="223">
        <f>ROUND(E70*H70,2)</f>
        <v>0</v>
      </c>
      <c r="J70" s="224"/>
      <c r="K70" s="223">
        <f>ROUND(E70*J70,2)</f>
        <v>0</v>
      </c>
      <c r="L70" s="223">
        <v>21</v>
      </c>
      <c r="M70" s="223">
        <f>G70*(1+L70/100)</f>
        <v>0</v>
      </c>
      <c r="N70" s="223">
        <v>0</v>
      </c>
      <c r="O70" s="223">
        <f>ROUND(E70*N70,2)</f>
        <v>0</v>
      </c>
      <c r="P70" s="223">
        <v>0</v>
      </c>
      <c r="Q70" s="223">
        <f>ROUND(E70*P70,2)</f>
        <v>0</v>
      </c>
      <c r="R70" s="223" t="s">
        <v>191</v>
      </c>
      <c r="S70" s="223" t="s">
        <v>116</v>
      </c>
      <c r="T70" s="223" t="s">
        <v>117</v>
      </c>
      <c r="U70" s="223">
        <v>0</v>
      </c>
      <c r="V70" s="223">
        <f>ROUND(E70*U70,2)</f>
        <v>0</v>
      </c>
      <c r="W70" s="223"/>
      <c r="X70" s="223" t="s">
        <v>143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144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62" t="s">
        <v>217</v>
      </c>
      <c r="D71" s="246"/>
      <c r="E71" s="246"/>
      <c r="F71" s="246"/>
      <c r="G71" s="246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3"/>
      <c r="Z71" s="213"/>
      <c r="AA71" s="213"/>
      <c r="AB71" s="213"/>
      <c r="AC71" s="213"/>
      <c r="AD71" s="213"/>
      <c r="AE71" s="213"/>
      <c r="AF71" s="213"/>
      <c r="AG71" s="213" t="s">
        <v>131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x14ac:dyDescent="0.2">
      <c r="A72" s="228" t="s">
        <v>110</v>
      </c>
      <c r="B72" s="229" t="s">
        <v>73</v>
      </c>
      <c r="C72" s="255" t="s">
        <v>74</v>
      </c>
      <c r="D72" s="230"/>
      <c r="E72" s="231"/>
      <c r="F72" s="232"/>
      <c r="G72" s="232">
        <f>SUMIF(AG73:AG74,"&lt;&gt;NOR",G73:G74)</f>
        <v>0</v>
      </c>
      <c r="H72" s="232"/>
      <c r="I72" s="232">
        <f>SUM(I73:I74)</f>
        <v>0</v>
      </c>
      <c r="J72" s="232"/>
      <c r="K72" s="232">
        <f>SUM(K73:K74)</f>
        <v>0</v>
      </c>
      <c r="L72" s="232"/>
      <c r="M72" s="232">
        <f>SUM(M73:M74)</f>
        <v>0</v>
      </c>
      <c r="N72" s="232"/>
      <c r="O72" s="232">
        <f>SUM(O73:O74)</f>
        <v>0</v>
      </c>
      <c r="P72" s="232"/>
      <c r="Q72" s="232">
        <f>SUM(Q73:Q74)</f>
        <v>0</v>
      </c>
      <c r="R72" s="232"/>
      <c r="S72" s="232"/>
      <c r="T72" s="233"/>
      <c r="U72" s="227"/>
      <c r="V72" s="227">
        <f>SUM(V73:V74)</f>
        <v>0.73</v>
      </c>
      <c r="W72" s="227"/>
      <c r="X72" s="227"/>
      <c r="AG72" t="s">
        <v>111</v>
      </c>
    </row>
    <row r="73" spans="1:60" ht="22.5" outlineLevel="1" x14ac:dyDescent="0.2">
      <c r="A73" s="234">
        <v>31</v>
      </c>
      <c r="B73" s="235" t="s">
        <v>218</v>
      </c>
      <c r="C73" s="256" t="s">
        <v>219</v>
      </c>
      <c r="D73" s="236" t="s">
        <v>114</v>
      </c>
      <c r="E73" s="237">
        <v>4.32</v>
      </c>
      <c r="F73" s="238"/>
      <c r="G73" s="239">
        <f>ROUND(E73*F73,2)</f>
        <v>0</v>
      </c>
      <c r="H73" s="238"/>
      <c r="I73" s="239">
        <f>ROUND(E73*H73,2)</f>
        <v>0</v>
      </c>
      <c r="J73" s="238"/>
      <c r="K73" s="239">
        <f>ROUND(E73*J73,2)</f>
        <v>0</v>
      </c>
      <c r="L73" s="239">
        <v>21</v>
      </c>
      <c r="M73" s="239">
        <f>G73*(1+L73/100)</f>
        <v>0</v>
      </c>
      <c r="N73" s="239">
        <v>2.4000000000000001E-4</v>
      </c>
      <c r="O73" s="239">
        <f>ROUND(E73*N73,2)</f>
        <v>0</v>
      </c>
      <c r="P73" s="239">
        <v>0</v>
      </c>
      <c r="Q73" s="239">
        <f>ROUND(E73*P73,2)</f>
        <v>0</v>
      </c>
      <c r="R73" s="239" t="s">
        <v>220</v>
      </c>
      <c r="S73" s="239" t="s">
        <v>116</v>
      </c>
      <c r="T73" s="240" t="s">
        <v>117</v>
      </c>
      <c r="U73" s="223">
        <v>0.17</v>
      </c>
      <c r="V73" s="223">
        <f>ROUND(E73*U73,2)</f>
        <v>0.73</v>
      </c>
      <c r="W73" s="223"/>
      <c r="X73" s="223" t="s">
        <v>118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119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20"/>
      <c r="B74" s="221"/>
      <c r="C74" s="259" t="s">
        <v>221</v>
      </c>
      <c r="D74" s="225"/>
      <c r="E74" s="226">
        <v>4.32</v>
      </c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13"/>
      <c r="Z74" s="213"/>
      <c r="AA74" s="213"/>
      <c r="AB74" s="213"/>
      <c r="AC74" s="213"/>
      <c r="AD74" s="213"/>
      <c r="AE74" s="213"/>
      <c r="AF74" s="213"/>
      <c r="AG74" s="213" t="s">
        <v>125</v>
      </c>
      <c r="AH74" s="213">
        <v>0</v>
      </c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x14ac:dyDescent="0.2">
      <c r="A75" s="228" t="s">
        <v>110</v>
      </c>
      <c r="B75" s="229" t="s">
        <v>75</v>
      </c>
      <c r="C75" s="255" t="s">
        <v>76</v>
      </c>
      <c r="D75" s="230"/>
      <c r="E75" s="231"/>
      <c r="F75" s="232"/>
      <c r="G75" s="232">
        <f>SUMIF(AG76:AG82,"&lt;&gt;NOR",G76:G82)</f>
        <v>0</v>
      </c>
      <c r="H75" s="232"/>
      <c r="I75" s="232">
        <f>SUM(I76:I82)</f>
        <v>0</v>
      </c>
      <c r="J75" s="232"/>
      <c r="K75" s="232">
        <f>SUM(K76:K82)</f>
        <v>0</v>
      </c>
      <c r="L75" s="232"/>
      <c r="M75" s="232">
        <f>SUM(M76:M82)</f>
        <v>0</v>
      </c>
      <c r="N75" s="232"/>
      <c r="O75" s="232">
        <f>SUM(O76:O82)</f>
        <v>0.05</v>
      </c>
      <c r="P75" s="232"/>
      <c r="Q75" s="232">
        <f>SUM(Q76:Q82)</f>
        <v>0</v>
      </c>
      <c r="R75" s="232"/>
      <c r="S75" s="232"/>
      <c r="T75" s="233"/>
      <c r="U75" s="227"/>
      <c r="V75" s="227">
        <f>SUM(V76:V82)</f>
        <v>11.9</v>
      </c>
      <c r="W75" s="227"/>
      <c r="X75" s="227"/>
      <c r="AG75" t="s">
        <v>111</v>
      </c>
    </row>
    <row r="76" spans="1:60" ht="22.5" outlineLevel="1" x14ac:dyDescent="0.2">
      <c r="A76" s="234">
        <v>32</v>
      </c>
      <c r="B76" s="235" t="s">
        <v>222</v>
      </c>
      <c r="C76" s="256" t="s">
        <v>223</v>
      </c>
      <c r="D76" s="236" t="s">
        <v>114</v>
      </c>
      <c r="E76" s="237">
        <v>119.0468</v>
      </c>
      <c r="F76" s="238"/>
      <c r="G76" s="239">
        <f>ROUND(E76*F76,2)</f>
        <v>0</v>
      </c>
      <c r="H76" s="238"/>
      <c r="I76" s="239">
        <f>ROUND(E76*H76,2)</f>
        <v>0</v>
      </c>
      <c r="J76" s="238"/>
      <c r="K76" s="239">
        <f>ROUND(E76*J76,2)</f>
        <v>0</v>
      </c>
      <c r="L76" s="239">
        <v>21</v>
      </c>
      <c r="M76" s="239">
        <f>G76*(1+L76/100)</f>
        <v>0</v>
      </c>
      <c r="N76" s="239">
        <v>3.8999999999999999E-4</v>
      </c>
      <c r="O76" s="239">
        <f>ROUND(E76*N76,2)</f>
        <v>0.05</v>
      </c>
      <c r="P76" s="239">
        <v>0</v>
      </c>
      <c r="Q76" s="239">
        <f>ROUND(E76*P76,2)</f>
        <v>0</v>
      </c>
      <c r="R76" s="239" t="s">
        <v>224</v>
      </c>
      <c r="S76" s="239" t="s">
        <v>116</v>
      </c>
      <c r="T76" s="240" t="s">
        <v>117</v>
      </c>
      <c r="U76" s="223">
        <v>0.1</v>
      </c>
      <c r="V76" s="223">
        <f>ROUND(E76*U76,2)</f>
        <v>11.9</v>
      </c>
      <c r="W76" s="223"/>
      <c r="X76" s="223" t="s">
        <v>118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119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20"/>
      <c r="B77" s="221"/>
      <c r="C77" s="259" t="s">
        <v>225</v>
      </c>
      <c r="D77" s="225"/>
      <c r="E77" s="226">
        <v>87.3018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3"/>
      <c r="Z77" s="213"/>
      <c r="AA77" s="213"/>
      <c r="AB77" s="213"/>
      <c r="AC77" s="213"/>
      <c r="AD77" s="213"/>
      <c r="AE77" s="213"/>
      <c r="AF77" s="213"/>
      <c r="AG77" s="213" t="s">
        <v>125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20"/>
      <c r="B78" s="221"/>
      <c r="C78" s="259" t="s">
        <v>226</v>
      </c>
      <c r="D78" s="225"/>
      <c r="E78" s="226">
        <v>28</v>
      </c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13"/>
      <c r="Z78" s="213"/>
      <c r="AA78" s="213"/>
      <c r="AB78" s="213"/>
      <c r="AC78" s="213"/>
      <c r="AD78" s="213"/>
      <c r="AE78" s="213"/>
      <c r="AF78" s="213"/>
      <c r="AG78" s="213" t="s">
        <v>125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20"/>
      <c r="B79" s="221"/>
      <c r="C79" s="259" t="s">
        <v>227</v>
      </c>
      <c r="D79" s="225"/>
      <c r="E79" s="226">
        <v>3.7450000000000001</v>
      </c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13"/>
      <c r="Z79" s="213"/>
      <c r="AA79" s="213"/>
      <c r="AB79" s="213"/>
      <c r="AC79" s="213"/>
      <c r="AD79" s="213"/>
      <c r="AE79" s="213"/>
      <c r="AF79" s="213"/>
      <c r="AG79" s="213" t="s">
        <v>125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47">
        <v>33</v>
      </c>
      <c r="B80" s="248" t="s">
        <v>228</v>
      </c>
      <c r="C80" s="263" t="s">
        <v>229</v>
      </c>
      <c r="D80" s="249" t="s">
        <v>114</v>
      </c>
      <c r="E80" s="250">
        <v>20</v>
      </c>
      <c r="F80" s="251"/>
      <c r="G80" s="252">
        <f>ROUND(E80*F80,2)</f>
        <v>0</v>
      </c>
      <c r="H80" s="251"/>
      <c r="I80" s="252">
        <f>ROUND(E80*H80,2)</f>
        <v>0</v>
      </c>
      <c r="J80" s="251"/>
      <c r="K80" s="252">
        <f>ROUND(E80*J80,2)</f>
        <v>0</v>
      </c>
      <c r="L80" s="252">
        <v>21</v>
      </c>
      <c r="M80" s="252">
        <f>G80*(1+L80/100)</f>
        <v>0</v>
      </c>
      <c r="N80" s="252">
        <v>0</v>
      </c>
      <c r="O80" s="252">
        <f>ROUND(E80*N80,2)</f>
        <v>0</v>
      </c>
      <c r="P80" s="252">
        <v>0</v>
      </c>
      <c r="Q80" s="252">
        <f>ROUND(E80*P80,2)</f>
        <v>0</v>
      </c>
      <c r="R80" s="252"/>
      <c r="S80" s="252" t="s">
        <v>153</v>
      </c>
      <c r="T80" s="253" t="s">
        <v>154</v>
      </c>
      <c r="U80" s="223">
        <v>0</v>
      </c>
      <c r="V80" s="223">
        <f>ROUND(E80*U80,2)</f>
        <v>0</v>
      </c>
      <c r="W80" s="223"/>
      <c r="X80" s="223" t="s">
        <v>118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119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34">
        <v>34</v>
      </c>
      <c r="B81" s="235" t="s">
        <v>230</v>
      </c>
      <c r="C81" s="256" t="s">
        <v>231</v>
      </c>
      <c r="D81" s="236" t="s">
        <v>114</v>
      </c>
      <c r="E81" s="237">
        <v>16.4755</v>
      </c>
      <c r="F81" s="238"/>
      <c r="G81" s="239">
        <f>ROUND(E81*F81,2)</f>
        <v>0</v>
      </c>
      <c r="H81" s="238"/>
      <c r="I81" s="239">
        <f>ROUND(E81*H81,2)</f>
        <v>0</v>
      </c>
      <c r="J81" s="238"/>
      <c r="K81" s="239">
        <f>ROUND(E81*J81,2)</f>
        <v>0</v>
      </c>
      <c r="L81" s="239">
        <v>21</v>
      </c>
      <c r="M81" s="239">
        <f>G81*(1+L81/100)</f>
        <v>0</v>
      </c>
      <c r="N81" s="239">
        <v>0</v>
      </c>
      <c r="O81" s="239">
        <f>ROUND(E81*N81,2)</f>
        <v>0</v>
      </c>
      <c r="P81" s="239">
        <v>0</v>
      </c>
      <c r="Q81" s="239">
        <f>ROUND(E81*P81,2)</f>
        <v>0</v>
      </c>
      <c r="R81" s="239"/>
      <c r="S81" s="239" t="s">
        <v>153</v>
      </c>
      <c r="T81" s="240" t="s">
        <v>154</v>
      </c>
      <c r="U81" s="223">
        <v>0</v>
      </c>
      <c r="V81" s="223">
        <f>ROUND(E81*U81,2)</f>
        <v>0</v>
      </c>
      <c r="W81" s="223"/>
      <c r="X81" s="223" t="s">
        <v>118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119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20"/>
      <c r="B82" s="221"/>
      <c r="C82" s="259" t="s">
        <v>232</v>
      </c>
      <c r="D82" s="225"/>
      <c r="E82" s="226">
        <v>16.4755</v>
      </c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13"/>
      <c r="Z82" s="213"/>
      <c r="AA82" s="213"/>
      <c r="AB82" s="213"/>
      <c r="AC82" s="213"/>
      <c r="AD82" s="213"/>
      <c r="AE82" s="213"/>
      <c r="AF82" s="213"/>
      <c r="AG82" s="213" t="s">
        <v>125</v>
      </c>
      <c r="AH82" s="213">
        <v>0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x14ac:dyDescent="0.2">
      <c r="A83" s="228" t="s">
        <v>110</v>
      </c>
      <c r="B83" s="229" t="s">
        <v>77</v>
      </c>
      <c r="C83" s="255" t="s">
        <v>78</v>
      </c>
      <c r="D83" s="230"/>
      <c r="E83" s="231"/>
      <c r="F83" s="232"/>
      <c r="G83" s="232">
        <f>SUMIF(AG84:AG88,"&lt;&gt;NOR",G84:G88)</f>
        <v>0</v>
      </c>
      <c r="H83" s="232"/>
      <c r="I83" s="232">
        <f>SUM(I84:I88)</f>
        <v>0</v>
      </c>
      <c r="J83" s="232"/>
      <c r="K83" s="232">
        <f>SUM(K84:K88)</f>
        <v>0</v>
      </c>
      <c r="L83" s="232"/>
      <c r="M83" s="232">
        <f>SUM(M84:M88)</f>
        <v>0</v>
      </c>
      <c r="N83" s="232"/>
      <c r="O83" s="232">
        <f>SUM(O84:O88)</f>
        <v>0</v>
      </c>
      <c r="P83" s="232"/>
      <c r="Q83" s="232">
        <f>SUM(Q84:Q88)</f>
        <v>0</v>
      </c>
      <c r="R83" s="232"/>
      <c r="S83" s="232"/>
      <c r="T83" s="233"/>
      <c r="U83" s="227"/>
      <c r="V83" s="227">
        <f>SUM(V84:V88)</f>
        <v>2.85</v>
      </c>
      <c r="W83" s="227"/>
      <c r="X83" s="227"/>
      <c r="AG83" t="s">
        <v>111</v>
      </c>
    </row>
    <row r="84" spans="1:60" ht="22.5" outlineLevel="1" x14ac:dyDescent="0.2">
      <c r="A84" s="247">
        <v>35</v>
      </c>
      <c r="B84" s="248" t="s">
        <v>233</v>
      </c>
      <c r="C84" s="263" t="s">
        <v>234</v>
      </c>
      <c r="D84" s="249" t="s">
        <v>134</v>
      </c>
      <c r="E84" s="250">
        <v>2</v>
      </c>
      <c r="F84" s="251"/>
      <c r="G84" s="252">
        <f>ROUND(E84*F84,2)</f>
        <v>0</v>
      </c>
      <c r="H84" s="251"/>
      <c r="I84" s="252">
        <f>ROUND(E84*H84,2)</f>
        <v>0</v>
      </c>
      <c r="J84" s="251"/>
      <c r="K84" s="252">
        <f>ROUND(E84*J84,2)</f>
        <v>0</v>
      </c>
      <c r="L84" s="252">
        <v>21</v>
      </c>
      <c r="M84" s="252">
        <f>G84*(1+L84/100)</f>
        <v>0</v>
      </c>
      <c r="N84" s="252">
        <v>3.0000000000000001E-5</v>
      </c>
      <c r="O84" s="252">
        <f>ROUND(E84*N84,2)</f>
        <v>0</v>
      </c>
      <c r="P84" s="252">
        <v>0</v>
      </c>
      <c r="Q84" s="252">
        <f>ROUND(E84*P84,2)</f>
        <v>0</v>
      </c>
      <c r="R84" s="252" t="s">
        <v>77</v>
      </c>
      <c r="S84" s="252" t="s">
        <v>116</v>
      </c>
      <c r="T84" s="253" t="s">
        <v>117</v>
      </c>
      <c r="U84" s="223">
        <v>0.14130000000000001</v>
      </c>
      <c r="V84" s="223">
        <f>ROUND(E84*U84,2)</f>
        <v>0.28000000000000003</v>
      </c>
      <c r="W84" s="223"/>
      <c r="X84" s="223" t="s">
        <v>118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119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ht="22.5" outlineLevel="1" x14ac:dyDescent="0.2">
      <c r="A85" s="247">
        <v>36</v>
      </c>
      <c r="B85" s="248" t="s">
        <v>235</v>
      </c>
      <c r="C85" s="263" t="s">
        <v>236</v>
      </c>
      <c r="D85" s="249" t="s">
        <v>134</v>
      </c>
      <c r="E85" s="250">
        <v>5</v>
      </c>
      <c r="F85" s="251"/>
      <c r="G85" s="252">
        <f>ROUND(E85*F85,2)</f>
        <v>0</v>
      </c>
      <c r="H85" s="251"/>
      <c r="I85" s="252">
        <f>ROUND(E85*H85,2)</f>
        <v>0</v>
      </c>
      <c r="J85" s="251"/>
      <c r="K85" s="252">
        <f>ROUND(E85*J85,2)</f>
        <v>0</v>
      </c>
      <c r="L85" s="252">
        <v>21</v>
      </c>
      <c r="M85" s="252">
        <f>G85*(1+L85/100)</f>
        <v>0</v>
      </c>
      <c r="N85" s="252">
        <v>9.0000000000000006E-5</v>
      </c>
      <c r="O85" s="252">
        <f>ROUND(E85*N85,2)</f>
        <v>0</v>
      </c>
      <c r="P85" s="252">
        <v>0</v>
      </c>
      <c r="Q85" s="252">
        <f>ROUND(E85*P85,2)</f>
        <v>0</v>
      </c>
      <c r="R85" s="252" t="s">
        <v>77</v>
      </c>
      <c r="S85" s="252" t="s">
        <v>116</v>
      </c>
      <c r="T85" s="253" t="s">
        <v>117</v>
      </c>
      <c r="U85" s="223">
        <v>0.2475</v>
      </c>
      <c r="V85" s="223">
        <f>ROUND(E85*U85,2)</f>
        <v>1.24</v>
      </c>
      <c r="W85" s="223"/>
      <c r="X85" s="223" t="s">
        <v>118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119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ht="22.5" outlineLevel="1" x14ac:dyDescent="0.2">
      <c r="A86" s="247">
        <v>37</v>
      </c>
      <c r="B86" s="248" t="s">
        <v>237</v>
      </c>
      <c r="C86" s="263" t="s">
        <v>238</v>
      </c>
      <c r="D86" s="249" t="s">
        <v>128</v>
      </c>
      <c r="E86" s="250">
        <v>11</v>
      </c>
      <c r="F86" s="251"/>
      <c r="G86" s="252">
        <f>ROUND(E86*F86,2)</f>
        <v>0</v>
      </c>
      <c r="H86" s="251"/>
      <c r="I86" s="252">
        <f>ROUND(E86*H86,2)</f>
        <v>0</v>
      </c>
      <c r="J86" s="251"/>
      <c r="K86" s="252">
        <f>ROUND(E86*J86,2)</f>
        <v>0</v>
      </c>
      <c r="L86" s="252">
        <v>21</v>
      </c>
      <c r="M86" s="252">
        <f>G86*(1+L86/100)</f>
        <v>0</v>
      </c>
      <c r="N86" s="252">
        <v>1.3999999999999999E-4</v>
      </c>
      <c r="O86" s="252">
        <f>ROUND(E86*N86,2)</f>
        <v>0</v>
      </c>
      <c r="P86" s="252">
        <v>0</v>
      </c>
      <c r="Q86" s="252">
        <f>ROUND(E86*P86,2)</f>
        <v>0</v>
      </c>
      <c r="R86" s="252" t="s">
        <v>77</v>
      </c>
      <c r="S86" s="252" t="s">
        <v>116</v>
      </c>
      <c r="T86" s="253" t="s">
        <v>117</v>
      </c>
      <c r="U86" s="223">
        <v>7.0000000000000007E-2</v>
      </c>
      <c r="V86" s="223">
        <f>ROUND(E86*U86,2)</f>
        <v>0.77</v>
      </c>
      <c r="W86" s="223"/>
      <c r="X86" s="223" t="s">
        <v>118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119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47">
        <v>38</v>
      </c>
      <c r="B87" s="248" t="s">
        <v>239</v>
      </c>
      <c r="C87" s="263" t="s">
        <v>240</v>
      </c>
      <c r="D87" s="249" t="s">
        <v>134</v>
      </c>
      <c r="E87" s="250">
        <v>3</v>
      </c>
      <c r="F87" s="251"/>
      <c r="G87" s="252">
        <f>ROUND(E87*F87,2)</f>
        <v>0</v>
      </c>
      <c r="H87" s="251"/>
      <c r="I87" s="252">
        <f>ROUND(E87*H87,2)</f>
        <v>0</v>
      </c>
      <c r="J87" s="251"/>
      <c r="K87" s="252">
        <f>ROUND(E87*J87,2)</f>
        <v>0</v>
      </c>
      <c r="L87" s="252">
        <v>21</v>
      </c>
      <c r="M87" s="252">
        <f>G87*(1+L87/100)</f>
        <v>0</v>
      </c>
      <c r="N87" s="252">
        <v>0</v>
      </c>
      <c r="O87" s="252">
        <f>ROUND(E87*N87,2)</f>
        <v>0</v>
      </c>
      <c r="P87" s="252">
        <v>0</v>
      </c>
      <c r="Q87" s="252">
        <f>ROUND(E87*P87,2)</f>
        <v>0</v>
      </c>
      <c r="R87" s="252"/>
      <c r="S87" s="252" t="s">
        <v>116</v>
      </c>
      <c r="T87" s="253" t="s">
        <v>117</v>
      </c>
      <c r="U87" s="223">
        <v>0.14000000000000001</v>
      </c>
      <c r="V87" s="223">
        <f>ROUND(E87*U87,2)</f>
        <v>0.42</v>
      </c>
      <c r="W87" s="223"/>
      <c r="X87" s="223" t="s">
        <v>118</v>
      </c>
      <c r="Y87" s="213"/>
      <c r="Z87" s="213"/>
      <c r="AA87" s="213"/>
      <c r="AB87" s="213"/>
      <c r="AC87" s="213"/>
      <c r="AD87" s="213"/>
      <c r="AE87" s="213"/>
      <c r="AF87" s="213"/>
      <c r="AG87" s="213" t="s">
        <v>119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47">
        <v>39</v>
      </c>
      <c r="B88" s="248" t="s">
        <v>241</v>
      </c>
      <c r="C88" s="263" t="s">
        <v>242</v>
      </c>
      <c r="D88" s="249" t="s">
        <v>134</v>
      </c>
      <c r="E88" s="250">
        <v>1</v>
      </c>
      <c r="F88" s="251"/>
      <c r="G88" s="252">
        <f>ROUND(E88*F88,2)</f>
        <v>0</v>
      </c>
      <c r="H88" s="251"/>
      <c r="I88" s="252">
        <f>ROUND(E88*H88,2)</f>
        <v>0</v>
      </c>
      <c r="J88" s="251"/>
      <c r="K88" s="252">
        <f>ROUND(E88*J88,2)</f>
        <v>0</v>
      </c>
      <c r="L88" s="252">
        <v>21</v>
      </c>
      <c r="M88" s="252">
        <f>G88*(1+L88/100)</f>
        <v>0</v>
      </c>
      <c r="N88" s="252">
        <v>0</v>
      </c>
      <c r="O88" s="252">
        <f>ROUND(E88*N88,2)</f>
        <v>0</v>
      </c>
      <c r="P88" s="252">
        <v>0</v>
      </c>
      <c r="Q88" s="252">
        <f>ROUND(E88*P88,2)</f>
        <v>0</v>
      </c>
      <c r="R88" s="252"/>
      <c r="S88" s="252" t="s">
        <v>153</v>
      </c>
      <c r="T88" s="253" t="s">
        <v>154</v>
      </c>
      <c r="U88" s="223">
        <v>0.13980000000000001</v>
      </c>
      <c r="V88" s="223">
        <f>ROUND(E88*U88,2)</f>
        <v>0.14000000000000001</v>
      </c>
      <c r="W88" s="223"/>
      <c r="X88" s="223" t="s">
        <v>118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119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x14ac:dyDescent="0.2">
      <c r="A89" s="228" t="s">
        <v>110</v>
      </c>
      <c r="B89" s="229" t="s">
        <v>79</v>
      </c>
      <c r="C89" s="255" t="s">
        <v>80</v>
      </c>
      <c r="D89" s="230"/>
      <c r="E89" s="231"/>
      <c r="F89" s="232"/>
      <c r="G89" s="232">
        <f>SUMIF(AG90:AG95,"&lt;&gt;NOR",G90:G95)</f>
        <v>0</v>
      </c>
      <c r="H89" s="232"/>
      <c r="I89" s="232">
        <f>SUM(I90:I95)</f>
        <v>0</v>
      </c>
      <c r="J89" s="232"/>
      <c r="K89" s="232">
        <f>SUM(K90:K95)</f>
        <v>0</v>
      </c>
      <c r="L89" s="232"/>
      <c r="M89" s="232">
        <f>SUM(M90:M95)</f>
        <v>0</v>
      </c>
      <c r="N89" s="232"/>
      <c r="O89" s="232">
        <f>SUM(O90:O95)</f>
        <v>0</v>
      </c>
      <c r="P89" s="232"/>
      <c r="Q89" s="232">
        <f>SUM(Q90:Q95)</f>
        <v>0</v>
      </c>
      <c r="R89" s="232"/>
      <c r="S89" s="232"/>
      <c r="T89" s="233"/>
      <c r="U89" s="227"/>
      <c r="V89" s="227">
        <f>SUM(V90:V95)</f>
        <v>0.31</v>
      </c>
      <c r="W89" s="227"/>
      <c r="X89" s="227"/>
      <c r="AG89" t="s">
        <v>111</v>
      </c>
    </row>
    <row r="90" spans="1:60" ht="22.5" outlineLevel="1" x14ac:dyDescent="0.2">
      <c r="A90" s="247">
        <v>40</v>
      </c>
      <c r="B90" s="248" t="s">
        <v>243</v>
      </c>
      <c r="C90" s="263" t="s">
        <v>244</v>
      </c>
      <c r="D90" s="249" t="s">
        <v>142</v>
      </c>
      <c r="E90" s="250">
        <v>0.10847</v>
      </c>
      <c r="F90" s="251"/>
      <c r="G90" s="252">
        <f>ROUND(E90*F90,2)</f>
        <v>0</v>
      </c>
      <c r="H90" s="251"/>
      <c r="I90" s="252">
        <f>ROUND(E90*H90,2)</f>
        <v>0</v>
      </c>
      <c r="J90" s="251"/>
      <c r="K90" s="252">
        <f>ROUND(E90*J90,2)</f>
        <v>0</v>
      </c>
      <c r="L90" s="252">
        <v>21</v>
      </c>
      <c r="M90" s="252">
        <f>G90*(1+L90/100)</f>
        <v>0</v>
      </c>
      <c r="N90" s="252">
        <v>0</v>
      </c>
      <c r="O90" s="252">
        <f>ROUND(E90*N90,2)</f>
        <v>0</v>
      </c>
      <c r="P90" s="252">
        <v>0</v>
      </c>
      <c r="Q90" s="252">
        <f>ROUND(E90*P90,2)</f>
        <v>0</v>
      </c>
      <c r="R90" s="252" t="s">
        <v>135</v>
      </c>
      <c r="S90" s="252" t="s">
        <v>116</v>
      </c>
      <c r="T90" s="253" t="s">
        <v>117</v>
      </c>
      <c r="U90" s="223">
        <v>0.93300000000000005</v>
      </c>
      <c r="V90" s="223">
        <f>ROUND(E90*U90,2)</f>
        <v>0.1</v>
      </c>
      <c r="W90" s="223"/>
      <c r="X90" s="223" t="s">
        <v>245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246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47">
        <v>41</v>
      </c>
      <c r="B91" s="248" t="s">
        <v>247</v>
      </c>
      <c r="C91" s="263" t="s">
        <v>248</v>
      </c>
      <c r="D91" s="249" t="s">
        <v>142</v>
      </c>
      <c r="E91" s="250">
        <v>0.10847</v>
      </c>
      <c r="F91" s="251"/>
      <c r="G91" s="252">
        <f>ROUND(E91*F91,2)</f>
        <v>0</v>
      </c>
      <c r="H91" s="251"/>
      <c r="I91" s="252">
        <f>ROUND(E91*H91,2)</f>
        <v>0</v>
      </c>
      <c r="J91" s="251"/>
      <c r="K91" s="252">
        <f>ROUND(E91*J91,2)</f>
        <v>0</v>
      </c>
      <c r="L91" s="252">
        <v>21</v>
      </c>
      <c r="M91" s="252">
        <f>G91*(1+L91/100)</f>
        <v>0</v>
      </c>
      <c r="N91" s="252">
        <v>0</v>
      </c>
      <c r="O91" s="252">
        <f>ROUND(E91*N91,2)</f>
        <v>0</v>
      </c>
      <c r="P91" s="252">
        <v>0</v>
      </c>
      <c r="Q91" s="252">
        <f>ROUND(E91*P91,2)</f>
        <v>0</v>
      </c>
      <c r="R91" s="252" t="s">
        <v>135</v>
      </c>
      <c r="S91" s="252" t="s">
        <v>116</v>
      </c>
      <c r="T91" s="253" t="s">
        <v>117</v>
      </c>
      <c r="U91" s="223">
        <v>0</v>
      </c>
      <c r="V91" s="223">
        <f>ROUND(E91*U91,2)</f>
        <v>0</v>
      </c>
      <c r="W91" s="223"/>
      <c r="X91" s="223" t="s">
        <v>245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246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47">
        <v>42</v>
      </c>
      <c r="B92" s="248" t="s">
        <v>249</v>
      </c>
      <c r="C92" s="263" t="s">
        <v>250</v>
      </c>
      <c r="D92" s="249" t="s">
        <v>142</v>
      </c>
      <c r="E92" s="250">
        <v>0.10847</v>
      </c>
      <c r="F92" s="251"/>
      <c r="G92" s="252">
        <f>ROUND(E92*F92,2)</f>
        <v>0</v>
      </c>
      <c r="H92" s="251"/>
      <c r="I92" s="252">
        <f>ROUND(E92*H92,2)</f>
        <v>0</v>
      </c>
      <c r="J92" s="251"/>
      <c r="K92" s="252">
        <f>ROUND(E92*J92,2)</f>
        <v>0</v>
      </c>
      <c r="L92" s="252">
        <v>21</v>
      </c>
      <c r="M92" s="252">
        <f>G92*(1+L92/100)</f>
        <v>0</v>
      </c>
      <c r="N92" s="252">
        <v>0</v>
      </c>
      <c r="O92" s="252">
        <f>ROUND(E92*N92,2)</f>
        <v>0</v>
      </c>
      <c r="P92" s="252">
        <v>0</v>
      </c>
      <c r="Q92" s="252">
        <f>ROUND(E92*P92,2)</f>
        <v>0</v>
      </c>
      <c r="R92" s="252"/>
      <c r="S92" s="252" t="s">
        <v>116</v>
      </c>
      <c r="T92" s="253" t="s">
        <v>117</v>
      </c>
      <c r="U92" s="223">
        <v>0.94199999999999995</v>
      </c>
      <c r="V92" s="223">
        <f>ROUND(E92*U92,2)</f>
        <v>0.1</v>
      </c>
      <c r="W92" s="223"/>
      <c r="X92" s="223" t="s">
        <v>245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246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">
      <c r="A93" s="247">
        <v>43</v>
      </c>
      <c r="B93" s="248" t="s">
        <v>251</v>
      </c>
      <c r="C93" s="263" t="s">
        <v>252</v>
      </c>
      <c r="D93" s="249" t="s">
        <v>142</v>
      </c>
      <c r="E93" s="250">
        <v>1.0847</v>
      </c>
      <c r="F93" s="251"/>
      <c r="G93" s="252">
        <f>ROUND(E93*F93,2)</f>
        <v>0</v>
      </c>
      <c r="H93" s="251"/>
      <c r="I93" s="252">
        <f>ROUND(E93*H93,2)</f>
        <v>0</v>
      </c>
      <c r="J93" s="251"/>
      <c r="K93" s="252">
        <f>ROUND(E93*J93,2)</f>
        <v>0</v>
      </c>
      <c r="L93" s="252">
        <v>21</v>
      </c>
      <c r="M93" s="252">
        <f>G93*(1+L93/100)</f>
        <v>0</v>
      </c>
      <c r="N93" s="252">
        <v>0</v>
      </c>
      <c r="O93" s="252">
        <f>ROUND(E93*N93,2)</f>
        <v>0</v>
      </c>
      <c r="P93" s="252">
        <v>0</v>
      </c>
      <c r="Q93" s="252">
        <f>ROUND(E93*P93,2)</f>
        <v>0</v>
      </c>
      <c r="R93" s="252"/>
      <c r="S93" s="252" t="s">
        <v>116</v>
      </c>
      <c r="T93" s="253" t="s">
        <v>117</v>
      </c>
      <c r="U93" s="223">
        <v>0.105</v>
      </c>
      <c r="V93" s="223">
        <f>ROUND(E93*U93,2)</f>
        <v>0.11</v>
      </c>
      <c r="W93" s="223"/>
      <c r="X93" s="223" t="s">
        <v>245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246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47">
        <v>44</v>
      </c>
      <c r="B94" s="248" t="s">
        <v>253</v>
      </c>
      <c r="C94" s="263" t="s">
        <v>254</v>
      </c>
      <c r="D94" s="249" t="s">
        <v>142</v>
      </c>
      <c r="E94" s="250">
        <v>0.10847</v>
      </c>
      <c r="F94" s="251"/>
      <c r="G94" s="252">
        <f>ROUND(E94*F94,2)</f>
        <v>0</v>
      </c>
      <c r="H94" s="251"/>
      <c r="I94" s="252">
        <f>ROUND(E94*H94,2)</f>
        <v>0</v>
      </c>
      <c r="J94" s="251"/>
      <c r="K94" s="252">
        <f>ROUND(E94*J94,2)</f>
        <v>0</v>
      </c>
      <c r="L94" s="252">
        <v>21</v>
      </c>
      <c r="M94" s="252">
        <f>G94*(1+L94/100)</f>
        <v>0</v>
      </c>
      <c r="N94" s="252">
        <v>0</v>
      </c>
      <c r="O94" s="252">
        <f>ROUND(E94*N94,2)</f>
        <v>0</v>
      </c>
      <c r="P94" s="252">
        <v>0</v>
      </c>
      <c r="Q94" s="252">
        <f>ROUND(E94*P94,2)</f>
        <v>0</v>
      </c>
      <c r="R94" s="252"/>
      <c r="S94" s="252" t="s">
        <v>116</v>
      </c>
      <c r="T94" s="253" t="s">
        <v>117</v>
      </c>
      <c r="U94" s="223">
        <v>0.01</v>
      </c>
      <c r="V94" s="223">
        <f>ROUND(E94*U94,2)</f>
        <v>0</v>
      </c>
      <c r="W94" s="223"/>
      <c r="X94" s="223" t="s">
        <v>245</v>
      </c>
      <c r="Y94" s="213"/>
      <c r="Z94" s="213"/>
      <c r="AA94" s="213"/>
      <c r="AB94" s="213"/>
      <c r="AC94" s="213"/>
      <c r="AD94" s="213"/>
      <c r="AE94" s="213"/>
      <c r="AF94" s="213"/>
      <c r="AG94" s="213" t="s">
        <v>246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34">
        <v>45</v>
      </c>
      <c r="B95" s="235" t="s">
        <v>255</v>
      </c>
      <c r="C95" s="256" t="s">
        <v>256</v>
      </c>
      <c r="D95" s="236" t="s">
        <v>142</v>
      </c>
      <c r="E95" s="237">
        <v>2.1694100000000001</v>
      </c>
      <c r="F95" s="238"/>
      <c r="G95" s="239">
        <f>ROUND(E95*F95,2)</f>
        <v>0</v>
      </c>
      <c r="H95" s="238"/>
      <c r="I95" s="239">
        <f>ROUND(E95*H95,2)</f>
        <v>0</v>
      </c>
      <c r="J95" s="238"/>
      <c r="K95" s="239">
        <f>ROUND(E95*J95,2)</f>
        <v>0</v>
      </c>
      <c r="L95" s="239">
        <v>21</v>
      </c>
      <c r="M95" s="239">
        <f>G95*(1+L95/100)</f>
        <v>0</v>
      </c>
      <c r="N95" s="239">
        <v>0</v>
      </c>
      <c r="O95" s="239">
        <f>ROUND(E95*N95,2)</f>
        <v>0</v>
      </c>
      <c r="P95" s="239">
        <v>0</v>
      </c>
      <c r="Q95" s="239">
        <f>ROUND(E95*P95,2)</f>
        <v>0</v>
      </c>
      <c r="R95" s="239"/>
      <c r="S95" s="239" t="s">
        <v>116</v>
      </c>
      <c r="T95" s="240" t="s">
        <v>117</v>
      </c>
      <c r="U95" s="223">
        <v>0</v>
      </c>
      <c r="V95" s="223">
        <f>ROUND(E95*U95,2)</f>
        <v>0</v>
      </c>
      <c r="W95" s="223"/>
      <c r="X95" s="223" t="s">
        <v>245</v>
      </c>
      <c r="Y95" s="213"/>
      <c r="Z95" s="213"/>
      <c r="AA95" s="213"/>
      <c r="AB95" s="213"/>
      <c r="AC95" s="213"/>
      <c r="AD95" s="213"/>
      <c r="AE95" s="213"/>
      <c r="AF95" s="213"/>
      <c r="AG95" s="213" t="s">
        <v>246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x14ac:dyDescent="0.2">
      <c r="A96" s="3"/>
      <c r="B96" s="4"/>
      <c r="C96" s="264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AE96">
        <v>15</v>
      </c>
      <c r="AF96">
        <v>21</v>
      </c>
      <c r="AG96" t="s">
        <v>97</v>
      </c>
    </row>
    <row r="97" spans="1:33" x14ac:dyDescent="0.2">
      <c r="A97" s="216"/>
      <c r="B97" s="217" t="s">
        <v>29</v>
      </c>
      <c r="C97" s="265"/>
      <c r="D97" s="218"/>
      <c r="E97" s="219"/>
      <c r="F97" s="219"/>
      <c r="G97" s="254">
        <f>G8+G15+G18+G24+G27+G36+G52+G62+G72+G75+G83+G89</f>
        <v>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AE97">
        <f>SUMIF(L7:L95,AE96,G7:G95)</f>
        <v>0</v>
      </c>
      <c r="AF97">
        <f>SUMIF(L7:L95,AF96,G7:G95)</f>
        <v>0</v>
      </c>
      <c r="AG97" t="s">
        <v>257</v>
      </c>
    </row>
    <row r="98" spans="1:33" x14ac:dyDescent="0.2">
      <c r="C98" s="266"/>
      <c r="D98" s="10"/>
      <c r="AG98" t="s">
        <v>260</v>
      </c>
    </row>
    <row r="99" spans="1:33" x14ac:dyDescent="0.2">
      <c r="D99" s="10"/>
    </row>
    <row r="100" spans="1:33" x14ac:dyDescent="0.2">
      <c r="D100" s="10"/>
    </row>
    <row r="101" spans="1:33" x14ac:dyDescent="0.2">
      <c r="D101" s="10"/>
    </row>
    <row r="102" spans="1:33" x14ac:dyDescent="0.2">
      <c r="D102" s="10"/>
    </row>
    <row r="103" spans="1:33" x14ac:dyDescent="0.2">
      <c r="D103" s="10"/>
    </row>
    <row r="104" spans="1:33" x14ac:dyDescent="0.2">
      <c r="D104" s="10"/>
    </row>
    <row r="105" spans="1:33" x14ac:dyDescent="0.2">
      <c r="D105" s="10"/>
    </row>
    <row r="106" spans="1:33" x14ac:dyDescent="0.2">
      <c r="D106" s="10"/>
    </row>
    <row r="107" spans="1:33" x14ac:dyDescent="0.2">
      <c r="D107" s="10"/>
    </row>
    <row r="108" spans="1:33" x14ac:dyDescent="0.2">
      <c r="D108" s="10"/>
    </row>
    <row r="109" spans="1:33" x14ac:dyDescent="0.2">
      <c r="D109" s="10"/>
    </row>
    <row r="110" spans="1:33" x14ac:dyDescent="0.2">
      <c r="D110" s="10"/>
    </row>
    <row r="111" spans="1:33" x14ac:dyDescent="0.2">
      <c r="D111" s="10"/>
    </row>
    <row r="112" spans="1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PFFl6qh68WD09iSzaqqA+yMgDXT5J5YXSWUpq6R1kvtMCApautfdUXTCYckTsb/6DI/wFbu9qYqUjCxiEwwdeQ==" saltValue="KxVnCh/BqGyD9oLyNz28qA==" spinCount="100000" sheet="1"/>
  <mergeCells count="22">
    <mergeCell ref="C61:G61"/>
    <mergeCell ref="C64:G64"/>
    <mergeCell ref="C69:G69"/>
    <mergeCell ref="C71:G71"/>
    <mergeCell ref="C29:G29"/>
    <mergeCell ref="C30:G30"/>
    <mergeCell ref="C35:G35"/>
    <mergeCell ref="C51:G51"/>
    <mergeCell ref="C54:G54"/>
    <mergeCell ref="C55:G55"/>
    <mergeCell ref="C12:G12"/>
    <mergeCell ref="C13:G13"/>
    <mergeCell ref="C17:G17"/>
    <mergeCell ref="C20:G20"/>
    <mergeCell ref="C22:G22"/>
    <mergeCell ref="C26:G26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84</v>
      </c>
      <c r="B1" s="198"/>
      <c r="C1" s="198"/>
      <c r="D1" s="198"/>
      <c r="E1" s="198"/>
      <c r="F1" s="198"/>
      <c r="G1" s="198"/>
      <c r="AG1" t="s">
        <v>85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86</v>
      </c>
    </row>
    <row r="3" spans="1:60" ht="24.95" customHeight="1" x14ac:dyDescent="0.2">
      <c r="A3" s="199" t="s">
        <v>8</v>
      </c>
      <c r="B3" s="49" t="s">
        <v>51</v>
      </c>
      <c r="C3" s="202" t="s">
        <v>52</v>
      </c>
      <c r="D3" s="200"/>
      <c r="E3" s="200"/>
      <c r="F3" s="200"/>
      <c r="G3" s="201"/>
      <c r="AC3" s="178" t="s">
        <v>86</v>
      </c>
      <c r="AG3" t="s">
        <v>87</v>
      </c>
    </row>
    <row r="4" spans="1:60" ht="24.95" customHeight="1" x14ac:dyDescent="0.2">
      <c r="A4" s="203" t="s">
        <v>9</v>
      </c>
      <c r="B4" s="204" t="s">
        <v>49</v>
      </c>
      <c r="C4" s="205" t="s">
        <v>50</v>
      </c>
      <c r="D4" s="206"/>
      <c r="E4" s="206"/>
      <c r="F4" s="206"/>
      <c r="G4" s="207"/>
      <c r="AG4" t="s">
        <v>88</v>
      </c>
    </row>
    <row r="5" spans="1:60" x14ac:dyDescent="0.2">
      <c r="D5" s="10"/>
    </row>
    <row r="6" spans="1:60" ht="38.25" x14ac:dyDescent="0.2">
      <c r="A6" s="209" t="s">
        <v>89</v>
      </c>
      <c r="B6" s="211" t="s">
        <v>90</v>
      </c>
      <c r="C6" s="211" t="s">
        <v>91</v>
      </c>
      <c r="D6" s="210" t="s">
        <v>92</v>
      </c>
      <c r="E6" s="209" t="s">
        <v>93</v>
      </c>
      <c r="F6" s="208" t="s">
        <v>94</v>
      </c>
      <c r="G6" s="209" t="s">
        <v>29</v>
      </c>
      <c r="H6" s="212" t="s">
        <v>30</v>
      </c>
      <c r="I6" s="212" t="s">
        <v>95</v>
      </c>
      <c r="J6" s="212" t="s">
        <v>31</v>
      </c>
      <c r="K6" s="212" t="s">
        <v>96</v>
      </c>
      <c r="L6" s="212" t="s">
        <v>97</v>
      </c>
      <c r="M6" s="212" t="s">
        <v>98</v>
      </c>
      <c r="N6" s="212" t="s">
        <v>99</v>
      </c>
      <c r="O6" s="212" t="s">
        <v>100</v>
      </c>
      <c r="P6" s="212" t="s">
        <v>101</v>
      </c>
      <c r="Q6" s="212" t="s">
        <v>102</v>
      </c>
      <c r="R6" s="212" t="s">
        <v>103</v>
      </c>
      <c r="S6" s="212" t="s">
        <v>104</v>
      </c>
      <c r="T6" s="212" t="s">
        <v>105</v>
      </c>
      <c r="U6" s="212" t="s">
        <v>106</v>
      </c>
      <c r="V6" s="212" t="s">
        <v>107</v>
      </c>
      <c r="W6" s="212" t="s">
        <v>108</v>
      </c>
      <c r="X6" s="212" t="s">
        <v>109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110</v>
      </c>
      <c r="B8" s="229" t="s">
        <v>59</v>
      </c>
      <c r="C8" s="255" t="s">
        <v>60</v>
      </c>
      <c r="D8" s="230"/>
      <c r="E8" s="231"/>
      <c r="F8" s="232"/>
      <c r="G8" s="232">
        <f>SUMIF(AG9:AG12,"&lt;&gt;NOR",G9:G12)</f>
        <v>0</v>
      </c>
      <c r="H8" s="232"/>
      <c r="I8" s="232">
        <f>SUM(I9:I12)</f>
        <v>0</v>
      </c>
      <c r="J8" s="232"/>
      <c r="K8" s="232">
        <f>SUM(K9:K12)</f>
        <v>0</v>
      </c>
      <c r="L8" s="232"/>
      <c r="M8" s="232">
        <f>SUM(M9:M12)</f>
        <v>0</v>
      </c>
      <c r="N8" s="232"/>
      <c r="O8" s="232">
        <f>SUM(O9:O12)</f>
        <v>0.05</v>
      </c>
      <c r="P8" s="232"/>
      <c r="Q8" s="232">
        <f>SUM(Q9:Q12)</f>
        <v>0</v>
      </c>
      <c r="R8" s="232"/>
      <c r="S8" s="232"/>
      <c r="T8" s="233"/>
      <c r="U8" s="227"/>
      <c r="V8" s="227">
        <f>SUM(V9:V12)</f>
        <v>1.48</v>
      </c>
      <c r="W8" s="227"/>
      <c r="X8" s="227"/>
      <c r="AG8" t="s">
        <v>111</v>
      </c>
    </row>
    <row r="9" spans="1:60" outlineLevel="1" x14ac:dyDescent="0.2">
      <c r="A9" s="234">
        <v>1</v>
      </c>
      <c r="B9" s="235" t="s">
        <v>261</v>
      </c>
      <c r="C9" s="256" t="s">
        <v>262</v>
      </c>
      <c r="D9" s="236" t="s">
        <v>134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4.3049999999999998E-2</v>
      </c>
      <c r="O9" s="239">
        <f>ROUND(E9*N9,2)</f>
        <v>0.04</v>
      </c>
      <c r="P9" s="239">
        <v>0</v>
      </c>
      <c r="Q9" s="239">
        <f>ROUND(E9*P9,2)</f>
        <v>0</v>
      </c>
      <c r="R9" s="239" t="s">
        <v>129</v>
      </c>
      <c r="S9" s="239" t="s">
        <v>116</v>
      </c>
      <c r="T9" s="240" t="s">
        <v>117</v>
      </c>
      <c r="U9" s="223">
        <v>0.87802999999999998</v>
      </c>
      <c r="V9" s="223">
        <f>ROUND(E9*U9,2)</f>
        <v>0.88</v>
      </c>
      <c r="W9" s="223"/>
      <c r="X9" s="223" t="s">
        <v>118</v>
      </c>
      <c r="Y9" s="213"/>
      <c r="Z9" s="213"/>
      <c r="AA9" s="213"/>
      <c r="AB9" s="213"/>
      <c r="AC9" s="213"/>
      <c r="AD9" s="213"/>
      <c r="AE9" s="213"/>
      <c r="AF9" s="213"/>
      <c r="AG9" s="213" t="s">
        <v>119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60" t="s">
        <v>263</v>
      </c>
      <c r="D10" s="244"/>
      <c r="E10" s="244"/>
      <c r="F10" s="244"/>
      <c r="G10" s="244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131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43" t="str">
        <f>C10</f>
        <v>jakoukoliv maltou, z pomocného pracovního lešení o výšce podlahy do 1900 mm a pro zatížení do 1,5 kPa,</v>
      </c>
      <c r="BB10" s="213"/>
      <c r="BC10" s="213"/>
      <c r="BD10" s="213"/>
      <c r="BE10" s="213"/>
      <c r="BF10" s="213"/>
      <c r="BG10" s="213"/>
      <c r="BH10" s="213"/>
    </row>
    <row r="11" spans="1:60" ht="22.5" outlineLevel="1" x14ac:dyDescent="0.2">
      <c r="A11" s="234">
        <v>2</v>
      </c>
      <c r="B11" s="235" t="s">
        <v>126</v>
      </c>
      <c r="C11" s="256" t="s">
        <v>127</v>
      </c>
      <c r="D11" s="236" t="s">
        <v>128</v>
      </c>
      <c r="E11" s="237">
        <v>5</v>
      </c>
      <c r="F11" s="238"/>
      <c r="G11" s="239">
        <f>ROUND(E11*F11,2)</f>
        <v>0</v>
      </c>
      <c r="H11" s="238"/>
      <c r="I11" s="239">
        <f>ROUND(E11*H11,2)</f>
        <v>0</v>
      </c>
      <c r="J11" s="238"/>
      <c r="K11" s="239">
        <f>ROUND(E11*J11,2)</f>
        <v>0</v>
      </c>
      <c r="L11" s="239">
        <v>21</v>
      </c>
      <c r="M11" s="239">
        <f>G11*(1+L11/100)</f>
        <v>0</v>
      </c>
      <c r="N11" s="239">
        <v>1.56E-3</v>
      </c>
      <c r="O11" s="239">
        <f>ROUND(E11*N11,2)</f>
        <v>0.01</v>
      </c>
      <c r="P11" s="239">
        <v>0</v>
      </c>
      <c r="Q11" s="239">
        <f>ROUND(E11*P11,2)</f>
        <v>0</v>
      </c>
      <c r="R11" s="239" t="s">
        <v>129</v>
      </c>
      <c r="S11" s="239" t="s">
        <v>116</v>
      </c>
      <c r="T11" s="240" t="s">
        <v>154</v>
      </c>
      <c r="U11" s="223">
        <v>0.12</v>
      </c>
      <c r="V11" s="223">
        <f>ROUND(E11*U11,2)</f>
        <v>0.6</v>
      </c>
      <c r="W11" s="223"/>
      <c r="X11" s="223" t="s">
        <v>118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119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60" t="s">
        <v>130</v>
      </c>
      <c r="D12" s="244"/>
      <c r="E12" s="244"/>
      <c r="F12" s="244"/>
      <c r="G12" s="244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131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x14ac:dyDescent="0.2">
      <c r="A13" s="228" t="s">
        <v>110</v>
      </c>
      <c r="B13" s="229" t="s">
        <v>61</v>
      </c>
      <c r="C13" s="255" t="s">
        <v>62</v>
      </c>
      <c r="D13" s="230"/>
      <c r="E13" s="231"/>
      <c r="F13" s="232"/>
      <c r="G13" s="232">
        <f>SUMIF(AG14:AG15,"&lt;&gt;NOR",G14:G15)</f>
        <v>0</v>
      </c>
      <c r="H13" s="232"/>
      <c r="I13" s="232">
        <f>SUM(I14:I15)</f>
        <v>0</v>
      </c>
      <c r="J13" s="232"/>
      <c r="K13" s="232">
        <f>SUM(K14:K15)</f>
        <v>0</v>
      </c>
      <c r="L13" s="232"/>
      <c r="M13" s="232">
        <f>SUM(M14:M15)</f>
        <v>0</v>
      </c>
      <c r="N13" s="232"/>
      <c r="O13" s="232">
        <f>SUM(O14:O15)</f>
        <v>0</v>
      </c>
      <c r="P13" s="232"/>
      <c r="Q13" s="232">
        <f>SUM(Q14:Q15)</f>
        <v>0.01</v>
      </c>
      <c r="R13" s="232"/>
      <c r="S13" s="232"/>
      <c r="T13" s="233"/>
      <c r="U13" s="227"/>
      <c r="V13" s="227">
        <f>SUM(V14:V15)</f>
        <v>0.9</v>
      </c>
      <c r="W13" s="227"/>
      <c r="X13" s="227"/>
      <c r="AG13" t="s">
        <v>111</v>
      </c>
    </row>
    <row r="14" spans="1:60" ht="22.5" outlineLevel="1" x14ac:dyDescent="0.2">
      <c r="A14" s="234">
        <v>3</v>
      </c>
      <c r="B14" s="235" t="s">
        <v>137</v>
      </c>
      <c r="C14" s="256" t="s">
        <v>138</v>
      </c>
      <c r="D14" s="236" t="s">
        <v>128</v>
      </c>
      <c r="E14" s="237">
        <v>5</v>
      </c>
      <c r="F14" s="238"/>
      <c r="G14" s="239">
        <f>ROUND(E14*F14,2)</f>
        <v>0</v>
      </c>
      <c r="H14" s="238"/>
      <c r="I14" s="239">
        <f>ROUND(E14*H14,2)</f>
        <v>0</v>
      </c>
      <c r="J14" s="238"/>
      <c r="K14" s="239">
        <f>ROUND(E14*J14,2)</f>
        <v>0</v>
      </c>
      <c r="L14" s="239">
        <v>21</v>
      </c>
      <c r="M14" s="239">
        <f>G14*(1+L14/100)</f>
        <v>0</v>
      </c>
      <c r="N14" s="239">
        <v>4.8999999999999998E-4</v>
      </c>
      <c r="O14" s="239">
        <f>ROUND(E14*N14,2)</f>
        <v>0</v>
      </c>
      <c r="P14" s="239">
        <v>2E-3</v>
      </c>
      <c r="Q14" s="239">
        <f>ROUND(E14*P14,2)</f>
        <v>0.01</v>
      </c>
      <c r="R14" s="239" t="s">
        <v>135</v>
      </c>
      <c r="S14" s="239" t="s">
        <v>116</v>
      </c>
      <c r="T14" s="240" t="s">
        <v>154</v>
      </c>
      <c r="U14" s="223">
        <v>0.18</v>
      </c>
      <c r="V14" s="223">
        <f>ROUND(E14*U14,2)</f>
        <v>0.9</v>
      </c>
      <c r="W14" s="223"/>
      <c r="X14" s="223" t="s">
        <v>118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119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7" t="s">
        <v>136</v>
      </c>
      <c r="D15" s="241"/>
      <c r="E15" s="241"/>
      <c r="F15" s="241"/>
      <c r="G15" s="241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120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x14ac:dyDescent="0.2">
      <c r="A16" s="228" t="s">
        <v>110</v>
      </c>
      <c r="B16" s="229" t="s">
        <v>63</v>
      </c>
      <c r="C16" s="255" t="s">
        <v>64</v>
      </c>
      <c r="D16" s="230"/>
      <c r="E16" s="231"/>
      <c r="F16" s="232"/>
      <c r="G16" s="232">
        <f>SUMIF(AG17:AG18,"&lt;&gt;NOR",G17:G18)</f>
        <v>0</v>
      </c>
      <c r="H16" s="232"/>
      <c r="I16" s="232">
        <f>SUM(I17:I18)</f>
        <v>0</v>
      </c>
      <c r="J16" s="232"/>
      <c r="K16" s="232">
        <f>SUM(K17:K18)</f>
        <v>0</v>
      </c>
      <c r="L16" s="232"/>
      <c r="M16" s="232">
        <f>SUM(M17:M18)</f>
        <v>0</v>
      </c>
      <c r="N16" s="232"/>
      <c r="O16" s="232">
        <f>SUM(O17:O18)</f>
        <v>0</v>
      </c>
      <c r="P16" s="232"/>
      <c r="Q16" s="232">
        <f>SUM(Q17:Q18)</f>
        <v>0</v>
      </c>
      <c r="R16" s="232"/>
      <c r="S16" s="232"/>
      <c r="T16" s="233"/>
      <c r="U16" s="227"/>
      <c r="V16" s="227">
        <f>SUM(V17:V18)</f>
        <v>0.1</v>
      </c>
      <c r="W16" s="227"/>
      <c r="X16" s="227"/>
      <c r="AG16" t="s">
        <v>111</v>
      </c>
    </row>
    <row r="17" spans="1:60" ht="33.75" outlineLevel="1" x14ac:dyDescent="0.2">
      <c r="A17" s="234">
        <v>4</v>
      </c>
      <c r="B17" s="235" t="s">
        <v>140</v>
      </c>
      <c r="C17" s="256" t="s">
        <v>141</v>
      </c>
      <c r="D17" s="236" t="s">
        <v>142</v>
      </c>
      <c r="E17" s="237">
        <v>5.33E-2</v>
      </c>
      <c r="F17" s="238"/>
      <c r="G17" s="239">
        <f>ROUND(E17*F17,2)</f>
        <v>0</v>
      </c>
      <c r="H17" s="238"/>
      <c r="I17" s="239">
        <f>ROUND(E17*H17,2)</f>
        <v>0</v>
      </c>
      <c r="J17" s="238"/>
      <c r="K17" s="239">
        <f>ROUND(E17*J17,2)</f>
        <v>0</v>
      </c>
      <c r="L17" s="239">
        <v>21</v>
      </c>
      <c r="M17" s="239">
        <f>G17*(1+L17/100)</f>
        <v>0</v>
      </c>
      <c r="N17" s="239">
        <v>0</v>
      </c>
      <c r="O17" s="239">
        <f>ROUND(E17*N17,2)</f>
        <v>0</v>
      </c>
      <c r="P17" s="239">
        <v>0</v>
      </c>
      <c r="Q17" s="239">
        <f>ROUND(E17*P17,2)</f>
        <v>0</v>
      </c>
      <c r="R17" s="239" t="s">
        <v>129</v>
      </c>
      <c r="S17" s="239" t="s">
        <v>116</v>
      </c>
      <c r="T17" s="240" t="s">
        <v>154</v>
      </c>
      <c r="U17" s="223">
        <v>1.8919999999999999</v>
      </c>
      <c r="V17" s="223">
        <f>ROUND(E17*U17,2)</f>
        <v>0.1</v>
      </c>
      <c r="W17" s="223"/>
      <c r="X17" s="223" t="s">
        <v>143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144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60" t="s">
        <v>145</v>
      </c>
      <c r="D18" s="244"/>
      <c r="E18" s="244"/>
      <c r="F18" s="244"/>
      <c r="G18" s="244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3"/>
      <c r="Z18" s="213"/>
      <c r="AA18" s="213"/>
      <c r="AB18" s="213"/>
      <c r="AC18" s="213"/>
      <c r="AD18" s="213"/>
      <c r="AE18" s="213"/>
      <c r="AF18" s="213"/>
      <c r="AG18" s="213" t="s">
        <v>131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x14ac:dyDescent="0.2">
      <c r="A19" s="228" t="s">
        <v>110</v>
      </c>
      <c r="B19" s="229" t="s">
        <v>67</v>
      </c>
      <c r="C19" s="255" t="s">
        <v>68</v>
      </c>
      <c r="D19" s="230"/>
      <c r="E19" s="231"/>
      <c r="F19" s="232"/>
      <c r="G19" s="232">
        <f>SUMIF(AG20:AG26,"&lt;&gt;NOR",G20:G26)</f>
        <v>0</v>
      </c>
      <c r="H19" s="232"/>
      <c r="I19" s="232">
        <f>SUM(I20:I26)</f>
        <v>0</v>
      </c>
      <c r="J19" s="232"/>
      <c r="K19" s="232">
        <f>SUM(K20:K26)</f>
        <v>0</v>
      </c>
      <c r="L19" s="232"/>
      <c r="M19" s="232">
        <f>SUM(M20:M26)</f>
        <v>0</v>
      </c>
      <c r="N19" s="232"/>
      <c r="O19" s="232">
        <f>SUM(O20:O26)</f>
        <v>0</v>
      </c>
      <c r="P19" s="232"/>
      <c r="Q19" s="232">
        <f>SUM(Q20:Q26)</f>
        <v>0</v>
      </c>
      <c r="R19" s="232"/>
      <c r="S19" s="232"/>
      <c r="T19" s="233"/>
      <c r="U19" s="227"/>
      <c r="V19" s="227">
        <f>SUM(V20:V26)</f>
        <v>0</v>
      </c>
      <c r="W19" s="227"/>
      <c r="X19" s="227"/>
      <c r="AG19" t="s">
        <v>111</v>
      </c>
    </row>
    <row r="20" spans="1:60" outlineLevel="1" x14ac:dyDescent="0.2">
      <c r="A20" s="247">
        <v>5</v>
      </c>
      <c r="B20" s="248" t="s">
        <v>165</v>
      </c>
      <c r="C20" s="263" t="s">
        <v>264</v>
      </c>
      <c r="D20" s="249" t="s">
        <v>134</v>
      </c>
      <c r="E20" s="250">
        <v>1</v>
      </c>
      <c r="F20" s="251"/>
      <c r="G20" s="252">
        <f>ROUND(E20*F20,2)</f>
        <v>0</v>
      </c>
      <c r="H20" s="251"/>
      <c r="I20" s="252">
        <f>ROUND(E20*H20,2)</f>
        <v>0</v>
      </c>
      <c r="J20" s="251"/>
      <c r="K20" s="252">
        <f>ROUND(E20*J20,2)</f>
        <v>0</v>
      </c>
      <c r="L20" s="252">
        <v>21</v>
      </c>
      <c r="M20" s="252">
        <f>G20*(1+L20/100)</f>
        <v>0</v>
      </c>
      <c r="N20" s="252">
        <v>0</v>
      </c>
      <c r="O20" s="252">
        <f>ROUND(E20*N20,2)</f>
        <v>0</v>
      </c>
      <c r="P20" s="252">
        <v>0</v>
      </c>
      <c r="Q20" s="252">
        <f>ROUND(E20*P20,2)</f>
        <v>0</v>
      </c>
      <c r="R20" s="252"/>
      <c r="S20" s="252" t="s">
        <v>153</v>
      </c>
      <c r="T20" s="253" t="s">
        <v>154</v>
      </c>
      <c r="U20" s="223">
        <v>0</v>
      </c>
      <c r="V20" s="223">
        <f>ROUND(E20*U20,2)</f>
        <v>0</v>
      </c>
      <c r="W20" s="223"/>
      <c r="X20" s="223" t="s">
        <v>118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119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47">
        <v>6</v>
      </c>
      <c r="B21" s="248" t="s">
        <v>167</v>
      </c>
      <c r="C21" s="263" t="s">
        <v>265</v>
      </c>
      <c r="D21" s="249" t="s">
        <v>134</v>
      </c>
      <c r="E21" s="250">
        <v>1</v>
      </c>
      <c r="F21" s="251"/>
      <c r="G21" s="252">
        <f>ROUND(E21*F21,2)</f>
        <v>0</v>
      </c>
      <c r="H21" s="251"/>
      <c r="I21" s="252">
        <f>ROUND(E21*H21,2)</f>
        <v>0</v>
      </c>
      <c r="J21" s="251"/>
      <c r="K21" s="252">
        <f>ROUND(E21*J21,2)</f>
        <v>0</v>
      </c>
      <c r="L21" s="252">
        <v>21</v>
      </c>
      <c r="M21" s="252">
        <f>G21*(1+L21/100)</f>
        <v>0</v>
      </c>
      <c r="N21" s="252">
        <v>0</v>
      </c>
      <c r="O21" s="252">
        <f>ROUND(E21*N21,2)</f>
        <v>0</v>
      </c>
      <c r="P21" s="252">
        <v>0</v>
      </c>
      <c r="Q21" s="252">
        <f>ROUND(E21*P21,2)</f>
        <v>0</v>
      </c>
      <c r="R21" s="252"/>
      <c r="S21" s="252" t="s">
        <v>153</v>
      </c>
      <c r="T21" s="253" t="s">
        <v>154</v>
      </c>
      <c r="U21" s="223">
        <v>0</v>
      </c>
      <c r="V21" s="223">
        <f>ROUND(E21*U21,2)</f>
        <v>0</v>
      </c>
      <c r="W21" s="223"/>
      <c r="X21" s="223" t="s">
        <v>118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119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47">
        <v>7</v>
      </c>
      <c r="B22" s="248" t="s">
        <v>169</v>
      </c>
      <c r="C22" s="263" t="s">
        <v>266</v>
      </c>
      <c r="D22" s="249" t="s">
        <v>134</v>
      </c>
      <c r="E22" s="250">
        <v>2</v>
      </c>
      <c r="F22" s="251"/>
      <c r="G22" s="252">
        <f>ROUND(E22*F22,2)</f>
        <v>0</v>
      </c>
      <c r="H22" s="251"/>
      <c r="I22" s="252">
        <f>ROUND(E22*H22,2)</f>
        <v>0</v>
      </c>
      <c r="J22" s="251"/>
      <c r="K22" s="252">
        <f>ROUND(E22*J22,2)</f>
        <v>0</v>
      </c>
      <c r="L22" s="252">
        <v>21</v>
      </c>
      <c r="M22" s="252">
        <f>G22*(1+L22/100)</f>
        <v>0</v>
      </c>
      <c r="N22" s="252">
        <v>0</v>
      </c>
      <c r="O22" s="252">
        <f>ROUND(E22*N22,2)</f>
        <v>0</v>
      </c>
      <c r="P22" s="252">
        <v>0</v>
      </c>
      <c r="Q22" s="252">
        <f>ROUND(E22*P22,2)</f>
        <v>0</v>
      </c>
      <c r="R22" s="252"/>
      <c r="S22" s="252" t="s">
        <v>153</v>
      </c>
      <c r="T22" s="253" t="s">
        <v>154</v>
      </c>
      <c r="U22" s="223">
        <v>0</v>
      </c>
      <c r="V22" s="223">
        <f>ROUND(E22*U22,2)</f>
        <v>0</v>
      </c>
      <c r="W22" s="223"/>
      <c r="X22" s="223" t="s">
        <v>118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119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47">
        <v>8</v>
      </c>
      <c r="B23" s="248" t="s">
        <v>171</v>
      </c>
      <c r="C23" s="263" t="s">
        <v>267</v>
      </c>
      <c r="D23" s="249" t="s">
        <v>134</v>
      </c>
      <c r="E23" s="250">
        <v>1</v>
      </c>
      <c r="F23" s="251"/>
      <c r="G23" s="252">
        <f>ROUND(E23*F23,2)</f>
        <v>0</v>
      </c>
      <c r="H23" s="251"/>
      <c r="I23" s="252">
        <f>ROUND(E23*H23,2)</f>
        <v>0</v>
      </c>
      <c r="J23" s="251"/>
      <c r="K23" s="252">
        <f>ROUND(E23*J23,2)</f>
        <v>0</v>
      </c>
      <c r="L23" s="252">
        <v>21</v>
      </c>
      <c r="M23" s="252">
        <f>G23*(1+L23/100)</f>
        <v>0</v>
      </c>
      <c r="N23" s="252">
        <v>0</v>
      </c>
      <c r="O23" s="252">
        <f>ROUND(E23*N23,2)</f>
        <v>0</v>
      </c>
      <c r="P23" s="252">
        <v>0</v>
      </c>
      <c r="Q23" s="252">
        <f>ROUND(E23*P23,2)</f>
        <v>0</v>
      </c>
      <c r="R23" s="252"/>
      <c r="S23" s="252" t="s">
        <v>153</v>
      </c>
      <c r="T23" s="253" t="s">
        <v>154</v>
      </c>
      <c r="U23" s="223">
        <v>0</v>
      </c>
      <c r="V23" s="223">
        <f>ROUND(E23*U23,2)</f>
        <v>0</v>
      </c>
      <c r="W23" s="223"/>
      <c r="X23" s="223" t="s">
        <v>118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119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4">
        <v>9</v>
      </c>
      <c r="B24" s="235" t="s">
        <v>173</v>
      </c>
      <c r="C24" s="256" t="s">
        <v>268</v>
      </c>
      <c r="D24" s="236" t="s">
        <v>134</v>
      </c>
      <c r="E24" s="237">
        <v>1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/>
      <c r="S24" s="239" t="s">
        <v>153</v>
      </c>
      <c r="T24" s="240" t="s">
        <v>154</v>
      </c>
      <c r="U24" s="223">
        <v>0</v>
      </c>
      <c r="V24" s="223">
        <f>ROUND(E24*U24,2)</f>
        <v>0</v>
      </c>
      <c r="W24" s="223"/>
      <c r="X24" s="223" t="s">
        <v>118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119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20">
        <v>10</v>
      </c>
      <c r="B25" s="221" t="s">
        <v>187</v>
      </c>
      <c r="C25" s="261" t="s">
        <v>188</v>
      </c>
      <c r="D25" s="222" t="s">
        <v>0</v>
      </c>
      <c r="E25" s="245"/>
      <c r="F25" s="224"/>
      <c r="G25" s="223">
        <f>ROUND(E25*F25,2)</f>
        <v>0</v>
      </c>
      <c r="H25" s="224"/>
      <c r="I25" s="223">
        <f>ROUND(E25*H25,2)</f>
        <v>0</v>
      </c>
      <c r="J25" s="224"/>
      <c r="K25" s="223">
        <f>ROUND(E25*J25,2)</f>
        <v>0</v>
      </c>
      <c r="L25" s="223">
        <v>21</v>
      </c>
      <c r="M25" s="223">
        <f>G25*(1+L25/100)</f>
        <v>0</v>
      </c>
      <c r="N25" s="223">
        <v>0</v>
      </c>
      <c r="O25" s="223">
        <f>ROUND(E25*N25,2)</f>
        <v>0</v>
      </c>
      <c r="P25" s="223">
        <v>0</v>
      </c>
      <c r="Q25" s="223">
        <f>ROUND(E25*P25,2)</f>
        <v>0</v>
      </c>
      <c r="R25" s="223" t="s">
        <v>163</v>
      </c>
      <c r="S25" s="223" t="s">
        <v>116</v>
      </c>
      <c r="T25" s="223" t="s">
        <v>154</v>
      </c>
      <c r="U25" s="223">
        <v>0</v>
      </c>
      <c r="V25" s="223">
        <f>ROUND(E25*U25,2)</f>
        <v>0</v>
      </c>
      <c r="W25" s="223"/>
      <c r="X25" s="223" t="s">
        <v>143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144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62" t="s">
        <v>160</v>
      </c>
      <c r="D26" s="246"/>
      <c r="E26" s="246"/>
      <c r="F26" s="246"/>
      <c r="G26" s="246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131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x14ac:dyDescent="0.2">
      <c r="A27" s="228" t="s">
        <v>110</v>
      </c>
      <c r="B27" s="229" t="s">
        <v>69</v>
      </c>
      <c r="C27" s="255" t="s">
        <v>70</v>
      </c>
      <c r="D27" s="230"/>
      <c r="E27" s="231"/>
      <c r="F27" s="232"/>
      <c r="G27" s="232">
        <f>SUMIF(AG28:AG37,"&lt;&gt;NOR",G28:G37)</f>
        <v>0</v>
      </c>
      <c r="H27" s="232"/>
      <c r="I27" s="232">
        <f>SUM(I28:I37)</f>
        <v>0</v>
      </c>
      <c r="J27" s="232"/>
      <c r="K27" s="232">
        <f>SUM(K28:K37)</f>
        <v>0</v>
      </c>
      <c r="L27" s="232"/>
      <c r="M27" s="232">
        <f>SUM(M28:M37)</f>
        <v>0</v>
      </c>
      <c r="N27" s="232"/>
      <c r="O27" s="232">
        <f>SUM(O28:O37)</f>
        <v>0</v>
      </c>
      <c r="P27" s="232"/>
      <c r="Q27" s="232">
        <f>SUM(Q28:Q37)</f>
        <v>0</v>
      </c>
      <c r="R27" s="232"/>
      <c r="S27" s="232"/>
      <c r="T27" s="233"/>
      <c r="U27" s="227"/>
      <c r="V27" s="227">
        <f>SUM(V28:V37)</f>
        <v>5.65</v>
      </c>
      <c r="W27" s="227"/>
      <c r="X27" s="227"/>
      <c r="AG27" t="s">
        <v>111</v>
      </c>
    </row>
    <row r="28" spans="1:60" ht="22.5" outlineLevel="1" x14ac:dyDescent="0.2">
      <c r="A28" s="234">
        <v>11</v>
      </c>
      <c r="B28" s="235" t="s">
        <v>189</v>
      </c>
      <c r="C28" s="256" t="s">
        <v>190</v>
      </c>
      <c r="D28" s="236" t="s">
        <v>128</v>
      </c>
      <c r="E28" s="237">
        <v>20.76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0</v>
      </c>
      <c r="O28" s="239">
        <f>ROUND(E28*N28,2)</f>
        <v>0</v>
      </c>
      <c r="P28" s="239">
        <v>0</v>
      </c>
      <c r="Q28" s="239">
        <f>ROUND(E28*P28,2)</f>
        <v>0</v>
      </c>
      <c r="R28" s="239" t="s">
        <v>191</v>
      </c>
      <c r="S28" s="239" t="s">
        <v>116</v>
      </c>
      <c r="T28" s="240" t="s">
        <v>154</v>
      </c>
      <c r="U28" s="223">
        <v>0.18</v>
      </c>
      <c r="V28" s="223">
        <f>ROUND(E28*U28,2)</f>
        <v>3.74</v>
      </c>
      <c r="W28" s="223"/>
      <c r="X28" s="223" t="s">
        <v>118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119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60" t="s">
        <v>192</v>
      </c>
      <c r="D29" s="244"/>
      <c r="E29" s="244"/>
      <c r="F29" s="244"/>
      <c r="G29" s="244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131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58" t="s">
        <v>193</v>
      </c>
      <c r="D30" s="242"/>
      <c r="E30" s="242"/>
      <c r="F30" s="242"/>
      <c r="G30" s="242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3"/>
      <c r="Z30" s="213"/>
      <c r="AA30" s="213"/>
      <c r="AB30" s="213"/>
      <c r="AC30" s="213"/>
      <c r="AD30" s="213"/>
      <c r="AE30" s="213"/>
      <c r="AF30" s="213"/>
      <c r="AG30" s="213" t="s">
        <v>120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9" t="s">
        <v>269</v>
      </c>
      <c r="D31" s="225"/>
      <c r="E31" s="226">
        <v>20.76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125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4">
        <v>12</v>
      </c>
      <c r="B32" s="235" t="s">
        <v>194</v>
      </c>
      <c r="C32" s="256" t="s">
        <v>195</v>
      </c>
      <c r="D32" s="236" t="s">
        <v>114</v>
      </c>
      <c r="E32" s="237">
        <v>21.169</v>
      </c>
      <c r="F32" s="238"/>
      <c r="G32" s="239">
        <f>ROUND(E32*F32,2)</f>
        <v>0</v>
      </c>
      <c r="H32" s="238"/>
      <c r="I32" s="239">
        <f>ROUND(E32*H32,2)</f>
        <v>0</v>
      </c>
      <c r="J32" s="238"/>
      <c r="K32" s="239">
        <f>ROUND(E32*J32,2)</f>
        <v>0</v>
      </c>
      <c r="L32" s="239">
        <v>21</v>
      </c>
      <c r="M32" s="239">
        <f>G32*(1+L32/100)</f>
        <v>0</v>
      </c>
      <c r="N32" s="239">
        <v>0</v>
      </c>
      <c r="O32" s="239">
        <f>ROUND(E32*N32,2)</f>
        <v>0</v>
      </c>
      <c r="P32" s="239">
        <v>0</v>
      </c>
      <c r="Q32" s="239">
        <f>ROUND(E32*P32,2)</f>
        <v>0</v>
      </c>
      <c r="R32" s="239" t="s">
        <v>191</v>
      </c>
      <c r="S32" s="239" t="s">
        <v>116</v>
      </c>
      <c r="T32" s="240" t="s">
        <v>154</v>
      </c>
      <c r="U32" s="223">
        <v>0.09</v>
      </c>
      <c r="V32" s="223">
        <f>ROUND(E32*U32,2)</f>
        <v>1.91</v>
      </c>
      <c r="W32" s="223"/>
      <c r="X32" s="223" t="s">
        <v>118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119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59" t="s">
        <v>270</v>
      </c>
      <c r="D33" s="225"/>
      <c r="E33" s="226">
        <v>21.169</v>
      </c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13"/>
      <c r="Z33" s="213"/>
      <c r="AA33" s="213"/>
      <c r="AB33" s="213"/>
      <c r="AC33" s="213"/>
      <c r="AD33" s="213"/>
      <c r="AE33" s="213"/>
      <c r="AF33" s="213"/>
      <c r="AG33" s="213" t="s">
        <v>125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34">
        <v>13</v>
      </c>
      <c r="B34" s="235" t="s">
        <v>197</v>
      </c>
      <c r="C34" s="256" t="s">
        <v>198</v>
      </c>
      <c r="D34" s="236" t="s">
        <v>128</v>
      </c>
      <c r="E34" s="237">
        <v>22.835999999999999</v>
      </c>
      <c r="F34" s="238"/>
      <c r="G34" s="239">
        <f>ROUND(E34*F34,2)</f>
        <v>0</v>
      </c>
      <c r="H34" s="238"/>
      <c r="I34" s="239">
        <f>ROUND(E34*H34,2)</f>
        <v>0</v>
      </c>
      <c r="J34" s="238"/>
      <c r="K34" s="239">
        <f>ROUND(E34*J34,2)</f>
        <v>0</v>
      </c>
      <c r="L34" s="239">
        <v>21</v>
      </c>
      <c r="M34" s="239">
        <f>G34*(1+L34/100)</f>
        <v>0</v>
      </c>
      <c r="N34" s="239">
        <v>1.4999999999999999E-4</v>
      </c>
      <c r="O34" s="239">
        <f>ROUND(E34*N34,2)</f>
        <v>0</v>
      </c>
      <c r="P34" s="239">
        <v>0</v>
      </c>
      <c r="Q34" s="239">
        <f>ROUND(E34*P34,2)</f>
        <v>0</v>
      </c>
      <c r="R34" s="239" t="s">
        <v>199</v>
      </c>
      <c r="S34" s="239" t="s">
        <v>116</v>
      </c>
      <c r="T34" s="240" t="s">
        <v>200</v>
      </c>
      <c r="U34" s="223">
        <v>0</v>
      </c>
      <c r="V34" s="223">
        <f>ROUND(E34*U34,2)</f>
        <v>0</v>
      </c>
      <c r="W34" s="223"/>
      <c r="X34" s="223" t="s">
        <v>155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156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9" t="s">
        <v>271</v>
      </c>
      <c r="D35" s="225"/>
      <c r="E35" s="226">
        <v>22.835999999999999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125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>
        <v>14</v>
      </c>
      <c r="B36" s="221" t="s">
        <v>202</v>
      </c>
      <c r="C36" s="261" t="s">
        <v>203</v>
      </c>
      <c r="D36" s="222" t="s">
        <v>0</v>
      </c>
      <c r="E36" s="245"/>
      <c r="F36" s="224"/>
      <c r="G36" s="223">
        <f>ROUND(E36*F36,2)</f>
        <v>0</v>
      </c>
      <c r="H36" s="224"/>
      <c r="I36" s="223">
        <f>ROUND(E36*H36,2)</f>
        <v>0</v>
      </c>
      <c r="J36" s="224"/>
      <c r="K36" s="223">
        <f>ROUND(E36*J36,2)</f>
        <v>0</v>
      </c>
      <c r="L36" s="223">
        <v>21</v>
      </c>
      <c r="M36" s="223">
        <f>G36*(1+L36/100)</f>
        <v>0</v>
      </c>
      <c r="N36" s="223">
        <v>0</v>
      </c>
      <c r="O36" s="223">
        <f>ROUND(E36*N36,2)</f>
        <v>0</v>
      </c>
      <c r="P36" s="223">
        <v>0</v>
      </c>
      <c r="Q36" s="223">
        <f>ROUND(E36*P36,2)</f>
        <v>0</v>
      </c>
      <c r="R36" s="223" t="s">
        <v>191</v>
      </c>
      <c r="S36" s="223" t="s">
        <v>116</v>
      </c>
      <c r="T36" s="223" t="s">
        <v>154</v>
      </c>
      <c r="U36" s="223">
        <v>0</v>
      </c>
      <c r="V36" s="223">
        <f>ROUND(E36*U36,2)</f>
        <v>0</v>
      </c>
      <c r="W36" s="223"/>
      <c r="X36" s="223" t="s">
        <v>143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144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20"/>
      <c r="B37" s="221"/>
      <c r="C37" s="262" t="s">
        <v>160</v>
      </c>
      <c r="D37" s="246"/>
      <c r="E37" s="246"/>
      <c r="F37" s="246"/>
      <c r="G37" s="246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13"/>
      <c r="Z37" s="213"/>
      <c r="AA37" s="213"/>
      <c r="AB37" s="213"/>
      <c r="AC37" s="213"/>
      <c r="AD37" s="213"/>
      <c r="AE37" s="213"/>
      <c r="AF37" s="213"/>
      <c r="AG37" s="213" t="s">
        <v>131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x14ac:dyDescent="0.2">
      <c r="A38" s="228" t="s">
        <v>110</v>
      </c>
      <c r="B38" s="229" t="s">
        <v>71</v>
      </c>
      <c r="C38" s="255" t="s">
        <v>72</v>
      </c>
      <c r="D38" s="230"/>
      <c r="E38" s="231"/>
      <c r="F38" s="232"/>
      <c r="G38" s="232">
        <f>SUMIF(AG39:AG45,"&lt;&gt;NOR",G39:G45)</f>
        <v>0</v>
      </c>
      <c r="H38" s="232"/>
      <c r="I38" s="232">
        <f>SUM(I39:I45)</f>
        <v>0</v>
      </c>
      <c r="J38" s="232"/>
      <c r="K38" s="232">
        <f>SUM(K39:K45)</f>
        <v>0</v>
      </c>
      <c r="L38" s="232"/>
      <c r="M38" s="232">
        <f>SUM(M39:M45)</f>
        <v>0</v>
      </c>
      <c r="N38" s="232"/>
      <c r="O38" s="232">
        <f>SUM(O39:O45)</f>
        <v>0.04</v>
      </c>
      <c r="P38" s="232"/>
      <c r="Q38" s="232">
        <f>SUM(Q39:Q45)</f>
        <v>0.02</v>
      </c>
      <c r="R38" s="232"/>
      <c r="S38" s="232"/>
      <c r="T38" s="233"/>
      <c r="U38" s="227"/>
      <c r="V38" s="227">
        <f>SUM(V39:V45)</f>
        <v>8.1300000000000008</v>
      </c>
      <c r="W38" s="227"/>
      <c r="X38" s="227"/>
      <c r="AG38" t="s">
        <v>111</v>
      </c>
    </row>
    <row r="39" spans="1:60" outlineLevel="1" x14ac:dyDescent="0.2">
      <c r="A39" s="234">
        <v>15</v>
      </c>
      <c r="B39" s="235" t="s">
        <v>204</v>
      </c>
      <c r="C39" s="256" t="s">
        <v>205</v>
      </c>
      <c r="D39" s="236" t="s">
        <v>114</v>
      </c>
      <c r="E39" s="237">
        <v>21.169</v>
      </c>
      <c r="F39" s="238"/>
      <c r="G39" s="239">
        <f>ROUND(E39*F39,2)</f>
        <v>0</v>
      </c>
      <c r="H39" s="238"/>
      <c r="I39" s="239">
        <f>ROUND(E39*H39,2)</f>
        <v>0</v>
      </c>
      <c r="J39" s="238"/>
      <c r="K39" s="239">
        <f>ROUND(E39*J39,2)</f>
        <v>0</v>
      </c>
      <c r="L39" s="239">
        <v>21</v>
      </c>
      <c r="M39" s="239">
        <f>G39*(1+L39/100)</f>
        <v>0</v>
      </c>
      <c r="N39" s="239">
        <v>0</v>
      </c>
      <c r="O39" s="239">
        <f>ROUND(E39*N39,2)</f>
        <v>0</v>
      </c>
      <c r="P39" s="239">
        <v>0</v>
      </c>
      <c r="Q39" s="239">
        <f>ROUND(E39*P39,2)</f>
        <v>0</v>
      </c>
      <c r="R39" s="239" t="s">
        <v>191</v>
      </c>
      <c r="S39" s="239" t="s">
        <v>116</v>
      </c>
      <c r="T39" s="240" t="s">
        <v>154</v>
      </c>
      <c r="U39" s="223">
        <v>0.02</v>
      </c>
      <c r="V39" s="223">
        <f>ROUND(E39*U39,2)</f>
        <v>0.42</v>
      </c>
      <c r="W39" s="223"/>
      <c r="X39" s="223" t="s">
        <v>118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119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20"/>
      <c r="B40" s="221"/>
      <c r="C40" s="260" t="s">
        <v>206</v>
      </c>
      <c r="D40" s="244"/>
      <c r="E40" s="244"/>
      <c r="F40" s="244"/>
      <c r="G40" s="244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3"/>
      <c r="Z40" s="213"/>
      <c r="AA40" s="213"/>
      <c r="AB40" s="213"/>
      <c r="AC40" s="213"/>
      <c r="AD40" s="213"/>
      <c r="AE40" s="213"/>
      <c r="AF40" s="213"/>
      <c r="AG40" s="213" t="s">
        <v>131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47">
        <v>16</v>
      </c>
      <c r="B41" s="248" t="s">
        <v>207</v>
      </c>
      <c r="C41" s="263" t="s">
        <v>208</v>
      </c>
      <c r="D41" s="249" t="s">
        <v>128</v>
      </c>
      <c r="E41" s="250">
        <v>20.76</v>
      </c>
      <c r="F41" s="251"/>
      <c r="G41" s="252">
        <f>ROUND(E41*F41,2)</f>
        <v>0</v>
      </c>
      <c r="H41" s="251"/>
      <c r="I41" s="252">
        <f>ROUND(E41*H41,2)</f>
        <v>0</v>
      </c>
      <c r="J41" s="251"/>
      <c r="K41" s="252">
        <f>ROUND(E41*J41,2)</f>
        <v>0</v>
      </c>
      <c r="L41" s="252">
        <v>21</v>
      </c>
      <c r="M41" s="252">
        <f>G41*(1+L41/100)</f>
        <v>0</v>
      </c>
      <c r="N41" s="252">
        <v>0</v>
      </c>
      <c r="O41" s="252">
        <f>ROUND(E41*N41,2)</f>
        <v>0</v>
      </c>
      <c r="P41" s="252">
        <v>8.0000000000000007E-5</v>
      </c>
      <c r="Q41" s="252">
        <f>ROUND(E41*P41,2)</f>
        <v>0</v>
      </c>
      <c r="R41" s="252" t="s">
        <v>191</v>
      </c>
      <c r="S41" s="252" t="s">
        <v>116</v>
      </c>
      <c r="T41" s="253" t="s">
        <v>154</v>
      </c>
      <c r="U41" s="223">
        <v>0.04</v>
      </c>
      <c r="V41" s="223">
        <f>ROUND(E41*U41,2)</f>
        <v>0.83</v>
      </c>
      <c r="W41" s="223"/>
      <c r="X41" s="223" t="s">
        <v>118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119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ht="22.5" outlineLevel="1" x14ac:dyDescent="0.2">
      <c r="A42" s="247">
        <v>17</v>
      </c>
      <c r="B42" s="248" t="s">
        <v>210</v>
      </c>
      <c r="C42" s="263" t="s">
        <v>211</v>
      </c>
      <c r="D42" s="249" t="s">
        <v>114</v>
      </c>
      <c r="E42" s="250">
        <v>21.169</v>
      </c>
      <c r="F42" s="251"/>
      <c r="G42" s="252">
        <f>ROUND(E42*F42,2)</f>
        <v>0</v>
      </c>
      <c r="H42" s="251"/>
      <c r="I42" s="252">
        <f>ROUND(E42*H42,2)</f>
        <v>0</v>
      </c>
      <c r="J42" s="251"/>
      <c r="K42" s="252">
        <f>ROUND(E42*J42,2)</f>
        <v>0</v>
      </c>
      <c r="L42" s="252">
        <v>21</v>
      </c>
      <c r="M42" s="252">
        <f>G42*(1+L42/100)</f>
        <v>0</v>
      </c>
      <c r="N42" s="252">
        <v>0</v>
      </c>
      <c r="O42" s="252">
        <f>ROUND(E42*N42,2)</f>
        <v>0</v>
      </c>
      <c r="P42" s="252">
        <v>1E-3</v>
      </c>
      <c r="Q42" s="252">
        <f>ROUND(E42*P42,2)</f>
        <v>0.02</v>
      </c>
      <c r="R42" s="252" t="s">
        <v>191</v>
      </c>
      <c r="S42" s="252" t="s">
        <v>116</v>
      </c>
      <c r="T42" s="253" t="s">
        <v>154</v>
      </c>
      <c r="U42" s="223">
        <v>0.105</v>
      </c>
      <c r="V42" s="223">
        <f>ROUND(E42*U42,2)</f>
        <v>2.2200000000000002</v>
      </c>
      <c r="W42" s="223"/>
      <c r="X42" s="223" t="s">
        <v>118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119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ht="22.5" outlineLevel="1" x14ac:dyDescent="0.2">
      <c r="A43" s="234">
        <v>18</v>
      </c>
      <c r="B43" s="235" t="s">
        <v>272</v>
      </c>
      <c r="C43" s="256" t="s">
        <v>273</v>
      </c>
      <c r="D43" s="236" t="s">
        <v>114</v>
      </c>
      <c r="E43" s="237">
        <v>21.169</v>
      </c>
      <c r="F43" s="238"/>
      <c r="G43" s="239">
        <f>ROUND(E43*F43,2)</f>
        <v>0</v>
      </c>
      <c r="H43" s="238"/>
      <c r="I43" s="239">
        <f>ROUND(E43*H43,2)</f>
        <v>0</v>
      </c>
      <c r="J43" s="238"/>
      <c r="K43" s="239">
        <f>ROUND(E43*J43,2)</f>
        <v>0</v>
      </c>
      <c r="L43" s="239">
        <v>21</v>
      </c>
      <c r="M43" s="239">
        <f>G43*(1+L43/100)</f>
        <v>0</v>
      </c>
      <c r="N43" s="239">
        <v>2.0899999999999998E-3</v>
      </c>
      <c r="O43" s="239">
        <f>ROUND(E43*N43,2)</f>
        <v>0.04</v>
      </c>
      <c r="P43" s="239">
        <v>0</v>
      </c>
      <c r="Q43" s="239">
        <f>ROUND(E43*P43,2)</f>
        <v>0</v>
      </c>
      <c r="R43" s="239"/>
      <c r="S43" s="239" t="s">
        <v>153</v>
      </c>
      <c r="T43" s="240" t="s">
        <v>154</v>
      </c>
      <c r="U43" s="223">
        <v>0.22</v>
      </c>
      <c r="V43" s="223">
        <f>ROUND(E43*U43,2)</f>
        <v>4.66</v>
      </c>
      <c r="W43" s="223"/>
      <c r="X43" s="223" t="s">
        <v>118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119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>
        <v>19</v>
      </c>
      <c r="B44" s="221" t="s">
        <v>215</v>
      </c>
      <c r="C44" s="261" t="s">
        <v>216</v>
      </c>
      <c r="D44" s="222" t="s">
        <v>0</v>
      </c>
      <c r="E44" s="245"/>
      <c r="F44" s="224"/>
      <c r="G44" s="223">
        <f>ROUND(E44*F44,2)</f>
        <v>0</v>
      </c>
      <c r="H44" s="224"/>
      <c r="I44" s="223">
        <f>ROUND(E44*H44,2)</f>
        <v>0</v>
      </c>
      <c r="J44" s="224"/>
      <c r="K44" s="223">
        <f>ROUND(E44*J44,2)</f>
        <v>0</v>
      </c>
      <c r="L44" s="223">
        <v>21</v>
      </c>
      <c r="M44" s="223">
        <f>G44*(1+L44/100)</f>
        <v>0</v>
      </c>
      <c r="N44" s="223">
        <v>0</v>
      </c>
      <c r="O44" s="223">
        <f>ROUND(E44*N44,2)</f>
        <v>0</v>
      </c>
      <c r="P44" s="223">
        <v>0</v>
      </c>
      <c r="Q44" s="223">
        <f>ROUND(E44*P44,2)</f>
        <v>0</v>
      </c>
      <c r="R44" s="223" t="s">
        <v>191</v>
      </c>
      <c r="S44" s="223" t="s">
        <v>116</v>
      </c>
      <c r="T44" s="223" t="s">
        <v>154</v>
      </c>
      <c r="U44" s="223">
        <v>0</v>
      </c>
      <c r="V44" s="223">
        <f>ROUND(E44*U44,2)</f>
        <v>0</v>
      </c>
      <c r="W44" s="223"/>
      <c r="X44" s="223" t="s">
        <v>143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144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20"/>
      <c r="B45" s="221"/>
      <c r="C45" s="262" t="s">
        <v>217</v>
      </c>
      <c r="D45" s="246"/>
      <c r="E45" s="246"/>
      <c r="F45" s="246"/>
      <c r="G45" s="246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13"/>
      <c r="Z45" s="213"/>
      <c r="AA45" s="213"/>
      <c r="AB45" s="213"/>
      <c r="AC45" s="213"/>
      <c r="AD45" s="213"/>
      <c r="AE45" s="213"/>
      <c r="AF45" s="213"/>
      <c r="AG45" s="213" t="s">
        <v>131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x14ac:dyDescent="0.2">
      <c r="A46" s="228" t="s">
        <v>110</v>
      </c>
      <c r="B46" s="229" t="s">
        <v>73</v>
      </c>
      <c r="C46" s="255" t="s">
        <v>74</v>
      </c>
      <c r="D46" s="230"/>
      <c r="E46" s="231"/>
      <c r="F46" s="232"/>
      <c r="G46" s="232">
        <f>SUMIF(AG47:AG50,"&lt;&gt;NOR",G47:G50)</f>
        <v>0</v>
      </c>
      <c r="H46" s="232"/>
      <c r="I46" s="232">
        <f>SUM(I47:I50)</f>
        <v>0</v>
      </c>
      <c r="J46" s="232"/>
      <c r="K46" s="232">
        <f>SUM(K47:K50)</f>
        <v>0</v>
      </c>
      <c r="L46" s="232"/>
      <c r="M46" s="232">
        <f>SUM(M47:M50)</f>
        <v>0</v>
      </c>
      <c r="N46" s="232"/>
      <c r="O46" s="232">
        <f>SUM(O47:O50)</f>
        <v>0</v>
      </c>
      <c r="P46" s="232"/>
      <c r="Q46" s="232">
        <f>SUM(Q47:Q50)</f>
        <v>0</v>
      </c>
      <c r="R46" s="232"/>
      <c r="S46" s="232"/>
      <c r="T46" s="233"/>
      <c r="U46" s="227"/>
      <c r="V46" s="227">
        <f>SUM(V47:V50)</f>
        <v>6.79</v>
      </c>
      <c r="W46" s="227"/>
      <c r="X46" s="227"/>
      <c r="AG46" t="s">
        <v>111</v>
      </c>
    </row>
    <row r="47" spans="1:60" ht="22.5" outlineLevel="1" x14ac:dyDescent="0.2">
      <c r="A47" s="234">
        <v>20</v>
      </c>
      <c r="B47" s="235" t="s">
        <v>274</v>
      </c>
      <c r="C47" s="256" t="s">
        <v>275</v>
      </c>
      <c r="D47" s="236" t="s">
        <v>114</v>
      </c>
      <c r="E47" s="237">
        <v>12</v>
      </c>
      <c r="F47" s="238"/>
      <c r="G47" s="239">
        <f>ROUND(E47*F47,2)</f>
        <v>0</v>
      </c>
      <c r="H47" s="238"/>
      <c r="I47" s="239">
        <f>ROUND(E47*H47,2)</f>
        <v>0</v>
      </c>
      <c r="J47" s="238"/>
      <c r="K47" s="239">
        <f>ROUND(E47*J47,2)</f>
        <v>0</v>
      </c>
      <c r="L47" s="239">
        <v>21</v>
      </c>
      <c r="M47" s="239">
        <f>G47*(1+L47/100)</f>
        <v>0</v>
      </c>
      <c r="N47" s="239">
        <v>3.6999999999999999E-4</v>
      </c>
      <c r="O47" s="239">
        <f>ROUND(E47*N47,2)</f>
        <v>0</v>
      </c>
      <c r="P47" s="239">
        <v>0</v>
      </c>
      <c r="Q47" s="239">
        <f>ROUND(E47*P47,2)</f>
        <v>0</v>
      </c>
      <c r="R47" s="239" t="s">
        <v>220</v>
      </c>
      <c r="S47" s="239" t="s">
        <v>116</v>
      </c>
      <c r="T47" s="240" t="s">
        <v>117</v>
      </c>
      <c r="U47" s="223">
        <v>0.56599999999999995</v>
      </c>
      <c r="V47" s="223">
        <f>ROUND(E47*U47,2)</f>
        <v>6.79</v>
      </c>
      <c r="W47" s="223"/>
      <c r="X47" s="223" t="s">
        <v>118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119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20"/>
      <c r="B48" s="221"/>
      <c r="C48" s="260" t="s">
        <v>276</v>
      </c>
      <c r="D48" s="244"/>
      <c r="E48" s="244"/>
      <c r="F48" s="244"/>
      <c r="G48" s="244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13"/>
      <c r="Z48" s="213"/>
      <c r="AA48" s="213"/>
      <c r="AB48" s="213"/>
      <c r="AC48" s="213"/>
      <c r="AD48" s="213"/>
      <c r="AE48" s="213"/>
      <c r="AF48" s="213"/>
      <c r="AG48" s="213" t="s">
        <v>131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ht="22.5" outlineLevel="1" x14ac:dyDescent="0.2">
      <c r="A49" s="220"/>
      <c r="B49" s="221"/>
      <c r="C49" s="262" t="s">
        <v>277</v>
      </c>
      <c r="D49" s="246"/>
      <c r="E49" s="246"/>
      <c r="F49" s="246"/>
      <c r="G49" s="246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3"/>
      <c r="Z49" s="213"/>
      <c r="AA49" s="213"/>
      <c r="AB49" s="213"/>
      <c r="AC49" s="213"/>
      <c r="AD49" s="213"/>
      <c r="AE49" s="213"/>
      <c r="AF49" s="213"/>
      <c r="AG49" s="213" t="s">
        <v>131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43" t="str">
        <f>C49</f>
        <v>dveří vícevýplňových (profilovaných) a žaluziových nebo oken dvoudílných tříkřídlových a vícekřídlových a oken třídílných a vícedílných nebo vestavěného nábytku.</v>
      </c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/>
      <c r="B50" s="221"/>
      <c r="C50" s="259" t="s">
        <v>278</v>
      </c>
      <c r="D50" s="225"/>
      <c r="E50" s="226">
        <v>12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3"/>
      <c r="Z50" s="213"/>
      <c r="AA50" s="213"/>
      <c r="AB50" s="213"/>
      <c r="AC50" s="213"/>
      <c r="AD50" s="213"/>
      <c r="AE50" s="213"/>
      <c r="AF50" s="213"/>
      <c r="AG50" s="213" t="s">
        <v>125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x14ac:dyDescent="0.2">
      <c r="A51" s="228" t="s">
        <v>110</v>
      </c>
      <c r="B51" s="229" t="s">
        <v>75</v>
      </c>
      <c r="C51" s="255" t="s">
        <v>76</v>
      </c>
      <c r="D51" s="230"/>
      <c r="E51" s="231"/>
      <c r="F51" s="232"/>
      <c r="G51" s="232">
        <f>SUMIF(AG52:AG55,"&lt;&gt;NOR",G52:G55)</f>
        <v>0</v>
      </c>
      <c r="H51" s="232"/>
      <c r="I51" s="232">
        <f>SUM(I52:I55)</f>
        <v>0</v>
      </c>
      <c r="J51" s="232"/>
      <c r="K51" s="232">
        <f>SUM(K52:K55)</f>
        <v>0</v>
      </c>
      <c r="L51" s="232"/>
      <c r="M51" s="232">
        <f>SUM(M52:M55)</f>
        <v>0</v>
      </c>
      <c r="N51" s="232"/>
      <c r="O51" s="232">
        <f>SUM(O52:O55)</f>
        <v>0.04</v>
      </c>
      <c r="P51" s="232"/>
      <c r="Q51" s="232">
        <f>SUM(Q52:Q55)</f>
        <v>0</v>
      </c>
      <c r="R51" s="232"/>
      <c r="S51" s="232"/>
      <c r="T51" s="233"/>
      <c r="U51" s="227"/>
      <c r="V51" s="227">
        <f>SUM(V52:V55)</f>
        <v>10.78</v>
      </c>
      <c r="W51" s="227"/>
      <c r="X51" s="227"/>
      <c r="AG51" t="s">
        <v>111</v>
      </c>
    </row>
    <row r="52" spans="1:60" ht="22.5" outlineLevel="1" x14ac:dyDescent="0.2">
      <c r="A52" s="234">
        <v>21</v>
      </c>
      <c r="B52" s="235" t="s">
        <v>222</v>
      </c>
      <c r="C52" s="256" t="s">
        <v>223</v>
      </c>
      <c r="D52" s="236" t="s">
        <v>114</v>
      </c>
      <c r="E52" s="237">
        <v>107.84</v>
      </c>
      <c r="F52" s="238"/>
      <c r="G52" s="239">
        <f>ROUND(E52*F52,2)</f>
        <v>0</v>
      </c>
      <c r="H52" s="238"/>
      <c r="I52" s="239">
        <f>ROUND(E52*H52,2)</f>
        <v>0</v>
      </c>
      <c r="J52" s="238"/>
      <c r="K52" s="239">
        <f>ROUND(E52*J52,2)</f>
        <v>0</v>
      </c>
      <c r="L52" s="239">
        <v>21</v>
      </c>
      <c r="M52" s="239">
        <f>G52*(1+L52/100)</f>
        <v>0</v>
      </c>
      <c r="N52" s="239">
        <v>3.8999999999999999E-4</v>
      </c>
      <c r="O52" s="239">
        <f>ROUND(E52*N52,2)</f>
        <v>0.04</v>
      </c>
      <c r="P52" s="239">
        <v>0</v>
      </c>
      <c r="Q52" s="239">
        <f>ROUND(E52*P52,2)</f>
        <v>0</v>
      </c>
      <c r="R52" s="239" t="s">
        <v>224</v>
      </c>
      <c r="S52" s="239" t="s">
        <v>116</v>
      </c>
      <c r="T52" s="240" t="s">
        <v>154</v>
      </c>
      <c r="U52" s="223">
        <v>0.1</v>
      </c>
      <c r="V52" s="223">
        <f>ROUND(E52*U52,2)</f>
        <v>10.78</v>
      </c>
      <c r="W52" s="223"/>
      <c r="X52" s="223" t="s">
        <v>118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119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20"/>
      <c r="B53" s="221"/>
      <c r="C53" s="259" t="s">
        <v>279</v>
      </c>
      <c r="D53" s="225"/>
      <c r="E53" s="226">
        <v>85.116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13"/>
      <c r="Z53" s="213"/>
      <c r="AA53" s="213"/>
      <c r="AB53" s="213"/>
      <c r="AC53" s="213"/>
      <c r="AD53" s="213"/>
      <c r="AE53" s="213"/>
      <c r="AF53" s="213"/>
      <c r="AG53" s="213" t="s">
        <v>125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20"/>
      <c r="B54" s="221"/>
      <c r="C54" s="259" t="s">
        <v>280</v>
      </c>
      <c r="D54" s="225"/>
      <c r="E54" s="226">
        <v>22.724</v>
      </c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3"/>
      <c r="Z54" s="213"/>
      <c r="AA54" s="213"/>
      <c r="AB54" s="213"/>
      <c r="AC54" s="213"/>
      <c r="AD54" s="213"/>
      <c r="AE54" s="213"/>
      <c r="AF54" s="213"/>
      <c r="AG54" s="213" t="s">
        <v>125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47">
        <v>22</v>
      </c>
      <c r="B55" s="248" t="s">
        <v>230</v>
      </c>
      <c r="C55" s="263" t="s">
        <v>231</v>
      </c>
      <c r="D55" s="249" t="s">
        <v>114</v>
      </c>
      <c r="E55" s="250">
        <v>107.84</v>
      </c>
      <c r="F55" s="251"/>
      <c r="G55" s="252">
        <f>ROUND(E55*F55,2)</f>
        <v>0</v>
      </c>
      <c r="H55" s="251"/>
      <c r="I55" s="252">
        <f>ROUND(E55*H55,2)</f>
        <v>0</v>
      </c>
      <c r="J55" s="251"/>
      <c r="K55" s="252">
        <f>ROUND(E55*J55,2)</f>
        <v>0</v>
      </c>
      <c r="L55" s="252">
        <v>21</v>
      </c>
      <c r="M55" s="252">
        <f>G55*(1+L55/100)</f>
        <v>0</v>
      </c>
      <c r="N55" s="252">
        <v>0</v>
      </c>
      <c r="O55" s="252">
        <f>ROUND(E55*N55,2)</f>
        <v>0</v>
      </c>
      <c r="P55" s="252">
        <v>0</v>
      </c>
      <c r="Q55" s="252">
        <f>ROUND(E55*P55,2)</f>
        <v>0</v>
      </c>
      <c r="R55" s="252"/>
      <c r="S55" s="252" t="s">
        <v>153</v>
      </c>
      <c r="T55" s="253" t="s">
        <v>154</v>
      </c>
      <c r="U55" s="223">
        <v>0</v>
      </c>
      <c r="V55" s="223">
        <f>ROUND(E55*U55,2)</f>
        <v>0</v>
      </c>
      <c r="W55" s="223"/>
      <c r="X55" s="223" t="s">
        <v>118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119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x14ac:dyDescent="0.2">
      <c r="A56" s="228" t="s">
        <v>110</v>
      </c>
      <c r="B56" s="229" t="s">
        <v>77</v>
      </c>
      <c r="C56" s="255" t="s">
        <v>78</v>
      </c>
      <c r="D56" s="230"/>
      <c r="E56" s="231"/>
      <c r="F56" s="232"/>
      <c r="G56" s="232">
        <f>SUMIF(AG57:AG60,"&lt;&gt;NOR",G57:G60)</f>
        <v>0</v>
      </c>
      <c r="H56" s="232"/>
      <c r="I56" s="232">
        <f>SUM(I57:I60)</f>
        <v>0</v>
      </c>
      <c r="J56" s="232"/>
      <c r="K56" s="232">
        <f>SUM(K57:K60)</f>
        <v>0</v>
      </c>
      <c r="L56" s="232"/>
      <c r="M56" s="232">
        <f>SUM(M57:M60)</f>
        <v>0</v>
      </c>
      <c r="N56" s="232"/>
      <c r="O56" s="232">
        <f>SUM(O57:O60)</f>
        <v>0</v>
      </c>
      <c r="P56" s="232"/>
      <c r="Q56" s="232">
        <f>SUM(Q57:Q60)</f>
        <v>0</v>
      </c>
      <c r="R56" s="232"/>
      <c r="S56" s="232"/>
      <c r="T56" s="233"/>
      <c r="U56" s="227"/>
      <c r="V56" s="227">
        <f>SUM(V57:V60)</f>
        <v>2.0500000000000003</v>
      </c>
      <c r="W56" s="227"/>
      <c r="X56" s="227"/>
      <c r="AG56" t="s">
        <v>111</v>
      </c>
    </row>
    <row r="57" spans="1:60" ht="22.5" outlineLevel="1" x14ac:dyDescent="0.2">
      <c r="A57" s="247">
        <v>23</v>
      </c>
      <c r="B57" s="248" t="s">
        <v>233</v>
      </c>
      <c r="C57" s="263" t="s">
        <v>234</v>
      </c>
      <c r="D57" s="249" t="s">
        <v>134</v>
      </c>
      <c r="E57" s="250">
        <v>4</v>
      </c>
      <c r="F57" s="251"/>
      <c r="G57" s="252">
        <f>ROUND(E57*F57,2)</f>
        <v>0</v>
      </c>
      <c r="H57" s="251"/>
      <c r="I57" s="252">
        <f>ROUND(E57*H57,2)</f>
        <v>0</v>
      </c>
      <c r="J57" s="251"/>
      <c r="K57" s="252">
        <f>ROUND(E57*J57,2)</f>
        <v>0</v>
      </c>
      <c r="L57" s="252">
        <v>21</v>
      </c>
      <c r="M57" s="252">
        <f>G57*(1+L57/100)</f>
        <v>0</v>
      </c>
      <c r="N57" s="252">
        <v>3.0000000000000001E-5</v>
      </c>
      <c r="O57" s="252">
        <f>ROUND(E57*N57,2)</f>
        <v>0</v>
      </c>
      <c r="P57" s="252">
        <v>0</v>
      </c>
      <c r="Q57" s="252">
        <f>ROUND(E57*P57,2)</f>
        <v>0</v>
      </c>
      <c r="R57" s="252" t="s">
        <v>77</v>
      </c>
      <c r="S57" s="252" t="s">
        <v>116</v>
      </c>
      <c r="T57" s="253" t="s">
        <v>154</v>
      </c>
      <c r="U57" s="223">
        <v>0.14130000000000001</v>
      </c>
      <c r="V57" s="223">
        <f>ROUND(E57*U57,2)</f>
        <v>0.56999999999999995</v>
      </c>
      <c r="W57" s="223"/>
      <c r="X57" s="223" t="s">
        <v>118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119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ht="22.5" outlineLevel="1" x14ac:dyDescent="0.2">
      <c r="A58" s="247">
        <v>24</v>
      </c>
      <c r="B58" s="248" t="s">
        <v>235</v>
      </c>
      <c r="C58" s="263" t="s">
        <v>236</v>
      </c>
      <c r="D58" s="249" t="s">
        <v>134</v>
      </c>
      <c r="E58" s="250">
        <v>4</v>
      </c>
      <c r="F58" s="251"/>
      <c r="G58" s="252">
        <f>ROUND(E58*F58,2)</f>
        <v>0</v>
      </c>
      <c r="H58" s="251"/>
      <c r="I58" s="252">
        <f>ROUND(E58*H58,2)</f>
        <v>0</v>
      </c>
      <c r="J58" s="251"/>
      <c r="K58" s="252">
        <f>ROUND(E58*J58,2)</f>
        <v>0</v>
      </c>
      <c r="L58" s="252">
        <v>21</v>
      </c>
      <c r="M58" s="252">
        <f>G58*(1+L58/100)</f>
        <v>0</v>
      </c>
      <c r="N58" s="252">
        <v>9.0000000000000006E-5</v>
      </c>
      <c r="O58" s="252">
        <f>ROUND(E58*N58,2)</f>
        <v>0</v>
      </c>
      <c r="P58" s="252">
        <v>0</v>
      </c>
      <c r="Q58" s="252">
        <f>ROUND(E58*P58,2)</f>
        <v>0</v>
      </c>
      <c r="R58" s="252" t="s">
        <v>77</v>
      </c>
      <c r="S58" s="252" t="s">
        <v>116</v>
      </c>
      <c r="T58" s="253" t="s">
        <v>154</v>
      </c>
      <c r="U58" s="223">
        <v>0.2475</v>
      </c>
      <c r="V58" s="223">
        <f>ROUND(E58*U58,2)</f>
        <v>0.99</v>
      </c>
      <c r="W58" s="223"/>
      <c r="X58" s="223" t="s">
        <v>118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119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ht="22.5" outlineLevel="1" x14ac:dyDescent="0.2">
      <c r="A59" s="247">
        <v>25</v>
      </c>
      <c r="B59" s="248" t="s">
        <v>237</v>
      </c>
      <c r="C59" s="263" t="s">
        <v>238</v>
      </c>
      <c r="D59" s="249" t="s">
        <v>128</v>
      </c>
      <c r="E59" s="250">
        <v>5</v>
      </c>
      <c r="F59" s="251"/>
      <c r="G59" s="252">
        <f>ROUND(E59*F59,2)</f>
        <v>0</v>
      </c>
      <c r="H59" s="251"/>
      <c r="I59" s="252">
        <f>ROUND(E59*H59,2)</f>
        <v>0</v>
      </c>
      <c r="J59" s="251"/>
      <c r="K59" s="252">
        <f>ROUND(E59*J59,2)</f>
        <v>0</v>
      </c>
      <c r="L59" s="252">
        <v>21</v>
      </c>
      <c r="M59" s="252">
        <f>G59*(1+L59/100)</f>
        <v>0</v>
      </c>
      <c r="N59" s="252">
        <v>1.3999999999999999E-4</v>
      </c>
      <c r="O59" s="252">
        <f>ROUND(E59*N59,2)</f>
        <v>0</v>
      </c>
      <c r="P59" s="252">
        <v>0</v>
      </c>
      <c r="Q59" s="252">
        <f>ROUND(E59*P59,2)</f>
        <v>0</v>
      </c>
      <c r="R59" s="252" t="s">
        <v>77</v>
      </c>
      <c r="S59" s="252" t="s">
        <v>116</v>
      </c>
      <c r="T59" s="253" t="s">
        <v>154</v>
      </c>
      <c r="U59" s="223">
        <v>7.0000000000000007E-2</v>
      </c>
      <c r="V59" s="223">
        <f>ROUND(E59*U59,2)</f>
        <v>0.35</v>
      </c>
      <c r="W59" s="223"/>
      <c r="X59" s="223" t="s">
        <v>118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119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47">
        <v>26</v>
      </c>
      <c r="B60" s="248" t="s">
        <v>239</v>
      </c>
      <c r="C60" s="263" t="s">
        <v>240</v>
      </c>
      <c r="D60" s="249" t="s">
        <v>134</v>
      </c>
      <c r="E60" s="250">
        <v>1</v>
      </c>
      <c r="F60" s="251"/>
      <c r="G60" s="252">
        <f>ROUND(E60*F60,2)</f>
        <v>0</v>
      </c>
      <c r="H60" s="251"/>
      <c r="I60" s="252">
        <f>ROUND(E60*H60,2)</f>
        <v>0</v>
      </c>
      <c r="J60" s="251"/>
      <c r="K60" s="252">
        <f>ROUND(E60*J60,2)</f>
        <v>0</v>
      </c>
      <c r="L60" s="252">
        <v>21</v>
      </c>
      <c r="M60" s="252">
        <f>G60*(1+L60/100)</f>
        <v>0</v>
      </c>
      <c r="N60" s="252">
        <v>0</v>
      </c>
      <c r="O60" s="252">
        <f>ROUND(E60*N60,2)</f>
        <v>0</v>
      </c>
      <c r="P60" s="252">
        <v>0</v>
      </c>
      <c r="Q60" s="252">
        <f>ROUND(E60*P60,2)</f>
        <v>0</v>
      </c>
      <c r="R60" s="252"/>
      <c r="S60" s="252" t="s">
        <v>116</v>
      </c>
      <c r="T60" s="253" t="s">
        <v>154</v>
      </c>
      <c r="U60" s="223">
        <v>0.14000000000000001</v>
      </c>
      <c r="V60" s="223">
        <f>ROUND(E60*U60,2)</f>
        <v>0.14000000000000001</v>
      </c>
      <c r="W60" s="223"/>
      <c r="X60" s="223" t="s">
        <v>118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119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x14ac:dyDescent="0.2">
      <c r="A61" s="228" t="s">
        <v>110</v>
      </c>
      <c r="B61" s="229" t="s">
        <v>79</v>
      </c>
      <c r="C61" s="255" t="s">
        <v>80</v>
      </c>
      <c r="D61" s="230"/>
      <c r="E61" s="231"/>
      <c r="F61" s="232"/>
      <c r="G61" s="232">
        <f>SUMIF(AG62:AG67,"&lt;&gt;NOR",G62:G67)</f>
        <v>0</v>
      </c>
      <c r="H61" s="232"/>
      <c r="I61" s="232">
        <f>SUM(I62:I67)</f>
        <v>0</v>
      </c>
      <c r="J61" s="232"/>
      <c r="K61" s="232">
        <f>SUM(K62:K67)</f>
        <v>0</v>
      </c>
      <c r="L61" s="232"/>
      <c r="M61" s="232">
        <f>SUM(M62:M67)</f>
        <v>0</v>
      </c>
      <c r="N61" s="232"/>
      <c r="O61" s="232">
        <f>SUM(O62:O67)</f>
        <v>0</v>
      </c>
      <c r="P61" s="232"/>
      <c r="Q61" s="232">
        <f>SUM(Q62:Q67)</f>
        <v>0</v>
      </c>
      <c r="R61" s="232"/>
      <c r="S61" s="232"/>
      <c r="T61" s="233"/>
      <c r="U61" s="227"/>
      <c r="V61" s="227">
        <f>SUM(V62:V67)</f>
        <v>0.09</v>
      </c>
      <c r="W61" s="227"/>
      <c r="X61" s="227"/>
      <c r="AG61" t="s">
        <v>111</v>
      </c>
    </row>
    <row r="62" spans="1:60" ht="22.5" outlineLevel="1" x14ac:dyDescent="0.2">
      <c r="A62" s="247">
        <v>27</v>
      </c>
      <c r="B62" s="248" t="s">
        <v>243</v>
      </c>
      <c r="C62" s="263" t="s">
        <v>244</v>
      </c>
      <c r="D62" s="249" t="s">
        <v>142</v>
      </c>
      <c r="E62" s="250">
        <v>3.2829999999999998E-2</v>
      </c>
      <c r="F62" s="251"/>
      <c r="G62" s="252">
        <f>ROUND(E62*F62,2)</f>
        <v>0</v>
      </c>
      <c r="H62" s="251"/>
      <c r="I62" s="252">
        <f>ROUND(E62*H62,2)</f>
        <v>0</v>
      </c>
      <c r="J62" s="251"/>
      <c r="K62" s="252">
        <f>ROUND(E62*J62,2)</f>
        <v>0</v>
      </c>
      <c r="L62" s="252">
        <v>21</v>
      </c>
      <c r="M62" s="252">
        <f>G62*(1+L62/100)</f>
        <v>0</v>
      </c>
      <c r="N62" s="252">
        <v>0</v>
      </c>
      <c r="O62" s="252">
        <f>ROUND(E62*N62,2)</f>
        <v>0</v>
      </c>
      <c r="P62" s="252">
        <v>0</v>
      </c>
      <c r="Q62" s="252">
        <f>ROUND(E62*P62,2)</f>
        <v>0</v>
      </c>
      <c r="R62" s="252" t="s">
        <v>135</v>
      </c>
      <c r="S62" s="252" t="s">
        <v>116</v>
      </c>
      <c r="T62" s="253" t="s">
        <v>154</v>
      </c>
      <c r="U62" s="223">
        <v>0.93300000000000005</v>
      </c>
      <c r="V62" s="223">
        <f>ROUND(E62*U62,2)</f>
        <v>0.03</v>
      </c>
      <c r="W62" s="223"/>
      <c r="X62" s="223" t="s">
        <v>245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246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47">
        <v>28</v>
      </c>
      <c r="B63" s="248" t="s">
        <v>247</v>
      </c>
      <c r="C63" s="263" t="s">
        <v>248</v>
      </c>
      <c r="D63" s="249" t="s">
        <v>142</v>
      </c>
      <c r="E63" s="250">
        <v>3.2829999999999998E-2</v>
      </c>
      <c r="F63" s="251"/>
      <c r="G63" s="252">
        <f>ROUND(E63*F63,2)</f>
        <v>0</v>
      </c>
      <c r="H63" s="251"/>
      <c r="I63" s="252">
        <f>ROUND(E63*H63,2)</f>
        <v>0</v>
      </c>
      <c r="J63" s="251"/>
      <c r="K63" s="252">
        <f>ROUND(E63*J63,2)</f>
        <v>0</v>
      </c>
      <c r="L63" s="252">
        <v>21</v>
      </c>
      <c r="M63" s="252">
        <f>G63*(1+L63/100)</f>
        <v>0</v>
      </c>
      <c r="N63" s="252">
        <v>0</v>
      </c>
      <c r="O63" s="252">
        <f>ROUND(E63*N63,2)</f>
        <v>0</v>
      </c>
      <c r="P63" s="252">
        <v>0</v>
      </c>
      <c r="Q63" s="252">
        <f>ROUND(E63*P63,2)</f>
        <v>0</v>
      </c>
      <c r="R63" s="252" t="s">
        <v>135</v>
      </c>
      <c r="S63" s="252" t="s">
        <v>116</v>
      </c>
      <c r="T63" s="253" t="s">
        <v>154</v>
      </c>
      <c r="U63" s="223">
        <v>0</v>
      </c>
      <c r="V63" s="223">
        <f>ROUND(E63*U63,2)</f>
        <v>0</v>
      </c>
      <c r="W63" s="223"/>
      <c r="X63" s="223" t="s">
        <v>245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246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47">
        <v>29</v>
      </c>
      <c r="B64" s="248" t="s">
        <v>249</v>
      </c>
      <c r="C64" s="263" t="s">
        <v>250</v>
      </c>
      <c r="D64" s="249" t="s">
        <v>142</v>
      </c>
      <c r="E64" s="250">
        <v>3.2829999999999998E-2</v>
      </c>
      <c r="F64" s="251"/>
      <c r="G64" s="252">
        <f>ROUND(E64*F64,2)</f>
        <v>0</v>
      </c>
      <c r="H64" s="251"/>
      <c r="I64" s="252">
        <f>ROUND(E64*H64,2)</f>
        <v>0</v>
      </c>
      <c r="J64" s="251"/>
      <c r="K64" s="252">
        <f>ROUND(E64*J64,2)</f>
        <v>0</v>
      </c>
      <c r="L64" s="252">
        <v>21</v>
      </c>
      <c r="M64" s="252">
        <f>G64*(1+L64/100)</f>
        <v>0</v>
      </c>
      <c r="N64" s="252">
        <v>0</v>
      </c>
      <c r="O64" s="252">
        <f>ROUND(E64*N64,2)</f>
        <v>0</v>
      </c>
      <c r="P64" s="252">
        <v>0</v>
      </c>
      <c r="Q64" s="252">
        <f>ROUND(E64*P64,2)</f>
        <v>0</v>
      </c>
      <c r="R64" s="252"/>
      <c r="S64" s="252" t="s">
        <v>116</v>
      </c>
      <c r="T64" s="253" t="s">
        <v>154</v>
      </c>
      <c r="U64" s="223">
        <v>0.94199999999999995</v>
      </c>
      <c r="V64" s="223">
        <f>ROUND(E64*U64,2)</f>
        <v>0.03</v>
      </c>
      <c r="W64" s="223"/>
      <c r="X64" s="223" t="s">
        <v>245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246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47">
        <v>30</v>
      </c>
      <c r="B65" s="248" t="s">
        <v>251</v>
      </c>
      <c r="C65" s="263" t="s">
        <v>252</v>
      </c>
      <c r="D65" s="249" t="s">
        <v>142</v>
      </c>
      <c r="E65" s="250">
        <v>0.32829999999999998</v>
      </c>
      <c r="F65" s="251"/>
      <c r="G65" s="252">
        <f>ROUND(E65*F65,2)</f>
        <v>0</v>
      </c>
      <c r="H65" s="251"/>
      <c r="I65" s="252">
        <f>ROUND(E65*H65,2)</f>
        <v>0</v>
      </c>
      <c r="J65" s="251"/>
      <c r="K65" s="252">
        <f>ROUND(E65*J65,2)</f>
        <v>0</v>
      </c>
      <c r="L65" s="252">
        <v>21</v>
      </c>
      <c r="M65" s="252">
        <f>G65*(1+L65/100)</f>
        <v>0</v>
      </c>
      <c r="N65" s="252">
        <v>0</v>
      </c>
      <c r="O65" s="252">
        <f>ROUND(E65*N65,2)</f>
        <v>0</v>
      </c>
      <c r="P65" s="252">
        <v>0</v>
      </c>
      <c r="Q65" s="252">
        <f>ROUND(E65*P65,2)</f>
        <v>0</v>
      </c>
      <c r="R65" s="252"/>
      <c r="S65" s="252" t="s">
        <v>116</v>
      </c>
      <c r="T65" s="253" t="s">
        <v>154</v>
      </c>
      <c r="U65" s="223">
        <v>0.105</v>
      </c>
      <c r="V65" s="223">
        <f>ROUND(E65*U65,2)</f>
        <v>0.03</v>
      </c>
      <c r="W65" s="223"/>
      <c r="X65" s="223" t="s">
        <v>245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246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47">
        <v>31</v>
      </c>
      <c r="B66" s="248" t="s">
        <v>253</v>
      </c>
      <c r="C66" s="263" t="s">
        <v>254</v>
      </c>
      <c r="D66" s="249" t="s">
        <v>142</v>
      </c>
      <c r="E66" s="250">
        <v>3.2829999999999998E-2</v>
      </c>
      <c r="F66" s="251"/>
      <c r="G66" s="252">
        <f>ROUND(E66*F66,2)</f>
        <v>0</v>
      </c>
      <c r="H66" s="251"/>
      <c r="I66" s="252">
        <f>ROUND(E66*H66,2)</f>
        <v>0</v>
      </c>
      <c r="J66" s="251"/>
      <c r="K66" s="252">
        <f>ROUND(E66*J66,2)</f>
        <v>0</v>
      </c>
      <c r="L66" s="252">
        <v>21</v>
      </c>
      <c r="M66" s="252">
        <f>G66*(1+L66/100)</f>
        <v>0</v>
      </c>
      <c r="N66" s="252">
        <v>0</v>
      </c>
      <c r="O66" s="252">
        <f>ROUND(E66*N66,2)</f>
        <v>0</v>
      </c>
      <c r="P66" s="252">
        <v>0</v>
      </c>
      <c r="Q66" s="252">
        <f>ROUND(E66*P66,2)</f>
        <v>0</v>
      </c>
      <c r="R66" s="252"/>
      <c r="S66" s="252" t="s">
        <v>116</v>
      </c>
      <c r="T66" s="253" t="s">
        <v>154</v>
      </c>
      <c r="U66" s="223">
        <v>0.01</v>
      </c>
      <c r="V66" s="223">
        <f>ROUND(E66*U66,2)</f>
        <v>0</v>
      </c>
      <c r="W66" s="223"/>
      <c r="X66" s="223" t="s">
        <v>245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246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34">
        <v>32</v>
      </c>
      <c r="B67" s="235" t="s">
        <v>255</v>
      </c>
      <c r="C67" s="256" t="s">
        <v>256</v>
      </c>
      <c r="D67" s="236" t="s">
        <v>142</v>
      </c>
      <c r="E67" s="237">
        <v>0.65659999999999996</v>
      </c>
      <c r="F67" s="238"/>
      <c r="G67" s="239">
        <f>ROUND(E67*F67,2)</f>
        <v>0</v>
      </c>
      <c r="H67" s="238"/>
      <c r="I67" s="239">
        <f>ROUND(E67*H67,2)</f>
        <v>0</v>
      </c>
      <c r="J67" s="238"/>
      <c r="K67" s="239">
        <f>ROUND(E67*J67,2)</f>
        <v>0</v>
      </c>
      <c r="L67" s="239">
        <v>21</v>
      </c>
      <c r="M67" s="239">
        <f>G67*(1+L67/100)</f>
        <v>0</v>
      </c>
      <c r="N67" s="239">
        <v>0</v>
      </c>
      <c r="O67" s="239">
        <f>ROUND(E67*N67,2)</f>
        <v>0</v>
      </c>
      <c r="P67" s="239">
        <v>0</v>
      </c>
      <c r="Q67" s="239">
        <f>ROUND(E67*P67,2)</f>
        <v>0</v>
      </c>
      <c r="R67" s="239"/>
      <c r="S67" s="239" t="s">
        <v>116</v>
      </c>
      <c r="T67" s="240" t="s">
        <v>154</v>
      </c>
      <c r="U67" s="223">
        <v>0</v>
      </c>
      <c r="V67" s="223">
        <f>ROUND(E67*U67,2)</f>
        <v>0</v>
      </c>
      <c r="W67" s="223"/>
      <c r="X67" s="223" t="s">
        <v>245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246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x14ac:dyDescent="0.2">
      <c r="A68" s="3"/>
      <c r="B68" s="4"/>
      <c r="C68" s="264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AE68">
        <v>15</v>
      </c>
      <c r="AF68">
        <v>21</v>
      </c>
      <c r="AG68" t="s">
        <v>97</v>
      </c>
    </row>
    <row r="69" spans="1:60" x14ac:dyDescent="0.2">
      <c r="A69" s="216"/>
      <c r="B69" s="217" t="s">
        <v>29</v>
      </c>
      <c r="C69" s="265"/>
      <c r="D69" s="218"/>
      <c r="E69" s="219"/>
      <c r="F69" s="219"/>
      <c r="G69" s="254">
        <f>G8+G13+G16+G19+G27+G38+G46+G51+G56+G61</f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AE69">
        <f>SUMIF(L7:L67,AE68,G7:G67)</f>
        <v>0</v>
      </c>
      <c r="AF69">
        <f>SUMIF(L7:L67,AF68,G7:G67)</f>
        <v>0</v>
      </c>
      <c r="AG69" t="s">
        <v>257</v>
      </c>
    </row>
    <row r="70" spans="1:60" x14ac:dyDescent="0.2">
      <c r="C70" s="266"/>
      <c r="D70" s="10"/>
      <c r="AG70" t="s">
        <v>260</v>
      </c>
    </row>
    <row r="71" spans="1:60" x14ac:dyDescent="0.2">
      <c r="D71" s="10"/>
    </row>
    <row r="72" spans="1:60" x14ac:dyDescent="0.2">
      <c r="D72" s="10"/>
    </row>
    <row r="73" spans="1:60" x14ac:dyDescent="0.2">
      <c r="D73" s="10"/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fEbykFC8XTAmNy2QSLL1jkczKWzkVHi6irSjpjY4rgf7rH6uXBTZsXML65QJKzQUfmmv+c3PCL2NvrGQKQIiQ==" saltValue="XUNsuEfLAMheieb780fvcA==" spinCount="100000" sheet="1"/>
  <mergeCells count="16">
    <mergeCell ref="C40:G40"/>
    <mergeCell ref="C45:G45"/>
    <mergeCell ref="C48:G48"/>
    <mergeCell ref="C49:G49"/>
    <mergeCell ref="C15:G15"/>
    <mergeCell ref="C18:G18"/>
    <mergeCell ref="C26:G26"/>
    <mergeCell ref="C29:G29"/>
    <mergeCell ref="C30:G30"/>
    <mergeCell ref="C37:G37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T01 A Pol</vt:lpstr>
      <vt:lpstr>T02 A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'T01 A Pol'!Názvy_tisku</vt:lpstr>
      <vt:lpstr>'T02 A Pol'!Názvy_tisku</vt:lpstr>
      <vt:lpstr>oadresa</vt:lpstr>
      <vt:lpstr>Stavba!Objednatel</vt:lpstr>
      <vt:lpstr>Stavba!Objekt</vt:lpstr>
      <vt:lpstr>Stavba!Oblast_tisku</vt:lpstr>
      <vt:lpstr>'T01 A Pol'!Oblast_tisku</vt:lpstr>
      <vt:lpstr>'T02 A 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klimek</dc:creator>
  <cp:lastModifiedBy>klimek</cp:lastModifiedBy>
  <cp:lastPrinted>2019-03-19T12:27:02Z</cp:lastPrinted>
  <dcterms:created xsi:type="dcterms:W3CDTF">2009-04-08T07:15:50Z</dcterms:created>
  <dcterms:modified xsi:type="dcterms:W3CDTF">2020-12-09T07:10:31Z</dcterms:modified>
</cp:coreProperties>
</file>