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VZAK\SPOL\E-ZAK 2020\Klímek\Paravány ul. Žižkova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Pol'!$A$1:$X$107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G42" i="1"/>
  <c r="F42" i="1"/>
  <c r="G41" i="1"/>
  <c r="F41" i="1"/>
  <c r="I41" i="1" s="1"/>
  <c r="G39" i="1"/>
  <c r="F39" i="1"/>
  <c r="G106" i="12"/>
  <c r="BA39" i="12"/>
  <c r="BA32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O8" i="12" s="1"/>
  <c r="Q17" i="12"/>
  <c r="V17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7" i="12"/>
  <c r="I27" i="12"/>
  <c r="O27" i="12"/>
  <c r="Q27" i="12"/>
  <c r="G28" i="12"/>
  <c r="I28" i="12"/>
  <c r="K28" i="12"/>
  <c r="K27" i="12" s="1"/>
  <c r="M28" i="12"/>
  <c r="M27" i="12" s="1"/>
  <c r="O28" i="12"/>
  <c r="Q28" i="12"/>
  <c r="V28" i="12"/>
  <c r="V27" i="12" s="1"/>
  <c r="G29" i="12"/>
  <c r="I29" i="12"/>
  <c r="K29" i="12"/>
  <c r="M29" i="12"/>
  <c r="O29" i="12"/>
  <c r="Q29" i="12"/>
  <c r="V29" i="12"/>
  <c r="G30" i="12"/>
  <c r="O30" i="12"/>
  <c r="G31" i="12"/>
  <c r="M31" i="12" s="1"/>
  <c r="M30" i="12" s="1"/>
  <c r="I31" i="12"/>
  <c r="I30" i="12" s="1"/>
  <c r="K31" i="12"/>
  <c r="K30" i="12" s="1"/>
  <c r="O31" i="12"/>
  <c r="Q31" i="12"/>
  <c r="Q30" i="12" s="1"/>
  <c r="V31" i="12"/>
  <c r="V30" i="12" s="1"/>
  <c r="G34" i="12"/>
  <c r="I34" i="12"/>
  <c r="K34" i="12"/>
  <c r="O34" i="12"/>
  <c r="Q34" i="12"/>
  <c r="V34" i="12"/>
  <c r="G35" i="12"/>
  <c r="I35" i="12"/>
  <c r="K35" i="12"/>
  <c r="M35" i="12"/>
  <c r="M34" i="12" s="1"/>
  <c r="O35" i="12"/>
  <c r="Q35" i="12"/>
  <c r="V35" i="12"/>
  <c r="G37" i="12"/>
  <c r="K37" i="12"/>
  <c r="O37" i="12"/>
  <c r="V37" i="12"/>
  <c r="G38" i="12"/>
  <c r="M38" i="12" s="1"/>
  <c r="M37" i="12" s="1"/>
  <c r="I38" i="12"/>
  <c r="I37" i="12" s="1"/>
  <c r="K38" i="12"/>
  <c r="O38" i="12"/>
  <c r="Q38" i="12"/>
  <c r="Q37" i="12" s="1"/>
  <c r="V38" i="12"/>
  <c r="G40" i="12"/>
  <c r="K40" i="12"/>
  <c r="O40" i="12"/>
  <c r="V40" i="12"/>
  <c r="G41" i="12"/>
  <c r="I41" i="12"/>
  <c r="I40" i="12" s="1"/>
  <c r="K41" i="12"/>
  <c r="M41" i="12"/>
  <c r="M40" i="12" s="1"/>
  <c r="O41" i="12"/>
  <c r="Q41" i="12"/>
  <c r="Q40" i="12" s="1"/>
  <c r="V41" i="12"/>
  <c r="G43" i="12"/>
  <c r="O43" i="12"/>
  <c r="G44" i="12"/>
  <c r="M44" i="12" s="1"/>
  <c r="I44" i="12"/>
  <c r="I43" i="12" s="1"/>
  <c r="K44" i="12"/>
  <c r="O44" i="12"/>
  <c r="Q44" i="12"/>
  <c r="Q43" i="12" s="1"/>
  <c r="V44" i="12"/>
  <c r="G45" i="12"/>
  <c r="M45" i="12" s="1"/>
  <c r="I45" i="12"/>
  <c r="K45" i="12"/>
  <c r="K43" i="12" s="1"/>
  <c r="O45" i="12"/>
  <c r="Q45" i="12"/>
  <c r="V45" i="12"/>
  <c r="V43" i="12" s="1"/>
  <c r="G46" i="12"/>
  <c r="I46" i="12"/>
  <c r="K46" i="12"/>
  <c r="M46" i="12"/>
  <c r="O46" i="12"/>
  <c r="Q46" i="12"/>
  <c r="V46" i="12"/>
  <c r="G47" i="12"/>
  <c r="G48" i="12"/>
  <c r="M48" i="12" s="1"/>
  <c r="I48" i="12"/>
  <c r="I47" i="12" s="1"/>
  <c r="K48" i="12"/>
  <c r="O48" i="12"/>
  <c r="Q48" i="12"/>
  <c r="Q47" i="12" s="1"/>
  <c r="V48" i="12"/>
  <c r="G51" i="12"/>
  <c r="M51" i="12" s="1"/>
  <c r="I51" i="12"/>
  <c r="K51" i="12"/>
  <c r="K47" i="12" s="1"/>
  <c r="O51" i="12"/>
  <c r="Q51" i="12"/>
  <c r="V51" i="12"/>
  <c r="V47" i="12" s="1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O47" i="12" s="1"/>
  <c r="Q58" i="12"/>
  <c r="V58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85" i="12"/>
  <c r="M85" i="12" s="1"/>
  <c r="I85" i="12"/>
  <c r="K85" i="12"/>
  <c r="O85" i="12"/>
  <c r="Q85" i="12"/>
  <c r="V85" i="12"/>
  <c r="G90" i="12"/>
  <c r="M90" i="12" s="1"/>
  <c r="I90" i="12"/>
  <c r="K90" i="12"/>
  <c r="O90" i="12"/>
  <c r="Q90" i="12"/>
  <c r="V90" i="12"/>
  <c r="G95" i="12"/>
  <c r="I95" i="12"/>
  <c r="K95" i="12"/>
  <c r="M95" i="12"/>
  <c r="O95" i="12"/>
  <c r="Q95" i="12"/>
  <c r="V95" i="12"/>
  <c r="G97" i="12"/>
  <c r="G98" i="12"/>
  <c r="M98" i="12" s="1"/>
  <c r="I98" i="12"/>
  <c r="I97" i="12" s="1"/>
  <c r="K98" i="12"/>
  <c r="O98" i="12"/>
  <c r="Q98" i="12"/>
  <c r="Q97" i="12" s="1"/>
  <c r="V98" i="12"/>
  <c r="G99" i="12"/>
  <c r="M99" i="12" s="1"/>
  <c r="I99" i="12"/>
  <c r="K99" i="12"/>
  <c r="K97" i="12" s="1"/>
  <c r="O99" i="12"/>
  <c r="Q99" i="12"/>
  <c r="V99" i="12"/>
  <c r="V97" i="12" s="1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O97" i="12" s="1"/>
  <c r="Q103" i="12"/>
  <c r="V103" i="12"/>
  <c r="G104" i="12"/>
  <c r="M104" i="12" s="1"/>
  <c r="I104" i="12"/>
  <c r="K104" i="12"/>
  <c r="O104" i="12"/>
  <c r="Q104" i="12"/>
  <c r="V104" i="12"/>
  <c r="AE106" i="12"/>
  <c r="I20" i="1"/>
  <c r="I19" i="1"/>
  <c r="I18" i="1"/>
  <c r="I17" i="1"/>
  <c r="I16" i="1"/>
  <c r="I59" i="1"/>
  <c r="J54" i="1" s="1"/>
  <c r="F43" i="1"/>
  <c r="G23" i="1" s="1"/>
  <c r="G43" i="1"/>
  <c r="G25" i="1" s="1"/>
  <c r="H43" i="1"/>
  <c r="I42" i="1"/>
  <c r="I40" i="1"/>
  <c r="J51" i="1" l="1"/>
  <c r="J53" i="1"/>
  <c r="I39" i="1"/>
  <c r="I43" i="1" s="1"/>
  <c r="J41" i="1" s="1"/>
  <c r="A27" i="1"/>
  <c r="M8" i="12"/>
  <c r="M97" i="12"/>
  <c r="M47" i="12"/>
  <c r="M43" i="12"/>
  <c r="G8" i="12"/>
  <c r="AF106" i="12"/>
  <c r="J50" i="1"/>
  <c r="J52" i="1"/>
  <c r="J56" i="1"/>
  <c r="J58" i="1"/>
  <c r="J55" i="1"/>
  <c r="J57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42" i="1" l="1"/>
  <c r="J39" i="1"/>
  <c r="J43" i="1" s="1"/>
  <c r="J40" i="1"/>
  <c r="G28" i="1"/>
  <c r="G27" i="1" s="1"/>
  <c r="G29" i="1" s="1"/>
  <c r="A28" i="1"/>
  <c r="J5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<sst xmlns="http://schemas.openxmlformats.org/spreadsheetml/2006/main" count="548" uniqueCount="254">
  <si>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</si>
  <si>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</si>
  <si>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</si>
  <si>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</si>
  <si>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</si>
  <si>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</si>
  <si>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</si>
  <si>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</si>
  <si>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</si>
  <si>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</si>
  <si>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</si>
  <si>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</si>
  <si>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</si>
  <si>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</si>
  <si>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</si>
  <si>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</si>
  <si>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</si>
  <si>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</si>
  <si>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</si>
  <si>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</si>
  <si>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</si>
  <si>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</si>
  <si>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</si>
  <si>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</si>
  <si>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</si>
  <si>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</si>
  <si>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</si>
  <si>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</si>
  <si>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</si>
  <si>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</si>
  <si>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</si>
  <si>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</si>
  <si>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</si>
  <si>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</si>
  <si>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</si>
  <si>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</si>
  <si>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</si>
  <si>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</si>
  <si>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</si>
  <si>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</si>
  <si>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</si>
  <si>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</si>
  <si>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</si>
  <si>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</si>
  <si>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</si>
  <si>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SO01</t>
  </si>
  <si>
    <t>Paravany</t>
  </si>
  <si>
    <t>Objekt:</t>
  </si>
  <si>
    <t>Rozpočet:</t>
  </si>
  <si>
    <t>K08</t>
  </si>
  <si>
    <t>Paravany na ulici Žižkova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</si>
  <si>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</si>
  <si>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</si>
  <si>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</si>
  <si>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</si>
  <si>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</si>
  <si>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</si>
  <si>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</si>
  <si>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</si>
  <si>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</si>
  <si>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</si>
  <si>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</si>
  <si>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</si>
  <si>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</si>
  <si>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</si>
  <si>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</si>
  <si>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</si>
  <si>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</si>
  <si>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</si>
  <si>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VRN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</si>
  <si>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</si>
  <si>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</si>
  <si>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</si>
  <si>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</si>
  <si>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</si>
  <si>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</si>
  <si>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</si>
  <si>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</si>
  <si>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</si>
  <si>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</si>
  <si>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</si>
  <si>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</si>
  <si>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</si>
  <si>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</si>
  <si>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</si>
  <si>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</si>
  <si>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</si>
  <si>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</si>
  <si>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</si>
  <si>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</si>
  <si>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</si>
  <si>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</si>
  <si>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</si>
  <si>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</si>
  <si>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</si>
  <si>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</si>
  <si>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</si>
  <si>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</si>
  <si>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</si>
  <si>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</si>
  <si>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</si>
  <si>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</si>
  <si>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</si>
  <si>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</si>
  <si>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</si>
  <si>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</si>
  <si>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</si>
  <si>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</si>
  <si>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</si>
  <si>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20/ II</t>
  </si>
  <si>
    <t>Práce</t>
  </si>
  <si>
    <t>POL1_1</t>
  </si>
  <si>
    <t>s přemístěním hmot na skládku na vzdálenost do 3 m nebo s naložením na dopravní prostředek</t>
  </si>
  <si>
    <t>SPI</t>
  </si>
  <si>
    <t>9*4*0,40*0,40</t>
  </si>
  <si>
    <t>VV</t>
  </si>
  <si>
    <t>139601103R00</t>
  </si>
  <si>
    <t>Ruční výkop jam, rýh a šachet v hornině 4</t>
  </si>
  <si>
    <t>m3</t>
  </si>
  <si>
    <t>800-1</t>
  </si>
  <si>
    <t>s přehozením na vzdálenost do 5 m nebo s naložením na ruční dopravní prostředek</t>
  </si>
  <si>
    <t>9*4*0,40*0,40*0,60</t>
  </si>
  <si>
    <t>162701105R00</t>
  </si>
  <si>
    <t>Vodorovné přemístění výkopku z horniny 1 až 4, na vzdálenost přes 9 000  do 10 000 m</t>
  </si>
  <si>
    <t>POL1_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</si>
  <si>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</si>
  <si>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</si>
  <si>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</si>
  <si>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10*3,456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</si>
  <si>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</si>
  <si>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</si>
  <si>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</si>
  <si>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</si>
  <si>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</si>
  <si>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167101201R00</t>
  </si>
  <si>
    <t>Nakládání, skládání, překládání neulehlého výkopku nakládání, skládání, překládání neulehléno výkopku nebo zeminy - ručně_x000D_
 z horniny 1 až 4</t>
  </si>
  <si>
    <t>199000005R00</t>
  </si>
  <si>
    <t>Poplatky za skládku zeminy 1- 4, skupina 17 05 04 z Katalogu odpadů</t>
  </si>
  <si>
    <t>t</t>
  </si>
  <si>
    <t>3,456*1,8</t>
  </si>
  <si>
    <t>275313611R00</t>
  </si>
  <si>
    <t>Beton základových patek prostý třídy C 16/20</t>
  </si>
  <si>
    <t>801-1</t>
  </si>
  <si>
    <t>275313999KR1</t>
  </si>
  <si>
    <t>Příplatek za vytvoření díry v betonu pro zástrč</t>
  </si>
  <si>
    <t>kus</t>
  </si>
  <si>
    <t>Vlastní</t>
  </si>
  <si>
    <t>Indiv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</si>
  <si>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</si>
  <si>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</si>
  <si>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</si>
  <si>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zpětná montáž : 9*4*(0,40*0,40-0,20*0,20)</t>
  </si>
  <si>
    <t>953981103R00</t>
  </si>
  <si>
    <t>Chemické kotvy do betonu, do cihelného zdiva do betonu, hloubky 110 mm, M 12, ampule pro chemickou kotvu</t>
  </si>
  <si>
    <t>801-4</t>
  </si>
  <si>
    <t>4*3*4+5*4*4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</si>
  <si>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</si>
  <si>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</si>
  <si>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</si>
  <si>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</si>
  <si>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</si>
  <si>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</si>
  <si>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</si>
  <si>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</si>
  <si>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002</t>
  </si>
  <si>
    <t>Dílenská a výrobní dokumentace pro odsouhlasení objednatelem</t>
  </si>
  <si>
    <t>soubor</t>
  </si>
  <si>
    <t>R-položka</t>
  </si>
  <si>
    <t>POL12_0</t>
  </si>
  <si>
    <t>Mimostaveništní doprava</t>
  </si>
  <si>
    <t>Specifikace</t>
  </si>
  <si>
    <t>POL3_0</t>
  </si>
  <si>
    <t>005111020R</t>
  </si>
  <si>
    <t>Vytyčení stavby</t>
  </si>
  <si>
    <t>POL99_</t>
  </si>
  <si>
    <t>767995101R00</t>
  </si>
  <si>
    <t>Výroba a montáž atypických kovovových doplňků staveb hmotnosti do 5 kg</t>
  </si>
  <si>
    <t>kg</t>
  </si>
  <si>
    <t>800-767</t>
  </si>
  <si>
    <t>POL1_7</t>
  </si>
  <si>
    <t>Zástrč : 4</t>
  </si>
  <si>
    <t>Panty : 12</t>
  </si>
  <si>
    <t>767995104R00</t>
  </si>
  <si>
    <t>Výroba a montáž atypických kovovových doplňků staveb hmotnosti přes 20 do 50 kg</t>
  </si>
  <si>
    <t>100x100x4 : 557,4096</t>
  </si>
  <si>
    <t>60x40x3 : 628,133</t>
  </si>
  <si>
    <t>plech Rythmic orchestra : 42,00*12,40</t>
  </si>
  <si>
    <t>lemovací profil LE 20x30 : 147,796*1,25</t>
  </si>
  <si>
    <t>plech patek a krytek : 85,28</t>
  </si>
  <si>
    <t>767000010</t>
  </si>
  <si>
    <t>Zinkování konstrukce</t>
  </si>
  <si>
    <t>13318001</t>
  </si>
  <si>
    <t>Profil dutý svařovaný černý se čtvercovým průřezem, EN 10219 // rozměr 60x40x3</t>
  </si>
  <si>
    <t>2,10x0,80 : (7*1,12+4*0,60+2*1,90)*4,25*1,1</t>
  </si>
  <si>
    <t>2,30x0,80 : (7*1,12+4*0,60+2*2,10)*4,25*1,1</t>
  </si>
  <si>
    <t>2,90x0,80 : (7*1,12+4*0,60+2*2,70)*4,25*1,1</t>
  </si>
  <si>
    <t>1,90x0,70 : (7*1,12+4*0,50+2*1,70)*4,25*1,1</t>
  </si>
  <si>
    <t>2,30x1,00 : (7*1,12+4*0,80+2*2,10)*4,25*1,1</t>
  </si>
  <si>
    <t>2,50x1,00 : (7*1,12+4*0,80+2*2,30)*4,25*1,1</t>
  </si>
  <si>
    <t>3,30x0,80 : (7*1,12+4*0,60+2*3,10)*4,25*1,1</t>
  </si>
  <si>
    <t>Profil dutý svařovaný černý se čtvercovým průřezem, EN 10219 // rozměr 100x100x4</t>
  </si>
  <si>
    <t>9*4*1,20*11,73*1,1</t>
  </si>
  <si>
    <t>15951100</t>
  </si>
  <si>
    <t>Plech děrovaný design Rythmic Orchestra 1000x2000x2 mm</t>
  </si>
  <si>
    <t>8paravanů - dvě tabule, 1paravan - čtyři tabule, jedna tabule rezerva : (8*2+4+1)*1,00*2,00</t>
  </si>
  <si>
    <t>15951199</t>
  </si>
  <si>
    <t>Plech tl. 5mm</t>
  </si>
  <si>
    <t>POL3_</t>
  </si>
  <si>
    <t>patky sloupků : (4*3+5*4)*0,20*0,20*40*1,3</t>
  </si>
  <si>
    <t>vrchy sloupků : 9*4*0,10*0,10*40*1,3</t>
  </si>
  <si>
    <t>28350001</t>
  </si>
  <si>
    <t>lemovací profil LE 20x30</t>
  </si>
  <si>
    <t>m</t>
  </si>
  <si>
    <t>2,10x0,80 : (7*1,12+4*0,60+2*1,90)*1,1</t>
  </si>
  <si>
    <t>2,30x0,80 : (7*1,12+4*0,60+2*2,10)*1,1</t>
  </si>
  <si>
    <t>2,90x0,80 : (7*1,12+4*0,60+2*2,70)*1,1</t>
  </si>
  <si>
    <t>1,90x0,70 : (7*1,12+4*0,50+2*1,70)*1,1</t>
  </si>
  <si>
    <t>2,30x1,00 : (7*1,12+4*0,80+2*2,10)*1,1</t>
  </si>
  <si>
    <t>2,50x1,00 : (7*1,12+4*0,80+2*2,30)*1,1</t>
  </si>
  <si>
    <t>3,30x0,80 : (7*1,12+4*0,60+2*3,10)*1,1</t>
  </si>
  <si>
    <t>54934010R</t>
  </si>
  <si>
    <t>zástrč branková; l = 180 mm; povrch pozink</t>
  </si>
  <si>
    <t>SPCM</t>
  </si>
  <si>
    <t>2,10x0,80 : 1</t>
  </si>
  <si>
    <t>2,30x0,80 : 1</t>
  </si>
  <si>
    <t>2,90x0,80 : 1</t>
  </si>
  <si>
    <t>1,90x0,70 : 1</t>
  </si>
  <si>
    <t>553359001R</t>
  </si>
  <si>
    <t>profil pro upevnění podkladových hranolů; Al; rozměr 40x60x4000 mm</t>
  </si>
  <si>
    <t>2,10x0,80 : 3</t>
  </si>
  <si>
    <t>2,30x0,80 : 3</t>
  </si>
  <si>
    <t>2,90x0,80 : 3</t>
  </si>
  <si>
    <t>1,90x0,70 : 3</t>
  </si>
  <si>
    <t>998767201R00</t>
  </si>
  <si>
    <t>Přesun hmot pro kovové stavební doplňk. konstrukce v objektech výšky do 6 m</t>
  </si>
  <si>
    <t>50 m vodorovně</t>
  </si>
  <si>
    <t>979082212R00</t>
  </si>
  <si>
    <t>Vodorovná doprava suti po suchu s naložením a se složením na vzdálenost do 50 m</t>
  </si>
  <si>
    <t>Přesun suti</t>
  </si>
  <si>
    <t>POL8_</t>
  </si>
  <si>
    <t>979087212R00</t>
  </si>
  <si>
    <t>Nakládání na dopravní prostředky suti</t>
  </si>
  <si>
    <t>pro vodorovnou dopravu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</si>
  <si>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</si>
  <si>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</si>
  <si>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</si>
  <si>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</si>
  <si>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</si>
  <si>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</si>
  <si>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</si>
  <si>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979990103R00</t>
  </si>
  <si>
    <t>Poplatek za skládku beton do 30x30 cm, skupina 17 01 01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</si>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</sst>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niGLwSm3hgJBZbU0R0wW2jqE2sdKIv9BKS+nAafafiEC3fJcJJnPoF8nu5SyFYRZvK0uCEQ+u4bh1og6wMbYyQ==" saltValue="+vC9OxJ6gM5PJTAWtuwkS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17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664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SUMIF(F50:F58,A16,I50:I58)+SUMIF(F50:F58,"PSU",I50:I58)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SUMIF(F50:F58,A17,I50:I58)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SUMIF(F50:F58,A18,I50:I58)</f>
        <v>0</v>
      </c>
      <c r="J18" s="85"/>
    </row>
    <row r="19" spans="1:10" ht="23.25" customHeight="1" x14ac:dyDescent="0.2">
      <c r="A19" s="199" t="s">
        <v>75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SUMIF(F50:F58,A19,I50:I58)</f>
        <v>0</v>
      </c>
      <c r="J19" s="85"/>
    </row>
    <row r="20" spans="1:10" ht="23.25" customHeight="1" x14ac:dyDescent="0.2">
      <c r="A20" s="199" t="s">
        <v>76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SUMIF(F50:F58,A20,I50:I58)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'SO01 A Pol'!AE106</f>
        <v>0</v>
      </c>
      <c r="G39" s="151">
        <f>'SO01 A Pol'!AF106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'SO01 A Pol'!AE106</f>
        <v>0</v>
      </c>
      <c r="G41" s="158">
        <f>'SO01 A Pol'!AF106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'SO01 A Pol'!AE106</f>
        <v>0</v>
      </c>
      <c r="G42" s="152">
        <f>'SO01 A Pol'!AF106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'SO01 A Pol'!G8</f>
        <v>0</v>
      </c>
      <c r="J50" s="193" t="str">
        <f>IF(I59=0,"",I50/I59*100)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24</v>
      </c>
      <c r="G51" s="196"/>
      <c r="H51" s="196"/>
      <c r="I51" s="196">
        <f>'SO01 A Pol'!G27</f>
        <v>0</v>
      </c>
      <c r="J51" s="193" t="str">
        <f>IF(I59=0,"",I51/I59*100)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24</v>
      </c>
      <c r="G52" s="196"/>
      <c r="H52" s="196"/>
      <c r="I52" s="196">
        <f>'SO01 A Pol'!G30</f>
        <v>0</v>
      </c>
      <c r="J52" s="193" t="str">
        <f>IF(I59=0,"",I52/I59*100)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24</v>
      </c>
      <c r="G53" s="196"/>
      <c r="H53" s="196"/>
      <c r="I53" s="196">
        <f>'SO01 A Pol'!G34</f>
        <v>0</v>
      </c>
      <c r="J53" s="193" t="str">
        <f>IF(I59=0,"",I53/I59*100)</f>
        <v/>
      </c>
    </row>
    <row r="54" spans="1:10" ht="36.75" customHeight="1" x14ac:dyDescent="0.2">
      <c r="A54" s="182"/>
      <c r="B54" s="187" t="s">
        <v>65</v>
      </c>
      <c r="C54" s="188" t="s">
        <v>66</v>
      </c>
      <c r="D54" s="189"/>
      <c r="E54" s="189"/>
      <c r="F54" s="195" t="s">
        <v>24</v>
      </c>
      <c r="G54" s="196"/>
      <c r="H54" s="196"/>
      <c r="I54" s="196">
        <f>'SO01 A Pol'!G37</f>
        <v>0</v>
      </c>
      <c r="J54" s="193" t="str">
        <f>IF(I59=0,"",I54/I59*100)</f>
        <v/>
      </c>
    </row>
    <row r="55" spans="1:10" ht="36.75" customHeight="1" x14ac:dyDescent="0.2">
      <c r="A55" s="182"/>
      <c r="B55" s="187" t="s">
        <v>67</v>
      </c>
      <c r="C55" s="188" t="s">
        <v>68</v>
      </c>
      <c r="D55" s="189"/>
      <c r="E55" s="189"/>
      <c r="F55" s="195" t="s">
        <v>24</v>
      </c>
      <c r="G55" s="196"/>
      <c r="H55" s="196"/>
      <c r="I55" s="196">
        <f>'SO01 A Pol'!G40</f>
        <v>0</v>
      </c>
      <c r="J55" s="193" t="str">
        <f>IF(I59=0,"",I55/I59*100)</f>
        <v/>
      </c>
    </row>
    <row r="56" spans="1:10" ht="36.75" customHeight="1" x14ac:dyDescent="0.2">
      <c r="A56" s="182"/>
      <c r="B56" s="187" t="s">
        <v>69</v>
      </c>
      <c r="C56" s="188" t="s">
        <v>69</v>
      </c>
      <c r="D56" s="189"/>
      <c r="E56" s="189"/>
      <c r="F56" s="195" t="s">
        <v>24</v>
      </c>
      <c r="G56" s="196"/>
      <c r="H56" s="196"/>
      <c r="I56" s="196">
        <f>'SO01 A Pol'!G43</f>
        <v>0</v>
      </c>
      <c r="J56" s="193" t="str">
        <f>IF(I59=0,"",I56/I59*100)</f>
        <v/>
      </c>
    </row>
    <row r="57" spans="1:10" ht="36.75" customHeight="1" x14ac:dyDescent="0.2">
      <c r="A57" s="182"/>
      <c r="B57" s="187" t="s">
        <v>70</v>
      </c>
      <c r="C57" s="188" t="s">
        <v>71</v>
      </c>
      <c r="D57" s="189"/>
      <c r="E57" s="189"/>
      <c r="F57" s="195" t="s">
        <v>25</v>
      </c>
      <c r="G57" s="196"/>
      <c r="H57" s="196"/>
      <c r="I57" s="196">
        <f>'SO01 A Pol'!G47</f>
        <v>0</v>
      </c>
      <c r="J57" s="193" t="str">
        <f>IF(I59=0,"",I57/I59*100)</f>
        <v/>
      </c>
    </row>
    <row r="58" spans="1:10" ht="36.75" customHeight="1" x14ac:dyDescent="0.2">
      <c r="A58" s="182"/>
      <c r="B58" s="187" t="s">
        <v>72</v>
      </c>
      <c r="C58" s="188" t="s">
        <v>73</v>
      </c>
      <c r="D58" s="189"/>
      <c r="E58" s="189"/>
      <c r="F58" s="195" t="s">
        <v>74</v>
      </c>
      <c r="G58" s="196"/>
      <c r="H58" s="196"/>
      <c r="I58" s="196">
        <f>'SO01 A Pol'!G97</f>
        <v>0</v>
      </c>
      <c r="J58" s="193" t="str">
        <f>IF(I59=0,"",I58/I59*100)</f>
        <v/>
      </c>
    </row>
    <row r="59" spans="1:10" ht="25.5" customHeight="1" x14ac:dyDescent="0.2">
      <c r="A59" s="183"/>
      <c r="B59" s="190" t="s">
        <v>1</v>
      </c>
      <c r="C59" s="191"/>
      <c r="D59" s="192"/>
      <c r="E59" s="192"/>
      <c r="F59" s="197"/>
      <c r="G59" s="198"/>
      <c r="H59" s="198"/>
      <c r="I59" s="198">
        <f>SUM(I50:I58)</f>
        <v>0</v>
      </c>
      <c r="J59" s="194">
        <f>SUM(J50:J58)</f>
        <v>0</v>
      </c>
    </row>
    <row r="60" spans="1:10" x14ac:dyDescent="0.2">
      <c r="F60" s="135"/>
      <c r="G60" s="135"/>
      <c r="H60" s="135"/>
      <c r="I60" s="135"/>
      <c r="J60" s="136"/>
    </row>
    <row r="61" spans="1:10" x14ac:dyDescent="0.2">
      <c r="F61" s="135"/>
      <c r="G61" s="135"/>
      <c r="H61" s="135"/>
      <c r="I61" s="135"/>
      <c r="J61" s="136"/>
    </row>
    <row r="62" spans="1:10" x14ac:dyDescent="0.2">
      <c r="F62" s="135"/>
      <c r="G62" s="135"/>
      <c r="H62" s="135"/>
      <c r="I62" s="135"/>
      <c r="J62" s="136"/>
    </row>
  </sheetData>
  <sheetProtection algorithmName="SHA-512" hashValue="HThuN9otb+d2N4GG/iKCwPsvRU9l4Nh/QJwBwt0knyhl0v5gau1n0yPwsdiIJRRYldhxIcw4xAWJi9xr7CB8bQ==" saltValue="XQmtUQn+sp9AyJ5Ef11fj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M1shrnC+9jlsxbdxdElr8ufwvJvVOOm5+fL6DdkBm+iXSUgXB5Kr58DNLqBdt0sELuFpN6vozF99I4Vpx5C6Hw==" saltValue="NPnKtG9nyVZjAewvkhQNJ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65" activePane="bottomLeft" state="frozen"/>
      <selection pane="bottomLeft" activeCell="F15" sqref="F15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77</v>
      </c>
      <c r="B1" s="200"/>
      <c r="C1" s="200"/>
      <c r="D1" s="200"/>
      <c r="E1" s="200"/>
      <c r="F1" s="200"/>
      <c r="G1" s="200"/>
      <c r="AG1" t="s">
        <v>78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79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79</v>
      </c>
      <c r="AG3" t="s">
        <v>80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81</v>
      </c>
    </row>
    <row r="5" spans="1:60" x14ac:dyDescent="0.2">
      <c r="D5" s="10"/>
    </row>
    <row r="6" spans="1:60" ht="38.25" x14ac:dyDescent="0.2">
      <c r="A6" s="211" t="s">
        <v>82</v>
      </c>
      <c r="B6" s="213" t="s">
        <v>83</v>
      </c>
      <c r="C6" s="213" t="s">
        <v>84</v>
      </c>
      <c r="D6" s="212" t="s">
        <v>85</v>
      </c>
      <c r="E6" s="211" t="s">
        <v>86</v>
      </c>
      <c r="F6" s="210" t="s">
        <v>87</v>
      </c>
      <c r="G6" s="211" t="s">
        <v>29</v>
      </c>
      <c r="H6" s="214" t="s">
        <v>30</v>
      </c>
      <c r="I6" s="214" t="s">
        <v>88</v>
      </c>
      <c r="J6" s="214" t="s">
        <v>31</v>
      </c>
      <c r="K6" s="214" t="s">
        <v>89</v>
      </c>
      <c r="L6" s="214" t="s">
        <v>90</v>
      </c>
      <c r="M6" s="214" t="s">
        <v>91</v>
      </c>
      <c r="N6" s="214" t="s">
        <v>92</v>
      </c>
      <c r="O6" s="214" t="s">
        <v>93</v>
      </c>
      <c r="P6" s="214" t="s">
        <v>94</v>
      </c>
      <c r="Q6" s="214" t="s">
        <v>95</v>
      </c>
      <c r="R6" s="214" t="s">
        <v>96</v>
      </c>
      <c r="S6" s="214" t="s">
        <v>97</v>
      </c>
      <c r="T6" s="214" t="s">
        <v>98</v>
      </c>
      <c r="U6" s="214" t="s">
        <v>99</v>
      </c>
      <c r="V6" s="214" t="s">
        <v>100</v>
      </c>
      <c r="W6" s="214" t="s">
        <v>101</v>
      </c>
      <c r="X6" s="214" t="s">
        <v>102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0" t="s">
        <v>103</v>
      </c>
      <c r="B8" s="231" t="s">
        <v>57</v>
      </c>
      <c r="C8" s="256" t="s">
        <v>58</v>
      </c>
      <c r="D8" s="232"/>
      <c r="E8" s="233"/>
      <c r="F8" s="234"/>
      <c r="G8" s="234">
        <f>SUMIF(AG9:AG26,"&lt;&gt;NOR",G9:G26)</f>
        <v>0</v>
      </c>
      <c r="H8" s="234"/>
      <c r="I8" s="234">
        <f>SUM(I9:I26)</f>
        <v>0</v>
      </c>
      <c r="J8" s="234"/>
      <c r="K8" s="234">
        <f>SUM(K9:K26)</f>
        <v>0</v>
      </c>
      <c r="L8" s="234"/>
      <c r="M8" s="234">
        <f>SUM(M9:M26)</f>
        <v>0</v>
      </c>
      <c r="N8" s="234"/>
      <c r="O8" s="234">
        <f>SUM(O9:O26)</f>
        <v>0</v>
      </c>
      <c r="P8" s="234"/>
      <c r="Q8" s="234">
        <f>SUM(Q9:Q26)</f>
        <v>1.3</v>
      </c>
      <c r="R8" s="234"/>
      <c r="S8" s="234"/>
      <c r="T8" s="235"/>
      <c r="U8" s="229"/>
      <c r="V8" s="229">
        <f>SUM(V9:V26)</f>
        <v>27.999999999999996</v>
      </c>
      <c r="W8" s="229"/>
      <c r="X8" s="229"/>
      <c r="AG8" t="s">
        <v>104</v>
      </c>
    </row>
    <row r="9" spans="1:60" ht="22.5" outlineLevel="1" x14ac:dyDescent="0.2">
      <c r="A9" s="236">
        <v>1</v>
      </c>
      <c r="B9" s="237" t="s">
        <v>105</v>
      </c>
      <c r="C9" s="257" t="s">
        <v>106</v>
      </c>
      <c r="D9" s="238" t="s">
        <v>107</v>
      </c>
      <c r="E9" s="239">
        <v>5.76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0.22500000000000001</v>
      </c>
      <c r="Q9" s="241">
        <f>ROUND(E9*P9,2)</f>
        <v>1.3</v>
      </c>
      <c r="R9" s="241" t="s">
        <v>108</v>
      </c>
      <c r="S9" s="241" t="s">
        <v>109</v>
      </c>
      <c r="T9" s="242" t="s">
        <v>109</v>
      </c>
      <c r="U9" s="225">
        <v>0.14199999999999999</v>
      </c>
      <c r="V9" s="225">
        <f>ROUND(E9*U9,2)</f>
        <v>0.82</v>
      </c>
      <c r="W9" s="225"/>
      <c r="X9" s="225" t="s">
        <v>110</v>
      </c>
      <c r="Y9" s="215"/>
      <c r="Z9" s="215"/>
      <c r="AA9" s="215"/>
      <c r="AB9" s="215"/>
      <c r="AC9" s="215"/>
      <c r="AD9" s="215"/>
      <c r="AE9" s="215"/>
      <c r="AF9" s="215"/>
      <c r="AG9" s="215" t="s">
        <v>111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8" t="s">
        <v>112</v>
      </c>
      <c r="D10" s="243"/>
      <c r="E10" s="243"/>
      <c r="F10" s="243"/>
      <c r="G10" s="243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113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9" t="s">
        <v>114</v>
      </c>
      <c r="D11" s="227"/>
      <c r="E11" s="228">
        <v>5.76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115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36">
        <v>2</v>
      </c>
      <c r="B12" s="237" t="s">
        <v>116</v>
      </c>
      <c r="C12" s="257" t="s">
        <v>117</v>
      </c>
      <c r="D12" s="238" t="s">
        <v>118</v>
      </c>
      <c r="E12" s="239">
        <v>3.456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1" t="s">
        <v>119</v>
      </c>
      <c r="S12" s="241" t="s">
        <v>109</v>
      </c>
      <c r="T12" s="242" t="s">
        <v>109</v>
      </c>
      <c r="U12" s="225">
        <v>4.6550000000000002</v>
      </c>
      <c r="V12" s="225">
        <f>ROUND(E12*U12,2)</f>
        <v>16.09</v>
      </c>
      <c r="W12" s="225"/>
      <c r="X12" s="225" t="s">
        <v>110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111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8" t="s">
        <v>120</v>
      </c>
      <c r="D13" s="243"/>
      <c r="E13" s="243"/>
      <c r="F13" s="243"/>
      <c r="G13" s="243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15"/>
      <c r="Z13" s="215"/>
      <c r="AA13" s="215"/>
      <c r="AB13" s="215"/>
      <c r="AC13" s="215"/>
      <c r="AD13" s="215"/>
      <c r="AE13" s="215"/>
      <c r="AF13" s="215"/>
      <c r="AG13" s="215" t="s">
        <v>113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59" t="s">
        <v>121</v>
      </c>
      <c r="D14" s="227"/>
      <c r="E14" s="228">
        <v>3.456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115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2.5" outlineLevel="1" x14ac:dyDescent="0.2">
      <c r="A15" s="236">
        <v>3</v>
      </c>
      <c r="B15" s="237" t="s">
        <v>122</v>
      </c>
      <c r="C15" s="257" t="s">
        <v>123</v>
      </c>
      <c r="D15" s="238" t="s">
        <v>118</v>
      </c>
      <c r="E15" s="239">
        <v>3.456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1" t="s">
        <v>119</v>
      </c>
      <c r="S15" s="241" t="s">
        <v>109</v>
      </c>
      <c r="T15" s="242" t="s">
        <v>109</v>
      </c>
      <c r="U15" s="225">
        <v>1.0999999999999999E-2</v>
      </c>
      <c r="V15" s="225">
        <f>ROUND(E15*U15,2)</f>
        <v>0.04</v>
      </c>
      <c r="W15" s="225"/>
      <c r="X15" s="225" t="s">
        <v>110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124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8" t="s">
        <v>125</v>
      </c>
      <c r="D16" s="243"/>
      <c r="E16" s="243"/>
      <c r="F16" s="243"/>
      <c r="G16" s="243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15"/>
      <c r="Z16" s="215"/>
      <c r="AA16" s="215"/>
      <c r="AB16" s="215"/>
      <c r="AC16" s="215"/>
      <c r="AD16" s="215"/>
      <c r="AE16" s="215"/>
      <c r="AF16" s="215"/>
      <c r="AG16" s="215" t="s">
        <v>113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33.75" outlineLevel="1" x14ac:dyDescent="0.2">
      <c r="A17" s="236">
        <v>4</v>
      </c>
      <c r="B17" s="237" t="s">
        <v>126</v>
      </c>
      <c r="C17" s="257" t="s">
        <v>127</v>
      </c>
      <c r="D17" s="238" t="s">
        <v>118</v>
      </c>
      <c r="E17" s="239">
        <v>34.56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1" t="s">
        <v>119</v>
      </c>
      <c r="S17" s="241" t="s">
        <v>109</v>
      </c>
      <c r="T17" s="242" t="s">
        <v>109</v>
      </c>
      <c r="U17" s="225">
        <v>0</v>
      </c>
      <c r="V17" s="225">
        <f>ROUND(E17*U17,2)</f>
        <v>0</v>
      </c>
      <c r="W17" s="225"/>
      <c r="X17" s="225" t="s">
        <v>110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124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8" t="s">
        <v>125</v>
      </c>
      <c r="D18" s="243"/>
      <c r="E18" s="243"/>
      <c r="F18" s="243"/>
      <c r="G18" s="243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113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9" t="s">
        <v>128</v>
      </c>
      <c r="D19" s="227"/>
      <c r="E19" s="228">
        <v>34.56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115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6">
        <v>5</v>
      </c>
      <c r="B20" s="237" t="s">
        <v>129</v>
      </c>
      <c r="C20" s="257" t="s">
        <v>130</v>
      </c>
      <c r="D20" s="238" t="s">
        <v>118</v>
      </c>
      <c r="E20" s="239">
        <v>3.456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1" t="s">
        <v>119</v>
      </c>
      <c r="S20" s="241" t="s">
        <v>109</v>
      </c>
      <c r="T20" s="242" t="s">
        <v>109</v>
      </c>
      <c r="U20" s="225">
        <v>0.66800000000000004</v>
      </c>
      <c r="V20" s="225">
        <f>ROUND(E20*U20,2)</f>
        <v>2.31</v>
      </c>
      <c r="W20" s="225"/>
      <c r="X20" s="225" t="s">
        <v>110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111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8" t="s">
        <v>131</v>
      </c>
      <c r="D21" s="243"/>
      <c r="E21" s="243"/>
      <c r="F21" s="243"/>
      <c r="G21" s="243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15"/>
      <c r="Z21" s="215"/>
      <c r="AA21" s="215"/>
      <c r="AB21" s="215"/>
      <c r="AC21" s="215"/>
      <c r="AD21" s="215"/>
      <c r="AE21" s="215"/>
      <c r="AF21" s="215"/>
      <c r="AG21" s="215" t="s">
        <v>113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2.5" outlineLevel="1" x14ac:dyDescent="0.2">
      <c r="A22" s="236">
        <v>6</v>
      </c>
      <c r="B22" s="237" t="s">
        <v>132</v>
      </c>
      <c r="C22" s="257" t="s">
        <v>133</v>
      </c>
      <c r="D22" s="238" t="s">
        <v>118</v>
      </c>
      <c r="E22" s="239">
        <v>3.456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1" t="s">
        <v>119</v>
      </c>
      <c r="S22" s="241" t="s">
        <v>109</v>
      </c>
      <c r="T22" s="242" t="s">
        <v>109</v>
      </c>
      <c r="U22" s="225">
        <v>0.59099999999999997</v>
      </c>
      <c r="V22" s="225">
        <f>ROUND(E22*U22,2)</f>
        <v>2.04</v>
      </c>
      <c r="W22" s="225"/>
      <c r="X22" s="225" t="s">
        <v>110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111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8" t="s">
        <v>131</v>
      </c>
      <c r="D23" s="243"/>
      <c r="E23" s="243"/>
      <c r="F23" s="243"/>
      <c r="G23" s="243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15"/>
      <c r="Z23" s="215"/>
      <c r="AA23" s="215"/>
      <c r="AB23" s="215"/>
      <c r="AC23" s="215"/>
      <c r="AD23" s="215"/>
      <c r="AE23" s="215"/>
      <c r="AF23" s="215"/>
      <c r="AG23" s="215" t="s">
        <v>113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33.75" outlineLevel="1" x14ac:dyDescent="0.2">
      <c r="A24" s="244">
        <v>7</v>
      </c>
      <c r="B24" s="245" t="s">
        <v>134</v>
      </c>
      <c r="C24" s="260" t="s">
        <v>135</v>
      </c>
      <c r="D24" s="246" t="s">
        <v>118</v>
      </c>
      <c r="E24" s="247">
        <v>3.456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9">
        <v>0</v>
      </c>
      <c r="O24" s="249">
        <f>ROUND(E24*N24,2)</f>
        <v>0</v>
      </c>
      <c r="P24" s="249">
        <v>0</v>
      </c>
      <c r="Q24" s="249">
        <f>ROUND(E24*P24,2)</f>
        <v>0</v>
      </c>
      <c r="R24" s="249" t="s">
        <v>119</v>
      </c>
      <c r="S24" s="249" t="s">
        <v>109</v>
      </c>
      <c r="T24" s="250" t="s">
        <v>109</v>
      </c>
      <c r="U24" s="225">
        <v>1.9379999999999999</v>
      </c>
      <c r="V24" s="225">
        <f>ROUND(E24*U24,2)</f>
        <v>6.7</v>
      </c>
      <c r="W24" s="225"/>
      <c r="X24" s="225" t="s">
        <v>110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111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6">
        <v>8</v>
      </c>
      <c r="B25" s="237" t="s">
        <v>136</v>
      </c>
      <c r="C25" s="257" t="s">
        <v>137</v>
      </c>
      <c r="D25" s="238" t="s">
        <v>138</v>
      </c>
      <c r="E25" s="239">
        <v>6.2207999999999997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1" t="s">
        <v>119</v>
      </c>
      <c r="S25" s="241" t="s">
        <v>109</v>
      </c>
      <c r="T25" s="242" t="s">
        <v>109</v>
      </c>
      <c r="U25" s="225">
        <v>0</v>
      </c>
      <c r="V25" s="225">
        <f>ROUND(E25*U25,2)</f>
        <v>0</v>
      </c>
      <c r="W25" s="225"/>
      <c r="X25" s="225" t="s">
        <v>110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124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9" t="s">
        <v>139</v>
      </c>
      <c r="D26" s="227"/>
      <c r="E26" s="228">
        <v>6.2207999999999997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115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x14ac:dyDescent="0.2">
      <c r="A27" s="230" t="s">
        <v>103</v>
      </c>
      <c r="B27" s="231" t="s">
        <v>59</v>
      </c>
      <c r="C27" s="256" t="s">
        <v>60</v>
      </c>
      <c r="D27" s="232"/>
      <c r="E27" s="233"/>
      <c r="F27" s="234"/>
      <c r="G27" s="234">
        <f>SUMIF(AG28:AG29,"&lt;&gt;NOR",G28:G29)</f>
        <v>0</v>
      </c>
      <c r="H27" s="234"/>
      <c r="I27" s="234">
        <f>SUM(I28:I29)</f>
        <v>0</v>
      </c>
      <c r="J27" s="234"/>
      <c r="K27" s="234">
        <f>SUM(K28:K29)</f>
        <v>0</v>
      </c>
      <c r="L27" s="234"/>
      <c r="M27" s="234">
        <f>SUM(M28:M29)</f>
        <v>0</v>
      </c>
      <c r="N27" s="234"/>
      <c r="O27" s="234">
        <f>SUM(O28:O29)</f>
        <v>8.73</v>
      </c>
      <c r="P27" s="234"/>
      <c r="Q27" s="234">
        <f>SUM(Q28:Q29)</f>
        <v>0</v>
      </c>
      <c r="R27" s="234"/>
      <c r="S27" s="234"/>
      <c r="T27" s="235"/>
      <c r="U27" s="229"/>
      <c r="V27" s="229">
        <f>SUM(V28:V29)</f>
        <v>1.65</v>
      </c>
      <c r="W27" s="229"/>
      <c r="X27" s="229"/>
      <c r="AG27" t="s">
        <v>104</v>
      </c>
    </row>
    <row r="28" spans="1:60" outlineLevel="1" x14ac:dyDescent="0.2">
      <c r="A28" s="244">
        <v>9</v>
      </c>
      <c r="B28" s="245" t="s">
        <v>140</v>
      </c>
      <c r="C28" s="260" t="s">
        <v>141</v>
      </c>
      <c r="D28" s="246" t="s">
        <v>118</v>
      </c>
      <c r="E28" s="247">
        <v>3.456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9">
        <v>2.5249999999999999</v>
      </c>
      <c r="O28" s="249">
        <f>ROUND(E28*N28,2)</f>
        <v>8.73</v>
      </c>
      <c r="P28" s="249">
        <v>0</v>
      </c>
      <c r="Q28" s="249">
        <f>ROUND(E28*P28,2)</f>
        <v>0</v>
      </c>
      <c r="R28" s="249" t="s">
        <v>142</v>
      </c>
      <c r="S28" s="249" t="s">
        <v>109</v>
      </c>
      <c r="T28" s="250" t="s">
        <v>109</v>
      </c>
      <c r="U28" s="225">
        <v>0.47699999999999998</v>
      </c>
      <c r="V28" s="225">
        <f>ROUND(E28*U28,2)</f>
        <v>1.65</v>
      </c>
      <c r="W28" s="225"/>
      <c r="X28" s="225" t="s">
        <v>110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111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44">
        <v>10</v>
      </c>
      <c r="B29" s="245" t="s">
        <v>143</v>
      </c>
      <c r="C29" s="260" t="s">
        <v>144</v>
      </c>
      <c r="D29" s="246" t="s">
        <v>145</v>
      </c>
      <c r="E29" s="247">
        <v>4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9">
        <v>0</v>
      </c>
      <c r="O29" s="249">
        <f>ROUND(E29*N29,2)</f>
        <v>0</v>
      </c>
      <c r="P29" s="249">
        <v>0</v>
      </c>
      <c r="Q29" s="249">
        <f>ROUND(E29*P29,2)</f>
        <v>0</v>
      </c>
      <c r="R29" s="249"/>
      <c r="S29" s="249" t="s">
        <v>146</v>
      </c>
      <c r="T29" s="250" t="s">
        <v>147</v>
      </c>
      <c r="U29" s="225">
        <v>0</v>
      </c>
      <c r="V29" s="225">
        <f>ROUND(E29*U29,2)</f>
        <v>0</v>
      </c>
      <c r="W29" s="225"/>
      <c r="X29" s="225" t="s">
        <v>110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124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x14ac:dyDescent="0.2">
      <c r="A30" s="230" t="s">
        <v>103</v>
      </c>
      <c r="B30" s="231" t="s">
        <v>61</v>
      </c>
      <c r="C30" s="256" t="s">
        <v>62</v>
      </c>
      <c r="D30" s="232"/>
      <c r="E30" s="233"/>
      <c r="F30" s="234"/>
      <c r="G30" s="234">
        <f>SUMIF(AG31:AG33,"&lt;&gt;NOR",G31:G33)</f>
        <v>0</v>
      </c>
      <c r="H30" s="234"/>
      <c r="I30" s="234">
        <f>SUM(I31:I33)</f>
        <v>0</v>
      </c>
      <c r="J30" s="234"/>
      <c r="K30" s="234">
        <f>SUM(K31:K33)</f>
        <v>0</v>
      </c>
      <c r="L30" s="234"/>
      <c r="M30" s="234">
        <f>SUM(M31:M33)</f>
        <v>0</v>
      </c>
      <c r="N30" s="234"/>
      <c r="O30" s="234">
        <f>SUM(O31:O33)</f>
        <v>0.24</v>
      </c>
      <c r="P30" s="234"/>
      <c r="Q30" s="234">
        <f>SUM(Q31:Q33)</f>
        <v>0</v>
      </c>
      <c r="R30" s="234"/>
      <c r="S30" s="234"/>
      <c r="T30" s="235"/>
      <c r="U30" s="229"/>
      <c r="V30" s="229">
        <f>SUM(V31:V33)</f>
        <v>1.9</v>
      </c>
      <c r="W30" s="229"/>
      <c r="X30" s="229"/>
      <c r="AG30" t="s">
        <v>104</v>
      </c>
    </row>
    <row r="31" spans="1:60" outlineLevel="1" x14ac:dyDescent="0.2">
      <c r="A31" s="236">
        <v>11</v>
      </c>
      <c r="B31" s="237" t="s">
        <v>148</v>
      </c>
      <c r="C31" s="257" t="s">
        <v>149</v>
      </c>
      <c r="D31" s="238" t="s">
        <v>107</v>
      </c>
      <c r="E31" s="239">
        <v>4.32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41">
        <v>5.5449999999999999E-2</v>
      </c>
      <c r="O31" s="241">
        <f>ROUND(E31*N31,2)</f>
        <v>0.24</v>
      </c>
      <c r="P31" s="241">
        <v>0</v>
      </c>
      <c r="Q31" s="241">
        <f>ROUND(E31*P31,2)</f>
        <v>0</v>
      </c>
      <c r="R31" s="241" t="s">
        <v>108</v>
      </c>
      <c r="S31" s="241" t="s">
        <v>109</v>
      </c>
      <c r="T31" s="242" t="s">
        <v>109</v>
      </c>
      <c r="U31" s="225">
        <v>0.44</v>
      </c>
      <c r="V31" s="225">
        <f>ROUND(E31*U31,2)</f>
        <v>1.9</v>
      </c>
      <c r="W31" s="225"/>
      <c r="X31" s="225" t="s">
        <v>110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124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 x14ac:dyDescent="0.2">
      <c r="A32" s="222"/>
      <c r="B32" s="223"/>
      <c r="C32" s="258" t="s">
        <v>150</v>
      </c>
      <c r="D32" s="243"/>
      <c r="E32" s="243"/>
      <c r="F32" s="243"/>
      <c r="G32" s="243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15"/>
      <c r="Z32" s="215"/>
      <c r="AA32" s="215"/>
      <c r="AB32" s="215"/>
      <c r="AC32" s="215"/>
      <c r="AD32" s="215"/>
      <c r="AE32" s="215"/>
      <c r="AF32" s="215"/>
      <c r="AG32" s="215" t="s">
        <v>113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51" t="str">
        <f>C32</f>
        <v>s provedením lože z kameniva drceného, s vyplněním spár, s dvojitým hutněním a se smetením přebytečného materiálu na krajnici. S dodáním hmot pro lože a výplň spár.</v>
      </c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9" t="s">
        <v>151</v>
      </c>
      <c r="D33" s="227"/>
      <c r="E33" s="228">
        <v>4.32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115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">
      <c r="A34" s="230" t="s">
        <v>103</v>
      </c>
      <c r="B34" s="231" t="s">
        <v>63</v>
      </c>
      <c r="C34" s="256" t="s">
        <v>64</v>
      </c>
      <c r="D34" s="232"/>
      <c r="E34" s="233"/>
      <c r="F34" s="234"/>
      <c r="G34" s="234">
        <f>SUMIF(AG35:AG36,"&lt;&gt;NOR",G35:G36)</f>
        <v>0</v>
      </c>
      <c r="H34" s="234"/>
      <c r="I34" s="234">
        <f>SUM(I35:I36)</f>
        <v>0</v>
      </c>
      <c r="J34" s="234"/>
      <c r="K34" s="234">
        <f>SUM(K35:K36)</f>
        <v>0</v>
      </c>
      <c r="L34" s="234"/>
      <c r="M34" s="234">
        <f>SUM(M35:M36)</f>
        <v>0</v>
      </c>
      <c r="N34" s="234"/>
      <c r="O34" s="234">
        <f>SUM(O35:O36)</f>
        <v>0</v>
      </c>
      <c r="P34" s="234"/>
      <c r="Q34" s="234">
        <f>SUM(Q35:Q36)</f>
        <v>0</v>
      </c>
      <c r="R34" s="234"/>
      <c r="S34" s="234"/>
      <c r="T34" s="235"/>
      <c r="U34" s="229"/>
      <c r="V34" s="229">
        <f>SUM(V35:V36)</f>
        <v>20.48</v>
      </c>
      <c r="W34" s="229"/>
      <c r="X34" s="229"/>
      <c r="AG34" t="s">
        <v>104</v>
      </c>
    </row>
    <row r="35" spans="1:60" ht="22.5" outlineLevel="1" x14ac:dyDescent="0.2">
      <c r="A35" s="236">
        <v>12</v>
      </c>
      <c r="B35" s="237" t="s">
        <v>152</v>
      </c>
      <c r="C35" s="257" t="s">
        <v>153</v>
      </c>
      <c r="D35" s="238" t="s">
        <v>145</v>
      </c>
      <c r="E35" s="239">
        <v>128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1" t="s">
        <v>154</v>
      </c>
      <c r="S35" s="241" t="s">
        <v>109</v>
      </c>
      <c r="T35" s="242" t="s">
        <v>109</v>
      </c>
      <c r="U35" s="225">
        <v>0.16</v>
      </c>
      <c r="V35" s="225">
        <f>ROUND(E35*U35,2)</f>
        <v>20.48</v>
      </c>
      <c r="W35" s="225"/>
      <c r="X35" s="225" t="s">
        <v>110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124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9" t="s">
        <v>155</v>
      </c>
      <c r="D36" s="227"/>
      <c r="E36" s="228">
        <v>128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15"/>
      <c r="Z36" s="215"/>
      <c r="AA36" s="215"/>
      <c r="AB36" s="215"/>
      <c r="AC36" s="215"/>
      <c r="AD36" s="215"/>
      <c r="AE36" s="215"/>
      <c r="AF36" s="215"/>
      <c r="AG36" s="215" t="s">
        <v>115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">
      <c r="A37" s="230" t="s">
        <v>103</v>
      </c>
      <c r="B37" s="231" t="s">
        <v>65</v>
      </c>
      <c r="C37" s="256" t="s">
        <v>66</v>
      </c>
      <c r="D37" s="232"/>
      <c r="E37" s="233"/>
      <c r="F37" s="234"/>
      <c r="G37" s="234">
        <f>SUMIF(AG38:AG39,"&lt;&gt;NOR",G38:G39)</f>
        <v>0</v>
      </c>
      <c r="H37" s="234"/>
      <c r="I37" s="234">
        <f>SUM(I38:I39)</f>
        <v>0</v>
      </c>
      <c r="J37" s="234"/>
      <c r="K37" s="234">
        <f>SUM(K38:K39)</f>
        <v>0</v>
      </c>
      <c r="L37" s="234"/>
      <c r="M37" s="234">
        <f>SUM(M38:M39)</f>
        <v>0</v>
      </c>
      <c r="N37" s="234"/>
      <c r="O37" s="234">
        <f>SUM(O38:O39)</f>
        <v>0</v>
      </c>
      <c r="P37" s="234"/>
      <c r="Q37" s="234">
        <f>SUM(Q38:Q39)</f>
        <v>0</v>
      </c>
      <c r="R37" s="234"/>
      <c r="S37" s="234"/>
      <c r="T37" s="235"/>
      <c r="U37" s="229"/>
      <c r="V37" s="229">
        <f>SUM(V38:V39)</f>
        <v>0.5</v>
      </c>
      <c r="W37" s="229"/>
      <c r="X37" s="229"/>
      <c r="AG37" t="s">
        <v>104</v>
      </c>
    </row>
    <row r="38" spans="1:60" ht="22.5" outlineLevel="1" x14ac:dyDescent="0.2">
      <c r="A38" s="236">
        <v>13</v>
      </c>
      <c r="B38" s="237" t="s">
        <v>156</v>
      </c>
      <c r="C38" s="257" t="s">
        <v>157</v>
      </c>
      <c r="D38" s="238" t="s">
        <v>107</v>
      </c>
      <c r="E38" s="239">
        <v>4.32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1" t="s">
        <v>108</v>
      </c>
      <c r="S38" s="241" t="s">
        <v>109</v>
      </c>
      <c r="T38" s="242" t="s">
        <v>109</v>
      </c>
      <c r="U38" s="225">
        <v>0.115</v>
      </c>
      <c r="V38" s="225">
        <f>ROUND(E38*U38,2)</f>
        <v>0.5</v>
      </c>
      <c r="W38" s="225"/>
      <c r="X38" s="225" t="s">
        <v>110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124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2.5" outlineLevel="1" x14ac:dyDescent="0.2">
      <c r="A39" s="222"/>
      <c r="B39" s="223"/>
      <c r="C39" s="258" t="s">
        <v>158</v>
      </c>
      <c r="D39" s="243"/>
      <c r="E39" s="243"/>
      <c r="F39" s="243"/>
      <c r="G39" s="243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113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51" t="str">
        <f>C39</f>
        <v>krajníků, desek nebo panelů od spojovacího materiálu s odklizením a uložením očištěných hmot a spojovacího materiálu na skládku na vzdálenost do 10 m</v>
      </c>
      <c r="BB39" s="215"/>
      <c r="BC39" s="215"/>
      <c r="BD39" s="215"/>
      <c r="BE39" s="215"/>
      <c r="BF39" s="215"/>
      <c r="BG39" s="215"/>
      <c r="BH39" s="215"/>
    </row>
    <row r="40" spans="1:60" x14ac:dyDescent="0.2">
      <c r="A40" s="230" t="s">
        <v>103</v>
      </c>
      <c r="B40" s="231" t="s">
        <v>67</v>
      </c>
      <c r="C40" s="256" t="s">
        <v>68</v>
      </c>
      <c r="D40" s="232"/>
      <c r="E40" s="233"/>
      <c r="F40" s="234"/>
      <c r="G40" s="234">
        <f>SUMIF(AG41:AG42,"&lt;&gt;NOR",G41:G42)</f>
        <v>0</v>
      </c>
      <c r="H40" s="234"/>
      <c r="I40" s="234">
        <f>SUM(I41:I42)</f>
        <v>0</v>
      </c>
      <c r="J40" s="234"/>
      <c r="K40" s="234">
        <f>SUM(K41:K42)</f>
        <v>0</v>
      </c>
      <c r="L40" s="234"/>
      <c r="M40" s="234">
        <f>SUM(M41:M42)</f>
        <v>0</v>
      </c>
      <c r="N40" s="234"/>
      <c r="O40" s="234">
        <f>SUM(O41:O42)</f>
        <v>0</v>
      </c>
      <c r="P40" s="234"/>
      <c r="Q40" s="234">
        <f>SUM(Q41:Q42)</f>
        <v>0</v>
      </c>
      <c r="R40" s="234"/>
      <c r="S40" s="234"/>
      <c r="T40" s="235"/>
      <c r="U40" s="229"/>
      <c r="V40" s="229">
        <f>SUM(V41:V42)</f>
        <v>8.41</v>
      </c>
      <c r="W40" s="229"/>
      <c r="X40" s="229"/>
      <c r="AG40" t="s">
        <v>104</v>
      </c>
    </row>
    <row r="41" spans="1:60" ht="33.75" outlineLevel="1" x14ac:dyDescent="0.2">
      <c r="A41" s="236">
        <v>14</v>
      </c>
      <c r="B41" s="237" t="s">
        <v>159</v>
      </c>
      <c r="C41" s="257" t="s">
        <v>160</v>
      </c>
      <c r="D41" s="238" t="s">
        <v>138</v>
      </c>
      <c r="E41" s="239">
        <v>8.9659399999999998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1" t="s">
        <v>154</v>
      </c>
      <c r="S41" s="241" t="s">
        <v>109</v>
      </c>
      <c r="T41" s="242" t="s">
        <v>109</v>
      </c>
      <c r="U41" s="225">
        <v>0.9385</v>
      </c>
      <c r="V41" s="225">
        <f>ROUND(E41*U41,2)</f>
        <v>8.41</v>
      </c>
      <c r="W41" s="225"/>
      <c r="X41" s="225" t="s">
        <v>161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162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8" t="s">
        <v>163</v>
      </c>
      <c r="D42" s="243"/>
      <c r="E42" s="243"/>
      <c r="F42" s="243"/>
      <c r="G42" s="243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15"/>
      <c r="Z42" s="215"/>
      <c r="AA42" s="215"/>
      <c r="AB42" s="215"/>
      <c r="AC42" s="215"/>
      <c r="AD42" s="215"/>
      <c r="AE42" s="215"/>
      <c r="AF42" s="215"/>
      <c r="AG42" s="215" t="s">
        <v>113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x14ac:dyDescent="0.2">
      <c r="A43" s="230" t="s">
        <v>103</v>
      </c>
      <c r="B43" s="231" t="s">
        <v>69</v>
      </c>
      <c r="C43" s="256" t="s">
        <v>69</v>
      </c>
      <c r="D43" s="232"/>
      <c r="E43" s="233"/>
      <c r="F43" s="234"/>
      <c r="G43" s="234">
        <f>SUMIF(AG44:AG46,"&lt;&gt;NOR",G44:G46)</f>
        <v>0</v>
      </c>
      <c r="H43" s="234"/>
      <c r="I43" s="234">
        <f>SUM(I44:I46)</f>
        <v>0</v>
      </c>
      <c r="J43" s="234"/>
      <c r="K43" s="234">
        <f>SUM(K44:K46)</f>
        <v>0</v>
      </c>
      <c r="L43" s="234"/>
      <c r="M43" s="234">
        <f>SUM(M44:M46)</f>
        <v>0</v>
      </c>
      <c r="N43" s="234"/>
      <c r="O43" s="234">
        <f>SUM(O44:O46)</f>
        <v>0</v>
      </c>
      <c r="P43" s="234"/>
      <c r="Q43" s="234">
        <f>SUM(Q44:Q46)</f>
        <v>0</v>
      </c>
      <c r="R43" s="234"/>
      <c r="S43" s="234"/>
      <c r="T43" s="235"/>
      <c r="U43" s="229"/>
      <c r="V43" s="229">
        <f>SUM(V44:V46)</f>
        <v>0</v>
      </c>
      <c r="W43" s="229"/>
      <c r="X43" s="229"/>
      <c r="AG43" t="s">
        <v>104</v>
      </c>
    </row>
    <row r="44" spans="1:60" outlineLevel="1" x14ac:dyDescent="0.2">
      <c r="A44" s="244">
        <v>15</v>
      </c>
      <c r="B44" s="245" t="s">
        <v>164</v>
      </c>
      <c r="C44" s="260" t="s">
        <v>165</v>
      </c>
      <c r="D44" s="246" t="s">
        <v>166</v>
      </c>
      <c r="E44" s="247">
        <v>1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9">
        <v>0</v>
      </c>
      <c r="O44" s="249">
        <f>ROUND(E44*N44,2)</f>
        <v>0</v>
      </c>
      <c r="P44" s="249">
        <v>0</v>
      </c>
      <c r="Q44" s="249">
        <f>ROUND(E44*P44,2)</f>
        <v>0</v>
      </c>
      <c r="R44" s="249"/>
      <c r="S44" s="249" t="s">
        <v>146</v>
      </c>
      <c r="T44" s="250" t="s">
        <v>147</v>
      </c>
      <c r="U44" s="225">
        <v>0</v>
      </c>
      <c r="V44" s="225">
        <f>ROUND(E44*U44,2)</f>
        <v>0</v>
      </c>
      <c r="W44" s="225"/>
      <c r="X44" s="225" t="s">
        <v>167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168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44">
        <v>16</v>
      </c>
      <c r="B45" s="245" t="s">
        <v>164</v>
      </c>
      <c r="C45" s="260" t="s">
        <v>169</v>
      </c>
      <c r="D45" s="246" t="s">
        <v>166</v>
      </c>
      <c r="E45" s="247">
        <v>1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9">
        <v>0</v>
      </c>
      <c r="O45" s="249">
        <f>ROUND(E45*N45,2)</f>
        <v>0</v>
      </c>
      <c r="P45" s="249">
        <v>0</v>
      </c>
      <c r="Q45" s="249">
        <f>ROUND(E45*P45,2)</f>
        <v>0</v>
      </c>
      <c r="R45" s="249"/>
      <c r="S45" s="249" t="s">
        <v>146</v>
      </c>
      <c r="T45" s="250" t="s">
        <v>147</v>
      </c>
      <c r="U45" s="225">
        <v>0</v>
      </c>
      <c r="V45" s="225">
        <f>ROUND(E45*U45,2)</f>
        <v>0</v>
      </c>
      <c r="W45" s="225"/>
      <c r="X45" s="225" t="s">
        <v>170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171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4">
        <v>17</v>
      </c>
      <c r="B46" s="245" t="s">
        <v>172</v>
      </c>
      <c r="C46" s="260" t="s">
        <v>173</v>
      </c>
      <c r="D46" s="246" t="s">
        <v>166</v>
      </c>
      <c r="E46" s="247">
        <v>1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9">
        <v>0</v>
      </c>
      <c r="O46" s="249">
        <f>ROUND(E46*N46,2)</f>
        <v>0</v>
      </c>
      <c r="P46" s="249">
        <v>0</v>
      </c>
      <c r="Q46" s="249">
        <f>ROUND(E46*P46,2)</f>
        <v>0</v>
      </c>
      <c r="R46" s="249"/>
      <c r="S46" s="249" t="s">
        <v>109</v>
      </c>
      <c r="T46" s="250" t="s">
        <v>147</v>
      </c>
      <c r="U46" s="225">
        <v>0</v>
      </c>
      <c r="V46" s="225">
        <f>ROUND(E46*U46,2)</f>
        <v>0</v>
      </c>
      <c r="W46" s="225"/>
      <c r="X46" s="225" t="s">
        <v>69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174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x14ac:dyDescent="0.2">
      <c r="A47" s="230" t="s">
        <v>103</v>
      </c>
      <c r="B47" s="231" t="s">
        <v>70</v>
      </c>
      <c r="C47" s="256" t="s">
        <v>71</v>
      </c>
      <c r="D47" s="232"/>
      <c r="E47" s="233"/>
      <c r="F47" s="234"/>
      <c r="G47" s="234">
        <f>SUMIF(AG48:AG96,"&lt;&gt;NOR",G48:G96)</f>
        <v>0</v>
      </c>
      <c r="H47" s="234"/>
      <c r="I47" s="234">
        <f>SUM(I48:I96)</f>
        <v>0</v>
      </c>
      <c r="J47" s="234"/>
      <c r="K47" s="234">
        <f>SUM(K48:K96)</f>
        <v>0</v>
      </c>
      <c r="L47" s="234"/>
      <c r="M47" s="234">
        <f>SUM(M48:M96)</f>
        <v>0</v>
      </c>
      <c r="N47" s="234"/>
      <c r="O47" s="234">
        <f>SUM(O48:O96)</f>
        <v>0</v>
      </c>
      <c r="P47" s="234"/>
      <c r="Q47" s="234">
        <f>SUM(Q48:Q96)</f>
        <v>0</v>
      </c>
      <c r="R47" s="234"/>
      <c r="S47" s="234"/>
      <c r="T47" s="235"/>
      <c r="U47" s="229"/>
      <c r="V47" s="229">
        <f>SUM(V48:V96)</f>
        <v>204.51999999999998</v>
      </c>
      <c r="W47" s="229"/>
      <c r="X47" s="229"/>
      <c r="AG47" t="s">
        <v>104</v>
      </c>
    </row>
    <row r="48" spans="1:60" outlineLevel="1" x14ac:dyDescent="0.2">
      <c r="A48" s="236">
        <v>18</v>
      </c>
      <c r="B48" s="237" t="s">
        <v>175</v>
      </c>
      <c r="C48" s="257" t="s">
        <v>176</v>
      </c>
      <c r="D48" s="238" t="s">
        <v>177</v>
      </c>
      <c r="E48" s="239">
        <v>16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1" t="s">
        <v>178</v>
      </c>
      <c r="S48" s="241" t="s">
        <v>109</v>
      </c>
      <c r="T48" s="242" t="s">
        <v>109</v>
      </c>
      <c r="U48" s="225">
        <v>0.43</v>
      </c>
      <c r="V48" s="225">
        <f>ROUND(E48*U48,2)</f>
        <v>6.88</v>
      </c>
      <c r="W48" s="225"/>
      <c r="X48" s="225" t="s">
        <v>110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179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9" t="s">
        <v>180</v>
      </c>
      <c r="D49" s="227"/>
      <c r="E49" s="228">
        <v>4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15"/>
      <c r="Z49" s="215"/>
      <c r="AA49" s="215"/>
      <c r="AB49" s="215"/>
      <c r="AC49" s="215"/>
      <c r="AD49" s="215"/>
      <c r="AE49" s="215"/>
      <c r="AF49" s="215"/>
      <c r="AG49" s="215" t="s">
        <v>115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59" t="s">
        <v>181</v>
      </c>
      <c r="D50" s="227"/>
      <c r="E50" s="228">
        <v>12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15"/>
      <c r="Z50" s="215"/>
      <c r="AA50" s="215"/>
      <c r="AB50" s="215"/>
      <c r="AC50" s="215"/>
      <c r="AD50" s="215"/>
      <c r="AE50" s="215"/>
      <c r="AF50" s="215"/>
      <c r="AG50" s="215" t="s">
        <v>115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36">
        <v>19</v>
      </c>
      <c r="B51" s="237" t="s">
        <v>182</v>
      </c>
      <c r="C51" s="257" t="s">
        <v>183</v>
      </c>
      <c r="D51" s="238" t="s">
        <v>177</v>
      </c>
      <c r="E51" s="239">
        <v>1976.3676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1" t="s">
        <v>178</v>
      </c>
      <c r="S51" s="241" t="s">
        <v>109</v>
      </c>
      <c r="T51" s="242" t="s">
        <v>109</v>
      </c>
      <c r="U51" s="225">
        <v>0.1</v>
      </c>
      <c r="V51" s="225">
        <f>ROUND(E51*U51,2)</f>
        <v>197.64</v>
      </c>
      <c r="W51" s="225"/>
      <c r="X51" s="225" t="s">
        <v>110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179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9" t="s">
        <v>184</v>
      </c>
      <c r="D52" s="227"/>
      <c r="E52" s="228">
        <v>557.40959999999995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15"/>
      <c r="Z52" s="215"/>
      <c r="AA52" s="215"/>
      <c r="AB52" s="215"/>
      <c r="AC52" s="215"/>
      <c r="AD52" s="215"/>
      <c r="AE52" s="215"/>
      <c r="AF52" s="215"/>
      <c r="AG52" s="215" t="s">
        <v>115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59" t="s">
        <v>185</v>
      </c>
      <c r="D53" s="227"/>
      <c r="E53" s="228">
        <v>628.13300000000004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15"/>
      <c r="Z53" s="215"/>
      <c r="AA53" s="215"/>
      <c r="AB53" s="215"/>
      <c r="AC53" s="215"/>
      <c r="AD53" s="215"/>
      <c r="AE53" s="215"/>
      <c r="AF53" s="215"/>
      <c r="AG53" s="215" t="s">
        <v>115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59" t="s">
        <v>186</v>
      </c>
      <c r="D54" s="227"/>
      <c r="E54" s="228">
        <v>520.79999999999995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15"/>
      <c r="Z54" s="215"/>
      <c r="AA54" s="215"/>
      <c r="AB54" s="215"/>
      <c r="AC54" s="215"/>
      <c r="AD54" s="215"/>
      <c r="AE54" s="215"/>
      <c r="AF54" s="215"/>
      <c r="AG54" s="215" t="s">
        <v>115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59" t="s">
        <v>187</v>
      </c>
      <c r="D55" s="227"/>
      <c r="E55" s="228">
        <v>184.745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15"/>
      <c r="Z55" s="215"/>
      <c r="AA55" s="215"/>
      <c r="AB55" s="215"/>
      <c r="AC55" s="215"/>
      <c r="AD55" s="215"/>
      <c r="AE55" s="215"/>
      <c r="AF55" s="215"/>
      <c r="AG55" s="215" t="s">
        <v>115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59" t="s">
        <v>188</v>
      </c>
      <c r="D56" s="227"/>
      <c r="E56" s="228">
        <v>85.28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15"/>
      <c r="Z56" s="215"/>
      <c r="AA56" s="215"/>
      <c r="AB56" s="215"/>
      <c r="AC56" s="215"/>
      <c r="AD56" s="215"/>
      <c r="AE56" s="215"/>
      <c r="AF56" s="215"/>
      <c r="AG56" s="215" t="s">
        <v>115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44">
        <v>20</v>
      </c>
      <c r="B57" s="245" t="s">
        <v>189</v>
      </c>
      <c r="C57" s="260" t="s">
        <v>190</v>
      </c>
      <c r="D57" s="246" t="s">
        <v>177</v>
      </c>
      <c r="E57" s="247">
        <v>1976.3676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9">
        <v>0</v>
      </c>
      <c r="O57" s="249">
        <f>ROUND(E57*N57,2)</f>
        <v>0</v>
      </c>
      <c r="P57" s="249">
        <v>0</v>
      </c>
      <c r="Q57" s="249">
        <f>ROUND(E57*P57,2)</f>
        <v>0</v>
      </c>
      <c r="R57" s="249"/>
      <c r="S57" s="249" t="s">
        <v>146</v>
      </c>
      <c r="T57" s="250" t="s">
        <v>147</v>
      </c>
      <c r="U57" s="225">
        <v>0</v>
      </c>
      <c r="V57" s="225">
        <f>ROUND(E57*U57,2)</f>
        <v>0</v>
      </c>
      <c r="W57" s="225"/>
      <c r="X57" s="225" t="s">
        <v>110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111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36">
        <v>21</v>
      </c>
      <c r="B58" s="237" t="s">
        <v>191</v>
      </c>
      <c r="C58" s="257" t="s">
        <v>192</v>
      </c>
      <c r="D58" s="238" t="s">
        <v>177</v>
      </c>
      <c r="E58" s="239">
        <v>628.13300000000004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1"/>
      <c r="S58" s="241" t="s">
        <v>146</v>
      </c>
      <c r="T58" s="242" t="s">
        <v>147</v>
      </c>
      <c r="U58" s="225">
        <v>0</v>
      </c>
      <c r="V58" s="225">
        <f>ROUND(E58*U58,2)</f>
        <v>0</v>
      </c>
      <c r="W58" s="225"/>
      <c r="X58" s="225" t="s">
        <v>167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168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9" t="s">
        <v>193</v>
      </c>
      <c r="D59" s="227"/>
      <c r="E59" s="228">
        <v>65.637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15"/>
      <c r="Z59" s="215"/>
      <c r="AA59" s="215"/>
      <c r="AB59" s="215"/>
      <c r="AC59" s="215"/>
      <c r="AD59" s="215"/>
      <c r="AE59" s="215"/>
      <c r="AF59" s="215"/>
      <c r="AG59" s="215" t="s">
        <v>115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9" t="s">
        <v>194</v>
      </c>
      <c r="D60" s="227"/>
      <c r="E60" s="228">
        <v>67.507000000000005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15"/>
      <c r="Z60" s="215"/>
      <c r="AA60" s="215"/>
      <c r="AB60" s="215"/>
      <c r="AC60" s="215"/>
      <c r="AD60" s="215"/>
      <c r="AE60" s="215"/>
      <c r="AF60" s="215"/>
      <c r="AG60" s="215" t="s">
        <v>115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59" t="s">
        <v>195</v>
      </c>
      <c r="D61" s="227"/>
      <c r="E61" s="228">
        <v>73.117000000000004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15"/>
      <c r="Z61" s="215"/>
      <c r="AA61" s="215"/>
      <c r="AB61" s="215"/>
      <c r="AC61" s="215"/>
      <c r="AD61" s="215"/>
      <c r="AE61" s="215"/>
      <c r="AF61" s="215"/>
      <c r="AG61" s="215" t="s">
        <v>115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9" t="s">
        <v>196</v>
      </c>
      <c r="D62" s="227"/>
      <c r="E62" s="228">
        <v>61.896999999999998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15"/>
      <c r="Z62" s="215"/>
      <c r="AA62" s="215"/>
      <c r="AB62" s="215"/>
      <c r="AC62" s="215"/>
      <c r="AD62" s="215"/>
      <c r="AE62" s="215"/>
      <c r="AF62" s="215"/>
      <c r="AG62" s="215" t="s">
        <v>115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22"/>
      <c r="B63" s="223"/>
      <c r="C63" s="259" t="s">
        <v>197</v>
      </c>
      <c r="D63" s="227"/>
      <c r="E63" s="228">
        <v>71.247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15"/>
      <c r="Z63" s="215"/>
      <c r="AA63" s="215"/>
      <c r="AB63" s="215"/>
      <c r="AC63" s="215"/>
      <c r="AD63" s="215"/>
      <c r="AE63" s="215"/>
      <c r="AF63" s="215"/>
      <c r="AG63" s="215" t="s">
        <v>115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59" t="s">
        <v>197</v>
      </c>
      <c r="D64" s="227"/>
      <c r="E64" s="228">
        <v>71.247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15"/>
      <c r="Z64" s="215"/>
      <c r="AA64" s="215"/>
      <c r="AB64" s="215"/>
      <c r="AC64" s="215"/>
      <c r="AD64" s="215"/>
      <c r="AE64" s="215"/>
      <c r="AF64" s="215"/>
      <c r="AG64" s="215" t="s">
        <v>115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59" t="s">
        <v>198</v>
      </c>
      <c r="D65" s="227"/>
      <c r="E65" s="228">
        <v>73.117000000000004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15"/>
      <c r="Z65" s="215"/>
      <c r="AA65" s="215"/>
      <c r="AB65" s="215"/>
      <c r="AC65" s="215"/>
      <c r="AD65" s="215"/>
      <c r="AE65" s="215"/>
      <c r="AF65" s="215"/>
      <c r="AG65" s="215" t="s">
        <v>115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9" t="s">
        <v>194</v>
      </c>
      <c r="D66" s="227"/>
      <c r="E66" s="228">
        <v>67.507000000000005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15"/>
      <c r="Z66" s="215"/>
      <c r="AA66" s="215"/>
      <c r="AB66" s="215"/>
      <c r="AC66" s="215"/>
      <c r="AD66" s="215"/>
      <c r="AE66" s="215"/>
      <c r="AF66" s="215"/>
      <c r="AG66" s="215" t="s">
        <v>115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22"/>
      <c r="B67" s="223"/>
      <c r="C67" s="259" t="s">
        <v>199</v>
      </c>
      <c r="D67" s="227"/>
      <c r="E67" s="228">
        <v>76.856999999999999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15"/>
      <c r="Z67" s="215"/>
      <c r="AA67" s="215"/>
      <c r="AB67" s="215"/>
      <c r="AC67" s="215"/>
      <c r="AD67" s="215"/>
      <c r="AE67" s="215"/>
      <c r="AF67" s="215"/>
      <c r="AG67" s="215" t="s">
        <v>115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36">
        <v>22</v>
      </c>
      <c r="B68" s="237" t="s">
        <v>191</v>
      </c>
      <c r="C68" s="257" t="s">
        <v>200</v>
      </c>
      <c r="D68" s="238" t="s">
        <v>177</v>
      </c>
      <c r="E68" s="239">
        <v>557.40959999999995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1"/>
      <c r="S68" s="241" t="s">
        <v>146</v>
      </c>
      <c r="T68" s="242" t="s">
        <v>147</v>
      </c>
      <c r="U68" s="225">
        <v>0</v>
      </c>
      <c r="V68" s="225">
        <f>ROUND(E68*U68,2)</f>
        <v>0</v>
      </c>
      <c r="W68" s="225"/>
      <c r="X68" s="225" t="s">
        <v>170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171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9" t="s">
        <v>201</v>
      </c>
      <c r="D69" s="227"/>
      <c r="E69" s="228">
        <v>557.40959999999995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15"/>
      <c r="Z69" s="215"/>
      <c r="AA69" s="215"/>
      <c r="AB69" s="215"/>
      <c r="AC69" s="215"/>
      <c r="AD69" s="215"/>
      <c r="AE69" s="215"/>
      <c r="AF69" s="215"/>
      <c r="AG69" s="215" t="s">
        <v>115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36">
        <v>23</v>
      </c>
      <c r="B70" s="237" t="s">
        <v>202</v>
      </c>
      <c r="C70" s="257" t="s">
        <v>203</v>
      </c>
      <c r="D70" s="238" t="s">
        <v>107</v>
      </c>
      <c r="E70" s="239">
        <v>42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1"/>
      <c r="S70" s="241" t="s">
        <v>146</v>
      </c>
      <c r="T70" s="242" t="s">
        <v>147</v>
      </c>
      <c r="U70" s="225">
        <v>0</v>
      </c>
      <c r="V70" s="225">
        <f>ROUND(E70*U70,2)</f>
        <v>0</v>
      </c>
      <c r="W70" s="225"/>
      <c r="X70" s="225" t="s">
        <v>170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171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ht="22.5" outlineLevel="1" x14ac:dyDescent="0.2">
      <c r="A71" s="222"/>
      <c r="B71" s="223"/>
      <c r="C71" s="259" t="s">
        <v>204</v>
      </c>
      <c r="D71" s="227"/>
      <c r="E71" s="228">
        <v>42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15"/>
      <c r="Z71" s="215"/>
      <c r="AA71" s="215"/>
      <c r="AB71" s="215"/>
      <c r="AC71" s="215"/>
      <c r="AD71" s="215"/>
      <c r="AE71" s="215"/>
      <c r="AF71" s="215"/>
      <c r="AG71" s="215" t="s">
        <v>115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36">
        <v>24</v>
      </c>
      <c r="B72" s="237" t="s">
        <v>205</v>
      </c>
      <c r="C72" s="257" t="s">
        <v>206</v>
      </c>
      <c r="D72" s="238" t="s">
        <v>177</v>
      </c>
      <c r="E72" s="239">
        <v>85.28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1"/>
      <c r="S72" s="241" t="s">
        <v>146</v>
      </c>
      <c r="T72" s="242" t="s">
        <v>147</v>
      </c>
      <c r="U72" s="225">
        <v>0</v>
      </c>
      <c r="V72" s="225">
        <f>ROUND(E72*U72,2)</f>
        <v>0</v>
      </c>
      <c r="W72" s="225"/>
      <c r="X72" s="225" t="s">
        <v>170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207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59" t="s">
        <v>208</v>
      </c>
      <c r="D73" s="227"/>
      <c r="E73" s="228">
        <v>66.56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15"/>
      <c r="Z73" s="215"/>
      <c r="AA73" s="215"/>
      <c r="AB73" s="215"/>
      <c r="AC73" s="215"/>
      <c r="AD73" s="215"/>
      <c r="AE73" s="215"/>
      <c r="AF73" s="215"/>
      <c r="AG73" s="215" t="s">
        <v>115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59" t="s">
        <v>209</v>
      </c>
      <c r="D74" s="227"/>
      <c r="E74" s="228">
        <v>18.72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15"/>
      <c r="Z74" s="215"/>
      <c r="AA74" s="215"/>
      <c r="AB74" s="215"/>
      <c r="AC74" s="215"/>
      <c r="AD74" s="215"/>
      <c r="AE74" s="215"/>
      <c r="AF74" s="215"/>
      <c r="AG74" s="215" t="s">
        <v>115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36">
        <v>25</v>
      </c>
      <c r="B75" s="237" t="s">
        <v>210</v>
      </c>
      <c r="C75" s="257" t="s">
        <v>211</v>
      </c>
      <c r="D75" s="238" t="s">
        <v>212</v>
      </c>
      <c r="E75" s="239">
        <v>147.79599999999999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1"/>
      <c r="S75" s="241" t="s">
        <v>146</v>
      </c>
      <c r="T75" s="242" t="s">
        <v>147</v>
      </c>
      <c r="U75" s="225">
        <v>0</v>
      </c>
      <c r="V75" s="225">
        <f>ROUND(E75*U75,2)</f>
        <v>0</v>
      </c>
      <c r="W75" s="225"/>
      <c r="X75" s="225" t="s">
        <v>170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171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59" t="s">
        <v>213</v>
      </c>
      <c r="D76" s="227"/>
      <c r="E76" s="228">
        <v>15.444000000000001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15"/>
      <c r="Z76" s="215"/>
      <c r="AA76" s="215"/>
      <c r="AB76" s="215"/>
      <c r="AC76" s="215"/>
      <c r="AD76" s="215"/>
      <c r="AE76" s="215"/>
      <c r="AF76" s="215"/>
      <c r="AG76" s="215" t="s">
        <v>115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9" t="s">
        <v>214</v>
      </c>
      <c r="D77" s="227"/>
      <c r="E77" s="228">
        <v>15.884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15"/>
      <c r="Z77" s="215"/>
      <c r="AA77" s="215"/>
      <c r="AB77" s="215"/>
      <c r="AC77" s="215"/>
      <c r="AD77" s="215"/>
      <c r="AE77" s="215"/>
      <c r="AF77" s="215"/>
      <c r="AG77" s="215" t="s">
        <v>115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22"/>
      <c r="B78" s="223"/>
      <c r="C78" s="259" t="s">
        <v>215</v>
      </c>
      <c r="D78" s="227"/>
      <c r="E78" s="228">
        <v>17.204000000000001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15"/>
      <c r="Z78" s="215"/>
      <c r="AA78" s="215"/>
      <c r="AB78" s="215"/>
      <c r="AC78" s="215"/>
      <c r="AD78" s="215"/>
      <c r="AE78" s="215"/>
      <c r="AF78" s="215"/>
      <c r="AG78" s="215" t="s">
        <v>115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59" t="s">
        <v>216</v>
      </c>
      <c r="D79" s="227"/>
      <c r="E79" s="228">
        <v>14.564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15"/>
      <c r="Z79" s="215"/>
      <c r="AA79" s="215"/>
      <c r="AB79" s="215"/>
      <c r="AC79" s="215"/>
      <c r="AD79" s="215"/>
      <c r="AE79" s="215"/>
      <c r="AF79" s="215"/>
      <c r="AG79" s="215" t="s">
        <v>115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59" t="s">
        <v>217</v>
      </c>
      <c r="D80" s="227"/>
      <c r="E80" s="228">
        <v>16.763999999999999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15"/>
      <c r="Z80" s="215"/>
      <c r="AA80" s="215"/>
      <c r="AB80" s="215"/>
      <c r="AC80" s="215"/>
      <c r="AD80" s="215"/>
      <c r="AE80" s="215"/>
      <c r="AF80" s="215"/>
      <c r="AG80" s="215" t="s">
        <v>115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9" t="s">
        <v>217</v>
      </c>
      <c r="D81" s="227"/>
      <c r="E81" s="228">
        <v>16.763999999999999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15"/>
      <c r="Z81" s="215"/>
      <c r="AA81" s="215"/>
      <c r="AB81" s="215"/>
      <c r="AC81" s="215"/>
      <c r="AD81" s="215"/>
      <c r="AE81" s="215"/>
      <c r="AF81" s="215"/>
      <c r="AG81" s="215" t="s">
        <v>115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59" t="s">
        <v>218</v>
      </c>
      <c r="D82" s="227"/>
      <c r="E82" s="228">
        <v>17.204000000000001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15"/>
      <c r="Z82" s="215"/>
      <c r="AA82" s="215"/>
      <c r="AB82" s="215"/>
      <c r="AC82" s="215"/>
      <c r="AD82" s="215"/>
      <c r="AE82" s="215"/>
      <c r="AF82" s="215"/>
      <c r="AG82" s="215" t="s">
        <v>115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59" t="s">
        <v>214</v>
      </c>
      <c r="D83" s="227"/>
      <c r="E83" s="228">
        <v>15.884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15"/>
      <c r="Z83" s="215"/>
      <c r="AA83" s="215"/>
      <c r="AB83" s="215"/>
      <c r="AC83" s="215"/>
      <c r="AD83" s="215"/>
      <c r="AE83" s="215"/>
      <c r="AF83" s="215"/>
      <c r="AG83" s="215" t="s">
        <v>115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59" t="s">
        <v>219</v>
      </c>
      <c r="D84" s="227"/>
      <c r="E84" s="228">
        <v>18.084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15"/>
      <c r="Z84" s="215"/>
      <c r="AA84" s="215"/>
      <c r="AB84" s="215"/>
      <c r="AC84" s="215"/>
      <c r="AD84" s="215"/>
      <c r="AE84" s="215"/>
      <c r="AF84" s="215"/>
      <c r="AG84" s="215" t="s">
        <v>115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36">
        <v>26</v>
      </c>
      <c r="B85" s="237" t="s">
        <v>220</v>
      </c>
      <c r="C85" s="257" t="s">
        <v>221</v>
      </c>
      <c r="D85" s="238" t="s">
        <v>145</v>
      </c>
      <c r="E85" s="239">
        <v>4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41">
        <v>2.0000000000000001E-4</v>
      </c>
      <c r="O85" s="241">
        <f>ROUND(E85*N85,2)</f>
        <v>0</v>
      </c>
      <c r="P85" s="241">
        <v>0</v>
      </c>
      <c r="Q85" s="241">
        <f>ROUND(E85*P85,2)</f>
        <v>0</v>
      </c>
      <c r="R85" s="241" t="s">
        <v>222</v>
      </c>
      <c r="S85" s="241" t="s">
        <v>109</v>
      </c>
      <c r="T85" s="242" t="s">
        <v>109</v>
      </c>
      <c r="U85" s="225">
        <v>0</v>
      </c>
      <c r="V85" s="225">
        <f>ROUND(E85*U85,2)</f>
        <v>0</v>
      </c>
      <c r="W85" s="225"/>
      <c r="X85" s="225" t="s">
        <v>170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207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9" t="s">
        <v>223</v>
      </c>
      <c r="D86" s="227"/>
      <c r="E86" s="228">
        <v>1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15"/>
      <c r="Z86" s="215"/>
      <c r="AA86" s="215"/>
      <c r="AB86" s="215"/>
      <c r="AC86" s="215"/>
      <c r="AD86" s="215"/>
      <c r="AE86" s="215"/>
      <c r="AF86" s="215"/>
      <c r="AG86" s="215" t="s">
        <v>115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59" t="s">
        <v>224</v>
      </c>
      <c r="D87" s="227"/>
      <c r="E87" s="228">
        <v>1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15"/>
      <c r="Z87" s="215"/>
      <c r="AA87" s="215"/>
      <c r="AB87" s="215"/>
      <c r="AC87" s="215"/>
      <c r="AD87" s="215"/>
      <c r="AE87" s="215"/>
      <c r="AF87" s="215"/>
      <c r="AG87" s="215" t="s">
        <v>115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9" t="s">
        <v>225</v>
      </c>
      <c r="D88" s="227"/>
      <c r="E88" s="228">
        <v>1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15"/>
      <c r="Z88" s="215"/>
      <c r="AA88" s="215"/>
      <c r="AB88" s="215"/>
      <c r="AC88" s="215"/>
      <c r="AD88" s="215"/>
      <c r="AE88" s="215"/>
      <c r="AF88" s="215"/>
      <c r="AG88" s="215" t="s">
        <v>115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59" t="s">
        <v>226</v>
      </c>
      <c r="D89" s="227"/>
      <c r="E89" s="228">
        <v>1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15"/>
      <c r="Z89" s="215"/>
      <c r="AA89" s="215"/>
      <c r="AB89" s="215"/>
      <c r="AC89" s="215"/>
      <c r="AD89" s="215"/>
      <c r="AE89" s="215"/>
      <c r="AF89" s="215"/>
      <c r="AG89" s="215" t="s">
        <v>115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36">
        <v>27</v>
      </c>
      <c r="B90" s="237" t="s">
        <v>227</v>
      </c>
      <c r="C90" s="257" t="s">
        <v>228</v>
      </c>
      <c r="D90" s="238" t="s">
        <v>145</v>
      </c>
      <c r="E90" s="239">
        <v>12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1" t="s">
        <v>222</v>
      </c>
      <c r="S90" s="241" t="s">
        <v>109</v>
      </c>
      <c r="T90" s="242" t="s">
        <v>109</v>
      </c>
      <c r="U90" s="225">
        <v>0</v>
      </c>
      <c r="V90" s="225">
        <f>ROUND(E90*U90,2)</f>
        <v>0</v>
      </c>
      <c r="W90" s="225"/>
      <c r="X90" s="225" t="s">
        <v>170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207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22"/>
      <c r="B91" s="223"/>
      <c r="C91" s="259" t="s">
        <v>229</v>
      </c>
      <c r="D91" s="227"/>
      <c r="E91" s="228">
        <v>3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15"/>
      <c r="Z91" s="215"/>
      <c r="AA91" s="215"/>
      <c r="AB91" s="215"/>
      <c r="AC91" s="215"/>
      <c r="AD91" s="215"/>
      <c r="AE91" s="215"/>
      <c r="AF91" s="215"/>
      <c r="AG91" s="215" t="s">
        <v>115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22"/>
      <c r="B92" s="223"/>
      <c r="C92" s="259" t="s">
        <v>230</v>
      </c>
      <c r="D92" s="227"/>
      <c r="E92" s="228">
        <v>3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15"/>
      <c r="Z92" s="215"/>
      <c r="AA92" s="215"/>
      <c r="AB92" s="215"/>
      <c r="AC92" s="215"/>
      <c r="AD92" s="215"/>
      <c r="AE92" s="215"/>
      <c r="AF92" s="215"/>
      <c r="AG92" s="215" t="s">
        <v>115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59" t="s">
        <v>231</v>
      </c>
      <c r="D93" s="227"/>
      <c r="E93" s="228">
        <v>3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15"/>
      <c r="Z93" s="215"/>
      <c r="AA93" s="215"/>
      <c r="AB93" s="215"/>
      <c r="AC93" s="215"/>
      <c r="AD93" s="215"/>
      <c r="AE93" s="215"/>
      <c r="AF93" s="215"/>
      <c r="AG93" s="215" t="s">
        <v>115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22"/>
      <c r="B94" s="223"/>
      <c r="C94" s="259" t="s">
        <v>232</v>
      </c>
      <c r="D94" s="227"/>
      <c r="E94" s="228">
        <v>3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15"/>
      <c r="Z94" s="215"/>
      <c r="AA94" s="215"/>
      <c r="AB94" s="215"/>
      <c r="AC94" s="215"/>
      <c r="AD94" s="215"/>
      <c r="AE94" s="215"/>
      <c r="AF94" s="215"/>
      <c r="AG94" s="215" t="s">
        <v>115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22">
        <v>28</v>
      </c>
      <c r="B95" s="223" t="s">
        <v>233</v>
      </c>
      <c r="C95" s="261" t="s">
        <v>234</v>
      </c>
      <c r="D95" s="224" t="s">
        <v>0</v>
      </c>
      <c r="E95" s="252"/>
      <c r="F95" s="226"/>
      <c r="G95" s="225">
        <f>ROUND(E95*F95,2)</f>
        <v>0</v>
      </c>
      <c r="H95" s="226"/>
      <c r="I95" s="225">
        <f>ROUND(E95*H95,2)</f>
        <v>0</v>
      </c>
      <c r="J95" s="226"/>
      <c r="K95" s="225">
        <f>ROUND(E95*J95,2)</f>
        <v>0</v>
      </c>
      <c r="L95" s="225">
        <v>21</v>
      </c>
      <c r="M95" s="225">
        <f>G95*(1+L95/100)</f>
        <v>0</v>
      </c>
      <c r="N95" s="225">
        <v>0</v>
      </c>
      <c r="O95" s="225">
        <f>ROUND(E95*N95,2)</f>
        <v>0</v>
      </c>
      <c r="P95" s="225">
        <v>0</v>
      </c>
      <c r="Q95" s="225">
        <f>ROUND(E95*P95,2)</f>
        <v>0</v>
      </c>
      <c r="R95" s="225" t="s">
        <v>178</v>
      </c>
      <c r="S95" s="225" t="s">
        <v>109</v>
      </c>
      <c r="T95" s="225" t="s">
        <v>109</v>
      </c>
      <c r="U95" s="225">
        <v>0</v>
      </c>
      <c r="V95" s="225">
        <f>ROUND(E95*U95,2)</f>
        <v>0</v>
      </c>
      <c r="W95" s="225"/>
      <c r="X95" s="225" t="s">
        <v>161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162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62" t="s">
        <v>235</v>
      </c>
      <c r="D96" s="253"/>
      <c r="E96" s="253"/>
      <c r="F96" s="253"/>
      <c r="G96" s="253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15"/>
      <c r="Z96" s="215"/>
      <c r="AA96" s="215"/>
      <c r="AB96" s="215"/>
      <c r="AC96" s="215"/>
      <c r="AD96" s="215"/>
      <c r="AE96" s="215"/>
      <c r="AF96" s="215"/>
      <c r="AG96" s="215" t="s">
        <v>113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x14ac:dyDescent="0.2">
      <c r="A97" s="230" t="s">
        <v>103</v>
      </c>
      <c r="B97" s="231" t="s">
        <v>72</v>
      </c>
      <c r="C97" s="256" t="s">
        <v>73</v>
      </c>
      <c r="D97" s="232"/>
      <c r="E97" s="233"/>
      <c r="F97" s="234"/>
      <c r="G97" s="234">
        <f>SUMIF(AG98:AG104,"&lt;&gt;NOR",G98:G104)</f>
        <v>0</v>
      </c>
      <c r="H97" s="234"/>
      <c r="I97" s="234">
        <f>SUM(I98:I104)</f>
        <v>0</v>
      </c>
      <c r="J97" s="234"/>
      <c r="K97" s="234">
        <f>SUM(K98:K104)</f>
        <v>0</v>
      </c>
      <c r="L97" s="234"/>
      <c r="M97" s="234">
        <f>SUM(M98:M104)</f>
        <v>0</v>
      </c>
      <c r="N97" s="234"/>
      <c r="O97" s="234">
        <f>SUM(O98:O104)</f>
        <v>0</v>
      </c>
      <c r="P97" s="234"/>
      <c r="Q97" s="234">
        <f>SUM(Q98:Q104)</f>
        <v>0</v>
      </c>
      <c r="R97" s="234"/>
      <c r="S97" s="234"/>
      <c r="T97" s="235"/>
      <c r="U97" s="229"/>
      <c r="V97" s="229">
        <f>SUM(V98:V104)</f>
        <v>1.7400000000000002</v>
      </c>
      <c r="W97" s="229"/>
      <c r="X97" s="229"/>
      <c r="AG97" t="s">
        <v>104</v>
      </c>
    </row>
    <row r="98" spans="1:60" outlineLevel="1" x14ac:dyDescent="0.2">
      <c r="A98" s="244">
        <v>29</v>
      </c>
      <c r="B98" s="245" t="s">
        <v>236</v>
      </c>
      <c r="C98" s="260" t="s">
        <v>237</v>
      </c>
      <c r="D98" s="246" t="s">
        <v>138</v>
      </c>
      <c r="E98" s="247">
        <v>1.296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21</v>
      </c>
      <c r="M98" s="249">
        <f>G98*(1+L98/100)</f>
        <v>0</v>
      </c>
      <c r="N98" s="249">
        <v>0</v>
      </c>
      <c r="O98" s="249">
        <f>ROUND(E98*N98,2)</f>
        <v>0</v>
      </c>
      <c r="P98" s="249">
        <v>0</v>
      </c>
      <c r="Q98" s="249">
        <f>ROUND(E98*P98,2)</f>
        <v>0</v>
      </c>
      <c r="R98" s="249" t="s">
        <v>108</v>
      </c>
      <c r="S98" s="249" t="s">
        <v>109</v>
      </c>
      <c r="T98" s="250" t="s">
        <v>109</v>
      </c>
      <c r="U98" s="225">
        <v>0.746</v>
      </c>
      <c r="V98" s="225">
        <f>ROUND(E98*U98,2)</f>
        <v>0.97</v>
      </c>
      <c r="W98" s="225"/>
      <c r="X98" s="225" t="s">
        <v>238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239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36">
        <v>30</v>
      </c>
      <c r="B99" s="237" t="s">
        <v>240</v>
      </c>
      <c r="C99" s="257" t="s">
        <v>241</v>
      </c>
      <c r="D99" s="238" t="s">
        <v>138</v>
      </c>
      <c r="E99" s="239">
        <v>1.296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41">
        <v>0</v>
      </c>
      <c r="O99" s="241">
        <f>ROUND(E99*N99,2)</f>
        <v>0</v>
      </c>
      <c r="P99" s="241">
        <v>0</v>
      </c>
      <c r="Q99" s="241">
        <f>ROUND(E99*P99,2)</f>
        <v>0</v>
      </c>
      <c r="R99" s="241" t="s">
        <v>108</v>
      </c>
      <c r="S99" s="241" t="s">
        <v>109</v>
      </c>
      <c r="T99" s="242" t="s">
        <v>109</v>
      </c>
      <c r="U99" s="225">
        <v>9.9000000000000005E-2</v>
      </c>
      <c r="V99" s="225">
        <f>ROUND(E99*U99,2)</f>
        <v>0.13</v>
      </c>
      <c r="W99" s="225"/>
      <c r="X99" s="225" t="s">
        <v>238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239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22"/>
      <c r="B100" s="223"/>
      <c r="C100" s="258" t="s">
        <v>242</v>
      </c>
      <c r="D100" s="243"/>
      <c r="E100" s="243"/>
      <c r="F100" s="243"/>
      <c r="G100" s="243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113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36">
        <v>31</v>
      </c>
      <c r="B101" s="237" t="s">
        <v>243</v>
      </c>
      <c r="C101" s="257" t="s">
        <v>244</v>
      </c>
      <c r="D101" s="238" t="s">
        <v>138</v>
      </c>
      <c r="E101" s="239">
        <v>1.296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41">
        <v>0</v>
      </c>
      <c r="O101" s="241">
        <f>ROUND(E101*N101,2)</f>
        <v>0</v>
      </c>
      <c r="P101" s="241">
        <v>0</v>
      </c>
      <c r="Q101" s="241">
        <f>ROUND(E101*P101,2)</f>
        <v>0</v>
      </c>
      <c r="R101" s="241" t="s">
        <v>245</v>
      </c>
      <c r="S101" s="241" t="s">
        <v>109</v>
      </c>
      <c r="T101" s="242" t="s">
        <v>109</v>
      </c>
      <c r="U101" s="225">
        <v>0.49</v>
      </c>
      <c r="V101" s="225">
        <f>ROUND(E101*U101,2)</f>
        <v>0.64</v>
      </c>
      <c r="W101" s="225"/>
      <c r="X101" s="225" t="s">
        <v>238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239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63" t="s">
        <v>246</v>
      </c>
      <c r="D102" s="254"/>
      <c r="E102" s="254"/>
      <c r="F102" s="254"/>
      <c r="G102" s="254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15"/>
      <c r="Z102" s="215"/>
      <c r="AA102" s="215"/>
      <c r="AB102" s="215"/>
      <c r="AC102" s="215"/>
      <c r="AD102" s="215"/>
      <c r="AE102" s="215"/>
      <c r="AF102" s="215"/>
      <c r="AG102" s="215" t="s">
        <v>247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44">
        <v>32</v>
      </c>
      <c r="B103" s="245" t="s">
        <v>248</v>
      </c>
      <c r="C103" s="260" t="s">
        <v>249</v>
      </c>
      <c r="D103" s="246" t="s">
        <v>138</v>
      </c>
      <c r="E103" s="247">
        <v>24.623999999999999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21</v>
      </c>
      <c r="M103" s="249">
        <f>G103*(1+L103/100)</f>
        <v>0</v>
      </c>
      <c r="N103" s="249">
        <v>0</v>
      </c>
      <c r="O103" s="249">
        <f>ROUND(E103*N103,2)</f>
        <v>0</v>
      </c>
      <c r="P103" s="249">
        <v>0</v>
      </c>
      <c r="Q103" s="249">
        <f>ROUND(E103*P103,2)</f>
        <v>0</v>
      </c>
      <c r="R103" s="249" t="s">
        <v>245</v>
      </c>
      <c r="S103" s="249" t="s">
        <v>109</v>
      </c>
      <c r="T103" s="250" t="s">
        <v>109</v>
      </c>
      <c r="U103" s="225">
        <v>0</v>
      </c>
      <c r="V103" s="225">
        <f>ROUND(E103*U103,2)</f>
        <v>0</v>
      </c>
      <c r="W103" s="225"/>
      <c r="X103" s="225" t="s">
        <v>238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239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36">
        <v>33</v>
      </c>
      <c r="B104" s="237" t="s">
        <v>250</v>
      </c>
      <c r="C104" s="257" t="s">
        <v>251</v>
      </c>
      <c r="D104" s="238" t="s">
        <v>138</v>
      </c>
      <c r="E104" s="239">
        <v>1.296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41">
        <v>0</v>
      </c>
      <c r="O104" s="241">
        <f>ROUND(E104*N104,2)</f>
        <v>0</v>
      </c>
      <c r="P104" s="241">
        <v>0</v>
      </c>
      <c r="Q104" s="241">
        <f>ROUND(E104*P104,2)</f>
        <v>0</v>
      </c>
      <c r="R104" s="241" t="s">
        <v>245</v>
      </c>
      <c r="S104" s="241" t="s">
        <v>109</v>
      </c>
      <c r="T104" s="242" t="s">
        <v>109</v>
      </c>
      <c r="U104" s="225">
        <v>0</v>
      </c>
      <c r="V104" s="225">
        <f>ROUND(E104*U104,2)</f>
        <v>0</v>
      </c>
      <c r="W104" s="225"/>
      <c r="X104" s="225" t="s">
        <v>238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239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x14ac:dyDescent="0.2">
      <c r="A105" s="3"/>
      <c r="B105" s="4"/>
      <c r="C105" s="264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90</v>
      </c>
    </row>
    <row r="106" spans="1:60" x14ac:dyDescent="0.2">
      <c r="A106" s="218"/>
      <c r="B106" s="219" t="s">
        <v>29</v>
      </c>
      <c r="C106" s="265"/>
      <c r="D106" s="220"/>
      <c r="E106" s="221"/>
      <c r="F106" s="221"/>
      <c r="G106" s="255">
        <f>G8+G27+G30+G34+G37+G40+G43+G47+G97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252</v>
      </c>
    </row>
    <row r="107" spans="1:60" x14ac:dyDescent="0.2">
      <c r="C107" s="266"/>
      <c r="D107" s="10"/>
      <c r="AG107" t="s">
        <v>253</v>
      </c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DgRejGLiTswkIav9i4zSXic4um17viGARSz5aK7fHZqqXVvlHJQ8O1E2cWt2odAL8G2q74gvZPyC1+5OkRpFA==" saltValue="K6sq5e3a3LU9vWuxbEIKLw==" spinCount="100000" sheet="1"/>
  <mergeCells count="16">
    <mergeCell ref="C42:G42"/>
    <mergeCell ref="C96:G96"/>
    <mergeCell ref="C100:G100"/>
    <mergeCell ref="C102:G102"/>
    <mergeCell ref="C16:G16"/>
    <mergeCell ref="C18:G18"/>
    <mergeCell ref="C21:G21"/>
    <mergeCell ref="C23:G23"/>
    <mergeCell ref="C32:G32"/>
    <mergeCell ref="C39:G3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oadresa</vt:lpstr>
      <vt:lpstr>Stavba!Objednatel</vt:lpstr>
      <vt:lpstr>Stavba!Objekt</vt:lpstr>
      <vt:lpstr>'SO01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2020-12-15T11:44:31Z</dcterms:modified>
</cp:coreProperties>
</file>